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lliedmotion-my.sharepoint.com/personal/yarrington_dynamiccontrols_com/Documents/Desktop/R and BI Projects/CTTA TT Analysis/TT dump/Processed/"/>
    </mc:Choice>
  </mc:AlternateContent>
  <xr:revisionPtr revIDLastSave="1" documentId="13_ncr:1_{96002A49-B70A-409B-B1B6-D22A21439E14}" xr6:coauthVersionLast="46" xr6:coauthVersionMax="46" xr10:uidLastSave="{EE6FFFBF-50C6-4091-AD1D-BC9C672F7809}"/>
  <bookViews>
    <workbookView xWindow="4995" yWindow="930" windowWidth="32415" windowHeight="16830" activeTab="3" xr2:uid="{00000000-000D-0000-FFFF-FFFF00000000}"/>
  </bookViews>
  <sheets>
    <sheet name="Full Season Final" sheetId="1" r:id="rId1"/>
    <sheet name="Best of 3 Final" sheetId="2" r:id="rId2"/>
    <sheet name="Best All Rounder Final" sheetId="3" r:id="rId3"/>
    <sheet name="Sheet4 (2)" sheetId="8" r:id="rId4"/>
  </sheets>
  <definedNames>
    <definedName name="_xlnm._FilterDatabase" localSheetId="3" hidden="1">'Sheet4 (2)'!$B$1:$I$1408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 a="1"/>
  <c r="AA3" i="1" s="1"/>
  <c r="Z3" i="1"/>
  <c r="G17" i="3"/>
  <c r="G15" i="3"/>
  <c r="G12" i="3"/>
  <c r="G11" i="3"/>
  <c r="G10" i="3"/>
  <c r="G9" i="3"/>
  <c r="G8" i="3"/>
  <c r="G7" i="3"/>
  <c r="G6" i="3"/>
  <c r="G5" i="3"/>
  <c r="G4" i="3"/>
  <c r="R264" i="1"/>
  <c r="Y259" i="1"/>
  <c r="R258" i="1"/>
  <c r="O258" i="1"/>
  <c r="F258" i="1"/>
  <c r="AF257" i="1"/>
  <c r="AE257" i="1"/>
  <c r="AD257" i="1"/>
  <c r="AC257" i="1"/>
  <c r="AG257" i="1" s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Y257" i="1" s="1"/>
  <c r="X256" i="1"/>
  <c r="X258" i="1" s="1"/>
  <c r="W256" i="1"/>
  <c r="W258" i="1" s="1"/>
  <c r="V256" i="1"/>
  <c r="V258" i="1" s="1"/>
  <c r="U256" i="1"/>
  <c r="U258" i="1" s="1"/>
  <c r="T256" i="1"/>
  <c r="T258" i="1" s="1"/>
  <c r="S256" i="1"/>
  <c r="S258" i="1" s="1"/>
  <c r="R256" i="1"/>
  <c r="Q256" i="1"/>
  <c r="Q258" i="1" s="1"/>
  <c r="P256" i="1"/>
  <c r="P258" i="1" s="1"/>
  <c r="O256" i="1"/>
  <c r="N256" i="1"/>
  <c r="N258" i="1" s="1"/>
  <c r="M256" i="1"/>
  <c r="M258" i="1" s="1"/>
  <c r="L256" i="1"/>
  <c r="L258" i="1" s="1"/>
  <c r="K256" i="1"/>
  <c r="K258" i="1" s="1"/>
  <c r="J256" i="1"/>
  <c r="J258" i="1" s="1"/>
  <c r="I256" i="1"/>
  <c r="I258" i="1" s="1"/>
  <c r="H256" i="1"/>
  <c r="H258" i="1" s="1"/>
  <c r="G256" i="1"/>
  <c r="G258" i="1" s="1"/>
  <c r="F256" i="1"/>
  <c r="E256" i="1"/>
  <c r="Y256" i="1" s="1"/>
  <c r="V255" i="1"/>
  <c r="AB254" i="1"/>
  <c r="Z254" i="1"/>
  <c r="Y254" i="1"/>
  <c r="AB253" i="1"/>
  <c r="Z253" i="1"/>
  <c r="Y253" i="1"/>
  <c r="AB252" i="1"/>
  <c r="Z252" i="1"/>
  <c r="Y252" i="1"/>
  <c r="AB251" i="1"/>
  <c r="Z251" i="1"/>
  <c r="Y251" i="1"/>
  <c r="AB250" i="1"/>
  <c r="Z250" i="1"/>
  <c r="Y250" i="1"/>
  <c r="AB249" i="1"/>
  <c r="Z249" i="1"/>
  <c r="Y249" i="1"/>
  <c r="AB248" i="1"/>
  <c r="Z248" i="1"/>
  <c r="Y248" i="1"/>
  <c r="AB247" i="1"/>
  <c r="Z247" i="1"/>
  <c r="Y247" i="1"/>
  <c r="AB246" i="1"/>
  <c r="Z246" i="1"/>
  <c r="Y246" i="1"/>
  <c r="AB245" i="1"/>
  <c r="Z245" i="1"/>
  <c r="Y245" i="1"/>
  <c r="AB244" i="1"/>
  <c r="Z244" i="1"/>
  <c r="Y244" i="1"/>
  <c r="AB243" i="1"/>
  <c r="Z243" i="1"/>
  <c r="Y243" i="1"/>
  <c r="AB242" i="1"/>
  <c r="AA242" i="1" a="1"/>
  <c r="AA242" i="1" s="1"/>
  <c r="Z242" i="1"/>
  <c r="Y242" i="1"/>
  <c r="AB241" i="1"/>
  <c r="AA241" i="1" a="1"/>
  <c r="AA241" i="1" s="1"/>
  <c r="Z241" i="1"/>
  <c r="Y241" i="1"/>
  <c r="AB240" i="1"/>
  <c r="Z240" i="1"/>
  <c r="Y240" i="1"/>
  <c r="AB239" i="1"/>
  <c r="Z239" i="1"/>
  <c r="Y239" i="1"/>
  <c r="AB238" i="1"/>
  <c r="Z238" i="1"/>
  <c r="Y238" i="1"/>
  <c r="AB237" i="1"/>
  <c r="Z237" i="1"/>
  <c r="Y237" i="1"/>
  <c r="AB236" i="1"/>
  <c r="Z236" i="1"/>
  <c r="Y236" i="1"/>
  <c r="AB235" i="1"/>
  <c r="Z235" i="1"/>
  <c r="Y235" i="1"/>
  <c r="AB234" i="1"/>
  <c r="Z234" i="1"/>
  <c r="Y234" i="1"/>
  <c r="AB233" i="1"/>
  <c r="Z233" i="1"/>
  <c r="Y233" i="1"/>
  <c r="AB232" i="1"/>
  <c r="Z232" i="1"/>
  <c r="Y232" i="1"/>
  <c r="AB231" i="1"/>
  <c r="Z231" i="1"/>
  <c r="Y231" i="1"/>
  <c r="AB230" i="1"/>
  <c r="Z230" i="1"/>
  <c r="Y230" i="1"/>
  <c r="AB229" i="1"/>
  <c r="AA229" i="1" a="1"/>
  <c r="AA229" i="1" s="1"/>
  <c r="Z229" i="1"/>
  <c r="Y229" i="1"/>
  <c r="AB228" i="1"/>
  <c r="Z228" i="1"/>
  <c r="Y228" i="1"/>
  <c r="AB227" i="1"/>
  <c r="Z227" i="1"/>
  <c r="Y227" i="1"/>
  <c r="AB226" i="1"/>
  <c r="Z226" i="1"/>
  <c r="Y226" i="1"/>
  <c r="AB225" i="1"/>
  <c r="Z225" i="1"/>
  <c r="Y225" i="1"/>
  <c r="AB224" i="1"/>
  <c r="Z224" i="1"/>
  <c r="Y224" i="1"/>
  <c r="AB223" i="1"/>
  <c r="Z223" i="1"/>
  <c r="Y223" i="1"/>
  <c r="AB222" i="1"/>
  <c r="Z222" i="1"/>
  <c r="Y222" i="1"/>
  <c r="AB221" i="1"/>
  <c r="Z221" i="1"/>
  <c r="Y221" i="1"/>
  <c r="AB220" i="1"/>
  <c r="Z220" i="1"/>
  <c r="Y220" i="1"/>
  <c r="AB219" i="1"/>
  <c r="AA219" i="1" a="1"/>
  <c r="AA219" i="1" s="1"/>
  <c r="Z219" i="1"/>
  <c r="Y219" i="1"/>
  <c r="AB218" i="1"/>
  <c r="Z218" i="1"/>
  <c r="Y218" i="1"/>
  <c r="AB217" i="1"/>
  <c r="Z217" i="1"/>
  <c r="Y217" i="1"/>
  <c r="AB216" i="1"/>
  <c r="Z216" i="1"/>
  <c r="Y216" i="1"/>
  <c r="AB215" i="1"/>
  <c r="Z215" i="1"/>
  <c r="Y215" i="1"/>
  <c r="AB214" i="1"/>
  <c r="Z214" i="1"/>
  <c r="Y214" i="1"/>
  <c r="AB213" i="1"/>
  <c r="Z213" i="1"/>
  <c r="Y213" i="1"/>
  <c r="AB212" i="1"/>
  <c r="Z212" i="1"/>
  <c r="Y212" i="1"/>
  <c r="AB211" i="1"/>
  <c r="AA211" i="1" a="1"/>
  <c r="AA211" i="1" s="1"/>
  <c r="Z211" i="1"/>
  <c r="Y211" i="1"/>
  <c r="AB210" i="1"/>
  <c r="Z210" i="1"/>
  <c r="Y210" i="1"/>
  <c r="AB209" i="1"/>
  <c r="Z209" i="1"/>
  <c r="Y209" i="1"/>
  <c r="AB208" i="1"/>
  <c r="Z208" i="1"/>
  <c r="Y208" i="1"/>
  <c r="AB207" i="1"/>
  <c r="Z207" i="1"/>
  <c r="Y207" i="1"/>
  <c r="AB206" i="1"/>
  <c r="Z206" i="1"/>
  <c r="Y206" i="1"/>
  <c r="AB205" i="1"/>
  <c r="Z205" i="1"/>
  <c r="Y205" i="1"/>
  <c r="AB204" i="1"/>
  <c r="Z204" i="1"/>
  <c r="Y204" i="1"/>
  <c r="AB203" i="1"/>
  <c r="Z203" i="1"/>
  <c r="Y203" i="1"/>
  <c r="AB202" i="1"/>
  <c r="Z202" i="1"/>
  <c r="Y202" i="1"/>
  <c r="AB201" i="1"/>
  <c r="AA201" i="1" a="1"/>
  <c r="AA201" i="1" s="1"/>
  <c r="Z201" i="1"/>
  <c r="Y201" i="1"/>
  <c r="AB200" i="1"/>
  <c r="Z200" i="1"/>
  <c r="Y200" i="1"/>
  <c r="AB199" i="1"/>
  <c r="AA199" i="1" a="1"/>
  <c r="AA199" i="1" s="1"/>
  <c r="Z199" i="1"/>
  <c r="Y199" i="1"/>
  <c r="AB198" i="1"/>
  <c r="AA198" i="1" a="1"/>
  <c r="AA198" i="1"/>
  <c r="Z198" i="1"/>
  <c r="Y198" i="1"/>
  <c r="AB197" i="1"/>
  <c r="Z197" i="1"/>
  <c r="Y197" i="1"/>
  <c r="AB196" i="1"/>
  <c r="Z196" i="1"/>
  <c r="Y196" i="1"/>
  <c r="AB195" i="1"/>
  <c r="AA195" i="1" a="1"/>
  <c r="AA195" i="1" s="1"/>
  <c r="Z195" i="1"/>
  <c r="Y195" i="1"/>
  <c r="AB194" i="1"/>
  <c r="Z194" i="1"/>
  <c r="Y194" i="1"/>
  <c r="AB193" i="1"/>
  <c r="Z193" i="1"/>
  <c r="Y193" i="1"/>
  <c r="AB192" i="1"/>
  <c r="Z192" i="1"/>
  <c r="Y192" i="1"/>
  <c r="AB191" i="1"/>
  <c r="AA191" i="1" a="1"/>
  <c r="AA191" i="1" s="1"/>
  <c r="Z191" i="1"/>
  <c r="Y191" i="1"/>
  <c r="AB190" i="1"/>
  <c r="Z190" i="1"/>
  <c r="Y190" i="1"/>
  <c r="AB189" i="1"/>
  <c r="Z189" i="1"/>
  <c r="Y189" i="1"/>
  <c r="AB188" i="1"/>
  <c r="Z188" i="1"/>
  <c r="Y188" i="1"/>
  <c r="AB187" i="1"/>
  <c r="Z187" i="1"/>
  <c r="Y187" i="1"/>
  <c r="AB186" i="1"/>
  <c r="Z186" i="1"/>
  <c r="Y186" i="1"/>
  <c r="AB185" i="1"/>
  <c r="Z185" i="1"/>
  <c r="Y185" i="1"/>
  <c r="AB184" i="1"/>
  <c r="Z184" i="1"/>
  <c r="Y184" i="1"/>
  <c r="AB183" i="1"/>
  <c r="AA183" i="1" a="1"/>
  <c r="AA183" i="1" s="1"/>
  <c r="Z183" i="1"/>
  <c r="Y183" i="1"/>
  <c r="AB182" i="1"/>
  <c r="Z182" i="1"/>
  <c r="Y182" i="1"/>
  <c r="AB181" i="1"/>
  <c r="AA181" i="1" a="1"/>
  <c r="AA181" i="1" s="1"/>
  <c r="Z181" i="1"/>
  <c r="Y181" i="1"/>
  <c r="AB180" i="1"/>
  <c r="Z180" i="1"/>
  <c r="Y180" i="1"/>
  <c r="AB179" i="1"/>
  <c r="Z179" i="1"/>
  <c r="Y179" i="1"/>
  <c r="AB178" i="1"/>
  <c r="Z178" i="1"/>
  <c r="Y178" i="1"/>
  <c r="AB177" i="1"/>
  <c r="Z177" i="1"/>
  <c r="Y177" i="1"/>
  <c r="AB176" i="1"/>
  <c r="Z176" i="1"/>
  <c r="Y176" i="1"/>
  <c r="AB175" i="1"/>
  <c r="Z175" i="1"/>
  <c r="Y175" i="1"/>
  <c r="AB174" i="1"/>
  <c r="Z174" i="1"/>
  <c r="Y174" i="1"/>
  <c r="AB173" i="1"/>
  <c r="Z173" i="1"/>
  <c r="Y173" i="1"/>
  <c r="AB172" i="1"/>
  <c r="Z172" i="1"/>
  <c r="Y172" i="1"/>
  <c r="AB171" i="1"/>
  <c r="Z171" i="1"/>
  <c r="Y171" i="1"/>
  <c r="AB170" i="1"/>
  <c r="Z170" i="1"/>
  <c r="Y170" i="1"/>
  <c r="AB169" i="1"/>
  <c r="Z169" i="1"/>
  <c r="Y169" i="1"/>
  <c r="AB168" i="1"/>
  <c r="Z168" i="1"/>
  <c r="Y168" i="1"/>
  <c r="AB167" i="1"/>
  <c r="Z167" i="1"/>
  <c r="Y167" i="1"/>
  <c r="AB166" i="1"/>
  <c r="Z166" i="1"/>
  <c r="Y166" i="1"/>
  <c r="AB165" i="1"/>
  <c r="Z165" i="1"/>
  <c r="Y165" i="1"/>
  <c r="AB164" i="1"/>
  <c r="Z164" i="1"/>
  <c r="Y164" i="1"/>
  <c r="AB163" i="1"/>
  <c r="Z163" i="1"/>
  <c r="Y163" i="1"/>
  <c r="AB162" i="1"/>
  <c r="Z162" i="1"/>
  <c r="Y162" i="1"/>
  <c r="AB161" i="1"/>
  <c r="Z161" i="1"/>
  <c r="Y161" i="1"/>
  <c r="AB160" i="1"/>
  <c r="Z160" i="1"/>
  <c r="Y160" i="1"/>
  <c r="AB159" i="1"/>
  <c r="AA159" i="1" a="1"/>
  <c r="AA159" i="1" s="1"/>
  <c r="Z159" i="1"/>
  <c r="Y159" i="1"/>
  <c r="AB158" i="1"/>
  <c r="Z158" i="1"/>
  <c r="Y158" i="1"/>
  <c r="AB157" i="1"/>
  <c r="Z157" i="1"/>
  <c r="Y157" i="1"/>
  <c r="AB156" i="1"/>
  <c r="Z156" i="1"/>
  <c r="Y156" i="1"/>
  <c r="AB155" i="1"/>
  <c r="AA155" i="1" a="1"/>
  <c r="AA155" i="1"/>
  <c r="Z155" i="1"/>
  <c r="Y155" i="1"/>
  <c r="AB154" i="1"/>
  <c r="AA154" i="1" a="1"/>
  <c r="AA154" i="1" s="1"/>
  <c r="Z154" i="1"/>
  <c r="Y154" i="1"/>
  <c r="AB153" i="1"/>
  <c r="AA153" i="1" a="1"/>
  <c r="AA153" i="1" s="1"/>
  <c r="Z153" i="1"/>
  <c r="Y153" i="1"/>
  <c r="AB152" i="1"/>
  <c r="Z152" i="1"/>
  <c r="Y152" i="1"/>
  <c r="AB151" i="1"/>
  <c r="Z151" i="1"/>
  <c r="Y151" i="1"/>
  <c r="AB150" i="1"/>
  <c r="Z150" i="1"/>
  <c r="Y150" i="1"/>
  <c r="AB149" i="1"/>
  <c r="Z149" i="1"/>
  <c r="Y149" i="1"/>
  <c r="AB148" i="1"/>
  <c r="AA148" i="1" a="1"/>
  <c r="AA148" i="1"/>
  <c r="Z148" i="1"/>
  <c r="Y148" i="1"/>
  <c r="AB147" i="1"/>
  <c r="Z147" i="1"/>
  <c r="Y147" i="1"/>
  <c r="AB146" i="1"/>
  <c r="Z146" i="1"/>
  <c r="Y146" i="1"/>
  <c r="AB145" i="1"/>
  <c r="Z145" i="1"/>
  <c r="Y145" i="1"/>
  <c r="AB144" i="1"/>
  <c r="Z144" i="1"/>
  <c r="Y144" i="1"/>
  <c r="AB143" i="1"/>
  <c r="Z143" i="1"/>
  <c r="Y143" i="1"/>
  <c r="AB142" i="1"/>
  <c r="Z142" i="1"/>
  <c r="Y142" i="1"/>
  <c r="AB141" i="1"/>
  <c r="Z141" i="1"/>
  <c r="Y141" i="1"/>
  <c r="AB140" i="1"/>
  <c r="AA140" i="1" a="1"/>
  <c r="AA140" i="1" s="1"/>
  <c r="Z140" i="1"/>
  <c r="Y140" i="1"/>
  <c r="AB139" i="1"/>
  <c r="Z139" i="1"/>
  <c r="Y139" i="1"/>
  <c r="AB138" i="1"/>
  <c r="Z138" i="1"/>
  <c r="Y138" i="1"/>
  <c r="AB137" i="1"/>
  <c r="Z137" i="1"/>
  <c r="Y137" i="1"/>
  <c r="AB136" i="1"/>
  <c r="AA136" i="1" a="1"/>
  <c r="AA136" i="1"/>
  <c r="Z136" i="1"/>
  <c r="Y136" i="1"/>
  <c r="AB135" i="1"/>
  <c r="Z135" i="1"/>
  <c r="Y135" i="1"/>
  <c r="AB132" i="1"/>
  <c r="Z132" i="1"/>
  <c r="Y132" i="1"/>
  <c r="AB131" i="1"/>
  <c r="AA131" i="1" a="1"/>
  <c r="AA131" i="1" s="1"/>
  <c r="Z131" i="1"/>
  <c r="Y131" i="1"/>
  <c r="AB130" i="1"/>
  <c r="AA130" i="1" a="1"/>
  <c r="AA130" i="1"/>
  <c r="Z130" i="1"/>
  <c r="Y130" i="1"/>
  <c r="AB129" i="1"/>
  <c r="Z129" i="1"/>
  <c r="Y129" i="1"/>
  <c r="AB128" i="1"/>
  <c r="AA128" i="1" a="1"/>
  <c r="AA128" i="1"/>
  <c r="Z128" i="1"/>
  <c r="Y128" i="1"/>
  <c r="AB127" i="1"/>
  <c r="AA127" i="1" a="1"/>
  <c r="AA127" i="1"/>
  <c r="Z127" i="1"/>
  <c r="Y127" i="1"/>
  <c r="AB126" i="1"/>
  <c r="Z126" i="1"/>
  <c r="Y126" i="1"/>
  <c r="AB125" i="1"/>
  <c r="AA125" i="1" a="1"/>
  <c r="AA125" i="1" s="1"/>
  <c r="Z125" i="1"/>
  <c r="Y125" i="1"/>
  <c r="AB124" i="1"/>
  <c r="AA124" i="1" a="1"/>
  <c r="AA124" i="1"/>
  <c r="Z124" i="1"/>
  <c r="Y124" i="1"/>
  <c r="AB123" i="1"/>
  <c r="AA123" i="1" a="1"/>
  <c r="AA123" i="1" s="1"/>
  <c r="Z123" i="1"/>
  <c r="Y123" i="1"/>
  <c r="AG122" i="1"/>
  <c r="AB122" i="1"/>
  <c r="AA122" i="1" a="1"/>
  <c r="AA122" i="1"/>
  <c r="Z122" i="1"/>
  <c r="Y122" i="1"/>
  <c r="AB121" i="1"/>
  <c r="AA121" i="1" a="1"/>
  <c r="AA121" i="1" s="1"/>
  <c r="Z121" i="1"/>
  <c r="Y121" i="1"/>
  <c r="AB120" i="1"/>
  <c r="AA120" i="1" a="1"/>
  <c r="AA120" i="1" s="1"/>
  <c r="Z120" i="1"/>
  <c r="Y120" i="1"/>
  <c r="AB119" i="1"/>
  <c r="AA119" i="1" a="1"/>
  <c r="AA119" i="1"/>
  <c r="Z119" i="1"/>
  <c r="Y119" i="1"/>
  <c r="AB118" i="1"/>
  <c r="AA118" i="1" a="1"/>
  <c r="AA118" i="1" s="1"/>
  <c r="Z118" i="1"/>
  <c r="Y118" i="1"/>
  <c r="AB117" i="1"/>
  <c r="AA117" i="1" a="1"/>
  <c r="AA117" i="1"/>
  <c r="Z117" i="1"/>
  <c r="Y117" i="1"/>
  <c r="AB116" i="1"/>
  <c r="AA116" i="1" a="1"/>
  <c r="AA116" i="1" s="1"/>
  <c r="Z116" i="1"/>
  <c r="Y116" i="1"/>
  <c r="AB115" i="1"/>
  <c r="AA115" i="1" a="1"/>
  <c r="AA115" i="1"/>
  <c r="Z115" i="1"/>
  <c r="Y115" i="1"/>
  <c r="AB114" i="1"/>
  <c r="AA114" i="1" a="1"/>
  <c r="AA114" i="1"/>
  <c r="Z114" i="1"/>
  <c r="Y114" i="1"/>
  <c r="AB113" i="1"/>
  <c r="AA113" i="1" a="1"/>
  <c r="AA113" i="1"/>
  <c r="Z113" i="1"/>
  <c r="Y113" i="1"/>
  <c r="AG112" i="1"/>
  <c r="AB112" i="1"/>
  <c r="AA112" i="1" a="1"/>
  <c r="AA112" i="1" s="1"/>
  <c r="Z112" i="1"/>
  <c r="Y112" i="1"/>
  <c r="AB111" i="1"/>
  <c r="AA111" i="1" a="1"/>
  <c r="AA111" i="1" s="1"/>
  <c r="Z111" i="1"/>
  <c r="Y111" i="1"/>
  <c r="AG110" i="1"/>
  <c r="AB110" i="1"/>
  <c r="AA110" i="1" a="1"/>
  <c r="AA110" i="1" s="1"/>
  <c r="Z110" i="1"/>
  <c r="Y110" i="1"/>
  <c r="AB109" i="1"/>
  <c r="AA109" i="1" a="1"/>
  <c r="AA109" i="1"/>
  <c r="Z109" i="1"/>
  <c r="Y109" i="1"/>
  <c r="AB108" i="1"/>
  <c r="AA108" i="1" a="1"/>
  <c r="AA108" i="1"/>
  <c r="Z108" i="1"/>
  <c r="Y108" i="1"/>
  <c r="AB107" i="1"/>
  <c r="AA107" i="1" a="1"/>
  <c r="AA107" i="1" s="1"/>
  <c r="Z107" i="1"/>
  <c r="Y107" i="1"/>
  <c r="AB106" i="1"/>
  <c r="AA106" i="1" a="1"/>
  <c r="AA106" i="1" s="1"/>
  <c r="Z106" i="1"/>
  <c r="Y106" i="1"/>
  <c r="AG105" i="1"/>
  <c r="AB105" i="1"/>
  <c r="AA105" i="1" a="1"/>
  <c r="AA105" i="1"/>
  <c r="Z105" i="1"/>
  <c r="Y105" i="1"/>
  <c r="AB104" i="1"/>
  <c r="AA104" i="1" a="1"/>
  <c r="AA104" i="1"/>
  <c r="Z104" i="1"/>
  <c r="Y104" i="1"/>
  <c r="AB103" i="1"/>
  <c r="Z103" i="1"/>
  <c r="Y103" i="1"/>
  <c r="AB102" i="1"/>
  <c r="Z102" i="1"/>
  <c r="Y102" i="1"/>
  <c r="AB101" i="1"/>
  <c r="AA101" i="1" a="1"/>
  <c r="AA101" i="1" s="1"/>
  <c r="Z101" i="1"/>
  <c r="Y101" i="1"/>
  <c r="AG100" i="1"/>
  <c r="AB100" i="1"/>
  <c r="AA100" i="1" a="1"/>
  <c r="AA100" i="1" s="1"/>
  <c r="Z100" i="1"/>
  <c r="Y100" i="1"/>
  <c r="AB99" i="1"/>
  <c r="AA99" i="1" a="1"/>
  <c r="AA99" i="1"/>
  <c r="Z99" i="1"/>
  <c r="Y99" i="1"/>
  <c r="AB98" i="1"/>
  <c r="Z98" i="1"/>
  <c r="Y98" i="1"/>
  <c r="AB97" i="1"/>
  <c r="AA97" i="1" a="1"/>
  <c r="AA97" i="1" s="1"/>
  <c r="Z97" i="1"/>
  <c r="Y97" i="1"/>
  <c r="AB96" i="1"/>
  <c r="AA96" i="1" a="1"/>
  <c r="AA96" i="1" s="1"/>
  <c r="Z96" i="1"/>
  <c r="Y96" i="1"/>
  <c r="AB95" i="1"/>
  <c r="AA95" i="1" a="1"/>
  <c r="AA95" i="1"/>
  <c r="Z95" i="1"/>
  <c r="Y95" i="1"/>
  <c r="AB94" i="1"/>
  <c r="AA94" i="1" a="1"/>
  <c r="AA94" i="1" s="1"/>
  <c r="Z94" i="1"/>
  <c r="Y94" i="1"/>
  <c r="AB93" i="1"/>
  <c r="AA93" i="1" a="1"/>
  <c r="AA93" i="1"/>
  <c r="Z93" i="1"/>
  <c r="Y93" i="1"/>
  <c r="AB92" i="1"/>
  <c r="Z92" i="1"/>
  <c r="Y92" i="1"/>
  <c r="AB91" i="1"/>
  <c r="AA91" i="1" a="1"/>
  <c r="AA91" i="1"/>
  <c r="Z91" i="1"/>
  <c r="Y91" i="1"/>
  <c r="AB90" i="1"/>
  <c r="AA90" i="1" a="1"/>
  <c r="AA90" i="1"/>
  <c r="Z90" i="1"/>
  <c r="Y90" i="1"/>
  <c r="AB89" i="1"/>
  <c r="AA89" i="1" a="1"/>
  <c r="AA89" i="1" s="1"/>
  <c r="Z89" i="1"/>
  <c r="Y89" i="1"/>
  <c r="AB88" i="1"/>
  <c r="AA88" i="1" a="1"/>
  <c r="AA88" i="1" s="1"/>
  <c r="Z88" i="1"/>
  <c r="Y88" i="1"/>
  <c r="AB87" i="1"/>
  <c r="AA87" i="1" a="1"/>
  <c r="AA87" i="1" s="1"/>
  <c r="Z87" i="1"/>
  <c r="Y87" i="1"/>
  <c r="AB86" i="1"/>
  <c r="AA86" i="1" a="1"/>
  <c r="AA86" i="1" s="1"/>
  <c r="Z86" i="1"/>
  <c r="Y86" i="1"/>
  <c r="AB85" i="1"/>
  <c r="AA85" i="1" a="1"/>
  <c r="AA85" i="1"/>
  <c r="Z85" i="1"/>
  <c r="Y85" i="1"/>
  <c r="AB84" i="1"/>
  <c r="AA84" i="1" a="1"/>
  <c r="AA84" i="1" s="1"/>
  <c r="Z84" i="1"/>
  <c r="Y84" i="1"/>
  <c r="AB83" i="1"/>
  <c r="AA83" i="1" a="1"/>
  <c r="AA83" i="1"/>
  <c r="Z83" i="1"/>
  <c r="Y83" i="1"/>
  <c r="AB82" i="1"/>
  <c r="AA82" i="1" a="1"/>
  <c r="AA82" i="1"/>
  <c r="Z82" i="1"/>
  <c r="Y82" i="1"/>
  <c r="AB81" i="1"/>
  <c r="Z81" i="1"/>
  <c r="Y81" i="1"/>
  <c r="AB80" i="1"/>
  <c r="AA80" i="1" a="1"/>
  <c r="AA80" i="1"/>
  <c r="Z80" i="1"/>
  <c r="Y80" i="1"/>
  <c r="AB79" i="1"/>
  <c r="AA79" i="1" a="1"/>
  <c r="AA79" i="1" s="1"/>
  <c r="Z79" i="1"/>
  <c r="Y79" i="1"/>
  <c r="AB78" i="1"/>
  <c r="AA78" i="1" a="1"/>
  <c r="AA78" i="1" s="1"/>
  <c r="Z78" i="1"/>
  <c r="Y78" i="1"/>
  <c r="AB77" i="1"/>
  <c r="AA77" i="1" a="1"/>
  <c r="AA77" i="1" s="1"/>
  <c r="Z77" i="1"/>
  <c r="Y77" i="1"/>
  <c r="AB76" i="1"/>
  <c r="AA76" i="1" a="1"/>
  <c r="AA76" i="1" s="1"/>
  <c r="Z76" i="1"/>
  <c r="Y76" i="1"/>
  <c r="AG75" i="1"/>
  <c r="AB75" i="1"/>
  <c r="AA75" i="1" a="1"/>
  <c r="AA75" i="1" s="1"/>
  <c r="Z75" i="1"/>
  <c r="Y75" i="1"/>
  <c r="AB74" i="1"/>
  <c r="AA74" i="1" a="1"/>
  <c r="AA74" i="1"/>
  <c r="Z74" i="1"/>
  <c r="Y74" i="1"/>
  <c r="AB73" i="1"/>
  <c r="AA73" i="1" a="1"/>
  <c r="AA73" i="1" s="1"/>
  <c r="Z73" i="1"/>
  <c r="Y73" i="1"/>
  <c r="AB72" i="1"/>
  <c r="AA72" i="1" a="1"/>
  <c r="AA72" i="1" s="1"/>
  <c r="Z72" i="1"/>
  <c r="Y72" i="1"/>
  <c r="AB71" i="1"/>
  <c r="AA71" i="1" a="1"/>
  <c r="AA71" i="1" s="1"/>
  <c r="Z71" i="1"/>
  <c r="Y71" i="1"/>
  <c r="AG70" i="1"/>
  <c r="AB70" i="1"/>
  <c r="AA70" i="1" a="1"/>
  <c r="AA70" i="1"/>
  <c r="Z70" i="1"/>
  <c r="Y70" i="1"/>
  <c r="AB69" i="1"/>
  <c r="AA69" i="1" a="1"/>
  <c r="AA69" i="1"/>
  <c r="Z69" i="1"/>
  <c r="Y69" i="1"/>
  <c r="AB68" i="1"/>
  <c r="Z68" i="1"/>
  <c r="Y68" i="1"/>
  <c r="AB67" i="1"/>
  <c r="AA67" i="1" a="1"/>
  <c r="AA67" i="1" s="1"/>
  <c r="Z67" i="1"/>
  <c r="Y67" i="1"/>
  <c r="AG66" i="1"/>
  <c r="AB66" i="1"/>
  <c r="AA66" i="1" a="1"/>
  <c r="AA66" i="1"/>
  <c r="Z66" i="1"/>
  <c r="Y66" i="1"/>
  <c r="AB65" i="1"/>
  <c r="AA65" i="1" a="1"/>
  <c r="AA65" i="1"/>
  <c r="Z65" i="1"/>
  <c r="Y65" i="1"/>
  <c r="AB64" i="1"/>
  <c r="AA64" i="1" a="1"/>
  <c r="AA64" i="1"/>
  <c r="Z64" i="1"/>
  <c r="Y64" i="1"/>
  <c r="AB63" i="1"/>
  <c r="AA63" i="1" a="1"/>
  <c r="AA63" i="1" s="1"/>
  <c r="Z63" i="1"/>
  <c r="Y63" i="1"/>
  <c r="AB62" i="1"/>
  <c r="Z62" i="1"/>
  <c r="Y62" i="1"/>
  <c r="AG61" i="1"/>
  <c r="AB61" i="1"/>
  <c r="AA61" i="1" a="1"/>
  <c r="AA61" i="1"/>
  <c r="Z61" i="1"/>
  <c r="Y61" i="1"/>
  <c r="AB60" i="1"/>
  <c r="Z60" i="1"/>
  <c r="Y60" i="1"/>
  <c r="AB59" i="1"/>
  <c r="AA59" i="1" a="1"/>
  <c r="AA59" i="1"/>
  <c r="Z59" i="1"/>
  <c r="Y59" i="1"/>
  <c r="AB58" i="1"/>
  <c r="AA58" i="1" a="1"/>
  <c r="AA58" i="1" s="1"/>
  <c r="Z58" i="1"/>
  <c r="Y58" i="1"/>
  <c r="AB57" i="1"/>
  <c r="AA57" i="1" a="1"/>
  <c r="AA57" i="1" s="1"/>
  <c r="Z57" i="1"/>
  <c r="Y57" i="1"/>
  <c r="AB56" i="1"/>
  <c r="Z56" i="1"/>
  <c r="Y56" i="1"/>
  <c r="AB55" i="1"/>
  <c r="AA55" i="1" a="1"/>
  <c r="AA55" i="1"/>
  <c r="Z55" i="1"/>
  <c r="Y55" i="1"/>
  <c r="AG54" i="1"/>
  <c r="AB54" i="1"/>
  <c r="AA54" i="1" a="1"/>
  <c r="AA54" i="1"/>
  <c r="Z54" i="1"/>
  <c r="Y54" i="1"/>
  <c r="AB53" i="1"/>
  <c r="AA53" i="1" a="1"/>
  <c r="AA53" i="1" s="1"/>
  <c r="Z53" i="1"/>
  <c r="Y53" i="1"/>
  <c r="AB52" i="1"/>
  <c r="AA52" i="1" a="1"/>
  <c r="AA52" i="1" s="1"/>
  <c r="Z52" i="1"/>
  <c r="Y52" i="1"/>
  <c r="AB51" i="1"/>
  <c r="AA51" i="1" a="1"/>
  <c r="AA51" i="1" s="1"/>
  <c r="Z51" i="1"/>
  <c r="Y51" i="1"/>
  <c r="AB50" i="1"/>
  <c r="AA50" i="1" a="1"/>
  <c r="AA50" i="1" s="1"/>
  <c r="Z50" i="1"/>
  <c r="Y50" i="1"/>
  <c r="AB49" i="1"/>
  <c r="Z49" i="1"/>
  <c r="Y49" i="1"/>
  <c r="AB48" i="1"/>
  <c r="AA48" i="1" a="1"/>
  <c r="AA48" i="1"/>
  <c r="Z48" i="1"/>
  <c r="Y48" i="1"/>
  <c r="AB47" i="1"/>
  <c r="AA47" i="1" a="1"/>
  <c r="AA47" i="1"/>
  <c r="Z47" i="1"/>
  <c r="Y47" i="1"/>
  <c r="AG46" i="1"/>
  <c r="AB46" i="1"/>
  <c r="AA46" i="1" a="1"/>
  <c r="AA46" i="1" s="1"/>
  <c r="Z46" i="1"/>
  <c r="Y46" i="1"/>
  <c r="AB45" i="1"/>
  <c r="AA45" i="1" a="1"/>
  <c r="AA45" i="1"/>
  <c r="Z45" i="1"/>
  <c r="Y45" i="1"/>
  <c r="AB44" i="1"/>
  <c r="AA44" i="1" a="1"/>
  <c r="AA44" i="1" s="1"/>
  <c r="Z44" i="1"/>
  <c r="Y44" i="1"/>
  <c r="AG43" i="1"/>
  <c r="AB43" i="1"/>
  <c r="AA43" i="1" a="1"/>
  <c r="AA43" i="1" s="1"/>
  <c r="Z43" i="1"/>
  <c r="Y43" i="1"/>
  <c r="AB42" i="1"/>
  <c r="AA42" i="1" a="1"/>
  <c r="AA42" i="1"/>
  <c r="Z42" i="1"/>
  <c r="Y42" i="1"/>
  <c r="AB41" i="1"/>
  <c r="Z41" i="1"/>
  <c r="Y41" i="1"/>
  <c r="AB40" i="1"/>
  <c r="AA40" i="1" a="1"/>
  <c r="AA40" i="1" s="1"/>
  <c r="Z40" i="1"/>
  <c r="Y40" i="1"/>
  <c r="AB39" i="1"/>
  <c r="AA39" i="1" a="1"/>
  <c r="AA39" i="1" s="1"/>
  <c r="Z39" i="1"/>
  <c r="Y39" i="1"/>
  <c r="AB38" i="1"/>
  <c r="AA38" i="1" a="1"/>
  <c r="AA38" i="1"/>
  <c r="Z38" i="1"/>
  <c r="Y38" i="1"/>
  <c r="AB37" i="1"/>
  <c r="AA37" i="1" a="1"/>
  <c r="AA37" i="1" s="1"/>
  <c r="Z37" i="1"/>
  <c r="Y37" i="1"/>
  <c r="AB36" i="1"/>
  <c r="Z36" i="1"/>
  <c r="Y36" i="1"/>
  <c r="AB35" i="1"/>
  <c r="AA35" i="1" a="1"/>
  <c r="AA35" i="1" s="1"/>
  <c r="Z35" i="1"/>
  <c r="Y35" i="1"/>
  <c r="AB34" i="1"/>
  <c r="AA34" i="1" a="1"/>
  <c r="AA34" i="1"/>
  <c r="Z34" i="1"/>
  <c r="Y34" i="1"/>
  <c r="AB33" i="1"/>
  <c r="AA33" i="1" a="1"/>
  <c r="AA33" i="1" s="1"/>
  <c r="Z33" i="1"/>
  <c r="Y33" i="1"/>
  <c r="AB32" i="1"/>
  <c r="AA32" i="1" a="1"/>
  <c r="AA32" i="1" s="1"/>
  <c r="Z32" i="1"/>
  <c r="Y32" i="1"/>
  <c r="AB31" i="1"/>
  <c r="AA31" i="1" a="1"/>
  <c r="AA31" i="1" s="1"/>
  <c r="Z31" i="1"/>
  <c r="Y31" i="1"/>
  <c r="AB30" i="1"/>
  <c r="AA30" i="1" a="1"/>
  <c r="AA30" i="1" s="1"/>
  <c r="Z30" i="1"/>
  <c r="Y30" i="1"/>
  <c r="AB29" i="1"/>
  <c r="AA29" i="1" a="1"/>
  <c r="AA29" i="1" s="1"/>
  <c r="Z29" i="1"/>
  <c r="Y29" i="1"/>
  <c r="AB28" i="1"/>
  <c r="AA28" i="1" a="1"/>
  <c r="AA28" i="1"/>
  <c r="Z28" i="1"/>
  <c r="Y28" i="1"/>
  <c r="AB27" i="1"/>
  <c r="AA27" i="1" a="1"/>
  <c r="AA27" i="1" s="1"/>
  <c r="Z27" i="1"/>
  <c r="Y27" i="1"/>
  <c r="AB26" i="1"/>
  <c r="Z26" i="1"/>
  <c r="Y26" i="1"/>
  <c r="AB25" i="1"/>
  <c r="Z25" i="1"/>
  <c r="Y25" i="1"/>
  <c r="AJ24" i="1"/>
  <c r="AB24" i="1"/>
  <c r="AA24" i="1" a="1"/>
  <c r="AA24" i="1"/>
  <c r="Z24" i="1"/>
  <c r="Y24" i="1"/>
  <c r="AB23" i="1"/>
  <c r="AA23" i="1" a="1"/>
  <c r="AA23" i="1" s="1"/>
  <c r="Z23" i="1"/>
  <c r="Y23" i="1"/>
  <c r="AB22" i="1"/>
  <c r="AA22" i="1" a="1"/>
  <c r="AA22" i="1"/>
  <c r="Z22" i="1"/>
  <c r="Y22" i="1"/>
  <c r="AB21" i="1"/>
  <c r="AA21" i="1" a="1"/>
  <c r="AA21" i="1" s="1"/>
  <c r="Z21" i="1"/>
  <c r="Y21" i="1"/>
  <c r="AG20" i="1"/>
  <c r="AG256" i="1" s="1"/>
  <c r="AB20" i="1"/>
  <c r="AA20" i="1" a="1"/>
  <c r="AA20" i="1" s="1"/>
  <c r="Z20" i="1"/>
  <c r="Y20" i="1"/>
  <c r="AB19" i="1"/>
  <c r="AA19" i="1" a="1"/>
  <c r="AA19" i="1" s="1"/>
  <c r="Z19" i="1"/>
  <c r="Y19" i="1"/>
  <c r="AB18" i="1"/>
  <c r="AA18" i="1" a="1"/>
  <c r="AA18" i="1" s="1"/>
  <c r="Z18" i="1"/>
  <c r="Y18" i="1"/>
  <c r="AB17" i="1"/>
  <c r="AA17" i="1" a="1"/>
  <c r="AA17" i="1" s="1"/>
  <c r="Z17" i="1"/>
  <c r="Y17" i="1"/>
  <c r="AB16" i="1"/>
  <c r="AA16" i="1" a="1"/>
  <c r="AA16" i="1" s="1"/>
  <c r="Z16" i="1"/>
  <c r="Y16" i="1"/>
  <c r="AB15" i="1"/>
  <c r="AA15" i="1" a="1"/>
  <c r="AA15" i="1" s="1"/>
  <c r="Z15" i="1"/>
  <c r="Y15" i="1"/>
  <c r="AB14" i="1"/>
  <c r="Z14" i="1"/>
  <c r="Y14" i="1"/>
  <c r="AB13" i="1"/>
  <c r="AA13" i="1" a="1"/>
  <c r="AA13" i="1"/>
  <c r="Z13" i="1"/>
  <c r="Y13" i="1"/>
  <c r="AB12" i="1"/>
  <c r="AA12" i="1" a="1"/>
  <c r="AA12" i="1" s="1"/>
  <c r="Z12" i="1"/>
  <c r="Y12" i="1"/>
  <c r="AB11" i="1"/>
  <c r="AA11" i="1" a="1"/>
  <c r="AA11" i="1"/>
  <c r="Z11" i="1"/>
  <c r="Y11" i="1"/>
  <c r="AB10" i="1"/>
  <c r="AA10" i="1" a="1"/>
  <c r="AA10" i="1" s="1"/>
  <c r="Z10" i="1"/>
  <c r="Y10" i="1"/>
  <c r="AB9" i="1"/>
  <c r="AA9" i="1" a="1"/>
  <c r="AA9" i="1"/>
  <c r="Z9" i="1"/>
  <c r="Y9" i="1"/>
  <c r="AB8" i="1"/>
  <c r="AA8" i="1" a="1"/>
  <c r="AA8" i="1" s="1"/>
  <c r="Z8" i="1"/>
  <c r="Y8" i="1"/>
  <c r="AB7" i="1"/>
  <c r="Z7" i="1"/>
  <c r="Y7" i="1"/>
  <c r="AJ6" i="1"/>
  <c r="AB6" i="1"/>
  <c r="AA6" i="1" a="1"/>
  <c r="AA6" i="1"/>
  <c r="Z6" i="1"/>
  <c r="Y6" i="1"/>
  <c r="AJ5" i="1"/>
  <c r="AB5" i="1"/>
  <c r="AA5" i="1" a="1"/>
  <c r="AA5" i="1" s="1"/>
  <c r="Z5" i="1"/>
  <c r="Y5" i="1"/>
  <c r="AJ25" i="1" s="1"/>
  <c r="AB4" i="1"/>
  <c r="AA4" i="1" a="1"/>
  <c r="AA4" i="1"/>
  <c r="Z4" i="1"/>
  <c r="Y4" i="1"/>
  <c r="AJ23" i="1" s="1"/>
  <c r="AB3" i="1"/>
  <c r="Y3" i="1"/>
  <c r="AJ7" i="1" s="1"/>
  <c r="AA255" i="1" l="1"/>
  <c r="AB257" i="1"/>
  <c r="AJ13" i="1"/>
  <c r="AJ11" i="1"/>
  <c r="AJ9" i="1"/>
  <c r="E258" i="1"/>
  <c r="Y258" i="1" s="1"/>
  <c r="AJ14" i="1"/>
  <c r="AJ18" i="1"/>
  <c r="AJ16" i="1"/>
  <c r="AJ20" i="1"/>
  <c r="AJ22" i="1"/>
  <c r="AJ8" i="1"/>
  <c r="AJ12" i="1"/>
  <c r="AJ10" i="1"/>
  <c r="AJ15" i="1"/>
  <c r="AJ17" i="1"/>
  <c r="AJ19" i="1"/>
  <c r="AJ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<sst xmlns="http://schemas.openxmlformats.org/spreadsheetml/2006/main" count="3733" uniqueCount="675">
  <si>
    <t>Club
ID</t>
  </si>
  <si>
    <t>First
Name</t>
  </si>
  <si>
    <t>Family
Name</t>
  </si>
  <si>
    <t>Race 1
2/10/2012</t>
  </si>
  <si>
    <t>Race 2
9/10/2012</t>
  </si>
  <si>
    <t>Race 3
16/10/12</t>
  </si>
  <si>
    <t>Race 4
23/10/12</t>
  </si>
  <si>
    <t>Race 5
30/10/12</t>
  </si>
  <si>
    <t>Race 6
6/11/12</t>
  </si>
  <si>
    <t>Race 7
13/11/12</t>
  </si>
  <si>
    <t>Race 8
20/11/12</t>
  </si>
  <si>
    <t>Race 9
4/12/12</t>
  </si>
  <si>
    <t>Race 10
11/12/12</t>
  </si>
  <si>
    <t>Race 11
18/12/12</t>
  </si>
  <si>
    <t>Race 12
22/01/2013</t>
  </si>
  <si>
    <t>Race 13
29/01/2013</t>
  </si>
  <si>
    <t>Race 14
5/2/2013</t>
  </si>
  <si>
    <t>Race 15
12/2/2013</t>
  </si>
  <si>
    <t>Race 16
19/2/2013</t>
  </si>
  <si>
    <t>Race 17
26/2/2013</t>
  </si>
  <si>
    <t>Race 18
5/3/2013</t>
  </si>
  <si>
    <t>Race 19
12/3/2013</t>
  </si>
  <si>
    <t>Race 20
26/3/2013</t>
  </si>
  <si>
    <t>Number
of Rides</t>
  </si>
  <si>
    <t>Season's
Best OTTR</t>
  </si>
  <si>
    <t>BEST of 3 
AVERAGE</t>
  </si>
  <si>
    <t>Time
improvement</t>
  </si>
  <si>
    <t>27/11/12
Hill Climb</t>
  </si>
  <si>
    <t>9/12/12
Loburn 18.5</t>
  </si>
  <si>
    <t>3/2/13
Loburn 25</t>
  </si>
  <si>
    <t>3/3/13
Loburn 40</t>
  </si>
  <si>
    <t>Total time
Best All 
Rounder</t>
  </si>
  <si>
    <t>Sam</t>
  </si>
  <si>
    <t>Buckner</t>
  </si>
  <si>
    <t>Number of Finishes</t>
  </si>
  <si>
    <t>Number of Riders</t>
  </si>
  <si>
    <t>Jake</t>
  </si>
  <si>
    <t>Marryatt</t>
  </si>
  <si>
    <t>Jared</t>
  </si>
  <si>
    <t>Pidcock</t>
  </si>
  <si>
    <t>Josh</t>
  </si>
  <si>
    <t>Smith</t>
  </si>
  <si>
    <t>Paterson</t>
  </si>
  <si>
    <t>Joe</t>
  </si>
  <si>
    <t>Hutchinson</t>
  </si>
  <si>
    <t>Will</t>
  </si>
  <si>
    <t>Alice</t>
  </si>
  <si>
    <t>Grub</t>
  </si>
  <si>
    <t>Christine</t>
  </si>
  <si>
    <t>Lambley</t>
  </si>
  <si>
    <t>Natasha</t>
  </si>
  <si>
    <t>Dickison</t>
  </si>
  <si>
    <t>Pheobe</t>
  </si>
  <si>
    <t>McCaughan</t>
  </si>
  <si>
    <t>Eden</t>
  </si>
  <si>
    <t>Ronald</t>
  </si>
  <si>
    <t>Jessica</t>
  </si>
  <si>
    <t>Ownsworth</t>
  </si>
  <si>
    <t>Sarah</t>
  </si>
  <si>
    <t>McLeod</t>
  </si>
  <si>
    <t xml:space="preserve">Harnett </t>
  </si>
  <si>
    <t>Simon</t>
  </si>
  <si>
    <t>Acker</t>
  </si>
  <si>
    <t>Richard</t>
  </si>
  <si>
    <t>Lawson</t>
  </si>
  <si>
    <t>Friend</t>
  </si>
  <si>
    <t>George</t>
  </si>
  <si>
    <t>Tutton</t>
  </si>
  <si>
    <t>Daniel</t>
  </si>
  <si>
    <t>Whitehouse</t>
  </si>
  <si>
    <t>Leanne</t>
  </si>
  <si>
    <t>Feary</t>
  </si>
  <si>
    <t>Emily</t>
  </si>
  <si>
    <t xml:space="preserve">Wood  </t>
  </si>
  <si>
    <t>Chloe</t>
  </si>
  <si>
    <t>Craig</t>
  </si>
  <si>
    <t>Hamilton</t>
  </si>
  <si>
    <t>Nick</t>
  </si>
  <si>
    <t>Ross</t>
  </si>
  <si>
    <t>Neil</t>
  </si>
  <si>
    <t>Watt</t>
  </si>
  <si>
    <t>Steve</t>
  </si>
  <si>
    <t>Flanagan</t>
  </si>
  <si>
    <t>Grant</t>
  </si>
  <si>
    <t>Aaron</t>
  </si>
  <si>
    <t>Platt</t>
  </si>
  <si>
    <t>Paul</t>
  </si>
  <si>
    <t>Odlin</t>
  </si>
  <si>
    <t>Al</t>
  </si>
  <si>
    <t>Duncan</t>
  </si>
  <si>
    <t>Dan</t>
  </si>
  <si>
    <t>Collis</t>
  </si>
  <si>
    <t>Leon</t>
  </si>
  <si>
    <t>Hextall</t>
  </si>
  <si>
    <t>Luke</t>
  </si>
  <si>
    <t>Vaughan</t>
  </si>
  <si>
    <t xml:space="preserve">Scott </t>
  </si>
  <si>
    <t>Thomas</t>
  </si>
  <si>
    <t>Haley</t>
  </si>
  <si>
    <t>Mercer</t>
  </si>
  <si>
    <t>Helen</t>
  </si>
  <si>
    <t>Thorne</t>
  </si>
  <si>
    <t>Charlotte</t>
  </si>
  <si>
    <t>Hand</t>
  </si>
  <si>
    <t>Fiona</t>
  </si>
  <si>
    <t>Crombie</t>
  </si>
  <si>
    <t>Teresa</t>
  </si>
  <si>
    <t>Whiteside</t>
  </si>
  <si>
    <t>Joanne</t>
  </si>
  <si>
    <t>Kiesanowski</t>
  </si>
  <si>
    <t>Milsom</t>
  </si>
  <si>
    <t>Tony</t>
  </si>
  <si>
    <t>Gibson</t>
  </si>
  <si>
    <t>Best</t>
  </si>
  <si>
    <t>Jones</t>
  </si>
  <si>
    <t>Tom</t>
  </si>
  <si>
    <t>Molloy</t>
  </si>
  <si>
    <t>Nigel</t>
  </si>
  <si>
    <t>Pink</t>
  </si>
  <si>
    <t>Ben</t>
  </si>
  <si>
    <t>Hillery</t>
  </si>
  <si>
    <t>Mike</t>
  </si>
  <si>
    <t>Tim</t>
  </si>
  <si>
    <t>Hollobon</t>
  </si>
  <si>
    <t>Ralph</t>
  </si>
  <si>
    <t>O'Connor</t>
  </si>
  <si>
    <t>Chris</t>
  </si>
  <si>
    <t>Russell</t>
  </si>
  <si>
    <t>Andrew</t>
  </si>
  <si>
    <t>McKean</t>
  </si>
  <si>
    <t>Quested</t>
  </si>
  <si>
    <t>Noel</t>
  </si>
  <si>
    <t>Rob</t>
  </si>
  <si>
    <t>Woodgate</t>
  </si>
  <si>
    <t>Gerard</t>
  </si>
  <si>
    <t>Rooney</t>
  </si>
  <si>
    <t>Nadine</t>
  </si>
  <si>
    <t>Voice</t>
  </si>
  <si>
    <t>Tui</t>
  </si>
  <si>
    <t>Sumers</t>
  </si>
  <si>
    <t>Mark</t>
  </si>
  <si>
    <t>Forsey</t>
  </si>
  <si>
    <t>Darvill</t>
  </si>
  <si>
    <t>Raw</t>
  </si>
  <si>
    <t>Stephen</t>
  </si>
  <si>
    <t>Mark </t>
  </si>
  <si>
    <t>Sutherland</t>
  </si>
  <si>
    <t>David</t>
  </si>
  <si>
    <t>Allan</t>
  </si>
  <si>
    <t>Farrell</t>
  </si>
  <si>
    <t>Carey</t>
  </si>
  <si>
    <t>Wood</t>
  </si>
  <si>
    <t>Malcolm</t>
  </si>
  <si>
    <t>Thornton</t>
  </si>
  <si>
    <t>Andy</t>
  </si>
  <si>
    <t>Timmings</t>
  </si>
  <si>
    <t>Stewart</t>
  </si>
  <si>
    <t>Ford</t>
  </si>
  <si>
    <t>Stuart</t>
  </si>
  <si>
    <t>Wise</t>
  </si>
  <si>
    <t>Pete</t>
  </si>
  <si>
    <t>O'Brien</t>
  </si>
  <si>
    <t>Jordan</t>
  </si>
  <si>
    <t>Michael</t>
  </si>
  <si>
    <t>Ferigo</t>
  </si>
  <si>
    <t>Murray</t>
  </si>
  <si>
    <t>Carter</t>
  </si>
  <si>
    <t>Ant</t>
  </si>
  <si>
    <t>Smit</t>
  </si>
  <si>
    <t>Judge</t>
  </si>
  <si>
    <t>Greg</t>
  </si>
  <si>
    <t>Cayford  </t>
  </si>
  <si>
    <t>Vincent</t>
  </si>
  <si>
    <t>Bruce</t>
  </si>
  <si>
    <t>Ian</t>
  </si>
  <si>
    <t>Marshall</t>
  </si>
  <si>
    <t>Bill</t>
  </si>
  <si>
    <t>McSweeney</t>
  </si>
  <si>
    <t>Roche</t>
  </si>
  <si>
    <t>John</t>
  </si>
  <si>
    <t>Van Opzeeland</t>
  </si>
  <si>
    <t>McKenzie</t>
  </si>
  <si>
    <t>Kevin</t>
  </si>
  <si>
    <t>Beban</t>
  </si>
  <si>
    <t>Sullivan</t>
  </si>
  <si>
    <t>Conner</t>
  </si>
  <si>
    <t>Tanya</t>
  </si>
  <si>
    <t>Merchant</t>
  </si>
  <si>
    <t>Judy</t>
  </si>
  <si>
    <t>Annaliisa</t>
  </si>
  <si>
    <t>Sue</t>
  </si>
  <si>
    <t>Lazar</t>
  </si>
  <si>
    <t>Creighton</t>
  </si>
  <si>
    <t>Trish</t>
  </si>
  <si>
    <t>Tracey</t>
  </si>
  <si>
    <t>Clark</t>
  </si>
  <si>
    <t>Margaret</t>
  </si>
  <si>
    <t>Gary</t>
  </si>
  <si>
    <t>Ferguson</t>
  </si>
  <si>
    <t>Harold</t>
  </si>
  <si>
    <t>Williams</t>
  </si>
  <si>
    <t>Rod</t>
  </si>
  <si>
    <t>Hogarth</t>
  </si>
  <si>
    <t>McPhee</t>
  </si>
  <si>
    <t>Milne</t>
  </si>
  <si>
    <t>Brent</t>
  </si>
  <si>
    <t>Cowie</t>
  </si>
  <si>
    <t>O'Donnell</t>
  </si>
  <si>
    <t>Ron</t>
  </si>
  <si>
    <t>Pithie</t>
  </si>
  <si>
    <t>Averis</t>
  </si>
  <si>
    <t>Searle</t>
  </si>
  <si>
    <t>Cunningham</t>
  </si>
  <si>
    <t>Wayne</t>
  </si>
  <si>
    <t>Wardell</t>
  </si>
  <si>
    <t>Nye (Trike)</t>
  </si>
  <si>
    <t>Scott</t>
  </si>
  <si>
    <t>Robert</t>
  </si>
  <si>
    <t>Pam</t>
  </si>
  <si>
    <t>Sharon</t>
  </si>
  <si>
    <t>Prutton</t>
  </si>
  <si>
    <t>Mary</t>
  </si>
  <si>
    <t>Judith</t>
  </si>
  <si>
    <t>Taylor</t>
  </si>
  <si>
    <t>Karen</t>
  </si>
  <si>
    <t>Bush</t>
  </si>
  <si>
    <t>Brand</t>
  </si>
  <si>
    <t>Allister</t>
  </si>
  <si>
    <t>Davies         </t>
  </si>
  <si>
    <t>Keeble</t>
  </si>
  <si>
    <t>Stanton</t>
  </si>
  <si>
    <t>xx</t>
  </si>
  <si>
    <t>Lawler</t>
  </si>
  <si>
    <t>Social
Riders</t>
  </si>
  <si>
    <t>A</t>
  </si>
  <si>
    <t>Davies</t>
  </si>
  <si>
    <t>Adam</t>
  </si>
  <si>
    <t>Bull</t>
  </si>
  <si>
    <t xml:space="preserve">Alan </t>
  </si>
  <si>
    <t>Roxburgh</t>
  </si>
  <si>
    <t>Alex</t>
  </si>
  <si>
    <t>Frame</t>
  </si>
  <si>
    <t>Bennett</t>
  </si>
  <si>
    <t>Hay  </t>
  </si>
  <si>
    <t>Amanda</t>
  </si>
  <si>
    <t>Amy</t>
  </si>
  <si>
    <t>Pankshot</t>
  </si>
  <si>
    <t>Andre</t>
  </si>
  <si>
    <t>Cowan</t>
  </si>
  <si>
    <t>Turpin</t>
  </si>
  <si>
    <t>Ash</t>
  </si>
  <si>
    <t>Cassin</t>
  </si>
  <si>
    <t>Moore</t>
  </si>
  <si>
    <t xml:space="preserve">Brodie </t>
  </si>
  <si>
    <t>Catterick</t>
  </si>
  <si>
    <t>Bronwyn</t>
  </si>
  <si>
    <t>Ward</t>
  </si>
  <si>
    <t>Caitlin</t>
  </si>
  <si>
    <t>Chad</t>
  </si>
  <si>
    <t>Adair</t>
  </si>
  <si>
    <t>Jenkins</t>
  </si>
  <si>
    <t>Andrews</t>
  </si>
  <si>
    <t>Innes</t>
  </si>
  <si>
    <t>Sexton</t>
  </si>
  <si>
    <t>Colin</t>
  </si>
  <si>
    <t>Coates</t>
  </si>
  <si>
    <t>Connor</t>
  </si>
  <si>
    <t>Stead</t>
  </si>
  <si>
    <t xml:space="preserve">Savage        </t>
  </si>
  <si>
    <t>Shakespeare</t>
  </si>
  <si>
    <t>Darren</t>
  </si>
  <si>
    <t>Small</t>
  </si>
  <si>
    <t>Bennison</t>
  </si>
  <si>
    <t>McCormick</t>
  </si>
  <si>
    <t>Norton</t>
  </si>
  <si>
    <t>Dean</t>
  </si>
  <si>
    <t>Worsford</t>
  </si>
  <si>
    <t>Fergus</t>
  </si>
  <si>
    <t>Williamson</t>
  </si>
  <si>
    <t>Gabby</t>
  </si>
  <si>
    <t>Gray</t>
  </si>
  <si>
    <t>Gail</t>
  </si>
  <si>
    <t>Harvey Heyward</t>
  </si>
  <si>
    <t>Gareth</t>
  </si>
  <si>
    <t xml:space="preserve">Gary </t>
  </si>
  <si>
    <t>Fulham</t>
  </si>
  <si>
    <t>McDonald</t>
  </si>
  <si>
    <t>Satterwaite</t>
  </si>
  <si>
    <t>Hadleigh</t>
  </si>
  <si>
    <t>Miles</t>
  </si>
  <si>
    <t>Harrison</t>
  </si>
  <si>
    <t>Steedman</t>
  </si>
  <si>
    <t>Hugo</t>
  </si>
  <si>
    <t>Vargo</t>
  </si>
  <si>
    <t>James</t>
  </si>
  <si>
    <t>Wilson</t>
  </si>
  <si>
    <t>Jeanie</t>
  </si>
  <si>
    <t>Blakemore</t>
  </si>
  <si>
    <t>Jeffrey</t>
  </si>
  <si>
    <t>Tuck</t>
  </si>
  <si>
    <t>Jeremy</t>
  </si>
  <si>
    <t xml:space="preserve"> Kikstra</t>
  </si>
  <si>
    <t>JJ</t>
  </si>
  <si>
    <t>Pearson</t>
  </si>
  <si>
    <t>Justin</t>
  </si>
  <si>
    <t>East</t>
  </si>
  <si>
    <t>Kate</t>
  </si>
  <si>
    <t>Keagan</t>
  </si>
  <si>
    <t>Girdlestone</t>
  </si>
  <si>
    <t>Kees</t>
  </si>
  <si>
    <t>Swanink</t>
  </si>
  <si>
    <t>Kerry</t>
  </si>
  <si>
    <t>Newton</t>
  </si>
  <si>
    <t>Lee</t>
  </si>
  <si>
    <t>Johnstone</t>
  </si>
  <si>
    <t>Laura</t>
  </si>
  <si>
    <t>Leigh</t>
  </si>
  <si>
    <t>Parsons</t>
  </si>
  <si>
    <t>Lizzie</t>
  </si>
  <si>
    <t>Spence</t>
  </si>
  <si>
    <t>Louis</t>
  </si>
  <si>
    <t>Brown</t>
  </si>
  <si>
    <t>Lucy</t>
  </si>
  <si>
    <t>Macaulay</t>
  </si>
  <si>
    <t>Pye</t>
  </si>
  <si>
    <t>Maddy</t>
  </si>
  <si>
    <t>Winter</t>
  </si>
  <si>
    <t>Harry</t>
  </si>
  <si>
    <t>Sanders</t>
  </si>
  <si>
    <t>Martin</t>
  </si>
  <si>
    <t>Riley</t>
  </si>
  <si>
    <t>Matt</t>
  </si>
  <si>
    <t>Barr</t>
  </si>
  <si>
    <t>Matthew</t>
  </si>
  <si>
    <t>Lay</t>
  </si>
  <si>
    <t>Seeley</t>
  </si>
  <si>
    <t>Trenchard</t>
  </si>
  <si>
    <t>Max</t>
  </si>
  <si>
    <t>Beckert</t>
  </si>
  <si>
    <t>Vink</t>
  </si>
  <si>
    <t>Michelle</t>
  </si>
  <si>
    <t>Mcconchie</t>
  </si>
  <si>
    <t>Jong</t>
  </si>
  <si>
    <t>Strickett</t>
  </si>
  <si>
    <t>Mitchell</t>
  </si>
  <si>
    <t>Podmore</t>
  </si>
  <si>
    <t>Nathan</t>
  </si>
  <si>
    <t>Peterson</t>
  </si>
  <si>
    <t>Olivia</t>
  </si>
  <si>
    <t>Jesson</t>
  </si>
  <si>
    <t>Phil</t>
  </si>
  <si>
    <t>Kortegast</t>
  </si>
  <si>
    <t>Patterson</t>
  </si>
  <si>
    <t>Ray</t>
  </si>
  <si>
    <t>Mckenzie</t>
  </si>
  <si>
    <t>Reubyn</t>
  </si>
  <si>
    <t>Bisschops</t>
  </si>
  <si>
    <t>Rhys</t>
  </si>
  <si>
    <t>Adams</t>
  </si>
  <si>
    <t>Bath</t>
  </si>
  <si>
    <t xml:space="preserve">Richard </t>
  </si>
  <si>
    <t>Simpson</t>
  </si>
  <si>
    <t>Robbie</t>
  </si>
  <si>
    <t>Adamson</t>
  </si>
  <si>
    <t>Rory</t>
  </si>
  <si>
    <t>Swanson</t>
  </si>
  <si>
    <t>Mcculloch</t>
  </si>
  <si>
    <t>Harrison-Kirk</t>
  </si>
  <si>
    <t>S</t>
  </si>
  <si>
    <t>Blair</t>
  </si>
  <si>
    <t>Alstom</t>
  </si>
  <si>
    <t>Bamford</t>
  </si>
  <si>
    <t>Elstob </t>
  </si>
  <si>
    <t>Hansen</t>
  </si>
  <si>
    <t>Horgan</t>
  </si>
  <si>
    <t>Sandy</t>
  </si>
  <si>
    <t>Sara</t>
  </si>
  <si>
    <t>Kikstra</t>
  </si>
  <si>
    <t>Cole</t>
  </si>
  <si>
    <t>Sophie</t>
  </si>
  <si>
    <t>Evans</t>
  </si>
  <si>
    <t>Terry</t>
  </si>
  <si>
    <t>Neville</t>
  </si>
  <si>
    <t>Tessa</t>
  </si>
  <si>
    <t>Valentine</t>
  </si>
  <si>
    <t>Hubbard</t>
  </si>
  <si>
    <t>Campbell</t>
  </si>
  <si>
    <t>Yancy</t>
  </si>
  <si>
    <t>Arrington</t>
  </si>
  <si>
    <t>Total time</t>
  </si>
  <si>
    <t>Number of riders</t>
  </si>
  <si>
    <t>Average Time</t>
  </si>
  <si>
    <t>Average Speed KMH</t>
  </si>
  <si>
    <t>9 DNFs</t>
  </si>
  <si>
    <t>Age
Group</t>
  </si>
  <si>
    <t>MU16</t>
  </si>
  <si>
    <t>FU16</t>
  </si>
  <si>
    <t>M16-19</t>
  </si>
  <si>
    <t>F16-19</t>
  </si>
  <si>
    <t>F20-34</t>
  </si>
  <si>
    <t>M20-34</t>
  </si>
  <si>
    <t>F34-45</t>
  </si>
  <si>
    <t>F45-54</t>
  </si>
  <si>
    <t>F55-64</t>
  </si>
  <si>
    <t>M35-44</t>
  </si>
  <si>
    <t>F65+</t>
  </si>
  <si>
    <t>M45-54</t>
  </si>
  <si>
    <t>M55-64</t>
  </si>
  <si>
    <t>M65+</t>
  </si>
  <si>
    <t>CTTA Best All Rounder Championships 2012-2013 Season</t>
  </si>
  <si>
    <t>Standings at 4th March 2013</t>
  </si>
  <si>
    <t>Male Riders</t>
  </si>
  <si>
    <t>OTTR</t>
  </si>
  <si>
    <t>Hill climb</t>
  </si>
  <si>
    <t>16.5km</t>
  </si>
  <si>
    <t>25km</t>
  </si>
  <si>
    <t>40km</t>
  </si>
  <si>
    <t>Total Time</t>
  </si>
  <si>
    <t>Richard Lawson</t>
  </si>
  <si>
    <t>Neil Sutherland</t>
  </si>
  <si>
    <t>Mark Forsey</t>
  </si>
  <si>
    <t>Ron Pithie</t>
  </si>
  <si>
    <t>Tony Gibson</t>
  </si>
  <si>
    <t>Brent Cowie</t>
  </si>
  <si>
    <t>Tim Hollobon</t>
  </si>
  <si>
    <t>Malcolm Thornton</t>
  </si>
  <si>
    <t>Noel Whiteside</t>
  </si>
  <si>
    <t>Female Riders</t>
  </si>
  <si>
    <t>Sharon Prutton</t>
  </si>
  <si>
    <t>Sue Lazar</t>
  </si>
  <si>
    <t>Teresa Whiteside</t>
  </si>
  <si>
    <t>Sam Buckner</t>
  </si>
  <si>
    <t>Jake Marryatt</t>
  </si>
  <si>
    <t>Jared Pidcock</t>
  </si>
  <si>
    <t>Josh Smith</t>
  </si>
  <si>
    <t>Sam Paterson</t>
  </si>
  <si>
    <t>Joe Hutchinson</t>
  </si>
  <si>
    <t>Will Hutchinson</t>
  </si>
  <si>
    <t>Alice Grub</t>
  </si>
  <si>
    <t>Christine Lambley</t>
  </si>
  <si>
    <t>Natasha Dickison</t>
  </si>
  <si>
    <t>Pheobe McCaughan</t>
  </si>
  <si>
    <t>Eden Ronald</t>
  </si>
  <si>
    <t>Jessica Ownsworth</t>
  </si>
  <si>
    <t>Sarah Ownsworth</t>
  </si>
  <si>
    <t>Sarah McLeod</t>
  </si>
  <si>
    <t xml:space="preserve">Sarah Harnett </t>
  </si>
  <si>
    <t>Simon Acker</t>
  </si>
  <si>
    <t>Sam Friend</t>
  </si>
  <si>
    <t>George Tutton</t>
  </si>
  <si>
    <t>Daniel Whitehouse</t>
  </si>
  <si>
    <t>Leanne Feary</t>
  </si>
  <si>
    <t xml:space="preserve">Emily Wood  </t>
  </si>
  <si>
    <t>Chloe McCaughan</t>
  </si>
  <si>
    <t>Craig Hamilton</t>
  </si>
  <si>
    <t>Nick Ross</t>
  </si>
  <si>
    <t>Neil Watt</t>
  </si>
  <si>
    <t>Steve Flanagan</t>
  </si>
  <si>
    <t>Nick Grant</t>
  </si>
  <si>
    <t>Aaron Platt</t>
  </si>
  <si>
    <t>Paul Odlin</t>
  </si>
  <si>
    <t>Al Duncan</t>
  </si>
  <si>
    <t>Dan Collis</t>
  </si>
  <si>
    <t>Leon Hextall</t>
  </si>
  <si>
    <t>Luke Vaughan</t>
  </si>
  <si>
    <t>Scott  Thomas</t>
  </si>
  <si>
    <t>Haley Mercer</t>
  </si>
  <si>
    <t>Helen Thorne</t>
  </si>
  <si>
    <t>Charlotte Hand</t>
  </si>
  <si>
    <t>Fiona Crombie</t>
  </si>
  <si>
    <t>Joanne Kiesanowski</t>
  </si>
  <si>
    <t>Richard Milsom</t>
  </si>
  <si>
    <t>Craig Best</t>
  </si>
  <si>
    <t>Nick Jones</t>
  </si>
  <si>
    <t>Tom Molloy</t>
  </si>
  <si>
    <t>Paul Thorne</t>
  </si>
  <si>
    <t>Nigel Pink</t>
  </si>
  <si>
    <t>Ben Hillery</t>
  </si>
  <si>
    <t>Mike Jones</t>
  </si>
  <si>
    <t>Simon Ralph</t>
  </si>
  <si>
    <t>Tony O'Connor</t>
  </si>
  <si>
    <t>Chris Hutchinson</t>
  </si>
  <si>
    <t>Russell Ownsworth</t>
  </si>
  <si>
    <t>Andrew McKean</t>
  </si>
  <si>
    <t>Richard Quested</t>
  </si>
  <si>
    <t>Rob Woodgate</t>
  </si>
  <si>
    <t>Gerard Rooney</t>
  </si>
  <si>
    <t>Nadine Voice</t>
  </si>
  <si>
    <t>Tui Sumers</t>
  </si>
  <si>
    <t>Mark Darvill</t>
  </si>
  <si>
    <t>Tim Raw</t>
  </si>
  <si>
    <t>Stephen Mark </t>
  </si>
  <si>
    <t>David Lawson</t>
  </si>
  <si>
    <t>Andrew Allan</t>
  </si>
  <si>
    <t>Nigel Farrell</t>
  </si>
  <si>
    <t>Carey Wood</t>
  </si>
  <si>
    <t>Andy Timmings</t>
  </si>
  <si>
    <t>Stewart Ford</t>
  </si>
  <si>
    <t>Stuart Wise</t>
  </si>
  <si>
    <t>Pete O'Brien</t>
  </si>
  <si>
    <t>Chris Jordan</t>
  </si>
  <si>
    <t>Michael Ferigo</t>
  </si>
  <si>
    <t>Murray Carter</t>
  </si>
  <si>
    <t>Ant Smit</t>
  </si>
  <si>
    <t>Tim Judge</t>
  </si>
  <si>
    <t>Greg Cayford  </t>
  </si>
  <si>
    <t>Andrew Vincent</t>
  </si>
  <si>
    <t>Bruce Murray</t>
  </si>
  <si>
    <t>Ian Lambley</t>
  </si>
  <si>
    <t>Steve Marshall</t>
  </si>
  <si>
    <t>Bill McSweeney</t>
  </si>
  <si>
    <t>David Roche</t>
  </si>
  <si>
    <t>John Van Opzeeland</t>
  </si>
  <si>
    <t>John McKenzie</t>
  </si>
  <si>
    <t>Kevin Beban</t>
  </si>
  <si>
    <t>David Sullivan</t>
  </si>
  <si>
    <t>Paul Conner</t>
  </si>
  <si>
    <t>Tanya Merchant</t>
  </si>
  <si>
    <t>Judy Ross</t>
  </si>
  <si>
    <t>Annaliisa Farrell</t>
  </si>
  <si>
    <t>Leanne Creighton</t>
  </si>
  <si>
    <t>Trish Jones</t>
  </si>
  <si>
    <t>Tracey Clark</t>
  </si>
  <si>
    <t>Margaret Wood</t>
  </si>
  <si>
    <t>Gary Ferguson</t>
  </si>
  <si>
    <t>Harold Williams</t>
  </si>
  <si>
    <t>Rod Hogarth</t>
  </si>
  <si>
    <t>Steve McPhee</t>
  </si>
  <si>
    <t>Ian Milne</t>
  </si>
  <si>
    <t>John O'Donnell</t>
  </si>
  <si>
    <t>Neil Averis</t>
  </si>
  <si>
    <t>Kevin Searle</t>
  </si>
  <si>
    <t>Paul Cunningham</t>
  </si>
  <si>
    <t>Wayne Wardell</t>
  </si>
  <si>
    <t>Andrew Nye (Trike)</t>
  </si>
  <si>
    <t>Bill Marshall</t>
  </si>
  <si>
    <t>Rob Scott</t>
  </si>
  <si>
    <t>Robert Whitehouse</t>
  </si>
  <si>
    <t>Pam Hogarth</t>
  </si>
  <si>
    <t>Mary Jones</t>
  </si>
  <si>
    <t>Judith Taylor</t>
  </si>
  <si>
    <t>Karen Farrell</t>
  </si>
  <si>
    <t>Ron Bush</t>
  </si>
  <si>
    <t>Bruce Milne</t>
  </si>
  <si>
    <t>Rob Brand</t>
  </si>
  <si>
    <t>Allister Davies         </t>
  </si>
  <si>
    <t>Ron Keeble</t>
  </si>
  <si>
    <t>Bruce Stanton</t>
  </si>
  <si>
    <t>Kevin Lawler</t>
  </si>
  <si>
    <t>A Davies</t>
  </si>
  <si>
    <t>Adam Bull</t>
  </si>
  <si>
    <t>Al Ross</t>
  </si>
  <si>
    <t>Alan  Roxburgh</t>
  </si>
  <si>
    <t>Alex Frame</t>
  </si>
  <si>
    <t>Alice Bennett</t>
  </si>
  <si>
    <t>Alice Hay  </t>
  </si>
  <si>
    <t>Amanda Scott</t>
  </si>
  <si>
    <t>Amy Pankshot</t>
  </si>
  <si>
    <t>Andre Cowan</t>
  </si>
  <si>
    <t>Andrew Turpin</t>
  </si>
  <si>
    <t>Ash Cassin</t>
  </si>
  <si>
    <t>Ben Moore</t>
  </si>
  <si>
    <t>Brodie  Catterick</t>
  </si>
  <si>
    <t>Bronwyn Ward</t>
  </si>
  <si>
    <t>Caitlin Mercer</t>
  </si>
  <si>
    <t>Chad Adair</t>
  </si>
  <si>
    <t>Chloe Jenkins</t>
  </si>
  <si>
    <t>Chris Andrews</t>
  </si>
  <si>
    <t>Chris Innes</t>
  </si>
  <si>
    <t>Chris Sexton</t>
  </si>
  <si>
    <t>Colin Coates</t>
  </si>
  <si>
    <t>Connor Stead</t>
  </si>
  <si>
    <t xml:space="preserve">Craig Savage        </t>
  </si>
  <si>
    <t>Craig Shakespeare</t>
  </si>
  <si>
    <t>Darren Small</t>
  </si>
  <si>
    <t>David Adair</t>
  </si>
  <si>
    <t>David Bennison</t>
  </si>
  <si>
    <t>David McCormick</t>
  </si>
  <si>
    <t>David Molloy</t>
  </si>
  <si>
    <t>David Norton</t>
  </si>
  <si>
    <t>Dean Worsford</t>
  </si>
  <si>
    <t>Fergus Williamson</t>
  </si>
  <si>
    <t>Gabby Gray</t>
  </si>
  <si>
    <t>Gail Harvey Heyward</t>
  </si>
  <si>
    <t>Gareth Davies</t>
  </si>
  <si>
    <t>Gary  Fulham</t>
  </si>
  <si>
    <t>George McDonald</t>
  </si>
  <si>
    <t>George Satterwaite</t>
  </si>
  <si>
    <t>Greg Moore</t>
  </si>
  <si>
    <t>Hadleigh Miles</t>
  </si>
  <si>
    <t>Harrison Steedman</t>
  </si>
  <si>
    <t>Hugo Jones</t>
  </si>
  <si>
    <t>Jake Vargo</t>
  </si>
  <si>
    <t>James Wilson</t>
  </si>
  <si>
    <t>Jeanie Blakemore</t>
  </si>
  <si>
    <t>Jeffrey Tuck</t>
  </si>
  <si>
    <t>Jeremy Sutherland</t>
  </si>
  <si>
    <t>Jessica  Kikstra</t>
  </si>
  <si>
    <t>JJ Wilson</t>
  </si>
  <si>
    <t>Joe Sullivan</t>
  </si>
  <si>
    <t>Jordan Pearson</t>
  </si>
  <si>
    <t>Josh Scott</t>
  </si>
  <si>
    <t>Justin East</t>
  </si>
  <si>
    <t>Kate Smith</t>
  </si>
  <si>
    <t>Kate Ward</t>
  </si>
  <si>
    <t>Keagan Girdlestone</t>
  </si>
  <si>
    <t>Kees Swanink</t>
  </si>
  <si>
    <t>Kerry Newton</t>
  </si>
  <si>
    <t>Lee Johnstone</t>
  </si>
  <si>
    <t>Laura Pidcock</t>
  </si>
  <si>
    <t>Laura Wood</t>
  </si>
  <si>
    <t>Lee Farrell</t>
  </si>
  <si>
    <t>Leigh Parsons</t>
  </si>
  <si>
    <t>Lizzie Spence</t>
  </si>
  <si>
    <t>Louis Brown</t>
  </si>
  <si>
    <t>Lucy Timmings</t>
  </si>
  <si>
    <t>Macaulay Pye</t>
  </si>
  <si>
    <t>Maddy Winter</t>
  </si>
  <si>
    <t>Mark Ferguson</t>
  </si>
  <si>
    <t>Mark Harry</t>
  </si>
  <si>
    <t>Mark Sanders</t>
  </si>
  <si>
    <t>Martin Riley</t>
  </si>
  <si>
    <t>Matt Barr</t>
  </si>
  <si>
    <t>Matthew Lay</t>
  </si>
  <si>
    <t>Matthew Pidcock</t>
  </si>
  <si>
    <t>Matt Seeley</t>
  </si>
  <si>
    <t>Matthew Trenchard</t>
  </si>
  <si>
    <t>Max Beckert</t>
  </si>
  <si>
    <t>Max Jones</t>
  </si>
  <si>
    <t>Michael Vink</t>
  </si>
  <si>
    <t>Michelle Mcconchie</t>
  </si>
  <si>
    <t>Mike Jong</t>
  </si>
  <si>
    <t>Mike Strickett</t>
  </si>
  <si>
    <t>Mitchell Podmore</t>
  </si>
  <si>
    <t>Olivia Podmore</t>
  </si>
  <si>
    <t>Paul Jesson</t>
  </si>
  <si>
    <t>Phil Kortegast</t>
  </si>
  <si>
    <t>Phil Patterson</t>
  </si>
  <si>
    <t>Phil Podmore</t>
  </si>
  <si>
    <t>Ray Mckenzie</t>
  </si>
  <si>
    <t>Reubyn Bisschops</t>
  </si>
  <si>
    <t>Rhys Jones</t>
  </si>
  <si>
    <t>Richard Adams</t>
  </si>
  <si>
    <t>Richard Bath</t>
  </si>
  <si>
    <t>Richard  Pidcock</t>
  </si>
  <si>
    <t>Rob Simpson</t>
  </si>
  <si>
    <t>Robbie Adamson</t>
  </si>
  <si>
    <t>Rory Swanson</t>
  </si>
  <si>
    <t>Ross Mcculloch</t>
  </si>
  <si>
    <t>Russell Harrison-Kirk</t>
  </si>
  <si>
    <t>S Blair</t>
  </si>
  <si>
    <t>Sam Alstom</t>
  </si>
  <si>
    <t>Sam Bamford</t>
  </si>
  <si>
    <t>Sam Elstob </t>
  </si>
  <si>
    <t>Sam Hansen</t>
  </si>
  <si>
    <t>Sam Horgan</t>
  </si>
  <si>
    <t xml:space="preserve">Sandy </t>
  </si>
  <si>
    <t>Sara Kikstra</t>
  </si>
  <si>
    <t>Scott  Cole</t>
  </si>
  <si>
    <t>Sophie Evans</t>
  </si>
  <si>
    <t>Terry Neville</t>
  </si>
  <si>
    <t>Tessa Jenkins</t>
  </si>
  <si>
    <t>Tim Lambley</t>
  </si>
  <si>
    <t>Tim Valentine</t>
  </si>
  <si>
    <t>Tom Hubbard</t>
  </si>
  <si>
    <t>Wayne Campbell</t>
  </si>
  <si>
    <t>Wayne Girdlestone</t>
  </si>
  <si>
    <t>Yancy Arrington</t>
  </si>
  <si>
    <t>Hill Climb</t>
  </si>
  <si>
    <t>Loburn 25km TT</t>
  </si>
  <si>
    <t>Loburn 40km TT</t>
  </si>
  <si>
    <t>Loburn 18.5 TT</t>
  </si>
  <si>
    <t>Tai Tapu TT</t>
  </si>
  <si>
    <t>position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</si>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</sst>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h:mm:ss;@"/>
    <numFmt numFmtId="166" formatCode="0.0"/>
  </numFmts>
  <fonts count="6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  <fill>
      <patternFill patternType="solid">
        <fgColor rgb="FFFFCCFF"/>
        <bgColor rgb="FFFFCCFF"/>
      </patternFill>
    </fill>
    <fill>
      <patternFill patternType="solid">
        <fgColor rgb="FFC2D69B"/>
        <bgColor rgb="FFC2D69B"/>
      </patternFill>
    </fill>
    <fill>
      <patternFill patternType="solid">
        <fgColor rgb="FFC6D9F0"/>
        <bgColor rgb="FFC6D9F0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E5DFEC"/>
        <bgColor rgb="FFE5DFEC"/>
      </patternFill>
    </fill>
    <fill>
      <patternFill patternType="solid">
        <fgColor rgb="FFF2DBDB"/>
        <bgColor rgb="FFF2DBDB"/>
      </patternFill>
    </fill>
    <fill>
      <patternFill patternType="solid">
        <fgColor rgb="FFEEECE1"/>
        <bgColor rgb="FFEEECE1"/>
      </patternFill>
    </fill>
    <fill>
      <patternFill patternType="solid">
        <fgColor rgb="FFE5B8B7"/>
        <bgColor rgb="FFE5B8B7"/>
      </patternFill>
    </fill>
    <fill>
      <patternFill patternType="solid">
        <fgColor rgb="FFDDD9C3"/>
        <bgColor rgb="FFDDD9C3"/>
      </patternFill>
    </fill>
    <fill>
      <patternFill patternType="solid">
        <fgColor rgb="FFB8CCE4"/>
        <bgColor rgb="FFB8CCE4"/>
      </patternFill>
    </fill>
    <fill>
      <patternFill patternType="solid">
        <fgColor rgb="FFFFE7FF"/>
        <bgColor rgb="FFFFE7FF"/>
      </patternFill>
    </fill>
    <fill>
      <patternFill patternType="solid">
        <fgColor rgb="FF8DB3E2"/>
        <bgColor rgb="FF8DB3E2"/>
      </patternFill>
    </fill>
    <fill>
      <patternFill patternType="solid">
        <fgColor rgb="FFD99594"/>
        <bgColor rgb="FFD9959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9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21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46" fontId="1" fillId="0" borderId="3" xfId="0" applyNumberFormat="1" applyFont="1" applyBorder="1" applyAlignment="1">
      <alignment horizontal="center" vertical="center"/>
    </xf>
    <xf numFmtId="46" fontId="1" fillId="0" borderId="3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 vertical="center"/>
    </xf>
    <xf numFmtId="46" fontId="1" fillId="4" borderId="3" xfId="0" applyNumberFormat="1" applyFont="1" applyFill="1" applyBorder="1" applyAlignment="1">
      <alignment horizontal="center" vertical="center"/>
    </xf>
    <xf numFmtId="46" fontId="2" fillId="5" borderId="3" xfId="0" applyNumberFormat="1" applyFont="1" applyFill="1" applyBorder="1" applyAlignment="1">
      <alignment horizontal="center" vertical="center"/>
    </xf>
    <xf numFmtId="46" fontId="1" fillId="6" borderId="3" xfId="0" applyNumberFormat="1" applyFont="1" applyFill="1" applyBorder="1" applyAlignment="1">
      <alignment horizontal="center" vertical="center"/>
    </xf>
    <xf numFmtId="164" fontId="3" fillId="7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21" fontId="1" fillId="0" borderId="3" xfId="0" applyNumberFormat="1" applyFont="1" applyBorder="1" applyAlignment="1">
      <alignment horizontal="center" vertical="center"/>
    </xf>
    <xf numFmtId="21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/>
    <xf numFmtId="16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3" xfId="0" applyNumberFormat="1" applyFont="1" applyBorder="1" applyAlignment="1">
      <alignment horizontal="center" vertical="center"/>
    </xf>
    <xf numFmtId="19" fontId="2" fillId="5" borderId="3" xfId="0" applyNumberFormat="1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8" borderId="3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/>
    <xf numFmtId="0" fontId="1" fillId="0" borderId="7" xfId="0" applyFont="1" applyBorder="1" applyAlignment="1"/>
    <xf numFmtId="21" fontId="3" fillId="0" borderId="3" xfId="0" applyNumberFormat="1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/>
    </xf>
    <xf numFmtId="21" fontId="3" fillId="7" borderId="3" xfId="0" applyNumberFormat="1" applyFont="1" applyFill="1" applyBorder="1" applyAlignment="1">
      <alignment horizontal="center" vertical="center"/>
    </xf>
    <xf numFmtId="0" fontId="1" fillId="0" borderId="8" xfId="0" applyFont="1" applyBorder="1" applyAlignment="1"/>
    <xf numFmtId="164" fontId="1" fillId="8" borderId="3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8" borderId="3" xfId="0" applyFont="1" applyFill="1" applyBorder="1" applyAlignment="1"/>
    <xf numFmtId="164" fontId="1" fillId="8" borderId="3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19" fontId="1" fillId="4" borderId="3" xfId="0" applyNumberFormat="1" applyFont="1" applyFill="1" applyBorder="1" applyAlignment="1">
      <alignment horizontal="center" vertical="center"/>
    </xf>
    <xf numFmtId="19" fontId="1" fillId="6" borderId="3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 wrapText="1"/>
    </xf>
    <xf numFmtId="46" fontId="1" fillId="10" borderId="3" xfId="0" applyNumberFormat="1" applyFont="1" applyFill="1" applyBorder="1" applyAlignment="1">
      <alignment horizontal="center" vertical="center"/>
    </xf>
    <xf numFmtId="21" fontId="1" fillId="11" borderId="3" xfId="0" applyNumberFormat="1" applyFont="1" applyFill="1" applyBorder="1" applyAlignment="1">
      <alignment horizontal="center" vertical="center" wrapText="1"/>
    </xf>
    <xf numFmtId="19" fontId="1" fillId="0" borderId="3" xfId="0" applyNumberFormat="1" applyFont="1" applyBorder="1" applyAlignment="1">
      <alignment horizontal="center" vertical="center"/>
    </xf>
    <xf numFmtId="46" fontId="1" fillId="12" borderId="3" xfId="0" applyNumberFormat="1" applyFont="1" applyFill="1" applyBorder="1" applyAlignment="1">
      <alignment horizontal="center" vertical="center"/>
    </xf>
    <xf numFmtId="46" fontId="1" fillId="13" borderId="3" xfId="0" applyNumberFormat="1" applyFont="1" applyFill="1" applyBorder="1" applyAlignment="1">
      <alignment horizontal="center"/>
    </xf>
    <xf numFmtId="0" fontId="1" fillId="0" borderId="11" xfId="0" applyFont="1" applyBorder="1" applyAlignment="1"/>
    <xf numFmtId="0" fontId="2" fillId="0" borderId="3" xfId="0" applyFont="1" applyBorder="1" applyAlignment="1">
      <alignment horizontal="center" vertical="center"/>
    </xf>
    <xf numFmtId="19" fontId="1" fillId="0" borderId="6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/>
    </xf>
    <xf numFmtId="46" fontId="1" fillId="12" borderId="6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46" fontId="1" fillId="0" borderId="6" xfId="0" applyNumberFormat="1" applyFont="1" applyBorder="1" applyAlignment="1">
      <alignment horizontal="center" vertical="center"/>
    </xf>
    <xf numFmtId="21" fontId="1" fillId="11" borderId="3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19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/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/>
    <xf numFmtId="0" fontId="1" fillId="0" borderId="11" xfId="0" applyFont="1" applyBorder="1" applyAlignment="1">
      <alignment horizontal="left" vertical="center"/>
    </xf>
    <xf numFmtId="0" fontId="2" fillId="0" borderId="3" xfId="0" applyFont="1" applyBorder="1" applyAlignment="1"/>
    <xf numFmtId="46" fontId="1" fillId="0" borderId="3" xfId="0" applyNumberFormat="1" applyFont="1" applyBorder="1" applyAlignment="1">
      <alignment horizontal="center" vertical="center"/>
    </xf>
    <xf numFmtId="46" fontId="1" fillId="2" borderId="3" xfId="0" applyNumberFormat="1" applyFont="1" applyFill="1" applyBorder="1" applyAlignment="1">
      <alignment horizontal="center" vertical="center"/>
    </xf>
    <xf numFmtId="46" fontId="1" fillId="0" borderId="5" xfId="0" applyNumberFormat="1" applyFont="1" applyBorder="1" applyAlignment="1"/>
    <xf numFmtId="19" fontId="1" fillId="0" borderId="0" xfId="0" applyNumberFormat="1" applyFont="1" applyAlignment="1">
      <alignment horizontal="center" vertical="center"/>
    </xf>
    <xf numFmtId="1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5" xfId="0" applyFont="1" applyBorder="1" applyAlignment="1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9" fontId="1" fillId="0" borderId="12" xfId="0" applyNumberFormat="1" applyFont="1" applyBorder="1" applyAlignment="1"/>
    <xf numFmtId="2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" fontId="2" fillId="0" borderId="5" xfId="0" applyNumberFormat="1" applyFont="1" applyBorder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21" fontId="1" fillId="0" borderId="0" xfId="0" applyNumberFormat="1" applyFont="1" applyAlignment="1"/>
    <xf numFmtId="1" fontId="1" fillId="0" borderId="5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46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/>
    </xf>
    <xf numFmtId="19" fontId="1" fillId="0" borderId="13" xfId="0" applyNumberFormat="1" applyFont="1" applyBorder="1" applyAlignment="1">
      <alignment horizontal="center"/>
    </xf>
    <xf numFmtId="19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/>
    <xf numFmtId="0" fontId="1" fillId="0" borderId="13" xfId="0" applyFont="1" applyBorder="1" applyAlignment="1"/>
    <xf numFmtId="0" fontId="2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center"/>
    </xf>
    <xf numFmtId="19" fontId="1" fillId="0" borderId="12" xfId="0" applyNumberFormat="1" applyFont="1" applyBorder="1" applyAlignment="1">
      <alignment horizontal="center"/>
    </xf>
    <xf numFmtId="19" fontId="2" fillId="0" borderId="1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1" fontId="2" fillId="0" borderId="12" xfId="0" applyNumberFormat="1" applyFont="1" applyBorder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>
      <alignment horizontal="left" vertical="top"/>
    </xf>
    <xf numFmtId="0" fontId="2" fillId="16" borderId="3" xfId="0" applyFont="1" applyFill="1" applyBorder="1" applyAlignment="1"/>
    <xf numFmtId="0" fontId="2" fillId="16" borderId="3" xfId="0" applyFont="1" applyFill="1" applyBorder="1" applyAlignment="1">
      <alignment horizontal="center" vertical="center"/>
    </xf>
    <xf numFmtId="46" fontId="2" fillId="7" borderId="3" xfId="0" applyNumberFormat="1" applyFont="1" applyFill="1" applyBorder="1" applyAlignment="1">
      <alignment horizontal="center" vertical="center"/>
    </xf>
    <xf numFmtId="21" fontId="2" fillId="7" borderId="3" xfId="0" applyNumberFormat="1" applyFont="1" applyFill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17" borderId="3" xfId="0" applyFont="1" applyFill="1" applyBorder="1" applyAlignment="1"/>
    <xf numFmtId="0" fontId="2" fillId="17" borderId="3" xfId="0" applyFont="1" applyFill="1" applyBorder="1" applyAlignment="1">
      <alignment horizontal="center" vertical="center"/>
    </xf>
    <xf numFmtId="46" fontId="2" fillId="7" borderId="3" xfId="0" applyNumberFormat="1" applyFont="1" applyFill="1" applyBorder="1" applyAlignment="1">
      <alignment horizontal="center"/>
    </xf>
    <xf numFmtId="19" fontId="1" fillId="10" borderId="3" xfId="0" applyNumberFormat="1" applyFont="1" applyFill="1" applyBorder="1" applyAlignment="1">
      <alignment horizontal="center" vertical="center"/>
    </xf>
    <xf numFmtId="19" fontId="1" fillId="12" borderId="3" xfId="0" applyNumberFormat="1" applyFont="1" applyFill="1" applyBorder="1" applyAlignment="1">
      <alignment horizontal="center" vertical="center"/>
    </xf>
    <xf numFmtId="164" fontId="1" fillId="11" borderId="3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/>
    <xf numFmtId="165" fontId="0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2" fontId="0" fillId="0" borderId="0" xfId="0" applyNumberFormat="1" applyFont="1" applyAlignment="1">
      <alignment wrapText="1"/>
    </xf>
    <xf numFmtId="166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65" fontId="5" fillId="0" borderId="0" xfId="0" applyNumberFormat="1" applyFont="1" applyAlignment="1">
      <alignment wrapText="1"/>
    </xf>
    <xf numFmtId="14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AM272"/>
  <sheetViews>
    <sheetView zoomScale="60" zoomScaleNormal="60" workbookViewId="0">
      <pane xSplit="4" ySplit="2" topLeftCell="E225" activePane="bottomRight" state="frozen"/>
      <selection pane="topRight" activeCell="E1" sqref="E1"/>
      <selection pane="bottomLeft" activeCell="A3" sqref="A3"/>
      <selection pane="bottomRight" activeCell="U278" sqref="U278"/>
    </sheetView>
  </sheetViews>
  <sheetFormatPr defaultColWidth="14.42578125" defaultRowHeight="12.75" customHeight="1" x14ac:dyDescent="0.2"/>
  <cols>
    <col min="1" max="1" width="10" customWidth="1"/>
    <col min="2" max="3" width="11.5703125" customWidth="1"/>
    <col min="4" max="4" width="19.28515625" bestFit="1" customWidth="1"/>
    <col min="5" max="11" width="13" customWidth="1"/>
    <col min="12" max="12" width="11.85546875" customWidth="1"/>
    <col min="13" max="15" width="13" customWidth="1"/>
    <col min="16" max="16" width="15" customWidth="1"/>
    <col min="17" max="24" width="15.7109375" customWidth="1"/>
    <col min="25" max="25" width="14" customWidth="1"/>
    <col min="26" max="26" width="15.5703125" customWidth="1"/>
    <col min="27" max="28" width="18.42578125" customWidth="1"/>
    <col min="29" max="32" width="15" customWidth="1"/>
    <col min="33" max="33" width="18" customWidth="1"/>
    <col min="34" max="34" width="11" customWidth="1"/>
    <col min="35" max="35" width="23.140625" customWidth="1"/>
    <col min="36" max="36" width="22.5703125" customWidth="1"/>
    <col min="37" max="38" width="11" customWidth="1"/>
    <col min="39" max="39" width="24.140625" customWidth="1"/>
  </cols>
  <sheetData>
    <row r="1" spans="1:39" ht="14.25" customHeight="1" x14ac:dyDescent="0.25">
      <c r="A1" s="1"/>
      <c r="B1" s="2"/>
      <c r="C1" s="3"/>
      <c r="D1" s="4"/>
      <c r="E1" s="2"/>
      <c r="F1" s="2"/>
      <c r="G1" s="5"/>
      <c r="H1" s="5"/>
      <c r="I1" s="2"/>
      <c r="J1" s="2"/>
      <c r="K1" s="2"/>
      <c r="L1" s="2"/>
      <c r="M1" s="2"/>
      <c r="N1" s="2"/>
      <c r="O1" s="2"/>
      <c r="P1" s="2"/>
      <c r="Q1" s="4"/>
      <c r="R1" s="4"/>
      <c r="S1" s="4"/>
      <c r="T1" s="4"/>
      <c r="U1" s="4"/>
      <c r="V1" s="4"/>
      <c r="W1" s="6"/>
      <c r="X1" s="7"/>
      <c r="Y1" s="8"/>
      <c r="Z1" s="2"/>
      <c r="AA1" s="2"/>
      <c r="AB1" s="4"/>
      <c r="AC1" s="2"/>
      <c r="AD1" s="2"/>
      <c r="AE1" s="2"/>
      <c r="AF1" s="2"/>
      <c r="AG1" s="2"/>
      <c r="AH1" s="9"/>
      <c r="AI1" s="10"/>
      <c r="AJ1" s="10"/>
      <c r="AK1" s="9"/>
      <c r="AL1" s="9"/>
      <c r="AM1" s="9"/>
    </row>
    <row r="2" spans="1:39" ht="48.75" customHeight="1" x14ac:dyDescent="0.25">
      <c r="A2" s="11"/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2" t="s">
        <v>25</v>
      </c>
      <c r="AB2" s="12" t="s">
        <v>26</v>
      </c>
      <c r="AC2" s="12" t="s">
        <v>27</v>
      </c>
      <c r="AD2" s="12" t="s">
        <v>28</v>
      </c>
      <c r="AE2" s="12" t="s">
        <v>29</v>
      </c>
      <c r="AF2" s="12" t="s">
        <v>30</v>
      </c>
      <c r="AG2" s="12" t="s">
        <v>31</v>
      </c>
      <c r="AH2" s="13"/>
      <c r="AI2" s="10"/>
      <c r="AJ2" s="10"/>
      <c r="AK2" s="9"/>
      <c r="AL2" s="9"/>
      <c r="AM2" s="9"/>
    </row>
    <row r="3" spans="1:39" ht="18" customHeight="1" x14ac:dyDescent="0.25">
      <c r="A3" s="14">
        <v>1</v>
      </c>
      <c r="B3" s="14">
        <v>1101</v>
      </c>
      <c r="C3" s="15" t="s">
        <v>32</v>
      </c>
      <c r="D3" s="16" t="s">
        <v>33</v>
      </c>
      <c r="E3" s="17">
        <v>1.7303240740741001E-2</v>
      </c>
      <c r="F3" s="18"/>
      <c r="G3" s="19">
        <v>1.7199074074073999E-2</v>
      </c>
      <c r="H3" s="20"/>
      <c r="I3" s="18"/>
      <c r="J3" s="18"/>
      <c r="K3" s="18"/>
      <c r="L3" s="18"/>
      <c r="M3" s="18"/>
      <c r="N3" s="18"/>
      <c r="O3" s="18"/>
      <c r="P3" s="18"/>
      <c r="Q3" s="7"/>
      <c r="R3" s="7"/>
      <c r="S3" s="7"/>
      <c r="T3" s="7"/>
      <c r="U3" s="7"/>
      <c r="V3" s="7"/>
      <c r="W3" s="21">
        <v>1.8252314814814999E-2</v>
      </c>
      <c r="X3" s="22">
        <v>1.7789351851852001E-2</v>
      </c>
      <c r="Y3" s="23">
        <f t="shared" ref="Y3:Y132" si="0">COUNT(E3:X3)</f>
        <v>4</v>
      </c>
      <c r="Z3" s="24">
        <f>MIN(E3:X3)</f>
        <v>1.7199074074073999E-2</v>
      </c>
      <c r="AA3" s="25" cm="1">
        <f t="array" ref="AA3">AVERAGE(SMALL(E3:X3,{1,2,3}))</f>
        <v>1.7430555555555668E-2</v>
      </c>
      <c r="AB3" s="26">
        <f t="shared" ref="AB3:AB132" si="1">(MAX(E3:X3)-MIN(E3:X3))</f>
        <v>1.0532407407410002E-3</v>
      </c>
      <c r="AC3" s="18"/>
      <c r="AD3" s="18"/>
      <c r="AE3" s="18"/>
      <c r="AF3" s="18"/>
      <c r="AG3" s="27"/>
      <c r="AH3" s="13"/>
      <c r="AI3" s="28" t="s">
        <v>34</v>
      </c>
      <c r="AJ3" s="28" t="s">
        <v>35</v>
      </c>
      <c r="AK3" s="9"/>
      <c r="AL3" s="9"/>
      <c r="AM3" s="9"/>
    </row>
    <row r="4" spans="1:39" ht="18" customHeight="1" x14ac:dyDescent="0.25">
      <c r="A4" s="14">
        <v>2</v>
      </c>
      <c r="B4" s="14">
        <v>1102</v>
      </c>
      <c r="C4" s="15" t="s">
        <v>36</v>
      </c>
      <c r="D4" s="16" t="s">
        <v>37</v>
      </c>
      <c r="E4" s="17">
        <v>1.7013888888888998E-2</v>
      </c>
      <c r="F4" s="17">
        <v>1.6516203703704001E-2</v>
      </c>
      <c r="G4" s="19">
        <v>1.6006944444444001E-2</v>
      </c>
      <c r="H4" s="19">
        <v>1.6053240740741E-2</v>
      </c>
      <c r="I4" s="17">
        <v>1.5949074074074001E-2</v>
      </c>
      <c r="J4" s="17">
        <v>1.6134259259259001E-2</v>
      </c>
      <c r="K4" s="17">
        <v>1.6527777777777999E-2</v>
      </c>
      <c r="L4" s="29">
        <v>1.5972222222221999E-2</v>
      </c>
      <c r="M4" s="17">
        <v>1.5532407407407E-2</v>
      </c>
      <c r="N4" s="29">
        <v>1.6226851851851999E-2</v>
      </c>
      <c r="O4" s="30">
        <v>1.5578703703704001E-2</v>
      </c>
      <c r="P4" s="31"/>
      <c r="Q4" s="7"/>
      <c r="R4" s="7"/>
      <c r="S4" s="30">
        <v>1.5613425925925999E-2</v>
      </c>
      <c r="T4" s="29">
        <v>1.5972222222221999E-2</v>
      </c>
      <c r="U4" s="29">
        <v>1.5185185185185E-2</v>
      </c>
      <c r="V4" s="21">
        <v>1.5335648148147999E-2</v>
      </c>
      <c r="W4" s="21">
        <v>1.5451388888889001E-2</v>
      </c>
      <c r="X4" s="22">
        <v>1.5752314814815E-2</v>
      </c>
      <c r="Y4" s="23">
        <f t="shared" si="0"/>
        <v>17</v>
      </c>
      <c r="Z4" s="24">
        <f t="shared" ref="Z4:Z132" si="2">MIN(E4:X4)</f>
        <v>1.5185185185185E-2</v>
      </c>
      <c r="AA4" s="25">
        <f t="array" ref="AA4">AVERAGE(SMALL(E4:X4,{1,2,3}))</f>
        <v>1.5324074074073999E-2</v>
      </c>
      <c r="AB4" s="26">
        <f t="shared" si="1"/>
        <v>1.8287037037039988E-3</v>
      </c>
      <c r="AC4" s="17">
        <v>2.4965277777777999E-2</v>
      </c>
      <c r="AD4" s="31"/>
      <c r="AE4" s="18"/>
      <c r="AF4" s="17">
        <v>4.0011574074073998E-2</v>
      </c>
      <c r="AG4" s="27"/>
      <c r="AH4" s="13"/>
      <c r="AI4" s="10"/>
      <c r="AJ4" s="10"/>
      <c r="AK4" s="9"/>
      <c r="AL4" s="9"/>
      <c r="AM4" s="9"/>
    </row>
    <row r="5" spans="1:39" ht="18" customHeight="1" x14ac:dyDescent="0.25">
      <c r="A5" s="14">
        <v>3</v>
      </c>
      <c r="B5" s="14">
        <v>1103</v>
      </c>
      <c r="C5" s="15" t="s">
        <v>38</v>
      </c>
      <c r="D5" s="32" t="s">
        <v>39</v>
      </c>
      <c r="E5" s="18"/>
      <c r="F5" s="18"/>
      <c r="G5" s="19">
        <v>2.0775462962962999E-2</v>
      </c>
      <c r="H5" s="20"/>
      <c r="I5" s="18"/>
      <c r="J5" s="17">
        <v>2.1574074074073999E-2</v>
      </c>
      <c r="K5" s="31"/>
      <c r="L5" s="18"/>
      <c r="M5" s="31"/>
      <c r="N5" s="18"/>
      <c r="O5" s="18"/>
      <c r="P5" s="30">
        <v>1.9490740740740999E-2</v>
      </c>
      <c r="Q5" s="7"/>
      <c r="R5" s="7"/>
      <c r="S5" s="30">
        <v>2.0127314814815001E-2</v>
      </c>
      <c r="T5" s="33"/>
      <c r="U5" s="29">
        <v>2.0659722222222E-2</v>
      </c>
      <c r="V5" s="33"/>
      <c r="W5" s="33"/>
      <c r="X5" s="33"/>
      <c r="Y5" s="23">
        <f t="shared" si="0"/>
        <v>5</v>
      </c>
      <c r="Z5" s="24">
        <f t="shared" si="2"/>
        <v>1.9490740740740999E-2</v>
      </c>
      <c r="AA5" s="25">
        <f t="array" ref="AA5">AVERAGE(SMALL(E5:X5,{1,2,3}))</f>
        <v>2.0092592592592665E-2</v>
      </c>
      <c r="AB5" s="26">
        <f t="shared" si="1"/>
        <v>2.0833333333329998E-3</v>
      </c>
      <c r="AC5" s="34"/>
      <c r="AD5" s="34"/>
      <c r="AE5" s="18"/>
      <c r="AF5" s="18"/>
      <c r="AG5" s="27"/>
      <c r="AH5" s="13"/>
      <c r="AI5" s="28">
        <v>20</v>
      </c>
      <c r="AJ5" s="35">
        <f>COUNTIF(Y1:Y255,"=20")</f>
        <v>0</v>
      </c>
      <c r="AK5" s="9"/>
      <c r="AL5" s="9"/>
      <c r="AM5" s="9"/>
    </row>
    <row r="6" spans="1:39" ht="18" customHeight="1" x14ac:dyDescent="0.25">
      <c r="A6" s="14">
        <v>4</v>
      </c>
      <c r="B6" s="14">
        <v>1104</v>
      </c>
      <c r="C6" s="15" t="s">
        <v>40</v>
      </c>
      <c r="D6" s="32" t="s">
        <v>41</v>
      </c>
      <c r="E6" s="18"/>
      <c r="F6" s="18"/>
      <c r="G6" s="19">
        <v>1.8946759259259E-2</v>
      </c>
      <c r="H6" s="19">
        <v>1.9108796296295999E-2</v>
      </c>
      <c r="I6" s="17">
        <v>1.8078703703703999E-2</v>
      </c>
      <c r="J6" s="17">
        <v>1.9282407407406998E-2</v>
      </c>
      <c r="K6" s="17">
        <v>1.8530092592593E-2</v>
      </c>
      <c r="L6" s="17">
        <v>1.7939814814814999E-2</v>
      </c>
      <c r="M6" s="17">
        <v>1.8449074074074E-2</v>
      </c>
      <c r="N6" s="30">
        <v>1.8495370370369999E-2</v>
      </c>
      <c r="O6" s="30">
        <v>1.8148148148148E-2</v>
      </c>
      <c r="P6" s="30">
        <v>1.8182870370369999E-2</v>
      </c>
      <c r="Q6" s="29">
        <v>1.7835648148148E-2</v>
      </c>
      <c r="R6" s="36"/>
      <c r="S6" s="36"/>
      <c r="T6" s="36"/>
      <c r="U6" s="36"/>
      <c r="V6" s="21">
        <v>1.8379629629629999E-2</v>
      </c>
      <c r="W6" s="21">
        <v>1.7604166666667E-2</v>
      </c>
      <c r="X6" s="22">
        <v>1.7476851851852E-2</v>
      </c>
      <c r="Y6" s="23">
        <f t="shared" si="0"/>
        <v>14</v>
      </c>
      <c r="Z6" s="24">
        <f t="shared" si="2"/>
        <v>1.7476851851852E-2</v>
      </c>
      <c r="AA6" s="25">
        <f t="array" ref="AA6">AVERAGE(SMALL(E6:X6,{1,2,3}))</f>
        <v>1.7638888888888999E-2</v>
      </c>
      <c r="AB6" s="26">
        <f t="shared" si="1"/>
        <v>1.8055555555549982E-3</v>
      </c>
      <c r="AC6" s="34"/>
      <c r="AD6" s="34"/>
      <c r="AE6" s="18"/>
      <c r="AF6" s="18"/>
      <c r="AG6" s="27"/>
      <c r="AH6" s="13"/>
      <c r="AI6" s="28">
        <v>19</v>
      </c>
      <c r="AJ6" s="35">
        <f>COUNTIF(Y2:Y255,"=19")</f>
        <v>2</v>
      </c>
      <c r="AK6" s="9"/>
      <c r="AL6" s="9"/>
      <c r="AM6" s="9"/>
    </row>
    <row r="7" spans="1:39" ht="18" customHeight="1" x14ac:dyDescent="0.25">
      <c r="A7" s="14">
        <v>5</v>
      </c>
      <c r="B7" s="14">
        <v>1105</v>
      </c>
      <c r="C7" s="15" t="s">
        <v>32</v>
      </c>
      <c r="D7" s="16" t="s">
        <v>42</v>
      </c>
      <c r="E7" s="18"/>
      <c r="F7" s="18"/>
      <c r="G7" s="20"/>
      <c r="H7" s="20"/>
      <c r="I7" s="18"/>
      <c r="J7" s="17">
        <v>2.6585648148148001E-2</v>
      </c>
      <c r="K7" s="31"/>
      <c r="L7" s="18"/>
      <c r="M7" s="19">
        <v>2.5324074074073999E-2</v>
      </c>
      <c r="N7" s="18"/>
      <c r="O7" s="18"/>
      <c r="P7" s="34"/>
      <c r="Q7" s="7"/>
      <c r="R7" s="7"/>
      <c r="S7" s="7"/>
      <c r="T7" s="7"/>
      <c r="U7" s="7"/>
      <c r="V7" s="7"/>
      <c r="W7" s="7"/>
      <c r="X7" s="7"/>
      <c r="Y7" s="23">
        <f t="shared" si="0"/>
        <v>2</v>
      </c>
      <c r="Z7" s="24">
        <f t="shared" si="2"/>
        <v>2.5324074074073999E-2</v>
      </c>
      <c r="AA7" s="37"/>
      <c r="AB7" s="26">
        <f t="shared" si="1"/>
        <v>1.2615740740740018E-3</v>
      </c>
      <c r="AC7" s="34"/>
      <c r="AD7" s="34"/>
      <c r="AE7" s="18"/>
      <c r="AF7" s="18"/>
      <c r="AG7" s="27"/>
      <c r="AH7" s="13"/>
      <c r="AI7" s="28">
        <v>18</v>
      </c>
      <c r="AJ7" s="35">
        <f>COUNTIF(Y3:Y255,"=18")</f>
        <v>1</v>
      </c>
      <c r="AK7" s="9"/>
      <c r="AL7" s="9"/>
      <c r="AM7" s="9"/>
    </row>
    <row r="8" spans="1:39" ht="18" customHeight="1" x14ac:dyDescent="0.25">
      <c r="A8" s="14">
        <v>6</v>
      </c>
      <c r="B8" s="14">
        <v>1106</v>
      </c>
      <c r="C8" s="15" t="s">
        <v>43</v>
      </c>
      <c r="D8" s="16" t="s">
        <v>44</v>
      </c>
      <c r="E8" s="18"/>
      <c r="F8" s="18"/>
      <c r="G8" s="20"/>
      <c r="H8" s="20"/>
      <c r="I8" s="18"/>
      <c r="J8" s="17">
        <v>2.0578703703704002E-2</v>
      </c>
      <c r="K8" s="31"/>
      <c r="L8" s="29">
        <v>1.9895833333332998E-2</v>
      </c>
      <c r="M8" s="17">
        <v>1.8993055555555999E-2</v>
      </c>
      <c r="N8" s="18"/>
      <c r="O8" s="30">
        <v>1.8159722222222001E-2</v>
      </c>
      <c r="P8" s="30">
        <v>1.8067129629629999E-2</v>
      </c>
      <c r="Q8" s="7"/>
      <c r="R8" s="30">
        <v>1.9861111111111E-2</v>
      </c>
      <c r="S8" s="33"/>
      <c r="T8" s="33"/>
      <c r="U8" s="33"/>
      <c r="V8" s="33"/>
      <c r="W8" s="33"/>
      <c r="X8" s="33"/>
      <c r="Y8" s="23">
        <f t="shared" si="0"/>
        <v>6</v>
      </c>
      <c r="Z8" s="24">
        <f t="shared" si="2"/>
        <v>1.8067129629629999E-2</v>
      </c>
      <c r="AA8" s="25">
        <f t="array" ref="AA8">AVERAGE(SMALL(E8:X8,{1,2,3}))</f>
        <v>1.8406635802469332E-2</v>
      </c>
      <c r="AB8" s="26">
        <f t="shared" si="1"/>
        <v>2.5115740740740029E-3</v>
      </c>
      <c r="AC8" s="17">
        <v>3.6574074074074002E-2</v>
      </c>
      <c r="AD8" s="17">
        <v>2.3194444444444001E-2</v>
      </c>
      <c r="AE8" s="29">
        <v>3.3784722222222001E-2</v>
      </c>
      <c r="AF8" s="36"/>
      <c r="AG8" s="27"/>
      <c r="AH8" s="13"/>
      <c r="AI8" s="28">
        <v>17</v>
      </c>
      <c r="AJ8" s="35">
        <f>COUNTIF(Y4:Y255,"=17")</f>
        <v>7</v>
      </c>
      <c r="AK8" s="9"/>
      <c r="AL8" s="9"/>
      <c r="AM8" s="9"/>
    </row>
    <row r="9" spans="1:39" ht="18" customHeight="1" x14ac:dyDescent="0.25">
      <c r="A9" s="14">
        <v>7</v>
      </c>
      <c r="B9" s="14">
        <v>1107</v>
      </c>
      <c r="C9" s="15" t="s">
        <v>45</v>
      </c>
      <c r="D9" s="16" t="s">
        <v>44</v>
      </c>
      <c r="E9" s="18"/>
      <c r="F9" s="18"/>
      <c r="G9" s="20"/>
      <c r="H9" s="20"/>
      <c r="I9" s="17">
        <v>2.5706018518518E-2</v>
      </c>
      <c r="J9" s="17">
        <v>2.3726851851851999E-2</v>
      </c>
      <c r="K9" s="18"/>
      <c r="L9" s="18"/>
      <c r="M9" s="29">
        <v>2.2615740740740999E-2</v>
      </c>
      <c r="N9" s="30">
        <v>2.2766203703704E-2</v>
      </c>
      <c r="O9" s="18"/>
      <c r="P9" s="31"/>
      <c r="Q9" s="7"/>
      <c r="R9" s="30">
        <v>2.306712962963E-2</v>
      </c>
      <c r="S9" s="33"/>
      <c r="T9" s="33"/>
      <c r="U9" s="33"/>
      <c r="V9" s="33"/>
      <c r="W9" s="33"/>
      <c r="X9" s="33"/>
      <c r="Y9" s="23">
        <f t="shared" si="0"/>
        <v>5</v>
      </c>
      <c r="Z9" s="24">
        <f t="shared" si="2"/>
        <v>2.2615740740740999E-2</v>
      </c>
      <c r="AA9" s="25">
        <f t="array" ref="AA9">AVERAGE(SMALL(E9:X9,{1,2,3}))</f>
        <v>2.2816358024691664E-2</v>
      </c>
      <c r="AB9" s="26">
        <f t="shared" si="1"/>
        <v>3.0902777777770014E-3</v>
      </c>
      <c r="AC9" s="18"/>
      <c r="AD9" s="17">
        <v>2.7824074074074001E-2</v>
      </c>
      <c r="AE9" s="18"/>
      <c r="AF9" s="18"/>
      <c r="AG9" s="27"/>
      <c r="AH9" s="13"/>
      <c r="AI9" s="28">
        <v>16</v>
      </c>
      <c r="AJ9" s="35">
        <f>COUNTIF(Y4:Y255,"=16")</f>
        <v>3</v>
      </c>
      <c r="AK9" s="9"/>
      <c r="AL9" s="9"/>
      <c r="AM9" s="9"/>
    </row>
    <row r="10" spans="1:39" ht="18" customHeight="1" x14ac:dyDescent="0.25">
      <c r="A10" s="14">
        <v>8</v>
      </c>
      <c r="B10" s="14">
        <v>1201</v>
      </c>
      <c r="C10" s="15" t="s">
        <v>46</v>
      </c>
      <c r="D10" s="16" t="s">
        <v>47</v>
      </c>
      <c r="E10" s="18"/>
      <c r="F10" s="17">
        <v>2.0451388888889001E-2</v>
      </c>
      <c r="G10" s="19">
        <v>2.0069444444444001E-2</v>
      </c>
      <c r="H10" s="19">
        <v>1.9884259259259001E-2</v>
      </c>
      <c r="I10" s="17">
        <v>1.9398148148148001E-2</v>
      </c>
      <c r="J10" s="17">
        <v>1.962962962963E-2</v>
      </c>
      <c r="K10" s="31"/>
      <c r="L10" s="18"/>
      <c r="M10" s="34"/>
      <c r="N10" s="38"/>
      <c r="O10" s="18"/>
      <c r="P10" s="34"/>
      <c r="Q10" s="7"/>
      <c r="R10" s="7"/>
      <c r="S10" s="7"/>
      <c r="T10" s="7"/>
      <c r="U10" s="7"/>
      <c r="V10" s="21">
        <v>1.9375E-2</v>
      </c>
      <c r="W10" s="21">
        <v>1.931712962963E-2</v>
      </c>
      <c r="X10" s="22">
        <v>1.9270833333333001E-2</v>
      </c>
      <c r="Y10" s="23">
        <f t="shared" si="0"/>
        <v>8</v>
      </c>
      <c r="Z10" s="24">
        <f t="shared" si="2"/>
        <v>1.9270833333333001E-2</v>
      </c>
      <c r="AA10" s="25">
        <f t="array" ref="AA10">AVERAGE(SMALL(E10:X10,{1,2,3}))</f>
        <v>1.9320987654321001E-2</v>
      </c>
      <c r="AB10" s="26">
        <f t="shared" si="1"/>
        <v>1.1805555555560003E-3</v>
      </c>
      <c r="AC10" s="34"/>
      <c r="AD10" s="34"/>
      <c r="AE10" s="18"/>
      <c r="AF10" s="18"/>
      <c r="AG10" s="27"/>
      <c r="AH10" s="13"/>
      <c r="AI10" s="28">
        <v>15</v>
      </c>
      <c r="AJ10" s="35">
        <f>COUNTIF(Y4:Y255,"=15")</f>
        <v>1</v>
      </c>
      <c r="AK10" s="9"/>
      <c r="AL10" s="9"/>
      <c r="AM10" s="9"/>
    </row>
    <row r="11" spans="1:39" ht="18" customHeight="1" x14ac:dyDescent="0.25">
      <c r="A11" s="14">
        <v>9</v>
      </c>
      <c r="B11" s="14">
        <v>1202</v>
      </c>
      <c r="C11" s="15" t="s">
        <v>48</v>
      </c>
      <c r="D11" s="32" t="s">
        <v>49</v>
      </c>
      <c r="E11" s="18"/>
      <c r="F11" s="18"/>
      <c r="G11" s="19">
        <v>2.0520833333332999E-2</v>
      </c>
      <c r="H11" s="19">
        <v>2.0567129629630001E-2</v>
      </c>
      <c r="I11" s="18"/>
      <c r="J11" s="18"/>
      <c r="K11" s="31"/>
      <c r="L11" s="18"/>
      <c r="M11" s="17">
        <v>2.0810185185185001E-2</v>
      </c>
      <c r="N11" s="38"/>
      <c r="O11" s="18"/>
      <c r="P11" s="30">
        <v>2.0381944444444001E-2</v>
      </c>
      <c r="Q11" s="29">
        <v>1.9976851851851999E-2</v>
      </c>
      <c r="R11" s="36"/>
      <c r="S11" s="36"/>
      <c r="T11" s="36"/>
      <c r="U11" s="36"/>
      <c r="V11" s="21">
        <v>2.0196759259259001E-2</v>
      </c>
      <c r="W11" s="21">
        <v>1.943287037037E-2</v>
      </c>
      <c r="X11" s="22">
        <v>1.9826388888889001E-2</v>
      </c>
      <c r="Y11" s="23">
        <f t="shared" si="0"/>
        <v>8</v>
      </c>
      <c r="Z11" s="24">
        <f t="shared" si="2"/>
        <v>1.943287037037E-2</v>
      </c>
      <c r="AA11" s="25">
        <f t="array" ref="AA11">AVERAGE(SMALL(E11:X11,{1,2,3}))</f>
        <v>1.9745370370370333E-2</v>
      </c>
      <c r="AB11" s="26">
        <f t="shared" si="1"/>
        <v>1.3773148148150012E-3</v>
      </c>
      <c r="AC11" s="34"/>
      <c r="AD11" s="34"/>
      <c r="AE11" s="18"/>
      <c r="AF11" s="18"/>
      <c r="AG11" s="27"/>
      <c r="AH11" s="13"/>
      <c r="AI11" s="28">
        <v>14</v>
      </c>
      <c r="AJ11" s="35">
        <f>COUNTIF(Y4:Y255,"=14")</f>
        <v>7</v>
      </c>
      <c r="AK11" s="9"/>
      <c r="AL11" s="9"/>
      <c r="AM11" s="9"/>
    </row>
    <row r="12" spans="1:39" ht="18" customHeight="1" x14ac:dyDescent="0.25">
      <c r="A12" s="14">
        <v>10</v>
      </c>
      <c r="B12" s="14">
        <v>1203</v>
      </c>
      <c r="C12" s="15" t="s">
        <v>50</v>
      </c>
      <c r="D12" s="32" t="s">
        <v>51</v>
      </c>
      <c r="E12" s="18"/>
      <c r="F12" s="18"/>
      <c r="G12" s="19">
        <v>2.0752314814815001E-2</v>
      </c>
      <c r="H12" s="20"/>
      <c r="I12" s="18"/>
      <c r="J12" s="18"/>
      <c r="K12" s="31"/>
      <c r="L12" s="18"/>
      <c r="M12" s="18"/>
      <c r="N12" s="18"/>
      <c r="O12" s="18"/>
      <c r="P12" s="18"/>
      <c r="Q12" s="7"/>
      <c r="R12" s="7"/>
      <c r="S12" s="7"/>
      <c r="T12" s="7"/>
      <c r="U12" s="7"/>
      <c r="V12" s="7"/>
      <c r="W12" s="21">
        <v>2.0208333333332999E-2</v>
      </c>
      <c r="X12" s="22">
        <v>1.9178240740740999E-2</v>
      </c>
      <c r="Y12" s="23">
        <f t="shared" si="0"/>
        <v>3</v>
      </c>
      <c r="Z12" s="24">
        <f t="shared" si="2"/>
        <v>1.9178240740740999E-2</v>
      </c>
      <c r="AA12" s="25">
        <f t="array" ref="AA12">AVERAGE(SMALL(E12:X12,{1,2,3}))</f>
        <v>2.0046296296296333E-2</v>
      </c>
      <c r="AB12" s="26">
        <f t="shared" si="1"/>
        <v>1.5740740740740021E-3</v>
      </c>
      <c r="AC12" s="18"/>
      <c r="AD12" s="18"/>
      <c r="AE12" s="18"/>
      <c r="AF12" s="18"/>
      <c r="AG12" s="27"/>
      <c r="AH12" s="13"/>
      <c r="AI12" s="28">
        <v>13</v>
      </c>
      <c r="AJ12" s="35">
        <f>COUNTIF(Y4:Y255,"=13")</f>
        <v>10</v>
      </c>
      <c r="AK12" s="9"/>
      <c r="AL12" s="9"/>
      <c r="AM12" s="9"/>
    </row>
    <row r="13" spans="1:39" ht="18" customHeight="1" x14ac:dyDescent="0.25">
      <c r="A13" s="14">
        <v>11</v>
      </c>
      <c r="B13" s="14">
        <v>1204</v>
      </c>
      <c r="C13" s="15" t="s">
        <v>52</v>
      </c>
      <c r="D13" s="16" t="s">
        <v>53</v>
      </c>
      <c r="E13" s="18"/>
      <c r="F13" s="18"/>
      <c r="G13" s="20"/>
      <c r="H13" s="20"/>
      <c r="I13" s="17">
        <v>2.0243055555556E-2</v>
      </c>
      <c r="J13" s="17">
        <v>2.0451388888889001E-2</v>
      </c>
      <c r="K13" s="31"/>
      <c r="L13" s="18"/>
      <c r="M13" s="18"/>
      <c r="N13" s="18"/>
      <c r="O13" s="18"/>
      <c r="P13" s="18"/>
      <c r="Q13" s="29">
        <v>2.0300925925926E-2</v>
      </c>
      <c r="R13" s="36"/>
      <c r="S13" s="36"/>
      <c r="T13" s="36"/>
      <c r="U13" s="36"/>
      <c r="V13" s="21">
        <v>2.1342592592592999E-2</v>
      </c>
      <c r="W13" s="21">
        <v>2.0092592592592998E-2</v>
      </c>
      <c r="X13" s="22">
        <v>1.9652777777778001E-2</v>
      </c>
      <c r="Y13" s="23">
        <f t="shared" si="0"/>
        <v>6</v>
      </c>
      <c r="Z13" s="24">
        <f t="shared" si="2"/>
        <v>1.9652777777778001E-2</v>
      </c>
      <c r="AA13" s="25">
        <f t="array" ref="AA13">AVERAGE(SMALL(E13:X13,{1,2,3}))</f>
        <v>1.9996141975308999E-2</v>
      </c>
      <c r="AB13" s="26">
        <f t="shared" si="1"/>
        <v>1.689814814814998E-3</v>
      </c>
      <c r="AC13" s="18"/>
      <c r="AD13" s="18"/>
      <c r="AE13" s="18"/>
      <c r="AF13" s="18"/>
      <c r="AG13" s="27"/>
      <c r="AH13" s="13"/>
      <c r="AI13" s="28">
        <v>12</v>
      </c>
      <c r="AJ13" s="35">
        <f>COUNTIF(Y4:Y255,"=12")</f>
        <v>6</v>
      </c>
      <c r="AK13" s="9"/>
      <c r="AL13" s="9"/>
      <c r="AM13" s="9"/>
    </row>
    <row r="14" spans="1:39" ht="18" customHeight="1" x14ac:dyDescent="0.25">
      <c r="A14" s="14">
        <v>12</v>
      </c>
      <c r="B14" s="14">
        <v>1205</v>
      </c>
      <c r="C14" s="15" t="s">
        <v>54</v>
      </c>
      <c r="D14" s="39" t="s">
        <v>55</v>
      </c>
      <c r="E14" s="31"/>
      <c r="F14" s="31"/>
      <c r="G14" s="20"/>
      <c r="H14" s="40"/>
      <c r="I14" s="18"/>
      <c r="J14" s="18"/>
      <c r="K14" s="18"/>
      <c r="L14" s="18"/>
      <c r="M14" s="34"/>
      <c r="N14" s="38"/>
      <c r="O14" s="18"/>
      <c r="P14" s="34"/>
      <c r="Q14" s="7"/>
      <c r="R14" s="7"/>
      <c r="S14" s="7"/>
      <c r="T14" s="7"/>
      <c r="U14" s="7"/>
      <c r="V14" s="7"/>
      <c r="W14" s="7"/>
      <c r="X14" s="7"/>
      <c r="Y14" s="23">
        <f t="shared" si="0"/>
        <v>0</v>
      </c>
      <c r="Z14" s="24">
        <f t="shared" si="2"/>
        <v>0</v>
      </c>
      <c r="AA14" s="37"/>
      <c r="AB14" s="26">
        <f t="shared" si="1"/>
        <v>0</v>
      </c>
      <c r="AC14" s="34"/>
      <c r="AD14" s="34"/>
      <c r="AE14" s="18"/>
      <c r="AF14" s="18"/>
      <c r="AG14" s="27"/>
      <c r="AH14" s="13"/>
      <c r="AI14" s="28">
        <v>11</v>
      </c>
      <c r="AJ14" s="35">
        <f>COUNTIF(Y4:Y255,"=11")</f>
        <v>4</v>
      </c>
      <c r="AK14" s="9"/>
      <c r="AL14" s="9"/>
      <c r="AM14" s="9"/>
    </row>
    <row r="15" spans="1:39" ht="14.25" customHeight="1" x14ac:dyDescent="0.25">
      <c r="A15" s="14">
        <v>13</v>
      </c>
      <c r="B15" s="14">
        <v>1206</v>
      </c>
      <c r="C15" s="15" t="s">
        <v>56</v>
      </c>
      <c r="D15" s="16" t="s">
        <v>57</v>
      </c>
      <c r="E15" s="17">
        <v>2.8495370370370001E-2</v>
      </c>
      <c r="F15" s="18"/>
      <c r="G15" s="19">
        <v>2.7986111111111E-2</v>
      </c>
      <c r="H15" s="19">
        <v>2.7002314814815E-2</v>
      </c>
      <c r="I15" s="17">
        <v>2.5844907407407001E-2</v>
      </c>
      <c r="J15" s="17">
        <v>2.6504629629629999E-2</v>
      </c>
      <c r="K15" s="17">
        <v>2.6192129629629999E-2</v>
      </c>
      <c r="L15" s="17">
        <v>2.6724537037037002E-2</v>
      </c>
      <c r="M15" s="17">
        <v>2.5057870370370001E-2</v>
      </c>
      <c r="N15" s="18"/>
      <c r="O15" s="30">
        <v>2.6967592592593001E-2</v>
      </c>
      <c r="P15" s="34"/>
      <c r="Q15" s="29">
        <v>2.5567129629629998E-2</v>
      </c>
      <c r="R15" s="30">
        <v>2.8518518518517999E-2</v>
      </c>
      <c r="S15" s="30">
        <v>2.6423611111110999E-2</v>
      </c>
      <c r="T15" s="33"/>
      <c r="U15" s="33"/>
      <c r="V15" s="21">
        <v>2.7928240740741E-2</v>
      </c>
      <c r="W15" s="21">
        <v>2.7268518518518001E-2</v>
      </c>
      <c r="X15" s="33"/>
      <c r="Y15" s="23">
        <f t="shared" si="0"/>
        <v>14</v>
      </c>
      <c r="Z15" s="24">
        <f t="shared" si="2"/>
        <v>2.5057870370370001E-2</v>
      </c>
      <c r="AA15" s="25">
        <f t="array" ref="AA15">AVERAGE(SMALL(E15:X15,{1,2,3}))</f>
        <v>2.5489969135802332E-2</v>
      </c>
      <c r="AB15" s="26">
        <f t="shared" si="1"/>
        <v>3.4606481481479975E-3</v>
      </c>
      <c r="AC15" s="34"/>
      <c r="AD15" s="34"/>
      <c r="AE15" s="18"/>
      <c r="AF15" s="18"/>
      <c r="AG15" s="27"/>
      <c r="AH15" s="13"/>
      <c r="AI15" s="28">
        <v>10</v>
      </c>
      <c r="AJ15" s="35">
        <f>COUNTIF(Y4:Y255,"=10")</f>
        <v>6</v>
      </c>
      <c r="AK15" s="9"/>
      <c r="AL15" s="9"/>
      <c r="AM15" s="9"/>
    </row>
    <row r="16" spans="1:39" ht="18" customHeight="1" x14ac:dyDescent="0.25">
      <c r="A16" s="14">
        <v>14</v>
      </c>
      <c r="B16" s="14">
        <v>1207</v>
      </c>
      <c r="C16" s="15" t="s">
        <v>58</v>
      </c>
      <c r="D16" s="32" t="s">
        <v>57</v>
      </c>
      <c r="E16" s="18"/>
      <c r="F16" s="18"/>
      <c r="G16" s="19">
        <v>2.1655092592593E-2</v>
      </c>
      <c r="H16" s="19">
        <v>2.1967592592593E-2</v>
      </c>
      <c r="I16" s="18"/>
      <c r="J16" s="17">
        <v>2.1874999999999999E-2</v>
      </c>
      <c r="K16" s="41"/>
      <c r="L16" s="17">
        <v>2.1898148148148E-2</v>
      </c>
      <c r="M16" s="31"/>
      <c r="N16" s="18"/>
      <c r="O16" s="30">
        <v>2.3368055555555999E-2</v>
      </c>
      <c r="P16" s="34"/>
      <c r="Q16" s="7"/>
      <c r="R16" s="7"/>
      <c r="S16" s="7"/>
      <c r="T16" s="7"/>
      <c r="U16" s="7"/>
      <c r="V16" s="7"/>
      <c r="W16" s="7"/>
      <c r="X16" s="7"/>
      <c r="Y16" s="23">
        <f t="shared" si="0"/>
        <v>5</v>
      </c>
      <c r="Z16" s="24">
        <f t="shared" si="2"/>
        <v>2.1655092592593E-2</v>
      </c>
      <c r="AA16" s="25">
        <f t="array" ref="AA16">AVERAGE(SMALL(E16:X16,{1,2,3}))</f>
        <v>2.1809413580246999E-2</v>
      </c>
      <c r="AB16" s="26">
        <f t="shared" si="1"/>
        <v>1.7129629629629994E-3</v>
      </c>
      <c r="AC16" s="34"/>
      <c r="AD16" s="34"/>
      <c r="AE16" s="18"/>
      <c r="AF16" s="18"/>
      <c r="AG16" s="27"/>
      <c r="AH16" s="13"/>
      <c r="AI16" s="28">
        <v>9</v>
      </c>
      <c r="AJ16" s="35">
        <f>COUNTIF(Y4:Y255,"=9")</f>
        <v>5</v>
      </c>
      <c r="AK16" s="9"/>
      <c r="AL16" s="9"/>
      <c r="AM16" s="9"/>
    </row>
    <row r="17" spans="1:39" ht="18" customHeight="1" x14ac:dyDescent="0.25">
      <c r="A17" s="14">
        <v>15</v>
      </c>
      <c r="B17" s="14">
        <v>1208</v>
      </c>
      <c r="C17" s="15" t="s">
        <v>58</v>
      </c>
      <c r="D17" s="16" t="s">
        <v>59</v>
      </c>
      <c r="E17" s="18"/>
      <c r="F17" s="18"/>
      <c r="G17" s="19">
        <v>2.2222222222222001E-2</v>
      </c>
      <c r="H17" s="20"/>
      <c r="I17" s="17">
        <v>2.2071759259259E-2</v>
      </c>
      <c r="J17" s="17">
        <v>2.34375E-2</v>
      </c>
      <c r="K17" s="17">
        <v>2.2245370370369999E-2</v>
      </c>
      <c r="L17" s="17">
        <v>2.1979166666667001E-2</v>
      </c>
      <c r="M17" s="17">
        <v>2.2523148148148001E-2</v>
      </c>
      <c r="N17" s="18"/>
      <c r="O17" s="18"/>
      <c r="P17" s="30">
        <v>2.1527777777778E-2</v>
      </c>
      <c r="Q17" s="29">
        <v>2.1006944444443999E-2</v>
      </c>
      <c r="R17" s="36"/>
      <c r="S17" s="30">
        <v>2.2789351851852001E-2</v>
      </c>
      <c r="T17" s="33"/>
      <c r="U17" s="33"/>
      <c r="V17" s="33"/>
      <c r="W17" s="21">
        <v>2.0775462962962999E-2</v>
      </c>
      <c r="X17" s="33"/>
      <c r="Y17" s="23">
        <f t="shared" si="0"/>
        <v>10</v>
      </c>
      <c r="Z17" s="24">
        <f t="shared" si="2"/>
        <v>2.0775462962962999E-2</v>
      </c>
      <c r="AA17" s="25">
        <f t="array" ref="AA17">AVERAGE(SMALL(E17:X17,{1,2,3}))</f>
        <v>2.1103395061728331E-2</v>
      </c>
      <c r="AB17" s="26">
        <f t="shared" si="1"/>
        <v>2.662037037037001E-3</v>
      </c>
      <c r="AC17" s="34"/>
      <c r="AD17" s="34"/>
      <c r="AE17" s="18"/>
      <c r="AF17" s="18"/>
      <c r="AG17" s="27"/>
      <c r="AH17" s="13"/>
      <c r="AI17" s="28">
        <v>8</v>
      </c>
      <c r="AJ17" s="35">
        <f>COUNTIF(Y4:Y255,"=8")</f>
        <v>12</v>
      </c>
      <c r="AK17" s="9"/>
      <c r="AL17" s="9"/>
      <c r="AM17" s="9"/>
    </row>
    <row r="18" spans="1:39" ht="18" customHeight="1" x14ac:dyDescent="0.25">
      <c r="A18" s="14">
        <v>16</v>
      </c>
      <c r="B18" s="14">
        <v>1209</v>
      </c>
      <c r="C18" s="15" t="s">
        <v>58</v>
      </c>
      <c r="D18" s="16" t="s">
        <v>60</v>
      </c>
      <c r="E18" s="18"/>
      <c r="F18" s="18"/>
      <c r="G18" s="20"/>
      <c r="H18" s="20"/>
      <c r="I18" s="18"/>
      <c r="J18" s="31"/>
      <c r="K18" s="31"/>
      <c r="L18" s="18"/>
      <c r="M18" s="42"/>
      <c r="N18" s="18"/>
      <c r="O18" s="18"/>
      <c r="P18" s="34"/>
      <c r="Q18" s="7"/>
      <c r="R18" s="33"/>
      <c r="S18" s="30">
        <v>1.8738425925925999E-2</v>
      </c>
      <c r="T18" s="33"/>
      <c r="U18" s="29">
        <v>1.8495370370369999E-2</v>
      </c>
      <c r="V18" s="21">
        <v>1.8391203703704E-2</v>
      </c>
      <c r="W18" s="21">
        <v>1.8668981481482001E-2</v>
      </c>
      <c r="X18" s="22">
        <v>1.8888888888889E-2</v>
      </c>
      <c r="Y18" s="23">
        <f t="shared" si="0"/>
        <v>5</v>
      </c>
      <c r="Z18" s="24">
        <f t="shared" si="2"/>
        <v>1.8391203703704E-2</v>
      </c>
      <c r="AA18" s="25">
        <f t="array" ref="AA18">AVERAGE(SMALL(E18:X18,{1,2,3}))</f>
        <v>1.8518518518518667E-2</v>
      </c>
      <c r="AB18" s="26">
        <f t="shared" si="1"/>
        <v>4.9768518518500046E-4</v>
      </c>
      <c r="AC18" s="34"/>
      <c r="AD18" s="34"/>
      <c r="AE18" s="18"/>
      <c r="AF18" s="18"/>
      <c r="AG18" s="27"/>
      <c r="AH18" s="13"/>
      <c r="AI18" s="28">
        <v>7</v>
      </c>
      <c r="AJ18" s="35">
        <f>COUNTIF(Y4:Y255,"=7")</f>
        <v>9</v>
      </c>
      <c r="AK18" s="9"/>
      <c r="AL18" s="9"/>
      <c r="AM18" s="9"/>
    </row>
    <row r="19" spans="1:39" ht="18" customHeight="1" x14ac:dyDescent="0.25">
      <c r="A19" s="14">
        <v>17</v>
      </c>
      <c r="B19" s="14">
        <v>1301</v>
      </c>
      <c r="C19" s="15" t="s">
        <v>61</v>
      </c>
      <c r="D19" s="16" t="s">
        <v>62</v>
      </c>
      <c r="E19" s="17">
        <v>1.5451388888889001E-2</v>
      </c>
      <c r="F19" s="17">
        <v>1.5532407407407E-2</v>
      </c>
      <c r="G19" s="19">
        <v>1.5462962962963E-2</v>
      </c>
      <c r="H19" s="20"/>
      <c r="I19" s="17">
        <v>1.5648148148148001E-2</v>
      </c>
      <c r="J19" s="18"/>
      <c r="K19" s="18"/>
      <c r="L19" s="18"/>
      <c r="M19" s="43"/>
      <c r="N19" s="30">
        <v>1.5381944444444001E-2</v>
      </c>
      <c r="O19" s="18"/>
      <c r="P19" s="34"/>
      <c r="Q19" s="7"/>
      <c r="R19" s="7"/>
      <c r="S19" s="7"/>
      <c r="T19" s="7"/>
      <c r="U19" s="7"/>
      <c r="V19" s="7"/>
      <c r="W19" s="44"/>
      <c r="X19" s="45"/>
      <c r="Y19" s="23">
        <f t="shared" si="0"/>
        <v>5</v>
      </c>
      <c r="Z19" s="24">
        <f t="shared" si="2"/>
        <v>1.5381944444444001E-2</v>
      </c>
      <c r="AA19" s="25">
        <f t="array" ref="AA19">AVERAGE(SMALL(E19:X19,{1,2,3}))</f>
        <v>1.5432098765432001E-2</v>
      </c>
      <c r="AB19" s="26">
        <f t="shared" si="1"/>
        <v>2.662037037040009E-4</v>
      </c>
      <c r="AC19" s="34"/>
      <c r="AD19" s="34"/>
      <c r="AE19" s="18"/>
      <c r="AF19" s="18"/>
      <c r="AG19" s="27"/>
      <c r="AH19" s="13"/>
      <c r="AI19" s="28">
        <v>6</v>
      </c>
      <c r="AJ19" s="35">
        <f>COUNTIF(Y4:Y255,"=6")</f>
        <v>16</v>
      </c>
      <c r="AK19" s="9"/>
      <c r="AL19" s="9"/>
      <c r="AM19" s="9"/>
    </row>
    <row r="20" spans="1:39" ht="18" customHeight="1" x14ac:dyDescent="0.25">
      <c r="A20" s="14">
        <v>18</v>
      </c>
      <c r="B20" s="14">
        <v>1302</v>
      </c>
      <c r="C20" s="15" t="s">
        <v>63</v>
      </c>
      <c r="D20" s="16" t="s">
        <v>64</v>
      </c>
      <c r="E20" s="17">
        <v>1.5590277777778E-2</v>
      </c>
      <c r="F20" s="17">
        <v>1.6342592592592999E-2</v>
      </c>
      <c r="G20" s="20"/>
      <c r="H20" s="20"/>
      <c r="I20" s="18"/>
      <c r="J20" s="18"/>
      <c r="K20" s="31"/>
      <c r="L20" s="18"/>
      <c r="M20" s="29">
        <v>1.4560185185185001E-2</v>
      </c>
      <c r="N20" s="18"/>
      <c r="O20" s="30">
        <v>1.4733796296296E-2</v>
      </c>
      <c r="P20" s="31"/>
      <c r="Q20" s="7"/>
      <c r="R20" s="7"/>
      <c r="S20" s="7"/>
      <c r="T20" s="7"/>
      <c r="U20" s="29">
        <v>1.5185185185185E-2</v>
      </c>
      <c r="V20" s="21">
        <v>1.4699074074074E-2</v>
      </c>
      <c r="W20" s="44"/>
      <c r="X20" s="6"/>
      <c r="Y20" s="23">
        <f t="shared" si="0"/>
        <v>6</v>
      </c>
      <c r="Z20" s="24">
        <f t="shared" si="2"/>
        <v>1.4560185185185001E-2</v>
      </c>
      <c r="AA20" s="25">
        <f t="array" ref="AA20">AVERAGE(SMALL(E20:X20,{1,2,3}))</f>
        <v>1.4664351851851666E-2</v>
      </c>
      <c r="AB20" s="26">
        <f t="shared" si="1"/>
        <v>1.7824074074079977E-3</v>
      </c>
      <c r="AC20" s="46">
        <v>2.3993055555556E-2</v>
      </c>
      <c r="AD20" s="46">
        <v>1.7592592592593E-2</v>
      </c>
      <c r="AE20" s="47">
        <v>2.2731481481482001E-2</v>
      </c>
      <c r="AF20" s="46">
        <v>3.8067129629629999E-2</v>
      </c>
      <c r="AG20" s="48">
        <f>SUM(MIN(E19:X19)+SUM(AC20:AF20))</f>
        <v>0.11776620370370501</v>
      </c>
      <c r="AH20" s="13"/>
      <c r="AI20" s="28">
        <v>5</v>
      </c>
      <c r="AJ20" s="35">
        <f>COUNTIF(Y4:Y255,"=5")</f>
        <v>15</v>
      </c>
      <c r="AK20" s="9"/>
      <c r="AL20" s="9"/>
      <c r="AM20" s="9"/>
    </row>
    <row r="21" spans="1:39" ht="18" customHeight="1" x14ac:dyDescent="0.25">
      <c r="A21" s="14">
        <v>19</v>
      </c>
      <c r="B21" s="14">
        <v>1303</v>
      </c>
      <c r="C21" s="15" t="s">
        <v>32</v>
      </c>
      <c r="D21" s="32" t="s">
        <v>65</v>
      </c>
      <c r="E21" s="18"/>
      <c r="F21" s="18"/>
      <c r="G21" s="19">
        <v>1.6331018518517999E-2</v>
      </c>
      <c r="H21" s="20"/>
      <c r="I21" s="17">
        <v>1.5891203703704001E-2</v>
      </c>
      <c r="J21" s="18"/>
      <c r="K21" s="18"/>
      <c r="L21" s="18"/>
      <c r="M21" s="18"/>
      <c r="N21" s="18"/>
      <c r="O21" s="18"/>
      <c r="P21" s="18"/>
      <c r="Q21" s="7"/>
      <c r="R21" s="7"/>
      <c r="S21" s="7"/>
      <c r="T21" s="7"/>
      <c r="U21" s="29">
        <v>1.5324074074074E-2</v>
      </c>
      <c r="V21" s="7"/>
      <c r="W21" s="7"/>
      <c r="X21" s="7"/>
      <c r="Y21" s="23">
        <f t="shared" si="0"/>
        <v>3</v>
      </c>
      <c r="Z21" s="24">
        <f t="shared" si="2"/>
        <v>1.5324074074074E-2</v>
      </c>
      <c r="AA21" s="25">
        <f t="array" ref="AA21">AVERAGE(SMALL(E21:X21,{1,2,3}))</f>
        <v>1.5848765432098667E-2</v>
      </c>
      <c r="AB21" s="26">
        <f t="shared" si="1"/>
        <v>1.0069444444439982E-3</v>
      </c>
      <c r="AC21" s="18"/>
      <c r="AD21" s="18"/>
      <c r="AE21" s="18"/>
      <c r="AF21" s="18"/>
      <c r="AG21" s="27"/>
      <c r="AH21" s="13"/>
      <c r="AI21" s="28">
        <v>4</v>
      </c>
      <c r="AJ21" s="35">
        <f>COUNTIF(Y4:Y255,"=4")</f>
        <v>8</v>
      </c>
      <c r="AK21" s="9"/>
      <c r="AL21" s="9"/>
      <c r="AM21" s="9"/>
    </row>
    <row r="22" spans="1:39" ht="18" customHeight="1" x14ac:dyDescent="0.25">
      <c r="A22" s="14">
        <v>20</v>
      </c>
      <c r="B22" s="14">
        <v>1304</v>
      </c>
      <c r="C22" s="15" t="s">
        <v>66</v>
      </c>
      <c r="D22" s="16" t="s">
        <v>67</v>
      </c>
      <c r="E22" s="18"/>
      <c r="F22" s="18"/>
      <c r="G22" s="20"/>
      <c r="H22" s="20"/>
      <c r="I22" s="17">
        <v>1.8159722222222001E-2</v>
      </c>
      <c r="J22" s="18"/>
      <c r="K22" s="18"/>
      <c r="L22" s="18"/>
      <c r="M22" s="17">
        <v>1.5590277777778E-2</v>
      </c>
      <c r="N22" s="29">
        <v>1.5509259259259001E-2</v>
      </c>
      <c r="O22" s="18"/>
      <c r="P22" s="34"/>
      <c r="Q22" s="7"/>
      <c r="R22" s="7"/>
      <c r="S22" s="30">
        <v>1.7430555555556001E-2</v>
      </c>
      <c r="T22" s="40"/>
      <c r="U22" s="40"/>
      <c r="V22" s="21">
        <v>1.5914351851851999E-2</v>
      </c>
      <c r="W22" s="18"/>
      <c r="X22" s="18"/>
      <c r="Y22" s="23">
        <f t="shared" si="0"/>
        <v>5</v>
      </c>
      <c r="Z22" s="24">
        <f t="shared" si="2"/>
        <v>1.5509259259259001E-2</v>
      </c>
      <c r="AA22" s="25">
        <f t="array" ref="AA22">AVERAGE(SMALL(E22:X22,{1,2,3}))</f>
        <v>1.5671296296296332E-2</v>
      </c>
      <c r="AB22" s="26">
        <f t="shared" si="1"/>
        <v>2.6504629629630003E-3</v>
      </c>
      <c r="AC22" s="34"/>
      <c r="AD22" s="34"/>
      <c r="AE22" s="18"/>
      <c r="AF22" s="18"/>
      <c r="AG22" s="27"/>
      <c r="AH22" s="13"/>
      <c r="AI22" s="28">
        <v>3</v>
      </c>
      <c r="AJ22" s="35">
        <f>COUNTIF(Y4:Y255,"=3")</f>
        <v>17</v>
      </c>
      <c r="AK22" s="9"/>
      <c r="AL22" s="9"/>
      <c r="AM22" s="9"/>
    </row>
    <row r="23" spans="1:39" ht="18" customHeight="1" x14ac:dyDescent="0.25">
      <c r="A23" s="14">
        <v>21</v>
      </c>
      <c r="B23" s="14">
        <v>1305</v>
      </c>
      <c r="C23" s="15" t="s">
        <v>68</v>
      </c>
      <c r="D23" s="16" t="s">
        <v>69</v>
      </c>
      <c r="E23" s="31"/>
      <c r="F23" s="18"/>
      <c r="G23" s="42"/>
      <c r="H23" s="20"/>
      <c r="I23" s="31"/>
      <c r="J23" s="18"/>
      <c r="K23" s="31"/>
      <c r="L23" s="18"/>
      <c r="M23" s="34"/>
      <c r="N23" s="38"/>
      <c r="O23" s="18"/>
      <c r="P23" s="31"/>
      <c r="Q23" s="7"/>
      <c r="R23" s="7"/>
      <c r="S23" s="7"/>
      <c r="T23" s="29">
        <v>1.6400462962962999E-2</v>
      </c>
      <c r="U23" s="29">
        <v>1.5393518518518E-2</v>
      </c>
      <c r="V23" s="21">
        <v>1.5393518518518E-2</v>
      </c>
      <c r="W23" s="21">
        <v>1.5104166666667E-2</v>
      </c>
      <c r="X23" s="22">
        <v>1.5555555555555999E-2</v>
      </c>
      <c r="Y23" s="23">
        <f t="shared" si="0"/>
        <v>5</v>
      </c>
      <c r="Z23" s="24">
        <f t="shared" si="2"/>
        <v>1.5104166666667E-2</v>
      </c>
      <c r="AA23" s="25">
        <f t="array" ref="AA23">AVERAGE(SMALL(E23:X23,{1,2,3}))</f>
        <v>1.5297067901234333E-2</v>
      </c>
      <c r="AB23" s="26">
        <f t="shared" si="1"/>
        <v>1.2962962962959988E-3</v>
      </c>
      <c r="AC23" s="17">
        <v>2.4456018518517999E-2</v>
      </c>
      <c r="AD23" s="31"/>
      <c r="AE23" s="18"/>
      <c r="AF23" s="18"/>
      <c r="AG23" s="27"/>
      <c r="AH23" s="13"/>
      <c r="AI23" s="28">
        <v>2</v>
      </c>
      <c r="AJ23" s="35">
        <f>COUNTIF(Y4:Y255,"=2")</f>
        <v>37</v>
      </c>
      <c r="AK23" s="9"/>
      <c r="AL23" s="9"/>
      <c r="AM23" s="9"/>
    </row>
    <row r="24" spans="1:39" ht="18" customHeight="1" x14ac:dyDescent="0.25">
      <c r="A24" s="14">
        <v>22</v>
      </c>
      <c r="B24" s="14">
        <v>1401</v>
      </c>
      <c r="C24" s="15" t="s">
        <v>70</v>
      </c>
      <c r="D24" s="39" t="s">
        <v>71</v>
      </c>
      <c r="E24" s="18"/>
      <c r="F24" s="18"/>
      <c r="G24" s="19">
        <v>1.9560185185185E-2</v>
      </c>
      <c r="H24" s="19">
        <v>1.9652777777778001E-2</v>
      </c>
      <c r="I24" s="17">
        <v>1.9409722222221999E-2</v>
      </c>
      <c r="J24" s="18"/>
      <c r="K24" s="18"/>
      <c r="L24" s="17">
        <v>2.0196759259259001E-2</v>
      </c>
      <c r="M24" s="29">
        <v>1.9421296296295999E-2</v>
      </c>
      <c r="N24" s="30">
        <v>1.9583333333333001E-2</v>
      </c>
      <c r="O24" s="18"/>
      <c r="P24" s="31"/>
      <c r="Q24" s="29">
        <v>1.9074074074074E-2</v>
      </c>
      <c r="R24" s="36"/>
      <c r="S24" s="36"/>
      <c r="T24" s="36"/>
      <c r="U24" s="36"/>
      <c r="V24" s="36"/>
      <c r="W24" s="36"/>
      <c r="X24" s="36"/>
      <c r="Y24" s="23">
        <f t="shared" si="0"/>
        <v>7</v>
      </c>
      <c r="Z24" s="24">
        <f t="shared" si="2"/>
        <v>1.9074074074074E-2</v>
      </c>
      <c r="AA24" s="25">
        <f t="array" ref="AA24">AVERAGE(SMALL(E24:X24,{1,2,3}))</f>
        <v>1.9301697530864002E-2</v>
      </c>
      <c r="AB24" s="26">
        <f t="shared" si="1"/>
        <v>1.122685185185001E-3</v>
      </c>
      <c r="AC24" s="17">
        <v>3.3865740740741002E-2</v>
      </c>
      <c r="AD24" s="17">
        <v>2.3414351851851999E-2</v>
      </c>
      <c r="AE24" s="29">
        <v>3.1157407407406999E-2</v>
      </c>
      <c r="AF24" s="36"/>
      <c r="AG24" s="27"/>
      <c r="AH24" s="13"/>
      <c r="AI24" s="28">
        <v>1</v>
      </c>
      <c r="AJ24" s="35">
        <f>COUNTIF(Y4:Y255,"=1")</f>
        <v>76</v>
      </c>
      <c r="AK24" s="9"/>
      <c r="AL24" s="9"/>
      <c r="AM24" s="9"/>
    </row>
    <row r="25" spans="1:39" ht="18" customHeight="1" x14ac:dyDescent="0.25">
      <c r="A25" s="14">
        <v>23</v>
      </c>
      <c r="B25" s="14">
        <v>1402</v>
      </c>
      <c r="C25" s="15" t="s">
        <v>72</v>
      </c>
      <c r="D25" s="32" t="s">
        <v>73</v>
      </c>
      <c r="E25" s="18"/>
      <c r="F25" s="18"/>
      <c r="G25" s="19">
        <v>2.0798611111111E-2</v>
      </c>
      <c r="H25" s="20"/>
      <c r="I25" s="18"/>
      <c r="J25" s="18"/>
      <c r="K25" s="31"/>
      <c r="L25" s="18"/>
      <c r="M25" s="34"/>
      <c r="N25" s="38"/>
      <c r="O25" s="18"/>
      <c r="P25" s="31"/>
      <c r="Q25" s="29">
        <v>2.0613425925926E-2</v>
      </c>
      <c r="R25" s="36"/>
      <c r="S25" s="36"/>
      <c r="T25" s="36"/>
      <c r="U25" s="36"/>
      <c r="V25" s="36"/>
      <c r="W25" s="36"/>
      <c r="X25" s="36"/>
      <c r="Y25" s="23">
        <f t="shared" si="0"/>
        <v>2</v>
      </c>
      <c r="Z25" s="24">
        <f t="shared" si="2"/>
        <v>2.0613425925926E-2</v>
      </c>
      <c r="AA25" s="37"/>
      <c r="AB25" s="26">
        <f t="shared" si="1"/>
        <v>1.8518518518500018E-4</v>
      </c>
      <c r="AC25" s="17">
        <v>3.2152777777778002E-2</v>
      </c>
      <c r="AD25" s="31"/>
      <c r="AE25" s="18"/>
      <c r="AF25" s="18"/>
      <c r="AG25" s="27"/>
      <c r="AH25" s="13"/>
      <c r="AI25" s="28">
        <v>0</v>
      </c>
      <c r="AJ25" s="35">
        <f>COUNTIF(Y5:Y256,"=0")</f>
        <v>7</v>
      </c>
      <c r="AK25" s="9"/>
      <c r="AL25" s="9"/>
      <c r="AM25" s="9"/>
    </row>
    <row r="26" spans="1:39" ht="18" customHeight="1" x14ac:dyDescent="0.25">
      <c r="A26" s="14">
        <v>24</v>
      </c>
      <c r="B26" s="14">
        <v>1403</v>
      </c>
      <c r="C26" s="15" t="s">
        <v>74</v>
      </c>
      <c r="D26" s="16" t="s">
        <v>53</v>
      </c>
      <c r="E26" s="18"/>
      <c r="F26" s="18"/>
      <c r="G26" s="20"/>
      <c r="H26" s="20"/>
      <c r="I26" s="17">
        <v>1.9467592592593001E-2</v>
      </c>
      <c r="J26" s="18"/>
      <c r="K26" s="31"/>
      <c r="L26" s="18"/>
      <c r="M26" s="34"/>
      <c r="N26" s="38"/>
      <c r="O26" s="18"/>
      <c r="P26" s="34"/>
      <c r="Q26" s="7"/>
      <c r="R26" s="7"/>
      <c r="S26" s="7"/>
      <c r="T26" s="7"/>
      <c r="U26" s="7"/>
      <c r="V26" s="7"/>
      <c r="W26" s="7"/>
      <c r="X26" s="7"/>
      <c r="Y26" s="23">
        <f t="shared" si="0"/>
        <v>1</v>
      </c>
      <c r="Z26" s="24">
        <f t="shared" si="2"/>
        <v>1.9467592592593001E-2</v>
      </c>
      <c r="AA26" s="37"/>
      <c r="AB26" s="26">
        <f t="shared" si="1"/>
        <v>0</v>
      </c>
      <c r="AC26" s="34"/>
      <c r="AD26" s="34"/>
      <c r="AE26" s="18"/>
      <c r="AF26" s="18"/>
      <c r="AG26" s="27"/>
      <c r="AH26" s="13"/>
      <c r="AI26" s="10"/>
      <c r="AJ26" s="10"/>
      <c r="AK26" s="9"/>
      <c r="AL26" s="9"/>
      <c r="AM26" s="9"/>
    </row>
    <row r="27" spans="1:39" ht="18" customHeight="1" x14ac:dyDescent="0.25">
      <c r="A27" s="14">
        <v>25</v>
      </c>
      <c r="B27" s="14">
        <v>1501</v>
      </c>
      <c r="C27" s="15" t="s">
        <v>75</v>
      </c>
      <c r="D27" s="16" t="s">
        <v>76</v>
      </c>
      <c r="E27" s="17">
        <v>1.7303240740741001E-2</v>
      </c>
      <c r="F27" s="17">
        <v>1.6967592592592999E-2</v>
      </c>
      <c r="G27" s="19">
        <v>1.6886574074073998E-2</v>
      </c>
      <c r="H27" s="19">
        <v>1.6666666666667E-2</v>
      </c>
      <c r="I27" s="17">
        <v>1.6296296296296E-2</v>
      </c>
      <c r="J27" s="17">
        <v>1.6828703703704002E-2</v>
      </c>
      <c r="K27" s="17">
        <v>1.6736111111111E-2</v>
      </c>
      <c r="L27" s="17">
        <v>1.6932870370370001E-2</v>
      </c>
      <c r="M27" s="17">
        <v>1.6331018518517999E-2</v>
      </c>
      <c r="N27" s="38"/>
      <c r="O27" s="18"/>
      <c r="P27" s="30">
        <v>1.6793981481482E-2</v>
      </c>
      <c r="Q27" s="29">
        <v>1.6620370370370001E-2</v>
      </c>
      <c r="R27" s="30">
        <v>1.6817129629630001E-2</v>
      </c>
      <c r="S27" s="30">
        <v>1.6828703703704002E-2</v>
      </c>
      <c r="T27" s="33"/>
      <c r="U27" s="29">
        <v>1.6597222222221999E-2</v>
      </c>
      <c r="V27" s="21">
        <v>1.6655092592592999E-2</v>
      </c>
      <c r="W27" s="21">
        <v>1.6620370370370001E-2</v>
      </c>
      <c r="X27" s="22">
        <v>1.7222222222222E-2</v>
      </c>
      <c r="Y27" s="23">
        <f t="shared" si="0"/>
        <v>17</v>
      </c>
      <c r="Z27" s="24">
        <f t="shared" si="2"/>
        <v>1.6296296296296E-2</v>
      </c>
      <c r="AA27" s="25">
        <f t="array" ref="AA27">AVERAGE(SMALL(E27:X27,{1,2,3}))</f>
        <v>1.6408179012345332E-2</v>
      </c>
      <c r="AB27" s="26">
        <f t="shared" si="1"/>
        <v>1.0069444444450008E-3</v>
      </c>
      <c r="AC27" s="17">
        <v>3.0868055555555999E-2</v>
      </c>
      <c r="AD27" s="31"/>
      <c r="AE27" s="29">
        <v>2.6886574074074E-2</v>
      </c>
      <c r="AF27" s="17">
        <v>4.3912037037036999E-2</v>
      </c>
      <c r="AG27" s="27"/>
      <c r="AH27" s="13"/>
      <c r="AI27" s="10"/>
      <c r="AJ27" s="10"/>
      <c r="AK27" s="9"/>
      <c r="AL27" s="9"/>
      <c r="AM27" s="9"/>
    </row>
    <row r="28" spans="1:39" ht="18" customHeight="1" x14ac:dyDescent="0.25">
      <c r="A28" s="14">
        <v>26</v>
      </c>
      <c r="B28" s="14">
        <v>1502</v>
      </c>
      <c r="C28" s="15" t="s">
        <v>77</v>
      </c>
      <c r="D28" s="16" t="s">
        <v>78</v>
      </c>
      <c r="E28" s="17">
        <v>1.7835648148148E-2</v>
      </c>
      <c r="F28" s="18"/>
      <c r="G28" s="20"/>
      <c r="H28" s="20"/>
      <c r="I28" s="18"/>
      <c r="J28" s="17">
        <v>1.8020833333333E-2</v>
      </c>
      <c r="K28" s="31"/>
      <c r="L28" s="18"/>
      <c r="M28" s="31"/>
      <c r="N28" s="18"/>
      <c r="O28" s="18"/>
      <c r="P28" s="31"/>
      <c r="Q28" s="7"/>
      <c r="R28" s="7"/>
      <c r="S28" s="30">
        <v>1.8090277777778E-2</v>
      </c>
      <c r="T28" s="33"/>
      <c r="U28" s="33"/>
      <c r="V28" s="33"/>
      <c r="W28" s="33"/>
      <c r="X28" s="33"/>
      <c r="Y28" s="23">
        <f t="shared" si="0"/>
        <v>3</v>
      </c>
      <c r="Z28" s="24">
        <f t="shared" si="2"/>
        <v>1.7835648148148E-2</v>
      </c>
      <c r="AA28" s="25">
        <f t="array" ref="AA28">AVERAGE(SMALL(E28:X28,{1,2,3}))</f>
        <v>1.7982253086419667E-2</v>
      </c>
      <c r="AB28" s="26">
        <f t="shared" si="1"/>
        <v>2.5462962963000019E-4</v>
      </c>
      <c r="AC28" s="17">
        <v>2.7037037037036998E-2</v>
      </c>
      <c r="AD28" s="31"/>
      <c r="AE28" s="18"/>
      <c r="AF28" s="18"/>
      <c r="AG28" s="27"/>
      <c r="AH28" s="13"/>
      <c r="AI28" s="10"/>
      <c r="AJ28" s="10"/>
      <c r="AK28" s="9"/>
      <c r="AL28" s="9"/>
      <c r="AM28" s="9"/>
    </row>
    <row r="29" spans="1:39" ht="18" customHeight="1" x14ac:dyDescent="0.25">
      <c r="A29" s="14">
        <v>27</v>
      </c>
      <c r="B29" s="14">
        <v>1503</v>
      </c>
      <c r="C29" s="15" t="s">
        <v>79</v>
      </c>
      <c r="D29" s="16" t="s">
        <v>80</v>
      </c>
      <c r="E29" s="17">
        <v>1.8518518518518001E-2</v>
      </c>
      <c r="F29" s="17">
        <v>1.7870370370369999E-2</v>
      </c>
      <c r="G29" s="19">
        <v>1.7627314814814998E-2</v>
      </c>
      <c r="H29" s="19">
        <v>1.7430555555556001E-2</v>
      </c>
      <c r="I29" s="17">
        <v>1.7164351851852E-2</v>
      </c>
      <c r="J29" s="17">
        <v>1.7557870370369998E-2</v>
      </c>
      <c r="K29" s="18"/>
      <c r="L29" s="17">
        <v>2.0324074074074001E-2</v>
      </c>
      <c r="M29" s="18"/>
      <c r="N29" s="18"/>
      <c r="O29" s="18"/>
      <c r="P29" s="30">
        <v>1.8333333333333E-2</v>
      </c>
      <c r="Q29" s="29">
        <v>1.8379629629629999E-2</v>
      </c>
      <c r="R29" s="36"/>
      <c r="S29" s="30">
        <v>1.7280092592592999E-2</v>
      </c>
      <c r="T29" s="33"/>
      <c r="U29" s="29">
        <v>1.7418981481482E-2</v>
      </c>
      <c r="V29" s="21">
        <v>1.7858796296296001E-2</v>
      </c>
      <c r="W29" s="33"/>
      <c r="X29" s="22">
        <v>1.8645833333333001E-2</v>
      </c>
      <c r="Y29" s="23">
        <f t="shared" si="0"/>
        <v>13</v>
      </c>
      <c r="Z29" s="24">
        <f t="shared" si="2"/>
        <v>1.7164351851852E-2</v>
      </c>
      <c r="AA29" s="25">
        <f t="array" ref="AA29">AVERAGE(SMALL(E29:X29,{1,2,3}))</f>
        <v>1.7287808641975665E-2</v>
      </c>
      <c r="AB29" s="26">
        <f t="shared" si="1"/>
        <v>3.1597222222220014E-3</v>
      </c>
      <c r="AC29" s="18"/>
      <c r="AD29" s="18"/>
      <c r="AE29" s="29">
        <v>2.8310185185185001E-2</v>
      </c>
      <c r="AF29" s="36"/>
      <c r="AG29" s="27"/>
      <c r="AH29" s="13"/>
      <c r="AI29" s="10"/>
      <c r="AJ29" s="10"/>
      <c r="AK29" s="9"/>
      <c r="AL29" s="9"/>
      <c r="AM29" s="9"/>
    </row>
    <row r="30" spans="1:39" ht="18" customHeight="1" x14ac:dyDescent="0.25">
      <c r="A30" s="14">
        <v>28</v>
      </c>
      <c r="B30" s="14">
        <v>1504</v>
      </c>
      <c r="C30" s="15" t="s">
        <v>81</v>
      </c>
      <c r="D30" s="16" t="s">
        <v>82</v>
      </c>
      <c r="E30" s="17">
        <v>1.5625E-2</v>
      </c>
      <c r="F30" s="17">
        <v>1.5428240740741001E-2</v>
      </c>
      <c r="G30" s="19">
        <v>1.5208333333332999E-2</v>
      </c>
      <c r="H30" s="19">
        <v>1.5474537037037E-2</v>
      </c>
      <c r="I30" s="17">
        <v>1.5532407407407E-2</v>
      </c>
      <c r="J30" s="17">
        <v>1.5648148148148001E-2</v>
      </c>
      <c r="K30" s="17">
        <v>1.5601851851852E-2</v>
      </c>
      <c r="L30" s="29">
        <v>1.5358796296296001E-2</v>
      </c>
      <c r="M30" s="17">
        <v>1.505787037037E-2</v>
      </c>
      <c r="N30" s="30">
        <v>1.5150462962962999E-2</v>
      </c>
      <c r="O30" s="30">
        <v>1.4918981481482E-2</v>
      </c>
      <c r="P30" s="29">
        <v>1.4942129629629999E-2</v>
      </c>
      <c r="Q30" s="29">
        <v>1.4976851851852E-2</v>
      </c>
      <c r="R30" s="36"/>
      <c r="S30" s="30">
        <v>1.6053240740741E-2</v>
      </c>
      <c r="T30" s="29">
        <v>1.5104166666667E-2</v>
      </c>
      <c r="U30" s="29">
        <v>1.4745370370369999E-2</v>
      </c>
      <c r="V30" s="21">
        <v>1.4861111111111E-2</v>
      </c>
      <c r="W30" s="21">
        <v>1.4814814814814999E-2</v>
      </c>
      <c r="X30" s="22">
        <v>1.4907407407407E-2</v>
      </c>
      <c r="Y30" s="23">
        <f t="shared" si="0"/>
        <v>19</v>
      </c>
      <c r="Z30" s="24">
        <f t="shared" si="2"/>
        <v>1.4745370370369999E-2</v>
      </c>
      <c r="AA30" s="25">
        <f t="array" ref="AA30">AVERAGE(SMALL(E30:X30,{1,2,3}))</f>
        <v>1.4807098765432E-2</v>
      </c>
      <c r="AB30" s="26">
        <f t="shared" si="1"/>
        <v>1.3078703703710004E-3</v>
      </c>
      <c r="AC30" s="34"/>
      <c r="AD30" s="17">
        <v>1.7997685185184999E-2</v>
      </c>
      <c r="AE30" s="18"/>
      <c r="AF30" s="17">
        <v>3.9050925925926003E-2</v>
      </c>
      <c r="AG30" s="27"/>
      <c r="AH30" s="13"/>
      <c r="AI30" s="10"/>
      <c r="AJ30" s="10"/>
      <c r="AK30" s="9"/>
      <c r="AL30" s="9"/>
      <c r="AM30" s="9"/>
    </row>
    <row r="31" spans="1:39" ht="18" customHeight="1" x14ac:dyDescent="0.25">
      <c r="A31" s="14">
        <v>29</v>
      </c>
      <c r="B31" s="14">
        <v>1505</v>
      </c>
      <c r="C31" s="15" t="s">
        <v>77</v>
      </c>
      <c r="D31" s="16" t="s">
        <v>83</v>
      </c>
      <c r="E31" s="17">
        <v>1.8275462962963E-2</v>
      </c>
      <c r="F31" s="17">
        <v>1.7974537037037001E-2</v>
      </c>
      <c r="G31" s="19">
        <v>1.7939814814814999E-2</v>
      </c>
      <c r="H31" s="19">
        <v>1.8206018518518E-2</v>
      </c>
      <c r="I31" s="17">
        <v>1.8055555555556001E-2</v>
      </c>
      <c r="J31" s="17">
        <v>1.8483796296295998E-2</v>
      </c>
      <c r="K31" s="18"/>
      <c r="L31" s="17">
        <v>1.8379629629629999E-2</v>
      </c>
      <c r="M31" s="29">
        <v>1.7847222222222001E-2</v>
      </c>
      <c r="N31" s="18"/>
      <c r="O31" s="18"/>
      <c r="P31" s="18"/>
      <c r="Q31" s="7"/>
      <c r="R31" s="7"/>
      <c r="S31" s="7"/>
      <c r="T31" s="7"/>
      <c r="U31" s="7"/>
      <c r="V31" s="7"/>
      <c r="W31" s="7"/>
      <c r="X31" s="7"/>
      <c r="Y31" s="23">
        <f t="shared" si="0"/>
        <v>8</v>
      </c>
      <c r="Z31" s="24">
        <f t="shared" si="2"/>
        <v>1.7847222222222001E-2</v>
      </c>
      <c r="AA31" s="25">
        <f t="array" ref="AA31">AVERAGE(SMALL(E31:X31,{1,2,3}))</f>
        <v>1.7920524691358002E-2</v>
      </c>
      <c r="AB31" s="26">
        <f t="shared" si="1"/>
        <v>6.365740740739978E-4</v>
      </c>
      <c r="AC31" s="18"/>
      <c r="AD31" s="18"/>
      <c r="AE31" s="18"/>
      <c r="AF31" s="18"/>
      <c r="AG31" s="27"/>
      <c r="AH31" s="13"/>
      <c r="AI31" s="10"/>
      <c r="AJ31" s="10"/>
      <c r="AK31" s="9"/>
      <c r="AL31" s="9"/>
      <c r="AM31" s="9"/>
    </row>
    <row r="32" spans="1:39" ht="18" customHeight="1" x14ac:dyDescent="0.25">
      <c r="A32" s="14">
        <v>30</v>
      </c>
      <c r="B32" s="14">
        <v>1506</v>
      </c>
      <c r="C32" s="15" t="s">
        <v>84</v>
      </c>
      <c r="D32" s="16" t="s">
        <v>85</v>
      </c>
      <c r="E32" s="17">
        <v>1.8148148148148E-2</v>
      </c>
      <c r="F32" s="17">
        <v>1.7858796296296001E-2</v>
      </c>
      <c r="G32" s="19">
        <v>1.8020833333333E-2</v>
      </c>
      <c r="H32" s="19">
        <v>1.7962962962963E-2</v>
      </c>
      <c r="I32" s="18"/>
      <c r="J32" s="18"/>
      <c r="K32" s="17">
        <v>1.8171296296296002E-2</v>
      </c>
      <c r="L32" s="17">
        <v>1.7800925925926001E-2</v>
      </c>
      <c r="M32" s="17">
        <v>1.7754629629629998E-2</v>
      </c>
      <c r="N32" s="38"/>
      <c r="O32" s="18"/>
      <c r="P32" s="30">
        <v>1.9456018518518001E-2</v>
      </c>
      <c r="Q32" s="29">
        <v>1.7858796296296001E-2</v>
      </c>
      <c r="R32" s="36"/>
      <c r="S32" s="36"/>
      <c r="T32" s="36"/>
      <c r="U32" s="36"/>
      <c r="V32" s="36"/>
      <c r="W32" s="36"/>
      <c r="X32" s="36"/>
      <c r="Y32" s="23">
        <f t="shared" si="0"/>
        <v>9</v>
      </c>
      <c r="Z32" s="24">
        <f t="shared" si="2"/>
        <v>1.7754629629629998E-2</v>
      </c>
      <c r="AA32" s="25">
        <f t="array" ref="AA32">AVERAGE(SMALL(E32:X32,{1,2,3}))</f>
        <v>1.7804783950617336E-2</v>
      </c>
      <c r="AB32" s="26">
        <f t="shared" si="1"/>
        <v>1.701388888888003E-3</v>
      </c>
      <c r="AC32" s="34"/>
      <c r="AD32" s="34"/>
      <c r="AE32" s="18"/>
      <c r="AF32" s="18"/>
      <c r="AG32" s="27"/>
      <c r="AH32" s="13"/>
      <c r="AI32" s="10"/>
      <c r="AJ32" s="10"/>
      <c r="AK32" s="9"/>
      <c r="AL32" s="9"/>
      <c r="AM32" s="9"/>
    </row>
    <row r="33" spans="1:39" ht="18" customHeight="1" x14ac:dyDescent="0.25">
      <c r="A33" s="14">
        <v>31</v>
      </c>
      <c r="B33" s="14">
        <v>1507</v>
      </c>
      <c r="C33" s="15" t="s">
        <v>86</v>
      </c>
      <c r="D33" s="16" t="s">
        <v>87</v>
      </c>
      <c r="E33" s="18"/>
      <c r="F33" s="18"/>
      <c r="G33" s="42"/>
      <c r="H33" s="20"/>
      <c r="I33" s="18"/>
      <c r="J33" s="31"/>
      <c r="K33" s="18"/>
      <c r="L33" s="29">
        <v>1.4085648148148E-2</v>
      </c>
      <c r="M33" s="29">
        <v>1.3715277777778E-2</v>
      </c>
      <c r="N33" s="30">
        <v>1.3888888888888999E-2</v>
      </c>
      <c r="O33" s="18"/>
      <c r="P33" s="18"/>
      <c r="Q33" s="7"/>
      <c r="R33" s="7"/>
      <c r="S33" s="7"/>
      <c r="T33" s="7"/>
      <c r="U33" s="7"/>
      <c r="V33" s="21">
        <v>1.5162037037037E-2</v>
      </c>
      <c r="W33" s="44"/>
      <c r="X33" s="49"/>
      <c r="Y33" s="23">
        <f t="shared" si="0"/>
        <v>4</v>
      </c>
      <c r="Z33" s="24">
        <f t="shared" si="2"/>
        <v>1.3715277777778E-2</v>
      </c>
      <c r="AA33" s="25">
        <f t="array" ref="AA33">AVERAGE(SMALL(E33:X33,{1,2,3}))</f>
        <v>1.3896604938271667E-2</v>
      </c>
      <c r="AB33" s="26">
        <f t="shared" si="1"/>
        <v>1.4467592592590003E-3</v>
      </c>
      <c r="AC33" s="18"/>
      <c r="AD33" s="18"/>
      <c r="AE33" s="18"/>
      <c r="AF33" s="18"/>
      <c r="AG33" s="27"/>
      <c r="AH33" s="13"/>
      <c r="AI33" s="10"/>
      <c r="AJ33" s="10"/>
      <c r="AK33" s="9"/>
      <c r="AL33" s="9"/>
      <c r="AM33" s="9"/>
    </row>
    <row r="34" spans="1:39" ht="18" customHeight="1" x14ac:dyDescent="0.25">
      <c r="A34" s="14">
        <v>32</v>
      </c>
      <c r="B34" s="14">
        <v>1508</v>
      </c>
      <c r="C34" s="15" t="s">
        <v>88</v>
      </c>
      <c r="D34" s="16" t="s">
        <v>89</v>
      </c>
      <c r="E34" s="17">
        <v>1.5787037037036999E-2</v>
      </c>
      <c r="F34" s="17">
        <v>1.5625E-2</v>
      </c>
      <c r="G34" s="19">
        <v>1.5706018518518002E-2</v>
      </c>
      <c r="H34" s="20"/>
      <c r="I34" s="18"/>
      <c r="J34" s="18"/>
      <c r="K34" s="18"/>
      <c r="L34" s="17">
        <v>1.6134259259259001E-2</v>
      </c>
      <c r="M34" s="34"/>
      <c r="N34" s="38"/>
      <c r="O34" s="18"/>
      <c r="P34" s="34"/>
      <c r="Q34" s="7"/>
      <c r="R34" s="7"/>
      <c r="S34" s="7"/>
      <c r="T34" s="7"/>
      <c r="U34" s="7"/>
      <c r="V34" s="7"/>
      <c r="W34" s="7"/>
      <c r="X34" s="7"/>
      <c r="Y34" s="23">
        <f t="shared" si="0"/>
        <v>4</v>
      </c>
      <c r="Z34" s="24">
        <f t="shared" si="2"/>
        <v>1.5625E-2</v>
      </c>
      <c r="AA34" s="25">
        <f t="array" ref="AA34">AVERAGE(SMALL(E34:X34,{1,2,3}))</f>
        <v>1.5706018518518331E-2</v>
      </c>
      <c r="AB34" s="26">
        <f t="shared" si="1"/>
        <v>5.0925925925900117E-4</v>
      </c>
      <c r="AC34" s="34"/>
      <c r="AD34" s="34"/>
      <c r="AE34" s="18"/>
      <c r="AF34" s="18"/>
      <c r="AG34" s="27"/>
      <c r="AH34" s="13"/>
      <c r="AI34" s="10"/>
      <c r="AJ34" s="10"/>
      <c r="AK34" s="9"/>
      <c r="AL34" s="9"/>
      <c r="AM34" s="9"/>
    </row>
    <row r="35" spans="1:39" ht="18" customHeight="1" x14ac:dyDescent="0.25">
      <c r="A35" s="14">
        <v>33</v>
      </c>
      <c r="B35" s="14">
        <v>1509</v>
      </c>
      <c r="C35" s="15" t="s">
        <v>90</v>
      </c>
      <c r="D35" s="16" t="s">
        <v>91</v>
      </c>
      <c r="E35" s="17">
        <v>1.8865740740740999E-2</v>
      </c>
      <c r="F35" s="18"/>
      <c r="G35" s="19">
        <v>1.8796296296295999E-2</v>
      </c>
      <c r="H35" s="20"/>
      <c r="I35" s="17">
        <v>1.7858796296296001E-2</v>
      </c>
      <c r="J35" s="18"/>
      <c r="K35" s="31"/>
      <c r="L35" s="18"/>
      <c r="M35" s="17">
        <v>1.8506944444444E-2</v>
      </c>
      <c r="N35" s="38"/>
      <c r="O35" s="18"/>
      <c r="P35" s="30">
        <v>1.7951388888888999E-2</v>
      </c>
      <c r="Q35" s="29">
        <v>1.7245370370370001E-2</v>
      </c>
      <c r="R35" s="36"/>
      <c r="S35" s="30">
        <v>1.7523148148148E-2</v>
      </c>
      <c r="T35" s="29">
        <v>1.7569444444443999E-2</v>
      </c>
      <c r="U35" s="29">
        <v>1.7037037037037E-2</v>
      </c>
      <c r="V35" s="21">
        <v>1.6863425925926E-2</v>
      </c>
      <c r="W35" s="50"/>
      <c r="X35" s="22">
        <v>1.6932870370370001E-2</v>
      </c>
      <c r="Y35" s="23">
        <f t="shared" si="0"/>
        <v>11</v>
      </c>
      <c r="Z35" s="24">
        <f t="shared" si="2"/>
        <v>1.6863425925926E-2</v>
      </c>
      <c r="AA35" s="25">
        <f t="array" ref="AA35">AVERAGE(SMALL(E35:X35,{1,2,3}))</f>
        <v>1.6944444444444335E-2</v>
      </c>
      <c r="AB35" s="26">
        <f t="shared" si="1"/>
        <v>2.0023148148149983E-3</v>
      </c>
      <c r="AC35" s="34"/>
      <c r="AD35" s="34"/>
      <c r="AE35" s="29">
        <v>2.7662037037036999E-2</v>
      </c>
      <c r="AF35" s="17">
        <v>4.5312499999999999E-2</v>
      </c>
      <c r="AG35" s="27"/>
      <c r="AH35" s="13"/>
      <c r="AI35" s="10"/>
      <c r="AJ35" s="10"/>
      <c r="AK35" s="9"/>
      <c r="AL35" s="9"/>
      <c r="AM35" s="9"/>
    </row>
    <row r="36" spans="1:39" ht="18" customHeight="1" x14ac:dyDescent="0.25">
      <c r="A36" s="14">
        <v>34</v>
      </c>
      <c r="B36" s="14">
        <v>1510</v>
      </c>
      <c r="C36" s="15" t="s">
        <v>92</v>
      </c>
      <c r="D36" s="16" t="s">
        <v>93</v>
      </c>
      <c r="E36" s="18"/>
      <c r="F36" s="17">
        <v>1.7395833333333E-2</v>
      </c>
      <c r="G36" s="20"/>
      <c r="H36" s="20"/>
      <c r="I36" s="18"/>
      <c r="J36" s="18"/>
      <c r="K36" s="31"/>
      <c r="L36" s="18"/>
      <c r="M36" s="18"/>
      <c r="N36" s="18"/>
      <c r="O36" s="18"/>
      <c r="P36" s="18"/>
      <c r="Q36" s="7"/>
      <c r="R36" s="7"/>
      <c r="S36" s="7"/>
      <c r="T36" s="7"/>
      <c r="U36" s="7"/>
      <c r="V36" s="7"/>
      <c r="W36" s="7"/>
      <c r="X36" s="7"/>
      <c r="Y36" s="23">
        <f t="shared" si="0"/>
        <v>1</v>
      </c>
      <c r="Z36" s="24">
        <f t="shared" si="2"/>
        <v>1.7395833333333E-2</v>
      </c>
      <c r="AA36" s="37"/>
      <c r="AB36" s="26">
        <f t="shared" si="1"/>
        <v>0</v>
      </c>
      <c r="AC36" s="18"/>
      <c r="AD36" s="18"/>
      <c r="AE36" s="18"/>
      <c r="AF36" s="18"/>
      <c r="AG36" s="27"/>
      <c r="AH36" s="13"/>
      <c r="AI36" s="10"/>
      <c r="AJ36" s="10"/>
      <c r="AK36" s="9"/>
      <c r="AL36" s="9"/>
      <c r="AM36" s="9"/>
    </row>
    <row r="37" spans="1:39" ht="18" customHeight="1" x14ac:dyDescent="0.25">
      <c r="A37" s="14">
        <v>35</v>
      </c>
      <c r="B37" s="14">
        <v>1511</v>
      </c>
      <c r="C37" s="15" t="s">
        <v>94</v>
      </c>
      <c r="D37" s="16" t="s">
        <v>95</v>
      </c>
      <c r="E37" s="17">
        <v>1.5729166666666999E-2</v>
      </c>
      <c r="F37" s="18"/>
      <c r="G37" s="20"/>
      <c r="H37" s="20"/>
      <c r="I37" s="17">
        <v>1.5740740740740999E-2</v>
      </c>
      <c r="J37" s="18"/>
      <c r="K37" s="18"/>
      <c r="L37" s="17">
        <v>1.5868055555555999E-2</v>
      </c>
      <c r="M37" s="29">
        <v>1.5706018518518002E-2</v>
      </c>
      <c r="N37" s="30">
        <v>1.5486111111110999E-2</v>
      </c>
      <c r="O37" s="18"/>
      <c r="P37" s="18"/>
      <c r="Q37" s="7"/>
      <c r="R37" s="7"/>
      <c r="S37" s="7"/>
      <c r="T37" s="7"/>
      <c r="U37" s="7"/>
      <c r="V37" s="7"/>
      <c r="W37" s="7"/>
      <c r="X37" s="7"/>
      <c r="Y37" s="23">
        <f t="shared" si="0"/>
        <v>5</v>
      </c>
      <c r="Z37" s="24">
        <f t="shared" si="2"/>
        <v>1.5486111111110999E-2</v>
      </c>
      <c r="AA37" s="25">
        <f t="array" ref="AA37">AVERAGE(SMALL(E37:X37,{1,2,3}))</f>
        <v>1.5640432098765335E-2</v>
      </c>
      <c r="AB37" s="26">
        <f t="shared" si="1"/>
        <v>3.8194444444500028E-4</v>
      </c>
      <c r="AC37" s="18"/>
      <c r="AD37" s="18"/>
      <c r="AE37" s="18"/>
      <c r="AF37" s="18"/>
      <c r="AG37" s="27"/>
      <c r="AH37" s="13"/>
      <c r="AI37" s="10"/>
      <c r="AJ37" s="10"/>
      <c r="AK37" s="9"/>
      <c r="AL37" s="9"/>
      <c r="AM37" s="9"/>
    </row>
    <row r="38" spans="1:39" ht="18" customHeight="1" x14ac:dyDescent="0.25">
      <c r="A38" s="14">
        <v>36</v>
      </c>
      <c r="B38" s="14">
        <v>1521</v>
      </c>
      <c r="C38" s="15" t="s">
        <v>96</v>
      </c>
      <c r="D38" s="32" t="s">
        <v>97</v>
      </c>
      <c r="E38" s="18"/>
      <c r="F38" s="18"/>
      <c r="G38" s="42"/>
      <c r="H38" s="42"/>
      <c r="I38" s="18"/>
      <c r="J38" s="31"/>
      <c r="K38" s="34"/>
      <c r="L38" s="31"/>
      <c r="M38" s="31"/>
      <c r="N38" s="18"/>
      <c r="O38" s="33"/>
      <c r="P38" s="34"/>
      <c r="Q38" s="7"/>
      <c r="R38" s="33"/>
      <c r="S38" s="33"/>
      <c r="T38" s="29">
        <v>1.5601851851852E-2</v>
      </c>
      <c r="U38" s="29">
        <v>1.5335648148147999E-2</v>
      </c>
      <c r="V38" s="21">
        <v>1.5520833333333E-2</v>
      </c>
      <c r="W38" s="36"/>
      <c r="X38" s="22">
        <v>1.6122685185185E-2</v>
      </c>
      <c r="Y38" s="23">
        <f t="shared" si="0"/>
        <v>4</v>
      </c>
      <c r="Z38" s="24">
        <f t="shared" si="2"/>
        <v>1.5335648148147999E-2</v>
      </c>
      <c r="AA38" s="25">
        <f t="array" ref="AA38">AVERAGE(SMALL(E38:X38,{1,2,3}))</f>
        <v>1.5486111111110999E-2</v>
      </c>
      <c r="AB38" s="26">
        <f t="shared" si="1"/>
        <v>7.8703703703700105E-4</v>
      </c>
      <c r="AC38" s="34"/>
      <c r="AD38" s="34"/>
      <c r="AE38" s="18"/>
      <c r="AF38" s="18"/>
      <c r="AG38" s="27"/>
      <c r="AH38" s="13"/>
      <c r="AI38" s="10"/>
      <c r="AJ38" s="10"/>
      <c r="AK38" s="9"/>
      <c r="AL38" s="9"/>
      <c r="AM38" s="9"/>
    </row>
    <row r="39" spans="1:39" ht="18" customHeight="1" x14ac:dyDescent="0.25">
      <c r="A39" s="14">
        <v>37</v>
      </c>
      <c r="B39" s="14">
        <v>1601</v>
      </c>
      <c r="C39" s="15" t="s">
        <v>98</v>
      </c>
      <c r="D39" s="16" t="s">
        <v>99</v>
      </c>
      <c r="E39" s="17">
        <v>1.7719907407407001E-2</v>
      </c>
      <c r="F39" s="18"/>
      <c r="G39" s="19">
        <v>1.7210648148147999E-2</v>
      </c>
      <c r="H39" s="20"/>
      <c r="I39" s="17">
        <v>1.7442129629630002E-2</v>
      </c>
      <c r="J39" s="17">
        <v>1.6956018518517999E-2</v>
      </c>
      <c r="K39" s="18"/>
      <c r="L39" s="17">
        <v>1.7291666666667E-2</v>
      </c>
      <c r="M39" s="17">
        <v>1.7534722222222E-2</v>
      </c>
      <c r="N39" s="38"/>
      <c r="O39" s="18"/>
      <c r="P39" s="31"/>
      <c r="Q39" s="7"/>
      <c r="R39" s="7"/>
      <c r="S39" s="7"/>
      <c r="T39" s="7"/>
      <c r="U39" s="7"/>
      <c r="V39" s="7"/>
      <c r="W39" s="44"/>
      <c r="X39" s="49"/>
      <c r="Y39" s="23">
        <f t="shared" si="0"/>
        <v>6</v>
      </c>
      <c r="Z39" s="24">
        <f t="shared" si="2"/>
        <v>1.6956018518517999E-2</v>
      </c>
      <c r="AA39" s="25">
        <f t="array" ref="AA39">AVERAGE(SMALL(E39:X39,{1,2,3}))</f>
        <v>1.7152777777777666E-2</v>
      </c>
      <c r="AB39" s="26">
        <f t="shared" si="1"/>
        <v>7.6388888888900136E-4</v>
      </c>
      <c r="AC39" s="17">
        <v>2.9722222222222001E-2</v>
      </c>
      <c r="AD39" s="31"/>
      <c r="AE39" s="18"/>
      <c r="AF39" s="18"/>
      <c r="AG39" s="27"/>
      <c r="AH39" s="13"/>
      <c r="AI39" s="10"/>
      <c r="AJ39" s="10"/>
      <c r="AK39" s="9"/>
      <c r="AL39" s="9"/>
      <c r="AM39" s="9"/>
    </row>
    <row r="40" spans="1:39" ht="18" customHeight="1" x14ac:dyDescent="0.25">
      <c r="A40" s="14">
        <v>38</v>
      </c>
      <c r="B40" s="14">
        <v>1602</v>
      </c>
      <c r="C40" s="15" t="s">
        <v>100</v>
      </c>
      <c r="D40" s="16" t="s">
        <v>101</v>
      </c>
      <c r="E40" s="18"/>
      <c r="F40" s="17">
        <v>2.0567129629630001E-2</v>
      </c>
      <c r="G40" s="20"/>
      <c r="H40" s="19">
        <v>2.0902777777777999E-2</v>
      </c>
      <c r="I40" s="17">
        <v>2.0381944444444001E-2</v>
      </c>
      <c r="J40" s="17">
        <v>2.0856481481482E-2</v>
      </c>
      <c r="K40" s="18"/>
      <c r="L40" s="17">
        <v>2.1030092592592999E-2</v>
      </c>
      <c r="M40" s="17">
        <v>2.0810185185185001E-2</v>
      </c>
      <c r="N40" s="29">
        <v>2.1030092592592999E-2</v>
      </c>
      <c r="O40" s="18"/>
      <c r="P40" s="30">
        <v>2.0682870370370001E-2</v>
      </c>
      <c r="Q40" s="29">
        <v>2.0613425925926E-2</v>
      </c>
      <c r="R40" s="36"/>
      <c r="S40" s="36"/>
      <c r="T40" s="36"/>
      <c r="U40" s="29">
        <v>2.0335648148147999E-2</v>
      </c>
      <c r="V40" s="36"/>
      <c r="W40" s="36"/>
      <c r="X40" s="22">
        <v>2.1111111111111001E-2</v>
      </c>
      <c r="Y40" s="23">
        <f t="shared" si="0"/>
        <v>11</v>
      </c>
      <c r="Z40" s="24">
        <f t="shared" si="2"/>
        <v>2.0335648148147999E-2</v>
      </c>
      <c r="AA40" s="25">
        <f t="array" ref="AA40">AVERAGE(SMALL(E40:X40,{1,2,3}))</f>
        <v>2.0428240740740667E-2</v>
      </c>
      <c r="AB40" s="26">
        <f t="shared" si="1"/>
        <v>7.7546296296300207E-4</v>
      </c>
      <c r="AC40" s="34"/>
      <c r="AD40" s="34"/>
      <c r="AE40" s="18"/>
      <c r="AF40" s="18"/>
      <c r="AG40" s="27"/>
      <c r="AH40" s="13"/>
      <c r="AI40" s="10"/>
      <c r="AJ40" s="10"/>
      <c r="AK40" s="9"/>
      <c r="AL40" s="9"/>
      <c r="AM40" s="9"/>
    </row>
    <row r="41" spans="1:39" ht="18" customHeight="1" x14ac:dyDescent="0.25">
      <c r="A41" s="14">
        <v>39</v>
      </c>
      <c r="B41" s="14">
        <v>1603</v>
      </c>
      <c r="C41" s="15" t="s">
        <v>102</v>
      </c>
      <c r="D41" s="39" t="s">
        <v>103</v>
      </c>
      <c r="E41" s="18"/>
      <c r="F41" s="18"/>
      <c r="G41" s="20"/>
      <c r="H41" s="19">
        <v>1.9027777777778001E-2</v>
      </c>
      <c r="I41" s="18"/>
      <c r="J41" s="17">
        <v>1.8749999999999999E-2</v>
      </c>
      <c r="K41" s="31"/>
      <c r="L41" s="18"/>
      <c r="M41" s="34"/>
      <c r="N41" s="38"/>
      <c r="O41" s="18"/>
      <c r="P41" s="34"/>
      <c r="Q41" s="7"/>
      <c r="R41" s="7"/>
      <c r="S41" s="7"/>
      <c r="T41" s="7"/>
      <c r="U41" s="7"/>
      <c r="V41" s="7"/>
      <c r="W41" s="7"/>
      <c r="X41" s="7"/>
      <c r="Y41" s="23">
        <f t="shared" si="0"/>
        <v>2</v>
      </c>
      <c r="Z41" s="24">
        <f t="shared" si="2"/>
        <v>1.8749999999999999E-2</v>
      </c>
      <c r="AA41" s="37"/>
      <c r="AB41" s="26">
        <f t="shared" si="1"/>
        <v>2.7777777777800161E-4</v>
      </c>
      <c r="AC41" s="34"/>
      <c r="AD41" s="34"/>
      <c r="AE41" s="18"/>
      <c r="AF41" s="18"/>
      <c r="AG41" s="27"/>
      <c r="AH41" s="13"/>
      <c r="AI41" s="10"/>
      <c r="AJ41" s="10"/>
      <c r="AK41" s="9"/>
      <c r="AL41" s="9"/>
      <c r="AM41" s="9"/>
    </row>
    <row r="42" spans="1:39" ht="18" customHeight="1" x14ac:dyDescent="0.25">
      <c r="A42" s="14">
        <v>40</v>
      </c>
      <c r="B42" s="14">
        <v>1604</v>
      </c>
      <c r="C42" s="15" t="s">
        <v>104</v>
      </c>
      <c r="D42" s="16" t="s">
        <v>105</v>
      </c>
      <c r="E42" s="18"/>
      <c r="F42" s="18"/>
      <c r="G42" s="20"/>
      <c r="H42" s="20"/>
      <c r="I42" s="18"/>
      <c r="J42" s="31"/>
      <c r="K42" s="17">
        <v>1.9375E-2</v>
      </c>
      <c r="L42" s="18"/>
      <c r="M42" s="34"/>
      <c r="N42" s="38"/>
      <c r="O42" s="30">
        <v>1.8379629629629999E-2</v>
      </c>
      <c r="P42" s="30">
        <v>1.8101851851852001E-2</v>
      </c>
      <c r="Q42" s="7"/>
      <c r="R42" s="7"/>
      <c r="S42" s="7"/>
      <c r="T42" s="7"/>
      <c r="U42" s="7"/>
      <c r="V42" s="7"/>
      <c r="W42" s="7"/>
      <c r="X42" s="7"/>
      <c r="Y42" s="23">
        <f t="shared" si="0"/>
        <v>3</v>
      </c>
      <c r="Z42" s="24">
        <f t="shared" si="2"/>
        <v>1.8101851851852001E-2</v>
      </c>
      <c r="AA42" s="25">
        <f t="array" ref="AA42">AVERAGE(SMALL(E42:X42,{1,2,3}))</f>
        <v>1.8618827160494001E-2</v>
      </c>
      <c r="AB42" s="26">
        <f t="shared" si="1"/>
        <v>1.2731481481479991E-3</v>
      </c>
      <c r="AC42" s="34"/>
      <c r="AD42" s="34"/>
      <c r="AE42" s="18"/>
      <c r="AF42" s="18"/>
      <c r="AG42" s="27"/>
      <c r="AH42" s="13"/>
      <c r="AI42" s="10"/>
      <c r="AJ42" s="10"/>
      <c r="AK42" s="9"/>
      <c r="AL42" s="9"/>
      <c r="AM42" s="9"/>
    </row>
    <row r="43" spans="1:39" ht="18" customHeight="1" x14ac:dyDescent="0.25">
      <c r="A43" s="14">
        <v>41</v>
      </c>
      <c r="B43" s="14">
        <v>1605</v>
      </c>
      <c r="C43" s="15" t="s">
        <v>106</v>
      </c>
      <c r="D43" s="16" t="s">
        <v>107</v>
      </c>
      <c r="E43" s="18"/>
      <c r="F43" s="18"/>
      <c r="G43" s="20"/>
      <c r="H43" s="20"/>
      <c r="I43" s="18"/>
      <c r="J43" s="31"/>
      <c r="K43" s="18"/>
      <c r="L43" s="18"/>
      <c r="M43" s="18"/>
      <c r="N43" s="18"/>
      <c r="O43" s="18"/>
      <c r="P43" s="31"/>
      <c r="Q43" s="7"/>
      <c r="R43" s="7"/>
      <c r="S43" s="30">
        <v>1.8773148148148001E-2</v>
      </c>
      <c r="T43" s="29">
        <v>1.8680555555555999E-2</v>
      </c>
      <c r="U43" s="36"/>
      <c r="V43" s="36"/>
      <c r="W43" s="21">
        <v>1.8414351851852001E-2</v>
      </c>
      <c r="X43" s="36"/>
      <c r="Y43" s="23">
        <f t="shared" si="0"/>
        <v>3</v>
      </c>
      <c r="Z43" s="24">
        <f t="shared" si="2"/>
        <v>1.8414351851852001E-2</v>
      </c>
      <c r="AA43" s="25">
        <f t="array" ref="AA43">AVERAGE(SMALL(E43:X43,{1,2,3}))</f>
        <v>1.8622685185185336E-2</v>
      </c>
      <c r="AB43" s="26">
        <f t="shared" si="1"/>
        <v>3.5879629629599966E-4</v>
      </c>
      <c r="AC43" s="46">
        <v>3.4224537037036998E-2</v>
      </c>
      <c r="AD43" s="46">
        <v>2.2685185185184999E-2</v>
      </c>
      <c r="AE43" s="47">
        <v>2.9872685185184999E-2</v>
      </c>
      <c r="AF43" s="46">
        <v>5.0740740740741003E-2</v>
      </c>
      <c r="AG43" s="48">
        <f>SUM(MIN(E42:X42)+SUM(AC43:AF43))</f>
        <v>0.15562500000000001</v>
      </c>
      <c r="AH43" s="13"/>
      <c r="AI43" s="10"/>
      <c r="AJ43" s="10"/>
      <c r="AK43" s="9"/>
      <c r="AL43" s="9"/>
      <c r="AM43" s="9"/>
    </row>
    <row r="44" spans="1:39" ht="18" customHeight="1" x14ac:dyDescent="0.25">
      <c r="A44" s="14">
        <v>42</v>
      </c>
      <c r="B44" s="14">
        <v>1606</v>
      </c>
      <c r="C44" s="15" t="s">
        <v>108</v>
      </c>
      <c r="D44" s="16" t="s">
        <v>109</v>
      </c>
      <c r="E44" s="31"/>
      <c r="F44" s="18"/>
      <c r="G44" s="42"/>
      <c r="H44" s="42"/>
      <c r="I44" s="31"/>
      <c r="J44" s="31"/>
      <c r="K44" s="31"/>
      <c r="L44" s="31"/>
      <c r="M44" s="31"/>
      <c r="N44" s="18"/>
      <c r="O44" s="18"/>
      <c r="P44" s="30">
        <v>1.6574074074074002E-2</v>
      </c>
      <c r="Q44" s="7"/>
      <c r="R44" s="7"/>
      <c r="S44" s="30">
        <v>1.6828703703704002E-2</v>
      </c>
      <c r="T44" s="29">
        <v>1.7164351851852E-2</v>
      </c>
      <c r="U44" s="36"/>
      <c r="V44" s="36"/>
      <c r="W44" s="36"/>
      <c r="X44" s="36"/>
      <c r="Y44" s="23">
        <f t="shared" si="0"/>
        <v>3</v>
      </c>
      <c r="Z44" s="24">
        <f t="shared" si="2"/>
        <v>1.6574074074074002E-2</v>
      </c>
      <c r="AA44" s="25">
        <f t="array" ref="AA44">AVERAGE(SMALL(E44:X44,{1,2,3}))</f>
        <v>1.6855709876543334E-2</v>
      </c>
      <c r="AB44" s="26">
        <f t="shared" si="1"/>
        <v>5.9027777777799842E-4</v>
      </c>
      <c r="AC44" s="34"/>
      <c r="AD44" s="34"/>
      <c r="AE44" s="18"/>
      <c r="AF44" s="18"/>
      <c r="AG44" s="27"/>
      <c r="AH44" s="13"/>
      <c r="AI44" s="10"/>
      <c r="AJ44" s="10"/>
      <c r="AK44" s="9"/>
      <c r="AL44" s="9"/>
      <c r="AM44" s="9"/>
    </row>
    <row r="45" spans="1:39" ht="18" customHeight="1" x14ac:dyDescent="0.25">
      <c r="A45" s="14">
        <v>43</v>
      </c>
      <c r="B45" s="14">
        <v>1701</v>
      </c>
      <c r="C45" s="15" t="s">
        <v>63</v>
      </c>
      <c r="D45" s="16" t="s">
        <v>110</v>
      </c>
      <c r="E45" s="17">
        <v>1.943287037037E-2</v>
      </c>
      <c r="F45" s="17">
        <v>1.9641203703704001E-2</v>
      </c>
      <c r="G45" s="19">
        <v>1.9201388888889E-2</v>
      </c>
      <c r="H45" s="20"/>
      <c r="I45" s="18"/>
      <c r="J45" s="18"/>
      <c r="K45" s="31"/>
      <c r="L45" s="18"/>
      <c r="M45" s="18"/>
      <c r="N45" s="18"/>
      <c r="O45" s="18"/>
      <c r="P45" s="18"/>
      <c r="Q45" s="7"/>
      <c r="R45" s="7"/>
      <c r="S45" s="7"/>
      <c r="T45" s="7"/>
      <c r="U45" s="7"/>
      <c r="V45" s="7"/>
      <c r="W45" s="44"/>
      <c r="X45" s="49"/>
      <c r="Y45" s="23">
        <f t="shared" si="0"/>
        <v>3</v>
      </c>
      <c r="Z45" s="24">
        <f t="shared" si="2"/>
        <v>1.9201388888889E-2</v>
      </c>
      <c r="AA45" s="25">
        <f t="array" ref="AA45">AVERAGE(SMALL(E45:X45,{1,2,3}))</f>
        <v>1.9425154320987667E-2</v>
      </c>
      <c r="AB45" s="26">
        <f t="shared" si="1"/>
        <v>4.3981481481500037E-4</v>
      </c>
      <c r="AC45" s="18"/>
      <c r="AD45" s="18"/>
      <c r="AE45" s="18"/>
      <c r="AF45" s="18"/>
      <c r="AG45" s="27"/>
      <c r="AH45" s="13"/>
      <c r="AI45" s="10"/>
      <c r="AJ45" s="10"/>
      <c r="AK45" s="9"/>
      <c r="AL45" s="9"/>
      <c r="AM45" s="9"/>
    </row>
    <row r="46" spans="1:39" ht="18" customHeight="1" x14ac:dyDescent="0.25">
      <c r="A46" s="14">
        <v>44</v>
      </c>
      <c r="B46" s="14">
        <v>1702</v>
      </c>
      <c r="C46" s="15" t="s">
        <v>111</v>
      </c>
      <c r="D46" s="16" t="s">
        <v>112</v>
      </c>
      <c r="E46" s="17">
        <v>1.6296296296296E-2</v>
      </c>
      <c r="F46" s="17">
        <v>1.5833333333333002E-2</v>
      </c>
      <c r="G46" s="20"/>
      <c r="H46" s="19">
        <v>1.5821759259259001E-2</v>
      </c>
      <c r="I46" s="17">
        <v>1.5983796296296E-2</v>
      </c>
      <c r="J46" s="17">
        <v>1.6030092592593002E-2</v>
      </c>
      <c r="K46" s="31"/>
      <c r="L46" s="17">
        <v>1.599537037037E-2</v>
      </c>
      <c r="M46" s="29">
        <v>1.5578703703704001E-2</v>
      </c>
      <c r="N46" s="30">
        <v>1.5289351851852E-2</v>
      </c>
      <c r="O46" s="30">
        <v>1.5266203703704E-2</v>
      </c>
      <c r="P46" s="31"/>
      <c r="Q46" s="29">
        <v>1.5428240740741001E-2</v>
      </c>
      <c r="R46" s="36"/>
      <c r="S46" s="36"/>
      <c r="T46" s="36"/>
      <c r="U46" s="29">
        <v>1.5358796296296001E-2</v>
      </c>
      <c r="V46" s="21">
        <v>1.537037037037E-2</v>
      </c>
      <c r="W46" s="21">
        <v>1.5590277777778E-2</v>
      </c>
      <c r="X46" s="36"/>
      <c r="Y46" s="23">
        <f t="shared" si="0"/>
        <v>13</v>
      </c>
      <c r="Z46" s="24">
        <f t="shared" si="2"/>
        <v>1.5266203703704E-2</v>
      </c>
      <c r="AA46" s="25">
        <f t="array" ref="AA46">AVERAGE(SMALL(E46:X46,{1,2,3}))</f>
        <v>1.5304783950617335E-2</v>
      </c>
      <c r="AB46" s="26">
        <f t="shared" si="1"/>
        <v>1.0300925925919996E-3</v>
      </c>
      <c r="AC46" s="46">
        <v>2.755787037037E-2</v>
      </c>
      <c r="AD46" s="46">
        <v>1.8333333333333E-2</v>
      </c>
      <c r="AE46" s="47">
        <v>2.4340277777777999E-2</v>
      </c>
      <c r="AF46" s="46">
        <v>4.0636574074073999E-2</v>
      </c>
      <c r="AG46" s="48">
        <f>SUM(MIN(E45:X45)+SUM(AC46:AF46))</f>
        <v>0.13006944444444402</v>
      </c>
      <c r="AH46" s="13"/>
      <c r="AI46" s="10"/>
      <c r="AJ46" s="10"/>
      <c r="AK46" s="9"/>
      <c r="AL46" s="9"/>
      <c r="AM46" s="9"/>
    </row>
    <row r="47" spans="1:39" ht="18" customHeight="1" x14ac:dyDescent="0.25">
      <c r="A47" s="14">
        <v>45</v>
      </c>
      <c r="B47" s="14">
        <v>1703</v>
      </c>
      <c r="C47" s="15" t="s">
        <v>75</v>
      </c>
      <c r="D47" s="16" t="s">
        <v>113</v>
      </c>
      <c r="E47" s="17">
        <v>1.6851851851852E-2</v>
      </c>
      <c r="F47" s="18"/>
      <c r="G47" s="19">
        <v>1.6585648148147999E-2</v>
      </c>
      <c r="H47" s="19">
        <v>1.7013888888888998E-2</v>
      </c>
      <c r="I47" s="17">
        <v>1.6250000000000001E-2</v>
      </c>
      <c r="J47" s="17">
        <v>1.6921296296296E-2</v>
      </c>
      <c r="K47" s="31"/>
      <c r="L47" s="17">
        <v>1.7037037037037E-2</v>
      </c>
      <c r="M47" s="34"/>
      <c r="N47" s="29">
        <v>1.6620370370370001E-2</v>
      </c>
      <c r="O47" s="30">
        <v>1.6250000000000001E-2</v>
      </c>
      <c r="P47" s="31"/>
      <c r="Q47" s="7"/>
      <c r="R47" s="7"/>
      <c r="S47" s="30">
        <v>1.6238425925926E-2</v>
      </c>
      <c r="T47" s="29">
        <v>1.7291666666667E-2</v>
      </c>
      <c r="U47" s="29">
        <v>1.6018518518517998E-2</v>
      </c>
      <c r="V47" s="21">
        <v>1.619212962963E-2</v>
      </c>
      <c r="W47" s="36"/>
      <c r="X47" s="22">
        <v>1.6643518518517999E-2</v>
      </c>
      <c r="Y47" s="23">
        <f t="shared" si="0"/>
        <v>13</v>
      </c>
      <c r="Z47" s="24">
        <f t="shared" si="2"/>
        <v>1.6018518518517998E-2</v>
      </c>
      <c r="AA47" s="25">
        <f t="array" ref="AA47">AVERAGE(SMALL(E47:X47,{1,2,3}))</f>
        <v>1.614969135802467E-2</v>
      </c>
      <c r="AB47" s="26">
        <f t="shared" si="1"/>
        <v>1.2731481481490017E-3</v>
      </c>
      <c r="AC47" s="17">
        <v>2.4432870370370001E-2</v>
      </c>
      <c r="AD47" s="31"/>
      <c r="AE47" s="18"/>
      <c r="AF47" s="18"/>
      <c r="AG47" s="27"/>
      <c r="AH47" s="13"/>
      <c r="AI47" s="10"/>
      <c r="AJ47" s="10"/>
      <c r="AK47" s="9"/>
      <c r="AL47" s="9"/>
      <c r="AM47" s="9"/>
    </row>
    <row r="48" spans="1:39" ht="18" customHeight="1" x14ac:dyDescent="0.25">
      <c r="A48" s="14">
        <v>46</v>
      </c>
      <c r="B48" s="14">
        <v>1704</v>
      </c>
      <c r="C48" s="15" t="s">
        <v>77</v>
      </c>
      <c r="D48" s="16" t="s">
        <v>114</v>
      </c>
      <c r="E48" s="17">
        <v>1.7685185185184998E-2</v>
      </c>
      <c r="F48" s="17">
        <v>1.6990740740741E-2</v>
      </c>
      <c r="G48" s="19">
        <v>1.6574074074074002E-2</v>
      </c>
      <c r="H48" s="19">
        <v>1.6828703703704002E-2</v>
      </c>
      <c r="I48" s="17">
        <v>1.6574074074074002E-2</v>
      </c>
      <c r="J48" s="17">
        <v>1.6979166666667E-2</v>
      </c>
      <c r="K48" s="17">
        <v>1.6886574074073998E-2</v>
      </c>
      <c r="L48" s="17">
        <v>1.6759259259259002E-2</v>
      </c>
      <c r="M48" s="29">
        <v>1.6631944444444002E-2</v>
      </c>
      <c r="N48" s="30">
        <v>1.6701388888889002E-2</v>
      </c>
      <c r="O48" s="18"/>
      <c r="P48" s="36"/>
      <c r="Q48" s="29">
        <v>1.6238425925926E-2</v>
      </c>
      <c r="R48" s="36"/>
      <c r="S48" s="36"/>
      <c r="T48" s="36"/>
      <c r="U48" s="36"/>
      <c r="V48" s="36"/>
      <c r="W48" s="21">
        <v>1.6180555555556E-2</v>
      </c>
      <c r="X48" s="22">
        <v>1.6354166666666999E-2</v>
      </c>
      <c r="Y48" s="23">
        <f t="shared" si="0"/>
        <v>13</v>
      </c>
      <c r="Z48" s="24">
        <f t="shared" si="2"/>
        <v>1.6180555555556E-2</v>
      </c>
      <c r="AA48" s="25">
        <f t="array" ref="AA48">AVERAGE(SMALL(E48:X48,{1,2,3}))</f>
        <v>1.6257716049383E-2</v>
      </c>
      <c r="AB48" s="26">
        <f t="shared" si="1"/>
        <v>1.5046296296289986E-3</v>
      </c>
      <c r="AC48" s="29">
        <v>3.0532407407407001E-2</v>
      </c>
      <c r="AD48" s="36"/>
      <c r="AE48" s="29">
        <v>2.5682870370369999E-2</v>
      </c>
      <c r="AF48" s="36"/>
      <c r="AG48" s="27"/>
      <c r="AH48" s="13"/>
      <c r="AI48" s="10"/>
      <c r="AJ48" s="10"/>
      <c r="AK48" s="9"/>
      <c r="AL48" s="9"/>
      <c r="AM48" s="9"/>
    </row>
    <row r="49" spans="1:39" ht="18" customHeight="1" x14ac:dyDescent="0.25">
      <c r="A49" s="14">
        <v>47</v>
      </c>
      <c r="B49" s="14">
        <v>1705</v>
      </c>
      <c r="C49" s="15" t="s">
        <v>115</v>
      </c>
      <c r="D49" s="16" t="s">
        <v>116</v>
      </c>
      <c r="E49" s="18"/>
      <c r="F49" s="18"/>
      <c r="G49" s="20"/>
      <c r="H49" s="20"/>
      <c r="I49" s="17">
        <v>1.6666666666667E-2</v>
      </c>
      <c r="J49" s="18"/>
      <c r="K49" s="31"/>
      <c r="L49" s="17">
        <v>1.6446759259259001E-2</v>
      </c>
      <c r="M49" s="18"/>
      <c r="N49" s="18"/>
      <c r="O49" s="18"/>
      <c r="P49" s="18"/>
      <c r="Q49" s="7"/>
      <c r="R49" s="7"/>
      <c r="S49" s="7"/>
      <c r="T49" s="7"/>
      <c r="U49" s="7"/>
      <c r="V49" s="7"/>
      <c r="W49" s="7"/>
      <c r="X49" s="7"/>
      <c r="Y49" s="23">
        <f t="shared" si="0"/>
        <v>2</v>
      </c>
      <c r="Z49" s="24">
        <f t="shared" si="2"/>
        <v>1.6446759259259001E-2</v>
      </c>
      <c r="AA49" s="37"/>
      <c r="AB49" s="26">
        <f t="shared" si="1"/>
        <v>2.1990740740799805E-4</v>
      </c>
      <c r="AC49" s="18"/>
      <c r="AD49" s="18"/>
      <c r="AE49" s="18"/>
      <c r="AF49" s="18"/>
      <c r="AG49" s="27"/>
      <c r="AH49" s="13"/>
      <c r="AI49" s="10"/>
      <c r="AJ49" s="10"/>
      <c r="AK49" s="9"/>
      <c r="AL49" s="9"/>
      <c r="AM49" s="9"/>
    </row>
    <row r="50" spans="1:39" ht="18" customHeight="1" x14ac:dyDescent="0.25">
      <c r="A50" s="14">
        <v>48</v>
      </c>
      <c r="B50" s="14">
        <v>1706</v>
      </c>
      <c r="C50" s="15" t="s">
        <v>86</v>
      </c>
      <c r="D50" s="16" t="s">
        <v>101</v>
      </c>
      <c r="E50" s="17">
        <v>1.8622685185184999E-2</v>
      </c>
      <c r="F50" s="17">
        <v>1.8298611111111002E-2</v>
      </c>
      <c r="G50" s="19">
        <v>1.8275462962963E-2</v>
      </c>
      <c r="H50" s="19">
        <v>1.8402777777778E-2</v>
      </c>
      <c r="I50" s="17">
        <v>1.7858796296296001E-2</v>
      </c>
      <c r="J50" s="17">
        <v>1.8344907407407001E-2</v>
      </c>
      <c r="K50" s="31"/>
      <c r="L50" s="17">
        <v>1.8229166666667001E-2</v>
      </c>
      <c r="M50" s="29">
        <v>1.7523148148148E-2</v>
      </c>
      <c r="N50" s="18"/>
      <c r="O50" s="30">
        <v>1.7442129629630002E-2</v>
      </c>
      <c r="P50" s="30">
        <v>1.7673611111111001E-2</v>
      </c>
      <c r="Q50" s="29">
        <v>1.7557870370369998E-2</v>
      </c>
      <c r="R50" s="36"/>
      <c r="S50" s="36"/>
      <c r="T50" s="36"/>
      <c r="U50" s="29">
        <v>1.7812499999999998E-2</v>
      </c>
      <c r="V50" s="21">
        <v>1.7870370370369999E-2</v>
      </c>
      <c r="W50" s="36"/>
      <c r="X50" s="22">
        <v>1.7824074074073999E-2</v>
      </c>
      <c r="Y50" s="23">
        <f t="shared" si="0"/>
        <v>14</v>
      </c>
      <c r="Z50" s="24">
        <f t="shared" si="2"/>
        <v>1.7442129629630002E-2</v>
      </c>
      <c r="AA50" s="25">
        <f t="array" ref="AA50">AVERAGE(SMALL(E50:X50,{1,2,3}))</f>
        <v>1.7507716049382668E-2</v>
      </c>
      <c r="AB50" s="26">
        <f t="shared" si="1"/>
        <v>1.1805555555549976E-3</v>
      </c>
      <c r="AC50" s="18"/>
      <c r="AD50" s="18"/>
      <c r="AE50" s="18"/>
      <c r="AF50" s="18"/>
      <c r="AG50" s="27"/>
      <c r="AH50" s="13"/>
      <c r="AI50" s="10"/>
      <c r="AJ50" s="10"/>
      <c r="AK50" s="9"/>
      <c r="AL50" s="9"/>
      <c r="AM50" s="9"/>
    </row>
    <row r="51" spans="1:39" ht="18" customHeight="1" x14ac:dyDescent="0.25">
      <c r="A51" s="14">
        <v>49</v>
      </c>
      <c r="B51" s="14">
        <v>1707</v>
      </c>
      <c r="C51" s="15" t="s">
        <v>117</v>
      </c>
      <c r="D51" s="16" t="s">
        <v>118</v>
      </c>
      <c r="E51" s="18"/>
      <c r="F51" s="17">
        <v>1.6388888888889001E-2</v>
      </c>
      <c r="G51" s="19">
        <v>1.6180555555556E-2</v>
      </c>
      <c r="H51" s="20"/>
      <c r="I51" s="17">
        <v>1.5324074074074E-2</v>
      </c>
      <c r="J51" s="17">
        <v>1.5625E-2</v>
      </c>
      <c r="K51" s="18"/>
      <c r="L51" s="17">
        <v>1.5833333333333002E-2</v>
      </c>
      <c r="M51" s="31"/>
      <c r="N51" s="18"/>
      <c r="O51" s="30">
        <v>1.5347222222222E-2</v>
      </c>
      <c r="P51" s="31"/>
      <c r="Q51" s="29">
        <v>1.5393518518518E-2</v>
      </c>
      <c r="R51" s="30">
        <v>1.6030092592593002E-2</v>
      </c>
      <c r="S51" s="30">
        <v>1.537037037037E-2</v>
      </c>
      <c r="T51" s="29">
        <v>1.5486111111110999E-2</v>
      </c>
      <c r="U51" s="36"/>
      <c r="V51" s="21">
        <v>1.5173611111111001E-2</v>
      </c>
      <c r="W51" s="21">
        <v>1.5439814814815E-2</v>
      </c>
      <c r="X51" s="22">
        <v>1.5543981481482E-2</v>
      </c>
      <c r="Y51" s="23">
        <f t="shared" si="0"/>
        <v>13</v>
      </c>
      <c r="Z51" s="24">
        <f t="shared" si="2"/>
        <v>1.5173611111111001E-2</v>
      </c>
      <c r="AA51" s="25">
        <f t="array" ref="AA51">AVERAGE(SMALL(E51:X51,{1,2,3}))</f>
        <v>1.5281635802469001E-2</v>
      </c>
      <c r="AB51" s="26">
        <f t="shared" si="1"/>
        <v>1.2152777777780007E-3</v>
      </c>
      <c r="AC51" s="17">
        <v>2.7939814814815001E-2</v>
      </c>
      <c r="AD51" s="17">
        <v>1.8437499999999999E-2</v>
      </c>
      <c r="AE51" s="29">
        <v>2.4432870370370001E-2</v>
      </c>
      <c r="AF51" s="36"/>
      <c r="AG51" s="27"/>
      <c r="AH51" s="13"/>
      <c r="AI51" s="10"/>
      <c r="AJ51" s="10"/>
      <c r="AK51" s="9"/>
      <c r="AL51" s="9"/>
      <c r="AM51" s="9"/>
    </row>
    <row r="52" spans="1:39" ht="18" customHeight="1" x14ac:dyDescent="0.25">
      <c r="A52" s="14">
        <v>50</v>
      </c>
      <c r="B52" s="14">
        <v>1708</v>
      </c>
      <c r="C52" s="15" t="s">
        <v>119</v>
      </c>
      <c r="D52" s="32" t="s">
        <v>120</v>
      </c>
      <c r="E52" s="18"/>
      <c r="F52" s="18"/>
      <c r="G52" s="19">
        <v>1.6041666666666999E-2</v>
      </c>
      <c r="H52" s="20"/>
      <c r="I52" s="18"/>
      <c r="J52" s="17">
        <v>1.6550925925926E-2</v>
      </c>
      <c r="K52" s="31"/>
      <c r="L52" s="29">
        <v>1.6296296296296E-2</v>
      </c>
      <c r="M52" s="17">
        <v>1.6273148148147999E-2</v>
      </c>
      <c r="N52" s="29">
        <v>1.5648148148148001E-2</v>
      </c>
      <c r="O52" s="18"/>
      <c r="P52" s="31"/>
      <c r="Q52" s="29">
        <v>1.6180555555556E-2</v>
      </c>
      <c r="R52" s="36"/>
      <c r="S52" s="36"/>
      <c r="T52" s="29">
        <v>1.6064814814815E-2</v>
      </c>
      <c r="U52" s="36"/>
      <c r="V52" s="36"/>
      <c r="W52" s="36"/>
      <c r="X52" s="22">
        <v>1.6354166666666999E-2</v>
      </c>
      <c r="Y52" s="23">
        <f t="shared" si="0"/>
        <v>8</v>
      </c>
      <c r="Z52" s="24">
        <f t="shared" si="2"/>
        <v>1.5648148148148001E-2</v>
      </c>
      <c r="AA52" s="25">
        <f t="array" ref="AA52">AVERAGE(SMALL(E52:X52,{1,2,3}))</f>
        <v>1.5918209876543337E-2</v>
      </c>
      <c r="AB52" s="26">
        <f t="shared" si="1"/>
        <v>9.027777777779987E-4</v>
      </c>
      <c r="AC52" s="17">
        <v>2.6817129629629999E-2</v>
      </c>
      <c r="AD52" s="31"/>
      <c r="AE52" s="18"/>
      <c r="AF52" s="18"/>
      <c r="AG52" s="27"/>
      <c r="AH52" s="13"/>
      <c r="AI52" s="10"/>
      <c r="AJ52" s="10"/>
      <c r="AK52" s="9"/>
      <c r="AL52" s="9"/>
      <c r="AM52" s="9"/>
    </row>
    <row r="53" spans="1:39" ht="18" customHeight="1" x14ac:dyDescent="0.25">
      <c r="A53" s="14">
        <v>51</v>
      </c>
      <c r="B53" s="14">
        <v>1709</v>
      </c>
      <c r="C53" s="15" t="s">
        <v>121</v>
      </c>
      <c r="D53" s="16" t="s">
        <v>114</v>
      </c>
      <c r="E53" s="18"/>
      <c r="F53" s="17">
        <v>1.9270833333333001E-2</v>
      </c>
      <c r="G53" s="19">
        <v>1.8692129629629999E-2</v>
      </c>
      <c r="H53" s="19">
        <v>1.9467592592593001E-2</v>
      </c>
      <c r="I53" s="17">
        <v>1.8912037037037002E-2</v>
      </c>
      <c r="J53" s="18"/>
      <c r="K53" s="31"/>
      <c r="L53" s="18"/>
      <c r="M53" s="18"/>
      <c r="N53" s="30">
        <v>1.9282407407406998E-2</v>
      </c>
      <c r="O53" s="18"/>
      <c r="P53" s="31"/>
      <c r="Q53" s="29">
        <v>1.9004629629629999E-2</v>
      </c>
      <c r="R53" s="36"/>
      <c r="S53" s="36"/>
      <c r="T53" s="29">
        <v>1.9537037037036999E-2</v>
      </c>
      <c r="U53" s="29">
        <v>1.8553240740740998E-2</v>
      </c>
      <c r="V53" s="36"/>
      <c r="W53" s="36"/>
      <c r="X53" s="22">
        <v>1.9016203703704E-2</v>
      </c>
      <c r="Y53" s="23">
        <f t="shared" si="0"/>
        <v>9</v>
      </c>
      <c r="Z53" s="24">
        <f t="shared" si="2"/>
        <v>1.8553240740740998E-2</v>
      </c>
      <c r="AA53" s="25">
        <f t="array" ref="AA53">AVERAGE(SMALL(E53:X53,{1,2,3}))</f>
        <v>1.8719135802469335E-2</v>
      </c>
      <c r="AB53" s="26">
        <f t="shared" si="1"/>
        <v>9.8379629629600021E-4</v>
      </c>
      <c r="AC53" s="17">
        <v>3.0532407407407001E-2</v>
      </c>
      <c r="AD53" s="31"/>
      <c r="AE53" s="18"/>
      <c r="AF53" s="18"/>
      <c r="AG53" s="27"/>
      <c r="AH53" s="13"/>
      <c r="AI53" s="10"/>
      <c r="AJ53" s="10"/>
      <c r="AK53" s="9"/>
      <c r="AL53" s="9"/>
      <c r="AM53" s="9"/>
    </row>
    <row r="54" spans="1:39" ht="18" customHeight="1" x14ac:dyDescent="0.25">
      <c r="A54" s="14">
        <v>52</v>
      </c>
      <c r="B54" s="14">
        <v>1710</v>
      </c>
      <c r="C54" s="15" t="s">
        <v>122</v>
      </c>
      <c r="D54" s="51" t="s">
        <v>123</v>
      </c>
      <c r="E54" s="18"/>
      <c r="F54" s="18"/>
      <c r="G54" s="19">
        <v>1.7743055555556001E-2</v>
      </c>
      <c r="H54" s="19">
        <v>1.7800925925926001E-2</v>
      </c>
      <c r="I54" s="18"/>
      <c r="J54" s="18"/>
      <c r="K54" s="17">
        <v>1.7858796296296001E-2</v>
      </c>
      <c r="L54" s="17">
        <v>1.7546296296296001E-2</v>
      </c>
      <c r="M54" s="29">
        <v>1.7222222222222E-2</v>
      </c>
      <c r="N54" s="29">
        <v>1.7384259259258999E-2</v>
      </c>
      <c r="O54" s="29">
        <v>1.7233796296296001E-2</v>
      </c>
      <c r="P54" s="29">
        <v>1.7118055555556001E-2</v>
      </c>
      <c r="Q54" s="29">
        <v>1.7337962962962999E-2</v>
      </c>
      <c r="R54" s="29">
        <v>1.7824074074073999E-2</v>
      </c>
      <c r="S54" s="36"/>
      <c r="T54" s="29">
        <v>1.7939814814814999E-2</v>
      </c>
      <c r="U54" s="36"/>
      <c r="V54" s="21">
        <v>1.7268518518517999E-2</v>
      </c>
      <c r="W54" s="36"/>
      <c r="X54" s="36"/>
      <c r="Y54" s="23">
        <f t="shared" si="0"/>
        <v>12</v>
      </c>
      <c r="Z54" s="24">
        <f t="shared" si="2"/>
        <v>1.7118055555556001E-2</v>
      </c>
      <c r="AA54" s="25">
        <f t="array" ref="AA54">AVERAGE(SMALL(E54:X54,{1,2,3}))</f>
        <v>1.7191358024691333E-2</v>
      </c>
      <c r="AB54" s="26">
        <f t="shared" si="1"/>
        <v>8.2175925925899798E-4</v>
      </c>
      <c r="AC54" s="46">
        <v>2.8206018518517999E-2</v>
      </c>
      <c r="AD54" s="46">
        <v>2.0266203703704001E-2</v>
      </c>
      <c r="AE54" s="47">
        <v>2.7256944444444001E-2</v>
      </c>
      <c r="AF54" s="46">
        <v>4.5590277777778E-2</v>
      </c>
      <c r="AG54" s="48">
        <f>SUM(MIN(E53:X53)+SUM(AC54:AF54))</f>
        <v>0.139872685185185</v>
      </c>
      <c r="AH54" s="13"/>
      <c r="AI54" s="10"/>
      <c r="AJ54" s="10"/>
      <c r="AK54" s="9"/>
      <c r="AL54" s="9"/>
      <c r="AM54" s="9"/>
    </row>
    <row r="55" spans="1:39" ht="18" customHeight="1" x14ac:dyDescent="0.25">
      <c r="A55" s="14">
        <v>53</v>
      </c>
      <c r="B55" s="14">
        <v>1711</v>
      </c>
      <c r="C55" s="15" t="s">
        <v>61</v>
      </c>
      <c r="D55" s="32" t="s">
        <v>124</v>
      </c>
      <c r="E55" s="18"/>
      <c r="F55" s="18"/>
      <c r="G55" s="19">
        <v>1.6597222222221999E-2</v>
      </c>
      <c r="H55" s="20"/>
      <c r="I55" s="17">
        <v>1.6678240740741E-2</v>
      </c>
      <c r="J55" s="17">
        <v>1.7303240740741001E-2</v>
      </c>
      <c r="K55" s="18"/>
      <c r="L55" s="17">
        <v>1.6701388888889002E-2</v>
      </c>
      <c r="M55" s="31"/>
      <c r="N55" s="18"/>
      <c r="O55" s="18"/>
      <c r="P55" s="31"/>
      <c r="Q55" s="7"/>
      <c r="R55" s="7"/>
      <c r="S55" s="7"/>
      <c r="T55" s="7"/>
      <c r="U55" s="7"/>
      <c r="V55" s="7"/>
      <c r="W55" s="44"/>
      <c r="X55" s="49"/>
      <c r="Y55" s="23">
        <f t="shared" si="0"/>
        <v>4</v>
      </c>
      <c r="Z55" s="24">
        <f t="shared" si="2"/>
        <v>1.6597222222221999E-2</v>
      </c>
      <c r="AA55" s="25">
        <f t="array" ref="AA55">AVERAGE(SMALL(E55:X55,{1,2,3}))</f>
        <v>1.6658950617284E-2</v>
      </c>
      <c r="AB55" s="26">
        <f t="shared" si="1"/>
        <v>7.0601851851900127E-4</v>
      </c>
      <c r="AC55" s="17">
        <v>2.7546296296296E-2</v>
      </c>
      <c r="AD55" s="31"/>
      <c r="AE55" s="18"/>
      <c r="AF55" s="18"/>
      <c r="AG55" s="27"/>
      <c r="AH55" s="13"/>
      <c r="AI55" s="10"/>
      <c r="AJ55" s="10"/>
      <c r="AK55" s="9"/>
      <c r="AL55" s="9"/>
      <c r="AM55" s="9"/>
    </row>
    <row r="56" spans="1:39" ht="18" customHeight="1" x14ac:dyDescent="0.25">
      <c r="A56" s="14">
        <v>54</v>
      </c>
      <c r="B56" s="14">
        <v>1712</v>
      </c>
      <c r="C56" s="15" t="s">
        <v>111</v>
      </c>
      <c r="D56" s="16" t="s">
        <v>125</v>
      </c>
      <c r="E56" s="17">
        <v>1.7627314814814998E-2</v>
      </c>
      <c r="F56" s="18"/>
      <c r="G56" s="20"/>
      <c r="H56" s="20"/>
      <c r="I56" s="17">
        <v>1.7627314814814998E-2</v>
      </c>
      <c r="J56" s="18"/>
      <c r="K56" s="18"/>
      <c r="L56" s="18"/>
      <c r="M56" s="18"/>
      <c r="N56" s="18"/>
      <c r="O56" s="18"/>
      <c r="P56" s="18"/>
      <c r="Q56" s="7"/>
      <c r="R56" s="7"/>
      <c r="S56" s="7"/>
      <c r="T56" s="7"/>
      <c r="U56" s="7"/>
      <c r="V56" s="7"/>
      <c r="W56" s="7"/>
      <c r="X56" s="7"/>
      <c r="Y56" s="23">
        <f t="shared" si="0"/>
        <v>2</v>
      </c>
      <c r="Z56" s="24">
        <f t="shared" si="2"/>
        <v>1.7627314814814998E-2</v>
      </c>
      <c r="AA56" s="37"/>
      <c r="AB56" s="26">
        <f t="shared" si="1"/>
        <v>0</v>
      </c>
      <c r="AC56" s="18"/>
      <c r="AD56" s="18"/>
      <c r="AE56" s="18"/>
      <c r="AF56" s="18"/>
      <c r="AG56" s="27"/>
      <c r="AH56" s="13"/>
      <c r="AI56" s="10"/>
      <c r="AJ56" s="10"/>
      <c r="AK56" s="9"/>
      <c r="AL56" s="9"/>
      <c r="AM56" s="9"/>
    </row>
    <row r="57" spans="1:39" ht="18" customHeight="1" x14ac:dyDescent="0.25">
      <c r="A57" s="14">
        <v>55</v>
      </c>
      <c r="B57" s="14">
        <v>1713</v>
      </c>
      <c r="C57" s="15" t="s">
        <v>126</v>
      </c>
      <c r="D57" s="16" t="s">
        <v>44</v>
      </c>
      <c r="E57" s="17">
        <v>1.8124999999999999E-2</v>
      </c>
      <c r="F57" s="17">
        <v>1.7326388888888999E-2</v>
      </c>
      <c r="G57" s="20"/>
      <c r="H57" s="19">
        <v>1.7222222222222E-2</v>
      </c>
      <c r="I57" s="17">
        <v>1.6481481481481999E-2</v>
      </c>
      <c r="J57" s="17">
        <v>1.6805555555556E-2</v>
      </c>
      <c r="K57" s="17">
        <v>1.6597222222221999E-2</v>
      </c>
      <c r="L57" s="29">
        <v>1.6493055555556E-2</v>
      </c>
      <c r="M57" s="17">
        <v>1.6504629629630001E-2</v>
      </c>
      <c r="N57" s="29">
        <v>1.6099537037036999E-2</v>
      </c>
      <c r="O57" s="52"/>
      <c r="P57" s="31"/>
      <c r="Q57" s="29">
        <v>1.59375E-2</v>
      </c>
      <c r="R57" s="30">
        <v>1.599537037037E-2</v>
      </c>
      <c r="S57" s="30">
        <v>1.6076388888889001E-2</v>
      </c>
      <c r="T57" s="29">
        <v>1.59375E-2</v>
      </c>
      <c r="U57" s="29">
        <v>1.587962962963E-2</v>
      </c>
      <c r="V57" s="21">
        <v>1.6539351851851999E-2</v>
      </c>
      <c r="W57" s="21">
        <v>1.6504629629630001E-2</v>
      </c>
      <c r="X57" s="29">
        <v>1.5891203703704001E-2</v>
      </c>
      <c r="Y57" s="23">
        <f t="shared" si="0"/>
        <v>17</v>
      </c>
      <c r="Z57" s="24">
        <f t="shared" si="2"/>
        <v>1.587962962963E-2</v>
      </c>
      <c r="AA57" s="25">
        <f t="array" ref="AA57">AVERAGE(SMALL(E57:X57,{1,2,3}))</f>
        <v>1.5902777777777998E-2</v>
      </c>
      <c r="AB57" s="26">
        <f t="shared" si="1"/>
        <v>2.2453703703699986E-3</v>
      </c>
      <c r="AC57" s="17">
        <v>3.1458333333332998E-2</v>
      </c>
      <c r="AD57" s="17">
        <v>1.9131944444444E-2</v>
      </c>
      <c r="AE57" s="29">
        <v>2.5127314814815001E-2</v>
      </c>
      <c r="AF57" s="36"/>
      <c r="AG57" s="27"/>
      <c r="AH57" s="13"/>
      <c r="AI57" s="10"/>
      <c r="AJ57" s="10"/>
      <c r="AK57" s="9"/>
      <c r="AL57" s="9"/>
      <c r="AM57" s="9"/>
    </row>
    <row r="58" spans="1:39" ht="18" customHeight="1" x14ac:dyDescent="0.25">
      <c r="A58" s="14">
        <v>56</v>
      </c>
      <c r="B58" s="14">
        <v>1714</v>
      </c>
      <c r="C58" s="15" t="s">
        <v>127</v>
      </c>
      <c r="D58" s="39" t="s">
        <v>57</v>
      </c>
      <c r="E58" s="18"/>
      <c r="F58" s="18"/>
      <c r="G58" s="20"/>
      <c r="H58" s="19">
        <v>1.9201388888889E-2</v>
      </c>
      <c r="I58" s="17">
        <v>1.8599537037037001E-2</v>
      </c>
      <c r="J58" s="17">
        <v>1.9097222222222002E-2</v>
      </c>
      <c r="K58" s="17">
        <v>1.9050925925925999E-2</v>
      </c>
      <c r="L58" s="17">
        <v>1.8680555555555999E-2</v>
      </c>
      <c r="M58" s="29">
        <v>1.8854166666667001E-2</v>
      </c>
      <c r="N58" s="18"/>
      <c r="O58" s="30">
        <v>1.8391203703704E-2</v>
      </c>
      <c r="P58" s="18"/>
      <c r="Q58" s="29">
        <v>1.7662037037037E-2</v>
      </c>
      <c r="R58" s="36"/>
      <c r="S58" s="30">
        <v>1.8668981481482001E-2</v>
      </c>
      <c r="T58" s="33"/>
      <c r="U58" s="33"/>
      <c r="V58" s="21">
        <v>1.8425925925925998E-2</v>
      </c>
      <c r="W58" s="21">
        <v>1.8391203703704E-2</v>
      </c>
      <c r="X58" s="22">
        <v>1.8541666666667001E-2</v>
      </c>
      <c r="Y58" s="23">
        <f t="shared" si="0"/>
        <v>12</v>
      </c>
      <c r="Z58" s="24">
        <f t="shared" si="2"/>
        <v>1.7662037037037E-2</v>
      </c>
      <c r="AA58" s="25">
        <f t="array" ref="AA58">AVERAGE(SMALL(E58:X58,{1,2,3}))</f>
        <v>1.8148148148148333E-2</v>
      </c>
      <c r="AB58" s="26">
        <f t="shared" si="1"/>
        <v>1.539351851852E-3</v>
      </c>
      <c r="AC58" s="18"/>
      <c r="AD58" s="18"/>
      <c r="AE58" s="18"/>
      <c r="AF58" s="18"/>
      <c r="AG58" s="27"/>
      <c r="AH58" s="13"/>
      <c r="AI58" s="10"/>
      <c r="AJ58" s="10"/>
      <c r="AK58" s="9"/>
      <c r="AL58" s="9"/>
      <c r="AM58" s="9"/>
    </row>
    <row r="59" spans="1:39" ht="18" customHeight="1" x14ac:dyDescent="0.25">
      <c r="A59" s="14">
        <v>57</v>
      </c>
      <c r="B59" s="14">
        <v>1715</v>
      </c>
      <c r="C59" s="15" t="s">
        <v>128</v>
      </c>
      <c r="D59" s="16" t="s">
        <v>129</v>
      </c>
      <c r="E59" s="18"/>
      <c r="F59" s="18"/>
      <c r="G59" s="20"/>
      <c r="H59" s="20"/>
      <c r="I59" s="17">
        <v>1.7650462962963E-2</v>
      </c>
      <c r="J59" s="17">
        <v>1.8252314814814999E-2</v>
      </c>
      <c r="K59" s="17">
        <v>1.7824074074073999E-2</v>
      </c>
      <c r="L59" s="18"/>
      <c r="M59" s="17">
        <v>1.7256944444443999E-2</v>
      </c>
      <c r="N59" s="29">
        <v>1.7465277777778E-2</v>
      </c>
      <c r="O59" s="30">
        <v>1.7025462962962999E-2</v>
      </c>
      <c r="P59" s="31"/>
      <c r="Q59" s="29">
        <v>1.7106481481482E-2</v>
      </c>
      <c r="R59" s="36"/>
      <c r="S59" s="30">
        <v>1.7638888888888999E-2</v>
      </c>
      <c r="T59" s="33"/>
      <c r="U59" s="33"/>
      <c r="V59" s="21">
        <v>1.7488425925926001E-2</v>
      </c>
      <c r="W59" s="21">
        <v>1.7268518518517999E-2</v>
      </c>
      <c r="X59" s="33"/>
      <c r="Y59" s="23">
        <f t="shared" si="0"/>
        <v>10</v>
      </c>
      <c r="Z59" s="24">
        <f t="shared" si="2"/>
        <v>1.7025462962962999E-2</v>
      </c>
      <c r="AA59" s="25">
        <f t="array" ref="AA59">AVERAGE(SMALL(E59:X59,{1,2,3}))</f>
        <v>1.7129629629629665E-2</v>
      </c>
      <c r="AB59" s="26">
        <f t="shared" si="1"/>
        <v>1.2268518518519997E-3</v>
      </c>
      <c r="AC59" s="17">
        <v>3.0266203703704E-2</v>
      </c>
      <c r="AD59" s="31"/>
      <c r="AE59" s="18"/>
      <c r="AF59" s="18"/>
      <c r="AG59" s="27"/>
      <c r="AH59" s="13"/>
      <c r="AI59" s="10"/>
      <c r="AJ59" s="10"/>
      <c r="AK59" s="9"/>
      <c r="AL59" s="9"/>
      <c r="AM59" s="9"/>
    </row>
    <row r="60" spans="1:39" ht="18" customHeight="1" x14ac:dyDescent="0.25">
      <c r="A60" s="14">
        <v>58</v>
      </c>
      <c r="B60" s="14">
        <v>1716</v>
      </c>
      <c r="C60" s="15" t="s">
        <v>63</v>
      </c>
      <c r="D60" s="16" t="s">
        <v>130</v>
      </c>
      <c r="E60" s="31"/>
      <c r="F60" s="31"/>
      <c r="G60" s="42"/>
      <c r="H60" s="20"/>
      <c r="I60" s="18"/>
      <c r="J60" s="18"/>
      <c r="K60" s="31"/>
      <c r="L60" s="18"/>
      <c r="M60" s="18"/>
      <c r="N60" s="30">
        <v>1.7083333333332999E-2</v>
      </c>
      <c r="O60" s="18"/>
      <c r="P60" s="18"/>
      <c r="Q60" s="7"/>
      <c r="R60" s="7"/>
      <c r="S60" s="7"/>
      <c r="T60" s="7"/>
      <c r="U60" s="7"/>
      <c r="V60" s="7"/>
      <c r="W60" s="7"/>
      <c r="X60" s="7"/>
      <c r="Y60" s="23">
        <f t="shared" si="0"/>
        <v>1</v>
      </c>
      <c r="Z60" s="24">
        <f t="shared" si="2"/>
        <v>1.7083333333332999E-2</v>
      </c>
      <c r="AA60" s="37"/>
      <c r="AB60" s="26">
        <f t="shared" si="1"/>
        <v>0</v>
      </c>
      <c r="AC60" s="18"/>
      <c r="AD60" s="18"/>
      <c r="AE60" s="18"/>
      <c r="AF60" s="18"/>
      <c r="AG60" s="27"/>
      <c r="AH60" s="13"/>
      <c r="AI60" s="10"/>
      <c r="AJ60" s="10"/>
      <c r="AK60" s="9"/>
      <c r="AL60" s="9"/>
      <c r="AM60" s="9"/>
    </row>
    <row r="61" spans="1:39" ht="18" customHeight="1" x14ac:dyDescent="0.25">
      <c r="A61" s="14">
        <v>59</v>
      </c>
      <c r="B61" s="14">
        <v>1717</v>
      </c>
      <c r="C61" s="15" t="s">
        <v>131</v>
      </c>
      <c r="D61" s="16" t="s">
        <v>107</v>
      </c>
      <c r="E61" s="18"/>
      <c r="F61" s="31"/>
      <c r="G61" s="42"/>
      <c r="H61" s="20"/>
      <c r="I61" s="31"/>
      <c r="J61" s="31"/>
      <c r="K61" s="18"/>
      <c r="L61" s="17">
        <v>2.0370370370370001E-2</v>
      </c>
      <c r="M61" s="31"/>
      <c r="N61" s="18"/>
      <c r="O61" s="18"/>
      <c r="P61" s="31"/>
      <c r="Q61" s="7"/>
      <c r="R61" s="30">
        <v>1.9560185185185E-2</v>
      </c>
      <c r="S61" s="30">
        <v>1.9895833333332998E-2</v>
      </c>
      <c r="T61" s="29">
        <v>2.0173611111111E-2</v>
      </c>
      <c r="U61" s="29">
        <v>1.9224537037036998E-2</v>
      </c>
      <c r="V61" s="36"/>
      <c r="W61" s="21">
        <v>1.9733796296296E-2</v>
      </c>
      <c r="X61" s="36"/>
      <c r="Y61" s="23">
        <f t="shared" si="0"/>
        <v>6</v>
      </c>
      <c r="Z61" s="24">
        <f t="shared" si="2"/>
        <v>1.9224537037036998E-2</v>
      </c>
      <c r="AA61" s="25">
        <f t="array" ref="AA61">AVERAGE(SMALL(E61:X61,{1,2,3}))</f>
        <v>1.9506172839505998E-2</v>
      </c>
      <c r="AB61" s="26">
        <f t="shared" si="1"/>
        <v>1.1458333333330024E-3</v>
      </c>
      <c r="AC61" s="46">
        <v>3.3449074074073999E-2</v>
      </c>
      <c r="AD61" s="46">
        <v>2.3194444444444001E-2</v>
      </c>
      <c r="AE61" s="47">
        <v>3.0902777777778001E-2</v>
      </c>
      <c r="AF61" s="46">
        <v>5.0127314814814999E-2</v>
      </c>
      <c r="AG61" s="48">
        <f>SUM(MIN(E60:X60)+SUM(AC61:AF61))</f>
        <v>0.15475694444444399</v>
      </c>
      <c r="AH61" s="13"/>
      <c r="AI61" s="10"/>
      <c r="AJ61" s="10"/>
      <c r="AK61" s="9"/>
      <c r="AL61" s="9"/>
      <c r="AM61" s="9"/>
    </row>
    <row r="62" spans="1:39" ht="18" customHeight="1" x14ac:dyDescent="0.25">
      <c r="A62" s="14">
        <v>60</v>
      </c>
      <c r="B62" s="14">
        <v>1718</v>
      </c>
      <c r="C62" s="15" t="s">
        <v>132</v>
      </c>
      <c r="D62" s="16" t="s">
        <v>133</v>
      </c>
      <c r="E62" s="17">
        <v>1.9618055555555999E-2</v>
      </c>
      <c r="F62" s="18"/>
      <c r="G62" s="20"/>
      <c r="H62" s="20"/>
      <c r="I62" s="18"/>
      <c r="J62" s="18"/>
      <c r="K62" s="31"/>
      <c r="L62" s="18"/>
      <c r="M62" s="18"/>
      <c r="N62" s="18"/>
      <c r="O62" s="18"/>
      <c r="P62" s="18"/>
      <c r="Q62" s="7"/>
      <c r="R62" s="7"/>
      <c r="S62" s="7"/>
      <c r="T62" s="7"/>
      <c r="U62" s="7"/>
      <c r="V62" s="7"/>
      <c r="W62" s="7"/>
      <c r="X62" s="7"/>
      <c r="Y62" s="23">
        <f t="shared" si="0"/>
        <v>1</v>
      </c>
      <c r="Z62" s="24">
        <f t="shared" si="2"/>
        <v>1.9618055555555999E-2</v>
      </c>
      <c r="AA62" s="37"/>
      <c r="AB62" s="26">
        <f t="shared" si="1"/>
        <v>0</v>
      </c>
      <c r="AC62" s="18"/>
      <c r="AD62" s="18"/>
      <c r="AE62" s="18"/>
      <c r="AF62" s="53"/>
      <c r="AG62" s="27"/>
      <c r="AH62" s="13"/>
      <c r="AI62" s="10"/>
      <c r="AJ62" s="10"/>
      <c r="AK62" s="9"/>
      <c r="AL62" s="9"/>
      <c r="AM62" s="9"/>
    </row>
    <row r="63" spans="1:39" ht="18" customHeight="1" x14ac:dyDescent="0.25">
      <c r="A63" s="14">
        <v>61</v>
      </c>
      <c r="B63" s="14">
        <v>1719</v>
      </c>
      <c r="C63" s="15" t="s">
        <v>134</v>
      </c>
      <c r="D63" s="39" t="s">
        <v>135</v>
      </c>
      <c r="E63" s="18"/>
      <c r="F63" s="18"/>
      <c r="G63" s="20"/>
      <c r="H63" s="19">
        <v>2.0046296296296E-2</v>
      </c>
      <c r="I63" s="18"/>
      <c r="J63" s="18"/>
      <c r="K63" s="31"/>
      <c r="L63" s="18"/>
      <c r="M63" s="17">
        <v>1.8865740740740999E-2</v>
      </c>
      <c r="N63" s="29">
        <v>1.8587962962963001E-2</v>
      </c>
      <c r="O63" s="18"/>
      <c r="P63" s="34"/>
      <c r="Q63" s="7"/>
      <c r="R63" s="7"/>
      <c r="S63" s="7"/>
      <c r="T63" s="7"/>
      <c r="U63" s="29">
        <v>1.9178240740740999E-2</v>
      </c>
      <c r="V63" s="21">
        <v>1.9166666666667002E-2</v>
      </c>
      <c r="W63" s="21">
        <v>1.8657407407407001E-2</v>
      </c>
      <c r="X63" s="22">
        <v>1.8981481481482002E-2</v>
      </c>
      <c r="Y63" s="23">
        <f t="shared" si="0"/>
        <v>7</v>
      </c>
      <c r="Z63" s="24">
        <f t="shared" si="2"/>
        <v>1.8587962962963001E-2</v>
      </c>
      <c r="AA63" s="25">
        <f t="array" ref="AA63">AVERAGE(SMALL(E63:X63,{1,2,3}))</f>
        <v>1.8703703703703667E-2</v>
      </c>
      <c r="AB63" s="26">
        <f t="shared" si="1"/>
        <v>1.4583333333329992E-3</v>
      </c>
      <c r="AC63" s="34"/>
      <c r="AD63" s="34"/>
      <c r="AE63" s="18"/>
      <c r="AF63" s="54"/>
      <c r="AG63" s="27"/>
      <c r="AH63" s="13"/>
      <c r="AI63" s="10"/>
      <c r="AJ63" s="10"/>
      <c r="AK63" s="9"/>
      <c r="AL63" s="9"/>
      <c r="AM63" s="9"/>
    </row>
    <row r="64" spans="1:39" ht="18" customHeight="1" x14ac:dyDescent="0.25">
      <c r="A64" s="14">
        <v>62</v>
      </c>
      <c r="B64" s="14">
        <v>1801</v>
      </c>
      <c r="C64" s="15" t="s">
        <v>136</v>
      </c>
      <c r="D64" s="16" t="s">
        <v>137</v>
      </c>
      <c r="E64" s="17">
        <v>2.0254629629630001E-2</v>
      </c>
      <c r="F64" s="17">
        <v>1.9895833333332998E-2</v>
      </c>
      <c r="G64" s="19">
        <v>2.0208333333332999E-2</v>
      </c>
      <c r="H64" s="19">
        <v>1.9641203703704001E-2</v>
      </c>
      <c r="I64" s="17">
        <v>1.9548611111110999E-2</v>
      </c>
      <c r="J64" s="18"/>
      <c r="K64" s="17">
        <v>2.0115740740741E-2</v>
      </c>
      <c r="L64" s="29">
        <v>1.9965277777777998E-2</v>
      </c>
      <c r="M64" s="29">
        <v>1.9363425925925999E-2</v>
      </c>
      <c r="N64" s="30">
        <v>1.9976851851851999E-2</v>
      </c>
      <c r="O64" s="30">
        <v>1.9895833333332998E-2</v>
      </c>
      <c r="P64" s="30">
        <v>1.90625E-2</v>
      </c>
      <c r="Q64" s="29">
        <v>1.9351851851851998E-2</v>
      </c>
      <c r="R64" s="30">
        <v>2.0185185185185001E-2</v>
      </c>
      <c r="S64" s="30">
        <v>1.962962962963E-2</v>
      </c>
      <c r="T64" s="29">
        <v>2.0312500000000001E-2</v>
      </c>
      <c r="U64" s="36"/>
      <c r="V64" s="36"/>
      <c r="W64" s="21">
        <v>1.9212962962963001E-2</v>
      </c>
      <c r="X64" s="22">
        <v>1.9467592592593001E-2</v>
      </c>
      <c r="Y64" s="23">
        <f t="shared" si="0"/>
        <v>17</v>
      </c>
      <c r="Z64" s="24">
        <f t="shared" si="2"/>
        <v>1.90625E-2</v>
      </c>
      <c r="AA64" s="25">
        <f t="array" ref="AA64">AVERAGE(SMALL(E64:X64,{1,2,3}))</f>
        <v>1.9209104938271663E-2</v>
      </c>
      <c r="AB64" s="26">
        <f t="shared" si="1"/>
        <v>1.2500000000000011E-3</v>
      </c>
      <c r="AC64" s="17">
        <v>3.9178240740740999E-2</v>
      </c>
      <c r="AD64" s="31"/>
      <c r="AE64" s="29">
        <v>3.0914351851851998E-2</v>
      </c>
      <c r="AF64" s="36"/>
      <c r="AG64" s="27"/>
      <c r="AH64" s="13"/>
      <c r="AI64" s="10"/>
      <c r="AJ64" s="10"/>
      <c r="AK64" s="9"/>
      <c r="AL64" s="9"/>
      <c r="AM64" s="9"/>
    </row>
    <row r="65" spans="1:39" ht="18" customHeight="1" x14ac:dyDescent="0.25">
      <c r="A65" s="14">
        <v>63</v>
      </c>
      <c r="B65" s="14">
        <v>1802</v>
      </c>
      <c r="C65" s="15" t="s">
        <v>138</v>
      </c>
      <c r="D65" s="16" t="s">
        <v>139</v>
      </c>
      <c r="E65" s="18"/>
      <c r="F65" s="17">
        <v>2.0347222222221999E-2</v>
      </c>
      <c r="G65" s="19">
        <v>1.9421296296295999E-2</v>
      </c>
      <c r="H65" s="20"/>
      <c r="I65" s="17">
        <v>1.9907407407406999E-2</v>
      </c>
      <c r="J65" s="18"/>
      <c r="K65" s="18"/>
      <c r="L65" s="18"/>
      <c r="M65" s="29">
        <v>1.9212962962963001E-2</v>
      </c>
      <c r="N65" s="30">
        <v>1.9363425925925999E-2</v>
      </c>
      <c r="O65" s="18"/>
      <c r="P65" s="30">
        <v>1.9305555555555999E-2</v>
      </c>
      <c r="Q65" s="29">
        <v>2.0081018518517998E-2</v>
      </c>
      <c r="R65" s="36"/>
      <c r="S65" s="36"/>
      <c r="T65" s="36"/>
      <c r="U65" s="36"/>
      <c r="V65" s="36"/>
      <c r="W65" s="21">
        <v>1.8993055555555999E-2</v>
      </c>
      <c r="X65" s="22">
        <v>1.9305555555555999E-2</v>
      </c>
      <c r="Y65" s="23">
        <f t="shared" si="0"/>
        <v>9</v>
      </c>
      <c r="Z65" s="24">
        <f t="shared" si="2"/>
        <v>1.8993055555555999E-2</v>
      </c>
      <c r="AA65" s="25">
        <f t="array" ref="AA65">AVERAGE(SMALL(E65:X65,{1,2,3}))</f>
        <v>1.9170524691358333E-2</v>
      </c>
      <c r="AB65" s="26">
        <f t="shared" si="1"/>
        <v>1.3541666666660006E-3</v>
      </c>
      <c r="AC65" s="18"/>
      <c r="AD65" s="18"/>
      <c r="AE65" s="18"/>
      <c r="AF65" s="18"/>
      <c r="AG65" s="27"/>
      <c r="AH65" s="13"/>
      <c r="AI65" s="10"/>
      <c r="AJ65" s="10"/>
      <c r="AK65" s="9"/>
      <c r="AL65" s="9"/>
      <c r="AM65" s="9"/>
    </row>
    <row r="66" spans="1:39" ht="18" customHeight="1" x14ac:dyDescent="0.25">
      <c r="A66" s="14">
        <v>64</v>
      </c>
      <c r="B66" s="55">
        <v>1901</v>
      </c>
      <c r="C66" s="15" t="s">
        <v>140</v>
      </c>
      <c r="D66" s="16" t="s">
        <v>141</v>
      </c>
      <c r="E66" s="18"/>
      <c r="F66" s="17">
        <v>1.6388888888889001E-2</v>
      </c>
      <c r="G66" s="19">
        <v>1.6076388888889001E-2</v>
      </c>
      <c r="H66" s="19">
        <v>1.6342592592592999E-2</v>
      </c>
      <c r="I66" s="17">
        <v>1.6134259259259001E-2</v>
      </c>
      <c r="J66" s="17">
        <v>1.6388888888889001E-2</v>
      </c>
      <c r="K66" s="17">
        <v>1.6331018518517999E-2</v>
      </c>
      <c r="L66" s="17">
        <v>1.6006944444444001E-2</v>
      </c>
      <c r="M66" s="17">
        <v>1.5902777777778002E-2</v>
      </c>
      <c r="N66" s="30">
        <v>1.6053240740741E-2</v>
      </c>
      <c r="O66" s="30">
        <v>1.5787037037036999E-2</v>
      </c>
      <c r="P66" s="30">
        <v>1.556712962963E-2</v>
      </c>
      <c r="Q66" s="29">
        <v>1.5578703703704001E-2</v>
      </c>
      <c r="R66" s="30">
        <v>1.5659722222221999E-2</v>
      </c>
      <c r="S66" s="30">
        <v>1.5497685185185E-2</v>
      </c>
      <c r="T66" s="29">
        <v>1.5821759259259001E-2</v>
      </c>
      <c r="U66" s="29">
        <v>1.5428240740741001E-2</v>
      </c>
      <c r="V66" s="21">
        <v>1.5497685185185E-2</v>
      </c>
      <c r="W66" s="21">
        <v>1.5636574074074001E-2</v>
      </c>
      <c r="X66" s="22">
        <v>1.5625E-2</v>
      </c>
      <c r="Y66" s="23">
        <f t="shared" si="0"/>
        <v>19</v>
      </c>
      <c r="Z66" s="24">
        <f t="shared" si="2"/>
        <v>1.5428240740741001E-2</v>
      </c>
      <c r="AA66" s="25">
        <f t="array" ref="AA66">AVERAGE(SMALL(E66:X66,{1,2,3}))</f>
        <v>1.5474537037037E-2</v>
      </c>
      <c r="AB66" s="26">
        <f t="shared" si="1"/>
        <v>9.6064814814800052E-4</v>
      </c>
      <c r="AC66" s="46">
        <v>2.5578703703703999E-2</v>
      </c>
      <c r="AD66" s="46">
        <v>1.8703703703704E-2</v>
      </c>
      <c r="AE66" s="47">
        <v>2.4363425925926E-2</v>
      </c>
      <c r="AF66" s="46">
        <v>3.9837962962962999E-2</v>
      </c>
      <c r="AG66" s="48">
        <f>SUM(MIN(E65:X65)+SUM(AC66:AF66))</f>
        <v>0.12747685185185301</v>
      </c>
      <c r="AH66" s="13"/>
      <c r="AI66" s="10"/>
      <c r="AJ66" s="10"/>
      <c r="AK66" s="9"/>
      <c r="AL66" s="9"/>
      <c r="AM66" s="9"/>
    </row>
    <row r="67" spans="1:39" ht="18" customHeight="1" x14ac:dyDescent="0.25">
      <c r="A67" s="14">
        <v>65</v>
      </c>
      <c r="B67" s="14">
        <v>1902</v>
      </c>
      <c r="C67" s="15" t="s">
        <v>140</v>
      </c>
      <c r="D67" s="16" t="s">
        <v>142</v>
      </c>
      <c r="E67" s="17">
        <v>1.7962962962963E-2</v>
      </c>
      <c r="F67" s="18"/>
      <c r="G67" s="20"/>
      <c r="H67" s="19">
        <v>1.7731481481482E-2</v>
      </c>
      <c r="I67" s="17">
        <v>1.7476851851852E-2</v>
      </c>
      <c r="J67" s="17">
        <v>1.7349537037037E-2</v>
      </c>
      <c r="K67" s="18"/>
      <c r="L67" s="29">
        <v>1.7395833333333E-2</v>
      </c>
      <c r="M67" s="29">
        <v>1.7349537037037E-2</v>
      </c>
      <c r="N67" s="52"/>
      <c r="O67" s="30">
        <v>1.6979166666667E-2</v>
      </c>
      <c r="P67" s="18"/>
      <c r="Q67" s="29">
        <v>1.7129629629630001E-2</v>
      </c>
      <c r="R67" s="36"/>
      <c r="S67" s="30">
        <v>1.7199074074073999E-2</v>
      </c>
      <c r="T67" s="29">
        <v>1.7314814814815001E-2</v>
      </c>
      <c r="U67" s="36"/>
      <c r="V67" s="36"/>
      <c r="W67" s="21">
        <v>1.7187500000000001E-2</v>
      </c>
      <c r="X67" s="36"/>
      <c r="Y67" s="23">
        <f t="shared" si="0"/>
        <v>11</v>
      </c>
      <c r="Z67" s="24">
        <f t="shared" si="2"/>
        <v>1.6979166666667E-2</v>
      </c>
      <c r="AA67" s="25">
        <f t="array" ref="AA67">AVERAGE(SMALL(E67:X67,{1,2,3}))</f>
        <v>1.7098765432099001E-2</v>
      </c>
      <c r="AB67" s="26">
        <f t="shared" si="1"/>
        <v>9.8379629629600021E-4</v>
      </c>
      <c r="AC67" s="18"/>
      <c r="AD67" s="18"/>
      <c r="AE67" s="18"/>
      <c r="AF67" s="17">
        <v>4.4664351851851997E-2</v>
      </c>
      <c r="AG67" s="27"/>
      <c r="AH67" s="13"/>
      <c r="AI67" s="10"/>
      <c r="AJ67" s="10"/>
      <c r="AK67" s="9"/>
      <c r="AL67" s="9"/>
      <c r="AM67" s="9"/>
    </row>
    <row r="68" spans="1:39" ht="18" customHeight="1" x14ac:dyDescent="0.25">
      <c r="A68" s="14">
        <v>66</v>
      </c>
      <c r="B68" s="14">
        <v>1903</v>
      </c>
      <c r="C68" s="15" t="s">
        <v>122</v>
      </c>
      <c r="D68" s="16" t="s">
        <v>143</v>
      </c>
      <c r="E68" s="17">
        <v>1.7766203703703999E-2</v>
      </c>
      <c r="F68" s="18"/>
      <c r="G68" s="20"/>
      <c r="H68" s="20"/>
      <c r="I68" s="18"/>
      <c r="J68" s="18"/>
      <c r="K68" s="31"/>
      <c r="L68" s="18"/>
      <c r="M68" s="18"/>
      <c r="N68" s="18"/>
      <c r="O68" s="18"/>
      <c r="P68" s="18"/>
      <c r="Q68" s="7"/>
      <c r="R68" s="7"/>
      <c r="S68" s="7"/>
      <c r="T68" s="7"/>
      <c r="U68" s="7"/>
      <c r="V68" s="7"/>
      <c r="W68" s="44"/>
      <c r="X68" s="49"/>
      <c r="Y68" s="23">
        <f t="shared" si="0"/>
        <v>1</v>
      </c>
      <c r="Z68" s="24">
        <f t="shared" si="2"/>
        <v>1.7766203703703999E-2</v>
      </c>
      <c r="AA68" s="37"/>
      <c r="AB68" s="26">
        <f t="shared" si="1"/>
        <v>0</v>
      </c>
      <c r="AC68" s="18"/>
      <c r="AD68" s="18"/>
      <c r="AE68" s="18"/>
      <c r="AF68" s="18"/>
      <c r="AG68" s="27"/>
      <c r="AH68" s="13"/>
      <c r="AI68" s="10"/>
      <c r="AJ68" s="10"/>
      <c r="AK68" s="9"/>
      <c r="AL68" s="9"/>
      <c r="AM68" s="9"/>
    </row>
    <row r="69" spans="1:39" ht="18" customHeight="1" x14ac:dyDescent="0.25">
      <c r="A69" s="14">
        <v>67</v>
      </c>
      <c r="B69" s="14">
        <v>1904</v>
      </c>
      <c r="C69" s="15" t="s">
        <v>144</v>
      </c>
      <c r="D69" s="32" t="s">
        <v>145</v>
      </c>
      <c r="E69" s="18"/>
      <c r="F69" s="18"/>
      <c r="G69" s="19">
        <v>1.5208333333332999E-2</v>
      </c>
      <c r="H69" s="20"/>
      <c r="I69" s="18"/>
      <c r="J69" s="18"/>
      <c r="K69" s="17">
        <v>1.5416666666667E-2</v>
      </c>
      <c r="L69" s="17">
        <v>1.5347222222222E-2</v>
      </c>
      <c r="M69" s="31"/>
      <c r="N69" s="18"/>
      <c r="O69" s="18"/>
      <c r="P69" s="30">
        <v>1.5509259259259001E-2</v>
      </c>
      <c r="Q69" s="7"/>
      <c r="R69" s="7"/>
      <c r="S69" s="30">
        <v>1.5520833333333E-2</v>
      </c>
      <c r="T69" s="33"/>
      <c r="U69" s="29">
        <v>1.5393518518518E-2</v>
      </c>
      <c r="V69" s="33"/>
      <c r="W69" s="33"/>
      <c r="X69" s="33"/>
      <c r="Y69" s="23">
        <f t="shared" si="0"/>
        <v>6</v>
      </c>
      <c r="Z69" s="24">
        <f t="shared" si="2"/>
        <v>1.5208333333332999E-2</v>
      </c>
      <c r="AA69" s="25">
        <f t="array" ref="AA69">AVERAGE(SMALL(E69:X69,{1,2,3}))</f>
        <v>1.5316358024691E-2</v>
      </c>
      <c r="AB69" s="26">
        <f t="shared" si="1"/>
        <v>3.1250000000000028E-4</v>
      </c>
      <c r="AC69" s="34"/>
      <c r="AD69" s="17">
        <v>1.8171296296296002E-2</v>
      </c>
      <c r="AE69" s="18"/>
      <c r="AF69" s="18"/>
      <c r="AG69" s="27"/>
      <c r="AH69" s="13"/>
      <c r="AI69" s="10"/>
      <c r="AJ69" s="10"/>
      <c r="AK69" s="9"/>
      <c r="AL69" s="9"/>
      <c r="AM69" s="9"/>
    </row>
    <row r="70" spans="1:39" ht="18" customHeight="1" x14ac:dyDescent="0.25">
      <c r="A70" s="14">
        <v>68</v>
      </c>
      <c r="B70" s="14">
        <v>1905</v>
      </c>
      <c r="C70" s="15" t="s">
        <v>79</v>
      </c>
      <c r="D70" s="16" t="s">
        <v>146</v>
      </c>
      <c r="E70" s="17">
        <v>1.5578703703704001E-2</v>
      </c>
      <c r="F70" s="17">
        <v>1.5486111111110999E-2</v>
      </c>
      <c r="G70" s="19">
        <v>1.5115740740741001E-2</v>
      </c>
      <c r="H70" s="20"/>
      <c r="I70" s="17">
        <v>1.5393518518518E-2</v>
      </c>
      <c r="J70" s="17">
        <v>1.5347222222222E-2</v>
      </c>
      <c r="K70" s="17">
        <v>1.525462962963E-2</v>
      </c>
      <c r="L70" s="17">
        <v>1.5277777777777999E-2</v>
      </c>
      <c r="M70" s="29">
        <v>1.5023148148147999E-2</v>
      </c>
      <c r="N70" s="30">
        <v>1.5046296296296001E-2</v>
      </c>
      <c r="O70" s="30">
        <v>1.5138888888889E-2</v>
      </c>
      <c r="P70" s="30">
        <v>1.4976851851852E-2</v>
      </c>
      <c r="Q70" s="29">
        <v>1.505787037037E-2</v>
      </c>
      <c r="R70" s="30">
        <v>1.5011574074074E-2</v>
      </c>
      <c r="S70" s="30">
        <v>1.5150462962962999E-2</v>
      </c>
      <c r="T70" s="29">
        <v>1.5231481481482E-2</v>
      </c>
      <c r="U70" s="29">
        <v>1.4988425925926E-2</v>
      </c>
      <c r="V70" s="21">
        <v>1.5266203703704E-2</v>
      </c>
      <c r="W70" s="36"/>
      <c r="X70" s="22">
        <v>1.5115740740741001E-2</v>
      </c>
      <c r="Y70" s="23">
        <f t="shared" si="0"/>
        <v>18</v>
      </c>
      <c r="Z70" s="24">
        <f t="shared" si="2"/>
        <v>1.4976851851852E-2</v>
      </c>
      <c r="AA70" s="25">
        <f t="array" ref="AA70">AVERAGE(SMALL(E70:X70,{1,2,3}))</f>
        <v>1.4992283950617335E-2</v>
      </c>
      <c r="AB70" s="26">
        <f t="shared" si="1"/>
        <v>6.0185185185200087E-4</v>
      </c>
      <c r="AC70" s="46">
        <v>2.4097222222221999E-2</v>
      </c>
      <c r="AD70" s="46">
        <v>1.7638888888888999E-2</v>
      </c>
      <c r="AE70" s="47">
        <v>2.3634259259259001E-2</v>
      </c>
      <c r="AF70" s="46">
        <v>3.9189814814814997E-2</v>
      </c>
      <c r="AG70" s="48">
        <f>SUM(MIN(E69:X69)+SUM(AC70:AF70))</f>
        <v>0.119768518518518</v>
      </c>
      <c r="AH70" s="13"/>
      <c r="AI70" s="10"/>
      <c r="AJ70" s="10"/>
      <c r="AK70" s="9"/>
      <c r="AL70" s="9"/>
      <c r="AM70" s="9"/>
    </row>
    <row r="71" spans="1:39" ht="18" customHeight="1" x14ac:dyDescent="0.25">
      <c r="A71" s="14">
        <v>69</v>
      </c>
      <c r="B71" s="14">
        <v>1906</v>
      </c>
      <c r="C71" s="15" t="s">
        <v>147</v>
      </c>
      <c r="D71" s="16" t="s">
        <v>64</v>
      </c>
      <c r="E71" s="17">
        <v>1.7453703703703999E-2</v>
      </c>
      <c r="F71" s="17">
        <v>1.7337962962962999E-2</v>
      </c>
      <c r="G71" s="20"/>
      <c r="H71" s="20"/>
      <c r="I71" s="18"/>
      <c r="J71" s="18"/>
      <c r="K71" s="31"/>
      <c r="L71" s="18"/>
      <c r="M71" s="17">
        <v>1.7106481481482E-2</v>
      </c>
      <c r="N71" s="38"/>
      <c r="O71" s="18"/>
      <c r="P71" s="30">
        <v>1.7129629629630001E-2</v>
      </c>
      <c r="Q71" s="29">
        <v>1.6238425925926E-2</v>
      </c>
      <c r="R71" s="36"/>
      <c r="S71" s="36"/>
      <c r="T71" s="29">
        <v>1.6342592592592999E-2</v>
      </c>
      <c r="U71" s="29">
        <v>1.5891203703704001E-2</v>
      </c>
      <c r="V71" s="21">
        <v>1.6215277777777998E-2</v>
      </c>
      <c r="W71" s="36"/>
      <c r="X71" s="36"/>
      <c r="Y71" s="23">
        <f t="shared" si="0"/>
        <v>8</v>
      </c>
      <c r="Z71" s="24">
        <f t="shared" si="2"/>
        <v>1.5891203703704001E-2</v>
      </c>
      <c r="AA71" s="25">
        <f t="array" ref="AA71">AVERAGE(SMALL(E71:X71,{1,2,3}))</f>
        <v>1.6114969135802668E-2</v>
      </c>
      <c r="AB71" s="26">
        <f t="shared" si="1"/>
        <v>1.5624999999999979E-3</v>
      </c>
      <c r="AC71" s="17">
        <v>2.7118055555555999E-2</v>
      </c>
      <c r="AD71" s="17">
        <v>2.0763888888888998E-2</v>
      </c>
      <c r="AE71" s="29">
        <v>2.5474537037037E-2</v>
      </c>
      <c r="AF71" s="36"/>
      <c r="AG71" s="27"/>
      <c r="AH71" s="13"/>
      <c r="AI71" s="10"/>
      <c r="AJ71" s="10"/>
      <c r="AK71" s="9"/>
      <c r="AL71" s="9"/>
      <c r="AM71" s="9"/>
    </row>
    <row r="72" spans="1:39" ht="18" customHeight="1" x14ac:dyDescent="0.25">
      <c r="A72" s="14">
        <v>70</v>
      </c>
      <c r="B72" s="14">
        <v>1907</v>
      </c>
      <c r="C72" s="15" t="s">
        <v>128</v>
      </c>
      <c r="D72" s="16" t="s">
        <v>148</v>
      </c>
      <c r="E72" s="17">
        <v>1.7858796296296001E-2</v>
      </c>
      <c r="F72" s="17">
        <v>1.7557870370369998E-2</v>
      </c>
      <c r="G72" s="19">
        <v>1.7476851851852E-2</v>
      </c>
      <c r="H72" s="19">
        <v>1.7939814814814999E-2</v>
      </c>
      <c r="I72" s="17">
        <v>1.7928240740741001E-2</v>
      </c>
      <c r="J72" s="18"/>
      <c r="K72" s="18"/>
      <c r="L72" s="18"/>
      <c r="M72" s="34"/>
      <c r="N72" s="38"/>
      <c r="O72" s="18"/>
      <c r="P72" s="30">
        <v>1.7673611111111001E-2</v>
      </c>
      <c r="Q72" s="29">
        <v>1.7662037037037E-2</v>
      </c>
      <c r="R72" s="30">
        <v>1.7997685185184999E-2</v>
      </c>
      <c r="S72" s="30">
        <v>1.7858796296296001E-2</v>
      </c>
      <c r="T72" s="29">
        <v>1.8020833333333E-2</v>
      </c>
      <c r="U72" s="36"/>
      <c r="V72" s="21">
        <v>1.7824074074073999E-2</v>
      </c>
      <c r="W72" s="21">
        <v>1.7870370370369999E-2</v>
      </c>
      <c r="X72" s="36"/>
      <c r="Y72" s="23">
        <f t="shared" si="0"/>
        <v>12</v>
      </c>
      <c r="Z72" s="24">
        <f t="shared" si="2"/>
        <v>1.7476851851852E-2</v>
      </c>
      <c r="AA72" s="25">
        <f t="array" ref="AA72">AVERAGE(SMALL(E72:X72,{1,2,3}))</f>
        <v>1.7565586419753001E-2</v>
      </c>
      <c r="AB72" s="26">
        <f t="shared" si="1"/>
        <v>5.4398148148099984E-4</v>
      </c>
      <c r="AC72" s="17">
        <v>3.3206018518518003E-2</v>
      </c>
      <c r="AD72" s="31"/>
      <c r="AE72" s="29">
        <v>2.8923611111111001E-2</v>
      </c>
      <c r="AF72" s="17">
        <v>4.6111111111110999E-2</v>
      </c>
      <c r="AG72" s="27"/>
      <c r="AH72" s="13"/>
      <c r="AI72" s="10"/>
      <c r="AJ72" s="10"/>
      <c r="AK72" s="9"/>
      <c r="AL72" s="9"/>
      <c r="AM72" s="9"/>
    </row>
    <row r="73" spans="1:39" ht="18" customHeight="1" x14ac:dyDescent="0.25">
      <c r="A73" s="14">
        <v>71</v>
      </c>
      <c r="B73" s="14">
        <v>1908</v>
      </c>
      <c r="C73" s="15" t="s">
        <v>117</v>
      </c>
      <c r="D73" s="16" t="s">
        <v>149</v>
      </c>
      <c r="E73" s="17">
        <v>1.7129629629630001E-2</v>
      </c>
      <c r="F73" s="18"/>
      <c r="G73" s="19">
        <v>1.6979166666667E-2</v>
      </c>
      <c r="H73" s="20"/>
      <c r="I73" s="17">
        <v>1.7337962962962999E-2</v>
      </c>
      <c r="J73" s="18"/>
      <c r="K73" s="18"/>
      <c r="L73" s="18"/>
      <c r="M73" s="31"/>
      <c r="N73" s="18"/>
      <c r="O73" s="18"/>
      <c r="P73" s="34"/>
      <c r="Q73" s="7"/>
      <c r="R73" s="7"/>
      <c r="S73" s="30">
        <v>1.7048611111111001E-2</v>
      </c>
      <c r="T73" s="29">
        <v>1.7349537037037E-2</v>
      </c>
      <c r="U73" s="29">
        <v>1.6944444444443998E-2</v>
      </c>
      <c r="V73" s="21">
        <v>1.7268518518517999E-2</v>
      </c>
      <c r="W73" s="36"/>
      <c r="X73" s="36"/>
      <c r="Y73" s="23">
        <f t="shared" si="0"/>
        <v>7</v>
      </c>
      <c r="Z73" s="24">
        <f t="shared" si="2"/>
        <v>1.6944444444443998E-2</v>
      </c>
      <c r="AA73" s="25">
        <f t="array" ref="AA73">AVERAGE(SMALL(E73:X73,{1,2,3}))</f>
        <v>1.6990740740740667E-2</v>
      </c>
      <c r="AB73" s="26">
        <f t="shared" si="1"/>
        <v>4.050925925930017E-4</v>
      </c>
      <c r="AC73" s="34"/>
      <c r="AD73" s="34"/>
      <c r="AE73" s="18"/>
      <c r="AF73" s="18"/>
      <c r="AG73" s="27"/>
      <c r="AH73" s="13"/>
      <c r="AI73" s="10"/>
      <c r="AJ73" s="10"/>
      <c r="AK73" s="9"/>
      <c r="AL73" s="9"/>
      <c r="AM73" s="9"/>
    </row>
    <row r="74" spans="1:39" ht="18" customHeight="1" x14ac:dyDescent="0.25">
      <c r="A74" s="14">
        <v>72</v>
      </c>
      <c r="B74" s="14">
        <v>1909</v>
      </c>
      <c r="C74" s="15" t="s">
        <v>150</v>
      </c>
      <c r="D74" s="16" t="s">
        <v>151</v>
      </c>
      <c r="E74" s="17">
        <v>1.6493055555556E-2</v>
      </c>
      <c r="F74" s="17">
        <v>1.6365740740741E-2</v>
      </c>
      <c r="G74" s="19">
        <v>1.6261574074074001E-2</v>
      </c>
      <c r="H74" s="19">
        <v>1.6504629629630001E-2</v>
      </c>
      <c r="I74" s="17">
        <v>1.59375E-2</v>
      </c>
      <c r="J74" s="18"/>
      <c r="K74" s="17">
        <v>1.6307870370370001E-2</v>
      </c>
      <c r="L74" s="29">
        <v>1.6168981481481999E-2</v>
      </c>
      <c r="M74" s="34"/>
      <c r="N74" s="29">
        <v>1.6087962962962998E-2</v>
      </c>
      <c r="O74" s="30">
        <v>1.6030092592593002E-2</v>
      </c>
      <c r="P74" s="30">
        <v>1.5914351851851999E-2</v>
      </c>
      <c r="Q74" s="29">
        <v>1.6053240740741E-2</v>
      </c>
      <c r="R74" s="36"/>
      <c r="S74" s="30">
        <v>1.6296296296296E-2</v>
      </c>
      <c r="T74" s="33"/>
      <c r="U74" s="29">
        <v>1.5868055555555999E-2</v>
      </c>
      <c r="V74" s="21">
        <v>1.6250000000000001E-2</v>
      </c>
      <c r="W74" s="21">
        <v>1.5983796296296E-2</v>
      </c>
      <c r="X74" s="22">
        <v>1.6261574074074001E-2</v>
      </c>
      <c r="Y74" s="23">
        <f t="shared" si="0"/>
        <v>16</v>
      </c>
      <c r="Z74" s="24">
        <f t="shared" si="2"/>
        <v>1.5868055555555999E-2</v>
      </c>
      <c r="AA74" s="25">
        <f t="array" ref="AA74">AVERAGE(SMALL(E74:X74,{1,2,3}))</f>
        <v>1.5906635802469333E-2</v>
      </c>
      <c r="AB74" s="26">
        <f t="shared" si="1"/>
        <v>6.3657407407400127E-4</v>
      </c>
      <c r="AC74" s="17">
        <v>2.8865740740741001E-2</v>
      </c>
      <c r="AD74" s="31"/>
      <c r="AE74" s="18"/>
      <c r="AF74" s="18"/>
      <c r="AG74" s="27"/>
      <c r="AH74" s="13"/>
      <c r="AI74" s="10"/>
      <c r="AJ74" s="10"/>
      <c r="AK74" s="9"/>
      <c r="AL74" s="9"/>
      <c r="AM74" s="9"/>
    </row>
    <row r="75" spans="1:39" ht="18" customHeight="1" x14ac:dyDescent="0.25">
      <c r="A75" s="14">
        <v>73</v>
      </c>
      <c r="B75" s="14">
        <v>1910</v>
      </c>
      <c r="C75" s="15" t="s">
        <v>152</v>
      </c>
      <c r="D75" s="16" t="s">
        <v>153</v>
      </c>
      <c r="E75" s="17">
        <v>2.0127314814815001E-2</v>
      </c>
      <c r="F75" s="17">
        <v>1.9837962962963002E-2</v>
      </c>
      <c r="G75" s="19">
        <v>1.9375E-2</v>
      </c>
      <c r="H75" s="19">
        <v>2.0127314814815001E-2</v>
      </c>
      <c r="I75" s="17">
        <v>1.9351851851851998E-2</v>
      </c>
      <c r="J75" s="18"/>
      <c r="K75" s="18"/>
      <c r="L75" s="18"/>
      <c r="M75" s="29">
        <v>1.8124999999999999E-2</v>
      </c>
      <c r="N75" s="30">
        <v>1.8518518518518001E-2</v>
      </c>
      <c r="O75" s="30">
        <v>1.8124999999999999E-2</v>
      </c>
      <c r="P75" s="31"/>
      <c r="Q75" s="29">
        <v>1.8321759259259E-2</v>
      </c>
      <c r="R75" s="36"/>
      <c r="S75" s="36"/>
      <c r="T75" s="29">
        <v>1.8935185185184999E-2</v>
      </c>
      <c r="U75" s="29">
        <v>1.7685185185184998E-2</v>
      </c>
      <c r="V75" s="21">
        <v>1.8078703703703999E-2</v>
      </c>
      <c r="W75" s="21">
        <v>1.7754629629629998E-2</v>
      </c>
      <c r="X75" s="22">
        <v>1.7881944444443999E-2</v>
      </c>
      <c r="Y75" s="23">
        <f t="shared" si="0"/>
        <v>14</v>
      </c>
      <c r="Z75" s="24">
        <f t="shared" si="2"/>
        <v>1.7685185185184998E-2</v>
      </c>
      <c r="AA75" s="25">
        <f t="array" ref="AA75">AVERAGE(SMALL(E75:X75,{1,2,3}))</f>
        <v>1.7773919753086332E-2</v>
      </c>
      <c r="AB75" s="26">
        <f t="shared" si="1"/>
        <v>2.4421296296300021E-3</v>
      </c>
      <c r="AC75" s="46">
        <v>3.1712962962962998E-2</v>
      </c>
      <c r="AD75" s="46">
        <v>2.2048611111111002E-2</v>
      </c>
      <c r="AE75" s="47">
        <v>2.9722222222222001E-2</v>
      </c>
      <c r="AF75" s="46">
        <v>4.6192129629629999E-2</v>
      </c>
      <c r="AG75" s="48">
        <f>SUM(MIN(E74:X74)+SUM(AC75:AF75))</f>
        <v>0.14554398148148201</v>
      </c>
      <c r="AH75" s="13"/>
      <c r="AI75" s="10"/>
      <c r="AJ75" s="10"/>
      <c r="AK75" s="9"/>
      <c r="AL75" s="9"/>
      <c r="AM75" s="9"/>
    </row>
    <row r="76" spans="1:39" ht="18" customHeight="1" x14ac:dyDescent="0.25">
      <c r="A76" s="14">
        <v>74</v>
      </c>
      <c r="B76" s="14">
        <v>1911</v>
      </c>
      <c r="C76" s="15" t="s">
        <v>154</v>
      </c>
      <c r="D76" s="16" t="s">
        <v>155</v>
      </c>
      <c r="E76" s="17">
        <v>1.8043981481482001E-2</v>
      </c>
      <c r="F76" s="17">
        <v>1.8032407407407001E-2</v>
      </c>
      <c r="G76" s="19">
        <v>1.7696759259258999E-2</v>
      </c>
      <c r="H76" s="20"/>
      <c r="I76" s="17">
        <v>1.7291666666667E-2</v>
      </c>
      <c r="J76" s="17">
        <v>1.8055555555556001E-2</v>
      </c>
      <c r="K76" s="17">
        <v>1.7858796296296001E-2</v>
      </c>
      <c r="L76" s="17">
        <v>1.7835648148148E-2</v>
      </c>
      <c r="M76" s="34"/>
      <c r="N76" s="29">
        <v>1.7418981481482E-2</v>
      </c>
      <c r="O76" s="30">
        <v>1.7025462962962999E-2</v>
      </c>
      <c r="P76" s="34"/>
      <c r="Q76" s="7"/>
      <c r="R76" s="7"/>
      <c r="S76" s="7"/>
      <c r="T76" s="7"/>
      <c r="U76" s="29">
        <v>1.6770833333332999E-2</v>
      </c>
      <c r="V76" s="21">
        <v>1.6516203703704001E-2</v>
      </c>
      <c r="W76" s="21">
        <v>1.6493055555556E-2</v>
      </c>
      <c r="X76" s="22">
        <v>1.6168981481481999E-2</v>
      </c>
      <c r="Y76" s="23">
        <f t="shared" si="0"/>
        <v>13</v>
      </c>
      <c r="Z76" s="24">
        <f t="shared" si="2"/>
        <v>1.6168981481481999E-2</v>
      </c>
      <c r="AA76" s="25">
        <f t="array" ref="AA76">AVERAGE(SMALL(E76:X76,{1,2,3}))</f>
        <v>1.6392746913580669E-2</v>
      </c>
      <c r="AB76" s="26">
        <f t="shared" si="1"/>
        <v>1.8865740740740024E-3</v>
      </c>
      <c r="AC76" s="34"/>
      <c r="AD76" s="34"/>
      <c r="AE76" s="18"/>
      <c r="AF76" s="18"/>
      <c r="AG76" s="27"/>
      <c r="AH76" s="13"/>
      <c r="AI76" s="10"/>
      <c r="AJ76" s="10"/>
      <c r="AK76" s="9"/>
      <c r="AL76" s="9"/>
      <c r="AM76" s="9"/>
    </row>
    <row r="77" spans="1:39" ht="18" customHeight="1" x14ac:dyDescent="0.25">
      <c r="A77" s="14">
        <v>75</v>
      </c>
      <c r="B77" s="14">
        <v>1912</v>
      </c>
      <c r="C77" s="15" t="s">
        <v>156</v>
      </c>
      <c r="D77" s="16" t="s">
        <v>157</v>
      </c>
      <c r="E77" s="17">
        <v>1.8414351851852001E-2</v>
      </c>
      <c r="F77" s="17">
        <v>1.7546296296296001E-2</v>
      </c>
      <c r="G77" s="19">
        <v>1.7546296296296001E-2</v>
      </c>
      <c r="H77" s="19">
        <v>1.7546296296296001E-2</v>
      </c>
      <c r="I77" s="18"/>
      <c r="J77" s="17">
        <v>1.7974537037037001E-2</v>
      </c>
      <c r="K77" s="31"/>
      <c r="L77" s="17">
        <v>1.7789351851852001E-2</v>
      </c>
      <c r="M77" s="18"/>
      <c r="N77" s="18"/>
      <c r="O77" s="30">
        <v>1.7222222222222E-2</v>
      </c>
      <c r="P77" s="18"/>
      <c r="Q77" s="56"/>
      <c r="R77" s="7"/>
      <c r="S77" s="30">
        <v>1.7094907407407E-2</v>
      </c>
      <c r="T77" s="29">
        <v>1.7268518518517999E-2</v>
      </c>
      <c r="U77" s="29">
        <v>1.6828703703704002E-2</v>
      </c>
      <c r="V77" s="21">
        <v>1.7037037037037E-2</v>
      </c>
      <c r="W77" s="21">
        <v>1.6736111111111E-2</v>
      </c>
      <c r="X77" s="22">
        <v>1.7685185185184998E-2</v>
      </c>
      <c r="Y77" s="23">
        <f t="shared" si="0"/>
        <v>13</v>
      </c>
      <c r="Z77" s="24">
        <f t="shared" si="2"/>
        <v>1.6736111111111E-2</v>
      </c>
      <c r="AA77" s="25">
        <f t="array" ref="AA77">AVERAGE(SMALL(E77:X77,{1,2,3}))</f>
        <v>1.6867283950617335E-2</v>
      </c>
      <c r="AB77" s="26">
        <f t="shared" si="1"/>
        <v>1.6782407407410008E-3</v>
      </c>
      <c r="AC77" s="18"/>
      <c r="AD77" s="18"/>
      <c r="AE77" s="18"/>
      <c r="AF77" s="18"/>
      <c r="AG77" s="27"/>
      <c r="AH77" s="13"/>
      <c r="AI77" s="10"/>
      <c r="AJ77" s="10"/>
      <c r="AK77" s="9"/>
      <c r="AL77" s="9"/>
      <c r="AM77" s="9"/>
    </row>
    <row r="78" spans="1:39" ht="18" customHeight="1" x14ac:dyDescent="0.25">
      <c r="A78" s="14">
        <v>76</v>
      </c>
      <c r="B78" s="14">
        <v>1913</v>
      </c>
      <c r="C78" s="15" t="s">
        <v>158</v>
      </c>
      <c r="D78" s="16" t="s">
        <v>159</v>
      </c>
      <c r="E78" s="18"/>
      <c r="F78" s="17">
        <v>1.8645833333333001E-2</v>
      </c>
      <c r="G78" s="20"/>
      <c r="H78" s="20"/>
      <c r="I78" s="17">
        <v>1.7407407407407E-2</v>
      </c>
      <c r="J78" s="18"/>
      <c r="K78" s="17">
        <v>1.7465277777778E-2</v>
      </c>
      <c r="L78" s="29">
        <v>1.7442129629630002E-2</v>
      </c>
      <c r="M78" s="18"/>
      <c r="N78" s="18"/>
      <c r="O78" s="30">
        <v>1.7453703703703999E-2</v>
      </c>
      <c r="P78" s="30">
        <v>1.7326388888888999E-2</v>
      </c>
      <c r="Q78" s="29">
        <v>1.7199074074073999E-2</v>
      </c>
      <c r="R78" s="36"/>
      <c r="S78" s="30">
        <v>1.7233796296296001E-2</v>
      </c>
      <c r="T78" s="29">
        <v>1.7442129629630002E-2</v>
      </c>
      <c r="U78" s="36"/>
      <c r="V78" s="21">
        <v>1.7337962962962999E-2</v>
      </c>
      <c r="W78" s="36"/>
      <c r="X78" s="36"/>
      <c r="Y78" s="23">
        <f t="shared" si="0"/>
        <v>10</v>
      </c>
      <c r="Z78" s="24">
        <f t="shared" si="2"/>
        <v>1.7199074074073999E-2</v>
      </c>
      <c r="AA78" s="25">
        <f t="array" ref="AA78">AVERAGE(SMALL(E78:X78,{1,2,3}))</f>
        <v>1.7253086419753001E-2</v>
      </c>
      <c r="AB78" s="26">
        <f t="shared" si="1"/>
        <v>1.446759259259002E-3</v>
      </c>
      <c r="AC78" s="18"/>
      <c r="AD78" s="18"/>
      <c r="AE78" s="29">
        <v>2.7071759259259E-2</v>
      </c>
      <c r="AF78" s="36"/>
      <c r="AG78" s="27"/>
      <c r="AH78" s="13"/>
      <c r="AI78" s="10"/>
      <c r="AJ78" s="10"/>
      <c r="AK78" s="9"/>
      <c r="AL78" s="9"/>
      <c r="AM78" s="9"/>
    </row>
    <row r="79" spans="1:39" ht="18" customHeight="1" x14ac:dyDescent="0.25">
      <c r="A79" s="14">
        <v>77</v>
      </c>
      <c r="B79" s="14">
        <v>1914</v>
      </c>
      <c r="C79" s="15" t="s">
        <v>160</v>
      </c>
      <c r="D79" s="32" t="s">
        <v>161</v>
      </c>
      <c r="E79" s="18"/>
      <c r="F79" s="17">
        <v>1.7708333333333E-2</v>
      </c>
      <c r="G79" s="19">
        <v>1.7743055555556001E-2</v>
      </c>
      <c r="H79" s="20"/>
      <c r="I79" s="18"/>
      <c r="J79" s="17">
        <v>1.7881944444443999E-2</v>
      </c>
      <c r="K79" s="31"/>
      <c r="L79" s="17">
        <v>1.7824074074073999E-2</v>
      </c>
      <c r="M79" s="29">
        <v>1.7326388888888999E-2</v>
      </c>
      <c r="N79" s="18"/>
      <c r="O79" s="30">
        <v>1.7418981481482E-2</v>
      </c>
      <c r="P79" s="30">
        <v>1.7314814814815001E-2</v>
      </c>
      <c r="Q79" s="29">
        <v>1.7337962962962999E-2</v>
      </c>
      <c r="R79" s="36"/>
      <c r="S79" s="30">
        <v>1.7141203703703999E-2</v>
      </c>
      <c r="T79" s="29">
        <v>1.8252314814814999E-2</v>
      </c>
      <c r="U79" s="29">
        <v>1.7048611111111001E-2</v>
      </c>
      <c r="V79" s="21">
        <v>1.7071759259258999E-2</v>
      </c>
      <c r="W79" s="21">
        <v>1.7094907407407E-2</v>
      </c>
      <c r="X79" s="22">
        <v>1.7083333333332999E-2</v>
      </c>
      <c r="Y79" s="23">
        <f t="shared" si="0"/>
        <v>14</v>
      </c>
      <c r="Z79" s="24">
        <f t="shared" si="2"/>
        <v>1.7048611111111001E-2</v>
      </c>
      <c r="AA79" s="25">
        <f t="array" ref="AA79">AVERAGE(SMALL(E79:X79,{1,2,3}))</f>
        <v>1.7067901234567664E-2</v>
      </c>
      <c r="AB79" s="26">
        <f t="shared" si="1"/>
        <v>1.2037037037039983E-3</v>
      </c>
      <c r="AC79" s="18"/>
      <c r="AD79" s="18"/>
      <c r="AE79" s="18"/>
      <c r="AF79" s="18"/>
      <c r="AG79" s="27"/>
      <c r="AH79" s="13"/>
      <c r="AI79" s="10"/>
      <c r="AJ79" s="10"/>
      <c r="AK79" s="9"/>
      <c r="AL79" s="9"/>
      <c r="AM79" s="9"/>
    </row>
    <row r="80" spans="1:39" ht="18" customHeight="1" x14ac:dyDescent="0.25">
      <c r="A80" s="14">
        <v>78</v>
      </c>
      <c r="B80" s="14">
        <v>1915</v>
      </c>
      <c r="C80" s="15" t="s">
        <v>126</v>
      </c>
      <c r="D80" s="16" t="s">
        <v>162</v>
      </c>
      <c r="E80" s="17">
        <v>1.7835648148148E-2</v>
      </c>
      <c r="F80" s="17">
        <v>1.7777777777778E-2</v>
      </c>
      <c r="G80" s="19">
        <v>1.7372685185185002E-2</v>
      </c>
      <c r="H80" s="19">
        <v>1.7708333333333E-2</v>
      </c>
      <c r="I80" s="18"/>
      <c r="J80" s="17">
        <v>1.7766203703703999E-2</v>
      </c>
      <c r="K80" s="17">
        <v>1.7858796296296001E-2</v>
      </c>
      <c r="L80" s="17">
        <v>1.7685185185184998E-2</v>
      </c>
      <c r="M80" s="17">
        <v>1.7025462962962999E-2</v>
      </c>
      <c r="N80" s="29">
        <v>1.7141203703703999E-2</v>
      </c>
      <c r="O80" s="30">
        <v>1.6990740740741E-2</v>
      </c>
      <c r="P80" s="30">
        <v>1.6932870370370001E-2</v>
      </c>
      <c r="Q80" s="29">
        <v>1.6736111111111E-2</v>
      </c>
      <c r="R80" s="36"/>
      <c r="S80" s="30">
        <v>1.6932870370370001E-2</v>
      </c>
      <c r="T80" s="29">
        <v>1.7048611111111001E-2</v>
      </c>
      <c r="U80" s="29">
        <v>1.6620370370370001E-2</v>
      </c>
      <c r="V80" s="21">
        <v>1.6921296296296E-2</v>
      </c>
      <c r="W80" s="21">
        <v>1.6898148148147999E-2</v>
      </c>
      <c r="X80" s="36"/>
      <c r="Y80" s="23">
        <f t="shared" si="0"/>
        <v>17</v>
      </c>
      <c r="Z80" s="24">
        <f t="shared" si="2"/>
        <v>1.6620370370370001E-2</v>
      </c>
      <c r="AA80" s="25">
        <f t="array" ref="AA80">AVERAGE(SMALL(E80:X80,{1,2,3}))</f>
        <v>1.6751543209876332E-2</v>
      </c>
      <c r="AB80" s="26">
        <f t="shared" si="1"/>
        <v>1.2384259259260004E-3</v>
      </c>
      <c r="AC80" s="17">
        <v>2.8761574074073998E-2</v>
      </c>
      <c r="AD80" s="31"/>
      <c r="AE80" s="29">
        <v>2.6666666666667001E-2</v>
      </c>
      <c r="AF80" s="36"/>
      <c r="AG80" s="27"/>
      <c r="AH80" s="13"/>
      <c r="AI80" s="10"/>
      <c r="AJ80" s="10"/>
      <c r="AK80" s="9"/>
      <c r="AL80" s="9"/>
      <c r="AM80" s="9"/>
    </row>
    <row r="81" spans="1:39" ht="18" customHeight="1" x14ac:dyDescent="0.25">
      <c r="A81" s="14">
        <v>79</v>
      </c>
      <c r="B81" s="14">
        <v>1916</v>
      </c>
      <c r="C81" s="15" t="s">
        <v>163</v>
      </c>
      <c r="D81" s="16" t="s">
        <v>164</v>
      </c>
      <c r="E81" s="17">
        <v>1.7233796296296001E-2</v>
      </c>
      <c r="F81" s="17">
        <v>1.7337962962962999E-2</v>
      </c>
      <c r="G81" s="20"/>
      <c r="H81" s="20"/>
      <c r="I81" s="18"/>
      <c r="J81" s="18"/>
      <c r="K81" s="31"/>
      <c r="L81" s="18"/>
      <c r="M81" s="18"/>
      <c r="N81" s="18"/>
      <c r="O81" s="18"/>
      <c r="P81" s="18"/>
      <c r="Q81" s="7"/>
      <c r="R81" s="7"/>
      <c r="S81" s="7"/>
      <c r="T81" s="7"/>
      <c r="U81" s="7"/>
      <c r="V81" s="7"/>
      <c r="W81" s="44"/>
      <c r="X81" s="49"/>
      <c r="Y81" s="23">
        <f t="shared" si="0"/>
        <v>2</v>
      </c>
      <c r="Z81" s="24">
        <f t="shared" si="2"/>
        <v>1.7233796296296001E-2</v>
      </c>
      <c r="AA81" s="37"/>
      <c r="AB81" s="26">
        <f t="shared" si="1"/>
        <v>1.0416666666699867E-4</v>
      </c>
      <c r="AC81" s="18"/>
      <c r="AD81" s="18"/>
      <c r="AE81" s="18"/>
      <c r="AF81" s="18"/>
      <c r="AG81" s="27"/>
      <c r="AH81" s="13"/>
      <c r="AI81" s="10"/>
      <c r="AJ81" s="10"/>
      <c r="AK81" s="9"/>
      <c r="AL81" s="9"/>
      <c r="AM81" s="9"/>
    </row>
    <row r="82" spans="1:39" ht="18" customHeight="1" x14ac:dyDescent="0.25">
      <c r="A82" s="14">
        <v>80</v>
      </c>
      <c r="B82" s="14">
        <v>1917</v>
      </c>
      <c r="C82" s="15" t="s">
        <v>165</v>
      </c>
      <c r="D82" s="16" t="s">
        <v>166</v>
      </c>
      <c r="E82" s="18"/>
      <c r="F82" s="17">
        <v>1.8159722222222001E-2</v>
      </c>
      <c r="G82" s="20"/>
      <c r="H82" s="20"/>
      <c r="I82" s="18"/>
      <c r="J82" s="18"/>
      <c r="K82" s="18"/>
      <c r="L82" s="18"/>
      <c r="M82" s="29">
        <v>1.7129629629630001E-2</v>
      </c>
      <c r="N82" s="30">
        <v>1.7118055555556001E-2</v>
      </c>
      <c r="O82" s="18"/>
      <c r="P82" s="30">
        <v>1.7233796296296001E-2</v>
      </c>
      <c r="Q82" s="29">
        <v>1.6944444444443998E-2</v>
      </c>
      <c r="R82" s="36"/>
      <c r="S82" s="30">
        <v>1.7118055555556001E-2</v>
      </c>
      <c r="T82" s="33"/>
      <c r="U82" s="29">
        <v>1.6909722222222E-2</v>
      </c>
      <c r="V82" s="33"/>
      <c r="W82" s="33"/>
      <c r="X82" s="33"/>
      <c r="Y82" s="23">
        <f t="shared" si="0"/>
        <v>7</v>
      </c>
      <c r="Z82" s="24">
        <f t="shared" si="2"/>
        <v>1.6909722222222E-2</v>
      </c>
      <c r="AA82" s="25">
        <f t="array" ref="AA82">AVERAGE(SMALL(E82:X82,{1,2,3}))</f>
        <v>1.6990740740740667E-2</v>
      </c>
      <c r="AB82" s="26">
        <f t="shared" si="1"/>
        <v>1.2500000000000011E-3</v>
      </c>
      <c r="AC82" s="18"/>
      <c r="AD82" s="18"/>
      <c r="AE82" s="18"/>
      <c r="AF82" s="18"/>
      <c r="AG82" s="27"/>
      <c r="AH82" s="13"/>
      <c r="AI82" s="10"/>
      <c r="AJ82" s="10"/>
      <c r="AK82" s="9"/>
      <c r="AL82" s="9"/>
      <c r="AM82" s="9"/>
    </row>
    <row r="83" spans="1:39" ht="18" customHeight="1" x14ac:dyDescent="0.25">
      <c r="A83" s="14">
        <v>81</v>
      </c>
      <c r="B83" s="14">
        <v>1918</v>
      </c>
      <c r="C83" s="15" t="s">
        <v>167</v>
      </c>
      <c r="D83" s="16" t="s">
        <v>168</v>
      </c>
      <c r="E83" s="17">
        <v>1.8067129629629999E-2</v>
      </c>
      <c r="F83" s="18"/>
      <c r="G83" s="19">
        <v>1.7997685185184999E-2</v>
      </c>
      <c r="H83" s="20"/>
      <c r="I83" s="17">
        <v>1.8159722222222001E-2</v>
      </c>
      <c r="J83" s="17">
        <v>1.8067129629629999E-2</v>
      </c>
      <c r="K83" s="31"/>
      <c r="L83" s="18"/>
      <c r="M83" s="34"/>
      <c r="N83" s="29">
        <v>1.7997685185184999E-2</v>
      </c>
      <c r="O83" s="30">
        <v>1.7916666666667001E-2</v>
      </c>
      <c r="P83" s="30">
        <v>1.8611111111110999E-2</v>
      </c>
      <c r="Q83" s="7"/>
      <c r="R83" s="30">
        <v>1.8217592592593E-2</v>
      </c>
      <c r="S83" s="30">
        <v>1.7916666666667001E-2</v>
      </c>
      <c r="T83" s="29">
        <v>1.8171296296296002E-2</v>
      </c>
      <c r="U83" s="36"/>
      <c r="V83" s="36"/>
      <c r="W83" s="36"/>
      <c r="X83" s="36"/>
      <c r="Y83" s="23">
        <f t="shared" si="0"/>
        <v>10</v>
      </c>
      <c r="Z83" s="24">
        <f t="shared" si="2"/>
        <v>1.7916666666667001E-2</v>
      </c>
      <c r="AA83" s="25">
        <f t="array" ref="AA83">AVERAGE(SMALL(E83:X83,{1,2,3}))</f>
        <v>1.7943672839506333E-2</v>
      </c>
      <c r="AB83" s="26">
        <f t="shared" si="1"/>
        <v>6.9444444444399789E-4</v>
      </c>
      <c r="AC83" s="17">
        <v>3.1608796296296003E-2</v>
      </c>
      <c r="AD83" s="31"/>
      <c r="AE83" s="18"/>
      <c r="AF83" s="17">
        <v>4.7280092592592998E-2</v>
      </c>
      <c r="AG83" s="27"/>
      <c r="AH83" s="13"/>
      <c r="AI83" s="10"/>
      <c r="AJ83" s="10"/>
      <c r="AK83" s="9"/>
      <c r="AL83" s="9"/>
      <c r="AM83" s="9"/>
    </row>
    <row r="84" spans="1:39" ht="18" customHeight="1" x14ac:dyDescent="0.25">
      <c r="A84" s="14">
        <v>82</v>
      </c>
      <c r="B84" s="14">
        <v>1919</v>
      </c>
      <c r="C84" s="15" t="s">
        <v>122</v>
      </c>
      <c r="D84" s="32" t="s">
        <v>169</v>
      </c>
      <c r="E84" s="18"/>
      <c r="F84" s="18"/>
      <c r="G84" s="19">
        <v>1.6319444444444001E-2</v>
      </c>
      <c r="H84" s="20"/>
      <c r="I84" s="17">
        <v>1.6724537037037E-2</v>
      </c>
      <c r="J84" s="18"/>
      <c r="K84" s="31"/>
      <c r="L84" s="18"/>
      <c r="M84" s="18"/>
      <c r="N84" s="18"/>
      <c r="O84" s="18"/>
      <c r="P84" s="31"/>
      <c r="Q84" s="7"/>
      <c r="R84" s="7"/>
      <c r="S84" s="30">
        <v>1.8831018518518001E-2</v>
      </c>
      <c r="T84" s="29">
        <v>1.6562500000000001E-2</v>
      </c>
      <c r="U84" s="36"/>
      <c r="V84" s="21">
        <v>1.6898148148147999E-2</v>
      </c>
      <c r="W84" s="21">
        <v>1.6284722222221999E-2</v>
      </c>
      <c r="X84" s="22">
        <v>1.6168981481481999E-2</v>
      </c>
      <c r="Y84" s="23">
        <f t="shared" si="0"/>
        <v>7</v>
      </c>
      <c r="Z84" s="24">
        <f t="shared" si="2"/>
        <v>1.6168981481481999E-2</v>
      </c>
      <c r="AA84" s="25">
        <f t="array" ref="AA84">AVERAGE(SMALL(E84:X84,{1,2,3}))</f>
        <v>1.6257716049382667E-2</v>
      </c>
      <c r="AB84" s="26">
        <f t="shared" si="1"/>
        <v>2.6620370370360018E-3</v>
      </c>
      <c r="AC84" s="17">
        <v>2.9409722222222E-2</v>
      </c>
      <c r="AD84" s="31"/>
      <c r="AE84" s="18"/>
      <c r="AF84" s="17">
        <v>4.1724537037036998E-2</v>
      </c>
      <c r="AG84" s="27"/>
      <c r="AH84" s="13"/>
      <c r="AI84" s="10"/>
      <c r="AJ84" s="10"/>
      <c r="AK84" s="9"/>
      <c r="AL84" s="9"/>
      <c r="AM84" s="9"/>
    </row>
    <row r="85" spans="1:39" ht="18" customHeight="1" x14ac:dyDescent="0.25">
      <c r="A85" s="14">
        <v>83</v>
      </c>
      <c r="B85" s="14">
        <v>1920</v>
      </c>
      <c r="C85" s="15" t="s">
        <v>170</v>
      </c>
      <c r="D85" s="32" t="s">
        <v>171</v>
      </c>
      <c r="E85" s="18"/>
      <c r="F85" s="18"/>
      <c r="G85" s="19">
        <v>1.7743055555556001E-2</v>
      </c>
      <c r="H85" s="20"/>
      <c r="I85" s="17">
        <v>1.7789351851852001E-2</v>
      </c>
      <c r="J85" s="18"/>
      <c r="K85" s="31"/>
      <c r="L85" s="18"/>
      <c r="M85" s="34"/>
      <c r="N85" s="29">
        <v>1.7384259259258999E-2</v>
      </c>
      <c r="O85" s="18"/>
      <c r="P85" s="30">
        <v>1.6944444444443998E-2</v>
      </c>
      <c r="Q85" s="7"/>
      <c r="R85" s="7"/>
      <c r="S85" s="7"/>
      <c r="T85" s="29">
        <v>1.7395833333333E-2</v>
      </c>
      <c r="U85" s="29">
        <v>1.7025462962962999E-2</v>
      </c>
      <c r="V85" s="36"/>
      <c r="W85" s="36"/>
      <c r="X85" s="36"/>
      <c r="Y85" s="23">
        <f t="shared" si="0"/>
        <v>6</v>
      </c>
      <c r="Z85" s="24">
        <f t="shared" si="2"/>
        <v>1.6944444444443998E-2</v>
      </c>
      <c r="AA85" s="25">
        <f t="array" ref="AA85">AVERAGE(SMALL(E85:X85,{1,2,3}))</f>
        <v>1.7118055555555331E-2</v>
      </c>
      <c r="AB85" s="26">
        <f t="shared" si="1"/>
        <v>8.4490740740800208E-4</v>
      </c>
      <c r="AC85" s="17">
        <v>3.162037037037E-2</v>
      </c>
      <c r="AD85" s="31"/>
      <c r="AE85" s="18"/>
      <c r="AF85" s="18"/>
      <c r="AG85" s="27"/>
      <c r="AH85" s="13"/>
      <c r="AI85" s="10"/>
      <c r="AJ85" s="10"/>
      <c r="AK85" s="9"/>
      <c r="AL85" s="9"/>
      <c r="AM85" s="9"/>
    </row>
    <row r="86" spans="1:39" ht="18" customHeight="1" x14ac:dyDescent="0.25">
      <c r="A86" s="14">
        <v>84</v>
      </c>
      <c r="B86" s="14">
        <v>1921</v>
      </c>
      <c r="C86" s="15" t="s">
        <v>128</v>
      </c>
      <c r="D86" s="16" t="s">
        <v>172</v>
      </c>
      <c r="E86" s="18"/>
      <c r="F86" s="18"/>
      <c r="G86" s="19">
        <v>1.6724537037037E-2</v>
      </c>
      <c r="H86" s="20"/>
      <c r="I86" s="17">
        <v>1.6597222222221999E-2</v>
      </c>
      <c r="J86" s="18"/>
      <c r="K86" s="18"/>
      <c r="L86" s="18"/>
      <c r="M86" s="34"/>
      <c r="N86" s="36"/>
      <c r="O86" s="30">
        <v>1.6678240740741E-2</v>
      </c>
      <c r="P86" s="30">
        <v>1.6562500000000001E-2</v>
      </c>
      <c r="Q86" s="29">
        <v>1.6550925925926E-2</v>
      </c>
      <c r="R86" s="36"/>
      <c r="S86" s="36"/>
      <c r="T86" s="29">
        <v>1.6886574074073998E-2</v>
      </c>
      <c r="U86" s="29">
        <v>1.6423611111111E-2</v>
      </c>
      <c r="V86" s="36"/>
      <c r="W86" s="21">
        <v>1.6863425925926E-2</v>
      </c>
      <c r="X86" s="36"/>
      <c r="Y86" s="23">
        <f t="shared" si="0"/>
        <v>8</v>
      </c>
      <c r="Z86" s="24">
        <f t="shared" si="2"/>
        <v>1.6423611111111E-2</v>
      </c>
      <c r="AA86" s="25">
        <f t="array" ref="AA86">AVERAGE(SMALL(E86:X86,{1,2,3}))</f>
        <v>1.6512345679012334E-2</v>
      </c>
      <c r="AB86" s="26">
        <f t="shared" si="1"/>
        <v>4.6296296296299833E-4</v>
      </c>
      <c r="AC86" s="34"/>
      <c r="AD86" s="34"/>
      <c r="AE86" s="18"/>
      <c r="AF86" s="18"/>
      <c r="AG86" s="27"/>
      <c r="AH86" s="13"/>
      <c r="AI86" s="10"/>
      <c r="AJ86" s="10"/>
      <c r="AK86" s="9"/>
      <c r="AL86" s="9"/>
      <c r="AM86" s="9"/>
    </row>
    <row r="87" spans="1:39" ht="18" customHeight="1" x14ac:dyDescent="0.25">
      <c r="A87" s="14">
        <v>85</v>
      </c>
      <c r="B87" s="14">
        <v>1922</v>
      </c>
      <c r="C87" s="15" t="s">
        <v>173</v>
      </c>
      <c r="D87" s="32" t="s">
        <v>165</v>
      </c>
      <c r="E87" s="18"/>
      <c r="F87" s="18"/>
      <c r="G87" s="19">
        <v>1.8842592592593001E-2</v>
      </c>
      <c r="H87" s="20"/>
      <c r="I87" s="17">
        <v>1.7939814814814999E-2</v>
      </c>
      <c r="J87" s="17">
        <v>1.8321759259259E-2</v>
      </c>
      <c r="K87" s="17">
        <v>1.7476851851852E-2</v>
      </c>
      <c r="L87" s="17">
        <v>1.7569444444443999E-2</v>
      </c>
      <c r="M87" s="17">
        <v>1.7858796296296001E-2</v>
      </c>
      <c r="N87" s="29">
        <v>1.7384259259258999E-2</v>
      </c>
      <c r="O87" s="52"/>
      <c r="P87" s="31"/>
      <c r="Q87" s="29">
        <v>1.7557870370369998E-2</v>
      </c>
      <c r="R87" s="36"/>
      <c r="S87" s="36"/>
      <c r="T87" s="36"/>
      <c r="U87" s="36"/>
      <c r="V87" s="36"/>
      <c r="W87" s="36"/>
      <c r="X87" s="36"/>
      <c r="Y87" s="23">
        <f t="shared" si="0"/>
        <v>8</v>
      </c>
      <c r="Z87" s="24">
        <f t="shared" si="2"/>
        <v>1.7384259259258999E-2</v>
      </c>
      <c r="AA87" s="25">
        <f t="array" ref="AA87">AVERAGE(SMALL(E87:X87,{1,2,3}))</f>
        <v>1.7472993827160332E-2</v>
      </c>
      <c r="AB87" s="26">
        <f t="shared" si="1"/>
        <v>1.4583333333340019E-3</v>
      </c>
      <c r="AC87" s="17">
        <v>3.0358796296295999E-2</v>
      </c>
      <c r="AD87" s="17">
        <v>2.0671296296296E-2</v>
      </c>
      <c r="AE87" s="18"/>
      <c r="AF87" s="18"/>
      <c r="AG87" s="27"/>
      <c r="AH87" s="13"/>
      <c r="AI87" s="10"/>
      <c r="AJ87" s="10"/>
      <c r="AK87" s="9"/>
      <c r="AL87" s="9"/>
      <c r="AM87" s="9"/>
    </row>
    <row r="88" spans="1:39" ht="18" customHeight="1" x14ac:dyDescent="0.25">
      <c r="A88" s="14">
        <v>86</v>
      </c>
      <c r="B88" s="14">
        <v>1923</v>
      </c>
      <c r="C88" s="15" t="s">
        <v>174</v>
      </c>
      <c r="D88" s="32" t="s">
        <v>49</v>
      </c>
      <c r="E88" s="18"/>
      <c r="F88" s="18"/>
      <c r="G88" s="19">
        <v>1.9537037037036999E-2</v>
      </c>
      <c r="H88" s="19">
        <v>1.9224537037036998E-2</v>
      </c>
      <c r="I88" s="18"/>
      <c r="J88" s="18"/>
      <c r="K88" s="18"/>
      <c r="L88" s="18"/>
      <c r="M88" s="31"/>
      <c r="N88" s="18"/>
      <c r="O88" s="18"/>
      <c r="P88" s="34"/>
      <c r="Q88" s="29">
        <v>1.9444444444444001E-2</v>
      </c>
      <c r="R88" s="36"/>
      <c r="S88" s="36"/>
      <c r="T88" s="36"/>
      <c r="U88" s="36"/>
      <c r="V88" s="36"/>
      <c r="W88" s="36"/>
      <c r="X88" s="36"/>
      <c r="Y88" s="23">
        <f t="shared" si="0"/>
        <v>3</v>
      </c>
      <c r="Z88" s="24">
        <f t="shared" si="2"/>
        <v>1.9224537037036998E-2</v>
      </c>
      <c r="AA88" s="25">
        <f t="array" ref="AA88">AVERAGE(SMALL(E88:X88,{1,2,3}))</f>
        <v>1.9402006172839333E-2</v>
      </c>
      <c r="AB88" s="26">
        <f t="shared" si="1"/>
        <v>3.1250000000000028E-4</v>
      </c>
      <c r="AC88" s="34"/>
      <c r="AD88" s="34"/>
      <c r="AE88" s="18"/>
      <c r="AF88" s="18"/>
      <c r="AG88" s="27"/>
      <c r="AH88" s="13"/>
      <c r="AI88" s="10"/>
      <c r="AJ88" s="10"/>
      <c r="AK88" s="9"/>
      <c r="AL88" s="9"/>
      <c r="AM88" s="9"/>
    </row>
    <row r="89" spans="1:39" ht="18" customHeight="1" x14ac:dyDescent="0.25">
      <c r="A89" s="14">
        <v>87</v>
      </c>
      <c r="B89" s="14">
        <v>1924</v>
      </c>
      <c r="C89" s="15" t="s">
        <v>81</v>
      </c>
      <c r="D89" s="39" t="s">
        <v>175</v>
      </c>
      <c r="E89" s="18"/>
      <c r="F89" s="18"/>
      <c r="G89" s="20"/>
      <c r="H89" s="19">
        <v>2.0127314814815001E-2</v>
      </c>
      <c r="I89" s="17">
        <v>2.0069444444444001E-2</v>
      </c>
      <c r="J89" s="18"/>
      <c r="K89" s="17">
        <v>2.0138888888889001E-2</v>
      </c>
      <c r="L89" s="29">
        <v>1.9583333333333001E-2</v>
      </c>
      <c r="M89" s="31"/>
      <c r="N89" s="30">
        <v>1.9375E-2</v>
      </c>
      <c r="O89" s="30">
        <v>1.8738425925925999E-2</v>
      </c>
      <c r="P89" s="34"/>
      <c r="Q89" s="7"/>
      <c r="R89" s="7"/>
      <c r="S89" s="30">
        <v>1.9606481481481999E-2</v>
      </c>
      <c r="T89" s="33"/>
      <c r="U89" s="33"/>
      <c r="V89" s="33"/>
      <c r="W89" s="33"/>
      <c r="X89" s="22">
        <v>2.0069444444444001E-2</v>
      </c>
      <c r="Y89" s="23">
        <f t="shared" si="0"/>
        <v>8</v>
      </c>
      <c r="Z89" s="24">
        <f t="shared" si="2"/>
        <v>1.8738425925925999E-2</v>
      </c>
      <c r="AA89" s="25">
        <f t="array" ref="AA89">AVERAGE(SMALL(E89:X89,{1,2,3}))</f>
        <v>1.9232253086419664E-2</v>
      </c>
      <c r="AB89" s="26">
        <f t="shared" si="1"/>
        <v>1.4004629629630026E-3</v>
      </c>
      <c r="AC89" s="34"/>
      <c r="AD89" s="34"/>
      <c r="AE89" s="18"/>
      <c r="AF89" s="17">
        <v>5.3668981481481998E-2</v>
      </c>
      <c r="AG89" s="27"/>
      <c r="AH89" s="13"/>
      <c r="AI89" s="10"/>
      <c r="AJ89" s="10"/>
      <c r="AK89" s="9"/>
      <c r="AL89" s="9"/>
      <c r="AM89" s="9"/>
    </row>
    <row r="90" spans="1:39" ht="18" customHeight="1" x14ac:dyDescent="0.25">
      <c r="A90" s="14">
        <v>88</v>
      </c>
      <c r="B90" s="14">
        <v>1925</v>
      </c>
      <c r="C90" s="15" t="s">
        <v>176</v>
      </c>
      <c r="D90" s="16" t="s">
        <v>177</v>
      </c>
      <c r="E90" s="18"/>
      <c r="F90" s="18"/>
      <c r="G90" s="20"/>
      <c r="H90" s="20"/>
      <c r="I90" s="31"/>
      <c r="J90" s="18"/>
      <c r="K90" s="17">
        <v>1.7928240740741001E-2</v>
      </c>
      <c r="L90" s="17">
        <v>1.7291666666667E-2</v>
      </c>
      <c r="M90" s="34"/>
      <c r="N90" s="29">
        <v>1.7349537037037E-2</v>
      </c>
      <c r="O90" s="30">
        <v>1.6990740740741E-2</v>
      </c>
      <c r="P90" s="30">
        <v>1.7256944444443999E-2</v>
      </c>
      <c r="Q90" s="7"/>
      <c r="R90" s="7"/>
      <c r="S90" s="7"/>
      <c r="T90" s="29">
        <v>1.7291666666667E-2</v>
      </c>
      <c r="U90" s="36"/>
      <c r="V90" s="21">
        <v>1.8657407407407001E-2</v>
      </c>
      <c r="W90" s="36"/>
      <c r="X90" s="36"/>
      <c r="Y90" s="23">
        <f t="shared" si="0"/>
        <v>7</v>
      </c>
      <c r="Z90" s="24">
        <f t="shared" si="2"/>
        <v>1.6990740740741E-2</v>
      </c>
      <c r="AA90" s="25">
        <f t="array" ref="AA90">AVERAGE(SMALL(E90:X90,{1,2,3}))</f>
        <v>1.7179783950617335E-2</v>
      </c>
      <c r="AB90" s="26">
        <f t="shared" si="1"/>
        <v>1.6666666666660009E-3</v>
      </c>
      <c r="AC90" s="34"/>
      <c r="AD90" s="34"/>
      <c r="AE90" s="18"/>
      <c r="AF90" s="18"/>
      <c r="AG90" s="27"/>
      <c r="AH90" s="13"/>
      <c r="AI90" s="10"/>
      <c r="AJ90" s="10"/>
      <c r="AK90" s="9"/>
      <c r="AL90" s="9"/>
      <c r="AM90" s="9"/>
    </row>
    <row r="91" spans="1:39" ht="18" customHeight="1" x14ac:dyDescent="0.25">
      <c r="A91" s="14">
        <v>89</v>
      </c>
      <c r="B91" s="14">
        <v>1926</v>
      </c>
      <c r="C91" s="15" t="s">
        <v>147</v>
      </c>
      <c r="D91" s="16" t="s">
        <v>178</v>
      </c>
      <c r="E91" s="31"/>
      <c r="F91" s="31"/>
      <c r="G91" s="20"/>
      <c r="H91" s="20"/>
      <c r="I91" s="18"/>
      <c r="J91" s="18"/>
      <c r="K91" s="17">
        <v>1.5694444444444001E-2</v>
      </c>
      <c r="L91" s="17">
        <v>1.5601851851852E-2</v>
      </c>
      <c r="M91" s="17">
        <v>1.5185185185185E-2</v>
      </c>
      <c r="N91" s="38"/>
      <c r="O91" s="18"/>
      <c r="P91" s="31"/>
      <c r="Q91" s="29">
        <v>1.525462962963E-2</v>
      </c>
      <c r="R91" s="36"/>
      <c r="S91" s="30">
        <v>1.5092592592592999E-2</v>
      </c>
      <c r="T91" s="29">
        <v>1.5462962962963E-2</v>
      </c>
      <c r="U91" s="36"/>
      <c r="V91" s="21">
        <v>1.5150462962962999E-2</v>
      </c>
      <c r="W91" s="36"/>
      <c r="X91" s="22">
        <v>1.5358796296296001E-2</v>
      </c>
      <c r="Y91" s="23">
        <f t="shared" si="0"/>
        <v>8</v>
      </c>
      <c r="Z91" s="24">
        <f t="shared" si="2"/>
        <v>1.5092592592592999E-2</v>
      </c>
      <c r="AA91" s="25">
        <f t="array" ref="AA91">AVERAGE(SMALL(E91:X91,{1,2,3}))</f>
        <v>1.5142746913580333E-2</v>
      </c>
      <c r="AB91" s="26">
        <f t="shared" si="1"/>
        <v>6.0185185185100167E-4</v>
      </c>
      <c r="AC91" s="17">
        <v>2.6643518518518001E-2</v>
      </c>
      <c r="AD91" s="31"/>
      <c r="AE91" s="29">
        <v>2.3912037037036999E-2</v>
      </c>
      <c r="AF91" s="17">
        <v>3.9652777777778002E-2</v>
      </c>
      <c r="AG91" s="27"/>
      <c r="AH91" s="13"/>
      <c r="AI91" s="10"/>
      <c r="AJ91" s="10"/>
      <c r="AK91" s="9"/>
      <c r="AL91" s="9"/>
      <c r="AM91" s="9"/>
    </row>
    <row r="92" spans="1:39" ht="18" customHeight="1" x14ac:dyDescent="0.25">
      <c r="A92" s="14">
        <v>90</v>
      </c>
      <c r="B92" s="14">
        <v>1927</v>
      </c>
      <c r="C92" s="15" t="s">
        <v>179</v>
      </c>
      <c r="D92" s="16" t="s">
        <v>180</v>
      </c>
      <c r="E92" s="31"/>
      <c r="F92" s="31"/>
      <c r="G92" s="42"/>
      <c r="H92" s="42"/>
      <c r="I92" s="18"/>
      <c r="J92" s="31"/>
      <c r="K92" s="31"/>
      <c r="L92" s="31"/>
      <c r="M92" s="17">
        <v>1.6284722222221999E-2</v>
      </c>
      <c r="N92" s="18"/>
      <c r="O92" s="18"/>
      <c r="P92" s="31"/>
      <c r="Q92" s="7"/>
      <c r="R92" s="7"/>
      <c r="S92" s="7"/>
      <c r="T92" s="7"/>
      <c r="U92" s="7"/>
      <c r="V92" s="7"/>
      <c r="W92" s="7"/>
      <c r="X92" s="7"/>
      <c r="Y92" s="23">
        <f t="shared" si="0"/>
        <v>1</v>
      </c>
      <c r="Z92" s="24">
        <f t="shared" si="2"/>
        <v>1.6284722222221999E-2</v>
      </c>
      <c r="AA92" s="37"/>
      <c r="AB92" s="26">
        <f t="shared" si="1"/>
        <v>0</v>
      </c>
      <c r="AC92" s="17">
        <v>2.7615740740741E-2</v>
      </c>
      <c r="AD92" s="31"/>
      <c r="AE92" s="18"/>
      <c r="AF92" s="18"/>
      <c r="AG92" s="27"/>
      <c r="AH92" s="13"/>
      <c r="AI92" s="10"/>
      <c r="AJ92" s="10"/>
      <c r="AK92" s="9"/>
      <c r="AL92" s="9"/>
      <c r="AM92" s="9"/>
    </row>
    <row r="93" spans="1:39" ht="18" customHeight="1" x14ac:dyDescent="0.25">
      <c r="A93" s="14">
        <v>91</v>
      </c>
      <c r="B93" s="14">
        <v>1928</v>
      </c>
      <c r="C93" s="15" t="s">
        <v>179</v>
      </c>
      <c r="D93" s="16" t="s">
        <v>181</v>
      </c>
      <c r="E93" s="18"/>
      <c r="F93" s="18"/>
      <c r="G93" s="20"/>
      <c r="H93" s="20"/>
      <c r="I93" s="18"/>
      <c r="J93" s="31"/>
      <c r="K93" s="31"/>
      <c r="L93" s="36"/>
      <c r="M93" s="31"/>
      <c r="N93" s="29">
        <v>1.5625E-2</v>
      </c>
      <c r="O93" s="30">
        <v>1.5196759259259E-2</v>
      </c>
      <c r="P93" s="31"/>
      <c r="Q93" s="7"/>
      <c r="R93" s="30">
        <v>1.5509259259259001E-2</v>
      </c>
      <c r="S93" s="30">
        <v>1.5520833333333E-2</v>
      </c>
      <c r="T93" s="29">
        <v>1.5613425925925999E-2</v>
      </c>
      <c r="U93" s="36"/>
      <c r="V93" s="21">
        <v>1.5625E-2</v>
      </c>
      <c r="W93" s="21">
        <v>1.6006944444444001E-2</v>
      </c>
      <c r="X93" s="22">
        <v>1.587962962963E-2</v>
      </c>
      <c r="Y93" s="23">
        <f t="shared" si="0"/>
        <v>8</v>
      </c>
      <c r="Z93" s="24">
        <f t="shared" si="2"/>
        <v>1.5196759259259E-2</v>
      </c>
      <c r="AA93" s="25">
        <f t="array" ref="AA93">AVERAGE(SMALL(E93:X93,{1,2,3}))</f>
        <v>1.5408950617283666E-2</v>
      </c>
      <c r="AB93" s="26">
        <f t="shared" si="1"/>
        <v>8.1018518518500074E-4</v>
      </c>
      <c r="AC93" s="17">
        <v>2.9340277777778E-2</v>
      </c>
      <c r="AD93" s="17">
        <v>1.8368055555556002E-2</v>
      </c>
      <c r="AE93" s="29">
        <v>2.4317129629630001E-2</v>
      </c>
      <c r="AF93" s="36"/>
      <c r="AG93" s="27"/>
      <c r="AH93" s="13"/>
      <c r="AI93" s="10"/>
      <c r="AJ93" s="10"/>
      <c r="AK93" s="9"/>
      <c r="AL93" s="9"/>
      <c r="AM93" s="9"/>
    </row>
    <row r="94" spans="1:39" ht="18" customHeight="1" x14ac:dyDescent="0.25">
      <c r="A94" s="14">
        <v>92</v>
      </c>
      <c r="B94" s="14">
        <v>1929</v>
      </c>
      <c r="C94" s="15" t="s">
        <v>182</v>
      </c>
      <c r="D94" s="16" t="s">
        <v>183</v>
      </c>
      <c r="E94" s="18"/>
      <c r="F94" s="31"/>
      <c r="G94" s="42"/>
      <c r="H94" s="20"/>
      <c r="I94" s="18"/>
      <c r="J94" s="18"/>
      <c r="K94" s="31"/>
      <c r="L94" s="18"/>
      <c r="M94" s="29">
        <v>1.7534722222222E-2</v>
      </c>
      <c r="N94" s="30">
        <v>1.7175925925926001E-2</v>
      </c>
      <c r="O94" s="30">
        <v>1.7002314814815001E-2</v>
      </c>
      <c r="P94" s="18"/>
      <c r="Q94" s="7"/>
      <c r="R94" s="7"/>
      <c r="S94" s="7"/>
      <c r="T94" s="29">
        <v>1.7349537037037E-2</v>
      </c>
      <c r="U94" s="36"/>
      <c r="V94" s="21">
        <v>1.7361111111111001E-2</v>
      </c>
      <c r="W94" s="21">
        <v>1.7581018518518E-2</v>
      </c>
      <c r="X94" s="22">
        <v>1.6875000000000001E-2</v>
      </c>
      <c r="Y94" s="23">
        <f t="shared" si="0"/>
        <v>7</v>
      </c>
      <c r="Z94" s="24">
        <f t="shared" si="2"/>
        <v>1.6875000000000001E-2</v>
      </c>
      <c r="AA94" s="25">
        <f t="array" ref="AA94">AVERAGE(SMALL(E94:X94,{1,2,3}))</f>
        <v>1.7017746913580333E-2</v>
      </c>
      <c r="AB94" s="26">
        <f t="shared" si="1"/>
        <v>7.060185185179986E-4</v>
      </c>
      <c r="AC94" s="18"/>
      <c r="AD94" s="18"/>
      <c r="AE94" s="18"/>
      <c r="AF94" s="17">
        <v>4.4502314814815001E-2</v>
      </c>
      <c r="AG94" s="27"/>
      <c r="AH94" s="13"/>
      <c r="AI94" s="10"/>
      <c r="AJ94" s="10"/>
      <c r="AK94" s="9"/>
      <c r="AL94" s="9"/>
      <c r="AM94" s="9"/>
    </row>
    <row r="95" spans="1:39" ht="18" customHeight="1" x14ac:dyDescent="0.25">
      <c r="A95" s="14">
        <v>93</v>
      </c>
      <c r="B95" s="14">
        <v>1930</v>
      </c>
      <c r="C95" s="15" t="s">
        <v>147</v>
      </c>
      <c r="D95" s="16" t="s">
        <v>184</v>
      </c>
      <c r="E95" s="31"/>
      <c r="F95" s="31"/>
      <c r="G95" s="20"/>
      <c r="H95" s="20"/>
      <c r="I95" s="18"/>
      <c r="J95" s="18"/>
      <c r="K95" s="31"/>
      <c r="L95" s="31"/>
      <c r="M95" s="31"/>
      <c r="N95" s="38"/>
      <c r="O95" s="18"/>
      <c r="P95" s="30">
        <v>1.5335648148147999E-2</v>
      </c>
      <c r="Q95" s="29">
        <v>1.5439814814815E-2</v>
      </c>
      <c r="R95" s="36"/>
      <c r="S95" s="30">
        <v>1.5462962962963E-2</v>
      </c>
      <c r="T95" s="33"/>
      <c r="U95" s="29">
        <v>1.5358796296296001E-2</v>
      </c>
      <c r="V95" s="57"/>
      <c r="W95" s="21">
        <v>1.5625E-2</v>
      </c>
      <c r="X95" s="33"/>
      <c r="Y95" s="23">
        <f t="shared" si="0"/>
        <v>5</v>
      </c>
      <c r="Z95" s="24">
        <f t="shared" si="2"/>
        <v>1.5335648148147999E-2</v>
      </c>
      <c r="AA95" s="25">
        <f t="array" ref="AA95">AVERAGE(SMALL(E95:X95,{1,2,3}))</f>
        <v>1.5378086419753001E-2</v>
      </c>
      <c r="AB95" s="26">
        <f t="shared" si="1"/>
        <v>2.8935185185200059E-4</v>
      </c>
      <c r="AC95" s="31"/>
      <c r="AD95" s="31"/>
      <c r="AE95" s="18"/>
      <c r="AF95" s="18"/>
      <c r="AG95" s="27"/>
      <c r="AH95" s="13"/>
      <c r="AI95" s="10"/>
      <c r="AJ95" s="10"/>
      <c r="AK95" s="9"/>
      <c r="AL95" s="9"/>
      <c r="AM95" s="9"/>
    </row>
    <row r="96" spans="1:39" ht="18" customHeight="1" x14ac:dyDescent="0.25">
      <c r="A96" s="14">
        <v>94</v>
      </c>
      <c r="B96" s="14">
        <v>1931</v>
      </c>
      <c r="C96" s="15" t="s">
        <v>86</v>
      </c>
      <c r="D96" s="16" t="s">
        <v>185</v>
      </c>
      <c r="E96" s="31"/>
      <c r="F96" s="18"/>
      <c r="G96" s="42"/>
      <c r="H96" s="42"/>
      <c r="I96" s="31"/>
      <c r="J96" s="18"/>
      <c r="K96" s="31"/>
      <c r="L96" s="31"/>
      <c r="M96" s="18"/>
      <c r="N96" s="33"/>
      <c r="O96" s="18"/>
      <c r="P96" s="33"/>
      <c r="Q96" s="36"/>
      <c r="R96" s="33"/>
      <c r="S96" s="30">
        <v>1.8715277777778001E-2</v>
      </c>
      <c r="T96" s="29">
        <v>1.8101851851852001E-2</v>
      </c>
      <c r="U96" s="36"/>
      <c r="V96" s="21">
        <v>1.8680555555555999E-2</v>
      </c>
      <c r="W96" s="36"/>
      <c r="X96" s="36"/>
      <c r="Y96" s="23">
        <f t="shared" si="0"/>
        <v>3</v>
      </c>
      <c r="Z96" s="24">
        <f t="shared" si="2"/>
        <v>1.8101851851852001E-2</v>
      </c>
      <c r="AA96" s="25">
        <f t="array" ref="AA96">AVERAGE(SMALL(E96:X96,{1,2,3}))</f>
        <v>1.8499228395062E-2</v>
      </c>
      <c r="AB96" s="26">
        <f t="shared" si="1"/>
        <v>6.1342592592599984E-4</v>
      </c>
      <c r="AC96" s="18"/>
      <c r="AD96" s="31"/>
      <c r="AE96" s="36"/>
      <c r="AF96" s="36"/>
      <c r="AG96" s="27"/>
      <c r="AH96" s="13"/>
      <c r="AI96" s="10"/>
      <c r="AJ96" s="10"/>
      <c r="AK96" s="9"/>
      <c r="AL96" s="9"/>
      <c r="AM96" s="9"/>
    </row>
    <row r="97" spans="1:39" ht="18" customHeight="1" x14ac:dyDescent="0.25">
      <c r="A97" s="14">
        <v>95</v>
      </c>
      <c r="B97" s="14">
        <v>2001</v>
      </c>
      <c r="C97" s="15" t="s">
        <v>186</v>
      </c>
      <c r="D97" s="16" t="s">
        <v>187</v>
      </c>
      <c r="E97" s="17">
        <v>1.8923611111110999E-2</v>
      </c>
      <c r="F97" s="18"/>
      <c r="G97" s="19">
        <v>1.8217592592593E-2</v>
      </c>
      <c r="H97" s="20"/>
      <c r="I97" s="17">
        <v>1.8090277777778E-2</v>
      </c>
      <c r="J97" s="18"/>
      <c r="K97" s="31"/>
      <c r="L97" s="18"/>
      <c r="M97" s="29">
        <v>1.8032407407407001E-2</v>
      </c>
      <c r="N97" s="30">
        <v>1.7928240740741001E-2</v>
      </c>
      <c r="O97" s="30">
        <v>1.8136574074073999E-2</v>
      </c>
      <c r="P97" s="18"/>
      <c r="Q97" s="7"/>
      <c r="R97" s="7"/>
      <c r="S97" s="7"/>
      <c r="T97" s="7"/>
      <c r="U97" s="7"/>
      <c r="V97" s="7"/>
      <c r="W97" s="44"/>
      <c r="X97" s="49"/>
      <c r="Y97" s="23">
        <f t="shared" si="0"/>
        <v>6</v>
      </c>
      <c r="Z97" s="24">
        <f t="shared" si="2"/>
        <v>1.7928240740741001E-2</v>
      </c>
      <c r="AA97" s="25">
        <f t="array" ref="AA97">AVERAGE(SMALL(E97:X97,{1,2,3}))</f>
        <v>1.8016975308642002E-2</v>
      </c>
      <c r="AB97" s="26">
        <f t="shared" si="1"/>
        <v>9.9537037036999745E-4</v>
      </c>
      <c r="AC97" s="18"/>
      <c r="AD97" s="18"/>
      <c r="AE97" s="18"/>
      <c r="AF97" s="18"/>
      <c r="AG97" s="27"/>
      <c r="AH97" s="13"/>
      <c r="AI97" s="10"/>
      <c r="AJ97" s="10"/>
      <c r="AK97" s="9"/>
      <c r="AL97" s="9"/>
      <c r="AM97" s="9"/>
    </row>
    <row r="98" spans="1:39" ht="18" customHeight="1" x14ac:dyDescent="0.25">
      <c r="A98" s="14">
        <v>96</v>
      </c>
      <c r="B98" s="14">
        <v>2002</v>
      </c>
      <c r="C98" s="15" t="s">
        <v>188</v>
      </c>
      <c r="D98" s="16" t="s">
        <v>78</v>
      </c>
      <c r="E98" s="17">
        <v>2.0185185185185001E-2</v>
      </c>
      <c r="F98" s="17">
        <v>1.9953703703704001E-2</v>
      </c>
      <c r="G98" s="20"/>
      <c r="H98" s="20"/>
      <c r="I98" s="18"/>
      <c r="J98" s="18"/>
      <c r="K98" s="31"/>
      <c r="L98" s="18"/>
      <c r="M98" s="18"/>
      <c r="N98" s="18"/>
      <c r="O98" s="18"/>
      <c r="P98" s="31"/>
      <c r="Q98" s="7"/>
      <c r="R98" s="7"/>
      <c r="S98" s="7"/>
      <c r="T98" s="7"/>
      <c r="U98" s="7"/>
      <c r="V98" s="7"/>
      <c r="W98" s="7"/>
      <c r="X98" s="7"/>
      <c r="Y98" s="23">
        <f t="shared" si="0"/>
        <v>2</v>
      </c>
      <c r="Z98" s="24">
        <f t="shared" si="2"/>
        <v>1.9953703703704001E-2</v>
      </c>
      <c r="AA98" s="37"/>
      <c r="AB98" s="26">
        <f t="shared" si="1"/>
        <v>2.3148148148099956E-4</v>
      </c>
      <c r="AC98" s="17">
        <v>3.2881944444443999E-2</v>
      </c>
      <c r="AD98" s="31"/>
      <c r="AE98" s="18"/>
      <c r="AF98" s="18"/>
      <c r="AG98" s="27"/>
      <c r="AH98" s="13"/>
      <c r="AI98" s="10"/>
      <c r="AJ98" s="10"/>
      <c r="AK98" s="9"/>
      <c r="AL98" s="9"/>
      <c r="AM98" s="9"/>
    </row>
    <row r="99" spans="1:39" ht="18" customHeight="1" x14ac:dyDescent="0.25">
      <c r="A99" s="14">
        <v>97</v>
      </c>
      <c r="B99" s="14">
        <v>2003</v>
      </c>
      <c r="C99" s="15" t="s">
        <v>189</v>
      </c>
      <c r="D99" s="16" t="s">
        <v>149</v>
      </c>
      <c r="E99" s="17">
        <v>1.7372685185185002E-2</v>
      </c>
      <c r="F99" s="18"/>
      <c r="G99" s="19">
        <v>1.7002314814815001E-2</v>
      </c>
      <c r="H99" s="19">
        <v>1.6886574074073998E-2</v>
      </c>
      <c r="I99" s="17">
        <v>1.7013888888888998E-2</v>
      </c>
      <c r="J99" s="17">
        <v>1.7418981481482E-2</v>
      </c>
      <c r="K99" s="31"/>
      <c r="L99" s="17">
        <v>1.6585648148147999E-2</v>
      </c>
      <c r="M99" s="17">
        <v>1.6631944444444002E-2</v>
      </c>
      <c r="N99" s="29">
        <v>1.7129629629630001E-2</v>
      </c>
      <c r="O99" s="52"/>
      <c r="P99" s="31"/>
      <c r="Q99" s="29">
        <v>1.7384259259258999E-2</v>
      </c>
      <c r="R99" s="36"/>
      <c r="S99" s="36"/>
      <c r="T99" s="36"/>
      <c r="U99" s="29">
        <v>1.7060185185185001E-2</v>
      </c>
      <c r="V99" s="21">
        <v>1.7777777777778E-2</v>
      </c>
      <c r="W99" s="21">
        <v>1.6956018518517999E-2</v>
      </c>
      <c r="X99" s="36"/>
      <c r="Y99" s="23">
        <f t="shared" si="0"/>
        <v>12</v>
      </c>
      <c r="Z99" s="24">
        <f t="shared" si="2"/>
        <v>1.6585648148147999E-2</v>
      </c>
      <c r="AA99" s="25">
        <f t="array" ref="AA99">AVERAGE(SMALL(E99:X99,{1,2,3}))</f>
        <v>1.6701388888888665E-2</v>
      </c>
      <c r="AB99" s="26">
        <f t="shared" si="1"/>
        <v>1.192129629630001E-3</v>
      </c>
      <c r="AC99" s="17">
        <v>3.0914351851851998E-2</v>
      </c>
      <c r="AD99" s="31"/>
      <c r="AE99" s="18"/>
      <c r="AF99" s="18"/>
      <c r="AG99" s="27"/>
      <c r="AH99" s="13"/>
      <c r="AI99" s="10"/>
      <c r="AJ99" s="10"/>
      <c r="AK99" s="9"/>
      <c r="AL99" s="9"/>
      <c r="AM99" s="9"/>
    </row>
    <row r="100" spans="1:39" ht="18" customHeight="1" x14ac:dyDescent="0.25">
      <c r="A100" s="14">
        <v>98</v>
      </c>
      <c r="B100" s="14">
        <v>2004</v>
      </c>
      <c r="C100" s="15" t="s">
        <v>190</v>
      </c>
      <c r="D100" s="16" t="s">
        <v>191</v>
      </c>
      <c r="E100" s="17">
        <v>2.0115740740741E-2</v>
      </c>
      <c r="F100" s="17">
        <v>2.0752314814815001E-2</v>
      </c>
      <c r="G100" s="19">
        <v>1.9699074074074001E-2</v>
      </c>
      <c r="H100" s="19">
        <v>1.9224537037036998E-2</v>
      </c>
      <c r="I100" s="17">
        <v>1.8888888888889E-2</v>
      </c>
      <c r="J100" s="17">
        <v>1.8923611111110999E-2</v>
      </c>
      <c r="K100" s="17">
        <v>1.912037037037E-2</v>
      </c>
      <c r="L100" s="18"/>
      <c r="M100" s="29">
        <v>1.9131944444444E-2</v>
      </c>
      <c r="N100" s="30">
        <v>1.8622685185184999E-2</v>
      </c>
      <c r="O100" s="30">
        <v>1.8368055555556002E-2</v>
      </c>
      <c r="P100" s="31"/>
      <c r="Q100" s="29">
        <v>1.8726851851852001E-2</v>
      </c>
      <c r="R100" s="36"/>
      <c r="S100" s="30">
        <v>1.8622685185184999E-2</v>
      </c>
      <c r="T100" s="29">
        <v>1.8981481481482002E-2</v>
      </c>
      <c r="U100" s="29">
        <v>1.8495370370369999E-2</v>
      </c>
      <c r="V100" s="21">
        <v>1.8240740740741002E-2</v>
      </c>
      <c r="W100" s="36"/>
      <c r="X100" s="22">
        <v>1.8587962962963001E-2</v>
      </c>
      <c r="Y100" s="23">
        <f t="shared" si="0"/>
        <v>16</v>
      </c>
      <c r="Z100" s="24">
        <f t="shared" si="2"/>
        <v>1.8240740740741002E-2</v>
      </c>
      <c r="AA100" s="25">
        <f t="array" ref="AA100">AVERAGE(SMALL(E100:X100,{1,2,3}))</f>
        <v>1.8368055555555665E-2</v>
      </c>
      <c r="AB100" s="26">
        <f t="shared" si="1"/>
        <v>2.5115740740739995E-3</v>
      </c>
      <c r="AC100" s="46">
        <v>3.2789351851852E-2</v>
      </c>
      <c r="AD100" s="46">
        <v>2.2384259259259E-2</v>
      </c>
      <c r="AE100" s="47">
        <v>2.9722222222222001E-2</v>
      </c>
      <c r="AF100" s="46">
        <v>4.8298611111111001E-2</v>
      </c>
      <c r="AG100" s="48">
        <f>SUM(MIN(E99:X99)+SUM(AC100:AF100))</f>
        <v>0.14978009259259201</v>
      </c>
      <c r="AH100" s="13"/>
      <c r="AI100" s="10"/>
      <c r="AJ100" s="10"/>
      <c r="AK100" s="9"/>
      <c r="AL100" s="9"/>
      <c r="AM100" s="9"/>
    </row>
    <row r="101" spans="1:39" ht="18" customHeight="1" x14ac:dyDescent="0.25">
      <c r="A101" s="14">
        <v>99</v>
      </c>
      <c r="B101" s="14">
        <v>2005</v>
      </c>
      <c r="C101" s="15" t="s">
        <v>70</v>
      </c>
      <c r="D101" s="16" t="s">
        <v>192</v>
      </c>
      <c r="E101" s="18"/>
      <c r="F101" s="17">
        <v>2.0763888888888998E-2</v>
      </c>
      <c r="G101" s="20"/>
      <c r="H101" s="19">
        <v>2.0439814814815001E-2</v>
      </c>
      <c r="I101" s="17">
        <v>1.994212962963E-2</v>
      </c>
      <c r="J101" s="18"/>
      <c r="K101" s="31"/>
      <c r="L101" s="17">
        <v>2.0601851851852E-2</v>
      </c>
      <c r="M101" s="18"/>
      <c r="N101" s="18"/>
      <c r="O101" s="18"/>
      <c r="P101" s="18"/>
      <c r="Q101" s="7"/>
      <c r="R101" s="7"/>
      <c r="S101" s="7"/>
      <c r="T101" s="7"/>
      <c r="U101" s="29">
        <v>2.0451388888889001E-2</v>
      </c>
      <c r="V101" s="21">
        <v>2.0752314814815001E-2</v>
      </c>
      <c r="W101" s="7"/>
      <c r="X101" s="7"/>
      <c r="Y101" s="23">
        <f t="shared" si="0"/>
        <v>6</v>
      </c>
      <c r="Z101" s="24">
        <f t="shared" si="2"/>
        <v>1.994212962963E-2</v>
      </c>
      <c r="AA101" s="25">
        <f t="array" ref="AA101">AVERAGE(SMALL(E101:X101,{1,2,3}))</f>
        <v>2.0277777777778002E-2</v>
      </c>
      <c r="AB101" s="26">
        <f t="shared" si="1"/>
        <v>8.2175925925899798E-4</v>
      </c>
      <c r="AC101" s="18"/>
      <c r="AD101" s="18"/>
      <c r="AE101" s="18"/>
      <c r="AF101" s="18"/>
      <c r="AG101" s="27"/>
      <c r="AH101" s="13"/>
      <c r="AI101" s="10"/>
      <c r="AJ101" s="10"/>
      <c r="AK101" s="9"/>
      <c r="AL101" s="9"/>
      <c r="AM101" s="9"/>
    </row>
    <row r="102" spans="1:39" ht="18" customHeight="1" x14ac:dyDescent="0.25">
      <c r="A102" s="14">
        <v>100</v>
      </c>
      <c r="B102" s="14">
        <v>2006</v>
      </c>
      <c r="C102" s="15" t="s">
        <v>193</v>
      </c>
      <c r="D102" s="16" t="s">
        <v>114</v>
      </c>
      <c r="E102" s="17">
        <v>2.2569444444444E-2</v>
      </c>
      <c r="F102" s="18"/>
      <c r="G102" s="19">
        <v>2.1562499999999998E-2</v>
      </c>
      <c r="H102" s="20"/>
      <c r="I102" s="18"/>
      <c r="J102" s="18"/>
      <c r="K102" s="31"/>
      <c r="L102" s="18"/>
      <c r="M102" s="18"/>
      <c r="N102" s="18"/>
      <c r="O102" s="18"/>
      <c r="P102" s="18"/>
      <c r="Q102" s="7"/>
      <c r="R102" s="7"/>
      <c r="S102" s="7"/>
      <c r="T102" s="7"/>
      <c r="U102" s="7"/>
      <c r="V102" s="7"/>
      <c r="W102" s="44"/>
      <c r="X102" s="45"/>
      <c r="Y102" s="23">
        <f t="shared" si="0"/>
        <v>2</v>
      </c>
      <c r="Z102" s="24">
        <f t="shared" si="2"/>
        <v>2.1562499999999998E-2</v>
      </c>
      <c r="AA102" s="37"/>
      <c r="AB102" s="26">
        <f t="shared" si="1"/>
        <v>1.0069444444440016E-3</v>
      </c>
      <c r="AC102" s="18"/>
      <c r="AD102" s="18"/>
      <c r="AE102" s="18"/>
      <c r="AF102" s="18"/>
      <c r="AG102" s="27"/>
      <c r="AH102" s="13"/>
      <c r="AI102" s="10"/>
      <c r="AJ102" s="10"/>
      <c r="AK102" s="9"/>
      <c r="AL102" s="9"/>
      <c r="AM102" s="9"/>
    </row>
    <row r="103" spans="1:39" ht="18" customHeight="1" x14ac:dyDescent="0.25">
      <c r="A103" s="14">
        <v>101</v>
      </c>
      <c r="B103" s="14">
        <v>2007</v>
      </c>
      <c r="C103" s="15" t="s">
        <v>194</v>
      </c>
      <c r="D103" s="16" t="s">
        <v>195</v>
      </c>
      <c r="E103" s="18"/>
      <c r="F103" s="18"/>
      <c r="G103" s="20"/>
      <c r="H103" s="19">
        <v>1.8333333333333E-2</v>
      </c>
      <c r="I103" s="18"/>
      <c r="J103" s="17">
        <v>1.8587962962963001E-2</v>
      </c>
      <c r="K103" s="31"/>
      <c r="L103" s="18"/>
      <c r="M103" s="18"/>
      <c r="N103" s="18"/>
      <c r="O103" s="18"/>
      <c r="P103" s="31"/>
      <c r="Q103" s="7"/>
      <c r="R103" s="7"/>
      <c r="S103" s="7"/>
      <c r="T103" s="7"/>
      <c r="U103" s="7"/>
      <c r="V103" s="7"/>
      <c r="W103" s="44"/>
      <c r="X103" s="6"/>
      <c r="Y103" s="23">
        <f t="shared" si="0"/>
        <v>2</v>
      </c>
      <c r="Z103" s="24">
        <f t="shared" si="2"/>
        <v>1.8333333333333E-2</v>
      </c>
      <c r="AA103" s="37"/>
      <c r="AB103" s="26">
        <f t="shared" si="1"/>
        <v>2.5462962963000019E-4</v>
      </c>
      <c r="AC103" s="17">
        <v>3.1053240740740999E-2</v>
      </c>
      <c r="AD103" s="31"/>
      <c r="AE103" s="18"/>
      <c r="AF103" s="18"/>
      <c r="AG103" s="27"/>
      <c r="AH103" s="13"/>
      <c r="AI103" s="10"/>
      <c r="AJ103" s="10"/>
      <c r="AK103" s="9"/>
      <c r="AL103" s="9"/>
      <c r="AM103" s="9"/>
    </row>
    <row r="104" spans="1:39" ht="18" customHeight="1" x14ac:dyDescent="0.25">
      <c r="A104" s="14">
        <v>102</v>
      </c>
      <c r="B104" s="14">
        <v>2008</v>
      </c>
      <c r="C104" s="15" t="s">
        <v>196</v>
      </c>
      <c r="D104" s="32" t="s">
        <v>151</v>
      </c>
      <c r="E104" s="18"/>
      <c r="F104" s="18"/>
      <c r="G104" s="19">
        <v>1.9965277777777998E-2</v>
      </c>
      <c r="H104" s="20"/>
      <c r="I104" s="17">
        <v>1.9861111111111E-2</v>
      </c>
      <c r="J104" s="18"/>
      <c r="K104" s="17">
        <v>2.0405092592592999E-2</v>
      </c>
      <c r="L104" s="17">
        <v>1.9849537037036999E-2</v>
      </c>
      <c r="M104" s="18"/>
      <c r="N104" s="30">
        <v>1.9421296296295999E-2</v>
      </c>
      <c r="O104" s="30">
        <v>1.9004629629629999E-2</v>
      </c>
      <c r="P104" s="30">
        <v>1.8761574074074E-2</v>
      </c>
      <c r="Q104" s="29">
        <v>1.8657407407407001E-2</v>
      </c>
      <c r="R104" s="36"/>
      <c r="S104" s="30">
        <v>1.8969907407407002E-2</v>
      </c>
      <c r="T104" s="29">
        <v>1.9479166666666999E-2</v>
      </c>
      <c r="U104" s="29">
        <v>1.8842592592593001E-2</v>
      </c>
      <c r="V104" s="21">
        <v>1.9293981481481998E-2</v>
      </c>
      <c r="W104" s="36"/>
      <c r="X104" s="22">
        <v>1.8912037037037002E-2</v>
      </c>
      <c r="Y104" s="23">
        <f t="shared" si="0"/>
        <v>13</v>
      </c>
      <c r="Z104" s="24">
        <f t="shared" si="2"/>
        <v>1.8657407407407001E-2</v>
      </c>
      <c r="AA104" s="25">
        <f t="array" ref="AA104">AVERAGE(SMALL(E104:X104,{1,2,3}))</f>
        <v>1.8753858024691334E-2</v>
      </c>
      <c r="AB104" s="26">
        <f t="shared" si="1"/>
        <v>1.7476851851859973E-3</v>
      </c>
      <c r="AC104" s="17">
        <v>3.4976851851852002E-2</v>
      </c>
      <c r="AD104" s="31"/>
      <c r="AE104" s="18"/>
      <c r="AF104" s="18"/>
      <c r="AG104" s="27"/>
      <c r="AH104" s="13"/>
      <c r="AI104" s="10"/>
      <c r="AJ104" s="10"/>
      <c r="AK104" s="9"/>
      <c r="AL104" s="9"/>
      <c r="AM104" s="9"/>
    </row>
    <row r="105" spans="1:39" ht="18" customHeight="1" x14ac:dyDescent="0.25">
      <c r="A105" s="14">
        <v>103</v>
      </c>
      <c r="B105" s="14">
        <v>2101</v>
      </c>
      <c r="C105" s="15" t="s">
        <v>197</v>
      </c>
      <c r="D105" s="16" t="s">
        <v>198</v>
      </c>
      <c r="E105" s="17">
        <v>1.6863425925926E-2</v>
      </c>
      <c r="F105" s="18"/>
      <c r="G105" s="20"/>
      <c r="H105" s="20"/>
      <c r="I105" s="17">
        <v>1.6354166666666999E-2</v>
      </c>
      <c r="J105" s="18"/>
      <c r="K105" s="18"/>
      <c r="L105" s="18"/>
      <c r="M105" s="17">
        <v>1.6053240740741E-2</v>
      </c>
      <c r="N105" s="29">
        <v>1.6284722222221999E-2</v>
      </c>
      <c r="O105" s="30">
        <v>1.6041666666666999E-2</v>
      </c>
      <c r="P105" s="31"/>
      <c r="Q105" s="21">
        <v>1.6064814814815E-2</v>
      </c>
      <c r="R105" s="30">
        <v>1.6377314814815001E-2</v>
      </c>
      <c r="S105" s="33"/>
      <c r="T105" s="29">
        <v>1.6469907407406999E-2</v>
      </c>
      <c r="U105" s="29">
        <v>1.6006944444444001E-2</v>
      </c>
      <c r="V105" s="21">
        <v>1.6134259259259001E-2</v>
      </c>
      <c r="W105" s="21">
        <v>1.6168981481481999E-2</v>
      </c>
      <c r="X105" s="22">
        <v>1.6226851851851999E-2</v>
      </c>
      <c r="Y105" s="23">
        <f t="shared" si="0"/>
        <v>12</v>
      </c>
      <c r="Z105" s="24">
        <f t="shared" si="2"/>
        <v>1.6006944444444001E-2</v>
      </c>
      <c r="AA105" s="25">
        <f t="array" ref="AA105">AVERAGE(SMALL(E105:X105,{1,2,3}))</f>
        <v>1.6033950617284E-2</v>
      </c>
      <c r="AB105" s="26">
        <f t="shared" si="1"/>
        <v>8.5648148148199932E-4</v>
      </c>
      <c r="AC105" s="46">
        <v>2.5856481481482001E-2</v>
      </c>
      <c r="AD105" s="46">
        <v>1.9050925925925999E-2</v>
      </c>
      <c r="AE105" s="47">
        <v>2.5219907407407E-2</v>
      </c>
      <c r="AF105" s="46">
        <v>4.1365740740741001E-2</v>
      </c>
      <c r="AG105" s="48">
        <f>SUM(MIN(E104:X104)+SUM(AC105:AF105))</f>
        <v>0.13015046296296301</v>
      </c>
      <c r="AH105" s="13"/>
      <c r="AI105" s="10"/>
      <c r="AJ105" s="10"/>
      <c r="AK105" s="9"/>
      <c r="AL105" s="9"/>
      <c r="AM105" s="9"/>
    </row>
    <row r="106" spans="1:39" ht="18" customHeight="1" x14ac:dyDescent="0.25">
      <c r="A106" s="14">
        <v>104</v>
      </c>
      <c r="B106" s="14">
        <v>2102</v>
      </c>
      <c r="C106" s="15" t="s">
        <v>199</v>
      </c>
      <c r="D106" s="16" t="s">
        <v>200</v>
      </c>
      <c r="E106" s="17">
        <v>1.8020833333333E-2</v>
      </c>
      <c r="F106" s="18"/>
      <c r="G106" s="20"/>
      <c r="H106" s="20"/>
      <c r="I106" s="18"/>
      <c r="J106" s="18"/>
      <c r="K106" s="17">
        <v>1.7824074074073999E-2</v>
      </c>
      <c r="L106" s="17">
        <v>1.8078703703703999E-2</v>
      </c>
      <c r="M106" s="34"/>
      <c r="N106" s="29">
        <v>1.7881944444443999E-2</v>
      </c>
      <c r="O106" s="18"/>
      <c r="P106" s="34"/>
      <c r="Q106" s="7"/>
      <c r="R106" s="7"/>
      <c r="S106" s="7"/>
      <c r="T106" s="7"/>
      <c r="U106" s="7"/>
      <c r="V106" s="21">
        <v>1.7881944444443999E-2</v>
      </c>
      <c r="W106" s="7"/>
      <c r="X106" s="22">
        <v>1.7696759259258999E-2</v>
      </c>
      <c r="Y106" s="23">
        <f t="shared" si="0"/>
        <v>6</v>
      </c>
      <c r="Z106" s="24">
        <f t="shared" si="2"/>
        <v>1.7696759259258999E-2</v>
      </c>
      <c r="AA106" s="25">
        <f t="array" ref="AA106">AVERAGE(SMALL(E106:X106,{1,2,3}))</f>
        <v>1.7800925925925668E-2</v>
      </c>
      <c r="AB106" s="26">
        <f t="shared" si="1"/>
        <v>3.8194444444500028E-4</v>
      </c>
      <c r="AC106" s="34"/>
      <c r="AD106" s="34"/>
      <c r="AE106" s="18"/>
      <c r="AF106" s="18"/>
      <c r="AG106" s="27"/>
      <c r="AH106" s="13"/>
      <c r="AI106" s="10"/>
      <c r="AJ106" s="10"/>
      <c r="AK106" s="9"/>
      <c r="AL106" s="9"/>
      <c r="AM106" s="9"/>
    </row>
    <row r="107" spans="1:39" ht="18" customHeight="1" x14ac:dyDescent="0.25">
      <c r="A107" s="14">
        <v>105</v>
      </c>
      <c r="B107" s="14">
        <v>2103</v>
      </c>
      <c r="C107" s="15" t="s">
        <v>201</v>
      </c>
      <c r="D107" s="16" t="s">
        <v>202</v>
      </c>
      <c r="E107" s="17">
        <v>1.8194444444444E-2</v>
      </c>
      <c r="F107" s="18"/>
      <c r="G107" s="19">
        <v>1.7800925925926001E-2</v>
      </c>
      <c r="H107" s="19">
        <v>1.8171296296296002E-2</v>
      </c>
      <c r="I107" s="17">
        <v>1.8171296296296002E-2</v>
      </c>
      <c r="J107" s="18"/>
      <c r="K107" s="17">
        <v>1.7546296296296001E-2</v>
      </c>
      <c r="L107" s="17">
        <v>1.7164351851852E-2</v>
      </c>
      <c r="M107" s="18"/>
      <c r="N107" s="30">
        <v>1.7384259259258999E-2</v>
      </c>
      <c r="O107" s="18"/>
      <c r="P107" s="31"/>
      <c r="Q107" s="29">
        <v>1.6909722222222E-2</v>
      </c>
      <c r="R107" s="30">
        <v>1.6944444444443998E-2</v>
      </c>
      <c r="S107" s="30">
        <v>1.6574074074074002E-2</v>
      </c>
      <c r="T107" s="33"/>
      <c r="U107" s="33"/>
      <c r="V107" s="21">
        <v>1.6898148148147999E-2</v>
      </c>
      <c r="W107" s="57"/>
      <c r="X107" s="33"/>
      <c r="Y107" s="23">
        <f t="shared" si="0"/>
        <v>11</v>
      </c>
      <c r="Z107" s="24">
        <f t="shared" si="2"/>
        <v>1.6574074074074002E-2</v>
      </c>
      <c r="AA107" s="25">
        <f t="array" ref="AA107">AVERAGE(SMALL(E107:X107,{1,2,3}))</f>
        <v>1.6793981481481333E-2</v>
      </c>
      <c r="AB107" s="26">
        <f t="shared" si="1"/>
        <v>1.620370370369998E-3</v>
      </c>
      <c r="AC107" s="18"/>
      <c r="AD107" s="17">
        <v>2.0520833333332999E-2</v>
      </c>
      <c r="AE107" s="29">
        <v>2.6388888888889E-2</v>
      </c>
      <c r="AF107" s="17">
        <v>4.3321759259258998E-2</v>
      </c>
      <c r="AG107" s="27"/>
      <c r="AH107" s="13"/>
      <c r="AI107" s="10"/>
      <c r="AJ107" s="10"/>
      <c r="AK107" s="9"/>
      <c r="AL107" s="9"/>
      <c r="AM107" s="9"/>
    </row>
    <row r="108" spans="1:39" ht="18" customHeight="1" x14ac:dyDescent="0.25">
      <c r="A108" s="14">
        <v>106</v>
      </c>
      <c r="B108" s="14">
        <v>2104</v>
      </c>
      <c r="C108" s="15" t="s">
        <v>81</v>
      </c>
      <c r="D108" s="16" t="s">
        <v>203</v>
      </c>
      <c r="E108" s="17">
        <v>1.9363425925925999E-2</v>
      </c>
      <c r="F108" s="18"/>
      <c r="G108" s="20"/>
      <c r="H108" s="19">
        <v>1.9328703703704E-2</v>
      </c>
      <c r="I108" s="18"/>
      <c r="J108" s="17">
        <v>1.9467592592593001E-2</v>
      </c>
      <c r="K108" s="17">
        <v>1.9155092592593001E-2</v>
      </c>
      <c r="L108" s="18"/>
      <c r="M108" s="31"/>
      <c r="N108" s="30">
        <v>1.9212962962963001E-2</v>
      </c>
      <c r="O108" s="52"/>
      <c r="P108" s="34"/>
      <c r="Q108" s="7"/>
      <c r="R108" s="7"/>
      <c r="S108" s="7"/>
      <c r="T108" s="7"/>
      <c r="U108" s="7"/>
      <c r="V108" s="7"/>
      <c r="W108" s="44"/>
      <c r="X108" s="49"/>
      <c r="Y108" s="23">
        <f t="shared" si="0"/>
        <v>5</v>
      </c>
      <c r="Z108" s="24">
        <f t="shared" si="2"/>
        <v>1.9155092592593001E-2</v>
      </c>
      <c r="AA108" s="25">
        <f t="array" ref="AA108">AVERAGE(SMALL(E108:X108,{1,2,3}))</f>
        <v>1.9232253086420001E-2</v>
      </c>
      <c r="AB108" s="26">
        <f t="shared" si="1"/>
        <v>3.1250000000000028E-4</v>
      </c>
      <c r="AC108" s="34"/>
      <c r="AD108" s="34"/>
      <c r="AE108" s="18"/>
      <c r="AF108" s="18"/>
      <c r="AG108" s="27"/>
      <c r="AH108" s="13"/>
      <c r="AI108" s="10"/>
      <c r="AJ108" s="10"/>
      <c r="AK108" s="9"/>
      <c r="AL108" s="9"/>
      <c r="AM108" s="9"/>
    </row>
    <row r="109" spans="1:39" ht="18" customHeight="1" x14ac:dyDescent="0.25">
      <c r="A109" s="14">
        <v>107</v>
      </c>
      <c r="B109" s="14">
        <v>2105</v>
      </c>
      <c r="C109" s="15" t="s">
        <v>174</v>
      </c>
      <c r="D109" s="16" t="s">
        <v>204</v>
      </c>
      <c r="E109" s="17">
        <v>1.7662037037037E-2</v>
      </c>
      <c r="F109" s="18"/>
      <c r="G109" s="19">
        <v>1.6805555555556E-2</v>
      </c>
      <c r="H109" s="19">
        <v>1.7268518518517999E-2</v>
      </c>
      <c r="I109" s="17">
        <v>1.6898148148147999E-2</v>
      </c>
      <c r="J109" s="17">
        <v>1.7361111111111001E-2</v>
      </c>
      <c r="K109" s="17">
        <v>1.7256944444443999E-2</v>
      </c>
      <c r="L109" s="29">
        <v>1.7372685185185002E-2</v>
      </c>
      <c r="M109" s="17">
        <v>1.6886574074073998E-2</v>
      </c>
      <c r="N109" s="29">
        <v>1.7465277777778E-2</v>
      </c>
      <c r="O109" s="52"/>
      <c r="P109" s="30">
        <v>1.7048611111111001E-2</v>
      </c>
      <c r="Q109" s="29">
        <v>1.7048611111111001E-2</v>
      </c>
      <c r="R109" s="36"/>
      <c r="S109" s="30">
        <v>1.6828703703704002E-2</v>
      </c>
      <c r="T109" s="33"/>
      <c r="U109" s="29">
        <v>1.6504629629630001E-2</v>
      </c>
      <c r="V109" s="21">
        <v>1.7002314814815001E-2</v>
      </c>
      <c r="W109" s="21">
        <v>1.6875000000000001E-2</v>
      </c>
      <c r="X109" s="22">
        <v>1.7071759259258999E-2</v>
      </c>
      <c r="Y109" s="23">
        <f t="shared" si="0"/>
        <v>16</v>
      </c>
      <c r="Z109" s="24">
        <f t="shared" si="2"/>
        <v>1.6504629629630001E-2</v>
      </c>
      <c r="AA109" s="25">
        <f t="array" ref="AA109">AVERAGE(SMALL(E109:X109,{1,2,3}))</f>
        <v>1.6712962962963332E-2</v>
      </c>
      <c r="AB109" s="26">
        <f t="shared" si="1"/>
        <v>1.1574074074069997E-3</v>
      </c>
      <c r="AC109" s="17">
        <v>3.0925925925925999E-2</v>
      </c>
      <c r="AD109" s="31"/>
      <c r="AE109" s="29">
        <v>2.7303240740740999E-2</v>
      </c>
      <c r="AF109" s="36"/>
      <c r="AG109" s="27"/>
      <c r="AH109" s="13"/>
      <c r="AI109" s="10"/>
      <c r="AJ109" s="10"/>
      <c r="AK109" s="9"/>
      <c r="AL109" s="9"/>
      <c r="AM109" s="9"/>
    </row>
    <row r="110" spans="1:39" ht="18" customHeight="1" x14ac:dyDescent="0.25">
      <c r="A110" s="14">
        <v>108</v>
      </c>
      <c r="B110" s="14">
        <v>2106</v>
      </c>
      <c r="C110" s="15" t="s">
        <v>205</v>
      </c>
      <c r="D110" s="16" t="s">
        <v>206</v>
      </c>
      <c r="E110" s="18"/>
      <c r="F110" s="18"/>
      <c r="G110" s="20"/>
      <c r="H110" s="20"/>
      <c r="I110" s="31"/>
      <c r="J110" s="18"/>
      <c r="K110" s="17">
        <v>1.7175925925926001E-2</v>
      </c>
      <c r="L110" s="17">
        <v>1.6967592592592999E-2</v>
      </c>
      <c r="M110" s="34"/>
      <c r="N110" s="38"/>
      <c r="O110" s="18"/>
      <c r="P110" s="30">
        <v>1.6678240740741E-2</v>
      </c>
      <c r="Q110" s="29">
        <v>1.6307870370370001E-2</v>
      </c>
      <c r="R110" s="36"/>
      <c r="S110" s="36"/>
      <c r="T110" s="36"/>
      <c r="U110" s="36"/>
      <c r="V110" s="21">
        <v>1.6608796296296E-2</v>
      </c>
      <c r="W110" s="36"/>
      <c r="X110" s="36"/>
      <c r="Y110" s="23">
        <f t="shared" si="0"/>
        <v>5</v>
      </c>
      <c r="Z110" s="24">
        <f t="shared" si="2"/>
        <v>1.6307870370370001E-2</v>
      </c>
      <c r="AA110" s="25">
        <f t="array" ref="AA110">AVERAGE(SMALL(E110:X110,{1,2,3}))</f>
        <v>1.6531635802469E-2</v>
      </c>
      <c r="AB110" s="26">
        <f t="shared" si="1"/>
        <v>8.6805555555600003E-4</v>
      </c>
      <c r="AC110" s="46">
        <v>2.9027777777777999E-2</v>
      </c>
      <c r="AD110" s="46">
        <v>1.9375E-2</v>
      </c>
      <c r="AE110" s="47">
        <v>2.6192129629629999E-2</v>
      </c>
      <c r="AF110" s="46">
        <v>4.1481481481482001E-2</v>
      </c>
      <c r="AG110" s="48">
        <f>SUM(MIN(E109:X109)+SUM(AC110:AF110))</f>
        <v>0.13258101851852</v>
      </c>
      <c r="AH110" s="13"/>
      <c r="AI110" s="10"/>
      <c r="AJ110" s="10"/>
      <c r="AK110" s="9"/>
      <c r="AL110" s="9"/>
      <c r="AM110" s="9"/>
    </row>
    <row r="111" spans="1:39" ht="18" customHeight="1" x14ac:dyDescent="0.25">
      <c r="A111" s="14">
        <v>109</v>
      </c>
      <c r="B111" s="14">
        <v>2107</v>
      </c>
      <c r="C111" s="15" t="s">
        <v>179</v>
      </c>
      <c r="D111" s="16" t="s">
        <v>207</v>
      </c>
      <c r="E111" s="17">
        <v>1.8344907407407001E-2</v>
      </c>
      <c r="F111" s="17">
        <v>1.8414351851852001E-2</v>
      </c>
      <c r="G111" s="19">
        <v>1.8483796296295998E-2</v>
      </c>
      <c r="H111" s="19">
        <v>1.8391203703704E-2</v>
      </c>
      <c r="I111" s="18"/>
      <c r="J111" s="17">
        <v>1.8078703703703999E-2</v>
      </c>
      <c r="K111" s="17">
        <v>1.8182870370369999E-2</v>
      </c>
      <c r="L111" s="17">
        <v>1.7777777777778E-2</v>
      </c>
      <c r="M111" s="17">
        <v>1.7719907407407001E-2</v>
      </c>
      <c r="N111" s="29">
        <v>1.8009259259258999E-2</v>
      </c>
      <c r="O111" s="30">
        <v>1.7800925925926001E-2</v>
      </c>
      <c r="P111" s="30">
        <v>1.7824074074073999E-2</v>
      </c>
      <c r="Q111" s="29">
        <v>1.8009259259258999E-2</v>
      </c>
      <c r="R111" s="30">
        <v>1.8009259259258999E-2</v>
      </c>
      <c r="S111" s="33"/>
      <c r="T111" s="29">
        <v>1.8067129629629999E-2</v>
      </c>
      <c r="U111" s="29">
        <v>1.7407407407407E-2</v>
      </c>
      <c r="V111" s="21">
        <v>1.7627314814814998E-2</v>
      </c>
      <c r="W111" s="21">
        <v>1.7719907407407001E-2</v>
      </c>
      <c r="X111" s="36"/>
      <c r="Y111" s="23">
        <f t="shared" si="0"/>
        <v>17</v>
      </c>
      <c r="Z111" s="24">
        <f t="shared" si="2"/>
        <v>1.7407407407407E-2</v>
      </c>
      <c r="AA111" s="25">
        <f t="array" ref="AA111">AVERAGE(SMALL(E111:X111,{1,2,3}))</f>
        <v>1.7584876543209668E-2</v>
      </c>
      <c r="AB111" s="26">
        <f t="shared" si="1"/>
        <v>1.0763888888889982E-3</v>
      </c>
      <c r="AC111" s="34"/>
      <c r="AD111" s="34"/>
      <c r="AE111" s="18"/>
      <c r="AF111" s="18"/>
      <c r="AG111" s="27"/>
      <c r="AH111" s="13"/>
      <c r="AI111" s="10"/>
      <c r="AJ111" s="10"/>
      <c r="AK111" s="9"/>
      <c r="AL111" s="9"/>
      <c r="AM111" s="9"/>
    </row>
    <row r="112" spans="1:39" ht="18" customHeight="1" x14ac:dyDescent="0.25">
      <c r="A112" s="14">
        <v>110</v>
      </c>
      <c r="B112" s="14">
        <v>2108</v>
      </c>
      <c r="C112" s="15" t="s">
        <v>208</v>
      </c>
      <c r="D112" s="16" t="s">
        <v>209</v>
      </c>
      <c r="E112" s="17">
        <v>1.6180555555556E-2</v>
      </c>
      <c r="F112" s="17">
        <v>1.7696759259258999E-2</v>
      </c>
      <c r="G112" s="19">
        <v>1.599537037037E-2</v>
      </c>
      <c r="H112" s="20"/>
      <c r="I112" s="17">
        <v>1.5590277777778E-2</v>
      </c>
      <c r="J112" s="17">
        <v>1.7395833333333E-2</v>
      </c>
      <c r="K112" s="18"/>
      <c r="L112" s="29">
        <v>1.5925925925926E-2</v>
      </c>
      <c r="M112" s="29">
        <v>1.5706018518518002E-2</v>
      </c>
      <c r="N112" s="30">
        <v>1.5856481481481999E-2</v>
      </c>
      <c r="O112" s="30">
        <v>1.5659722222221999E-2</v>
      </c>
      <c r="P112" s="31"/>
      <c r="Q112" s="29">
        <v>1.5347222222222E-2</v>
      </c>
      <c r="R112" s="30">
        <v>1.6226851851851999E-2</v>
      </c>
      <c r="S112" s="30">
        <v>1.5729166666666999E-2</v>
      </c>
      <c r="T112" s="29">
        <v>1.5393518518518E-2</v>
      </c>
      <c r="U112" s="29">
        <v>1.5347222222222E-2</v>
      </c>
      <c r="V112" s="21">
        <v>1.5960648148148002E-2</v>
      </c>
      <c r="W112" s="21">
        <v>1.5821759259259001E-2</v>
      </c>
      <c r="X112" s="22">
        <v>1.5208333333332999E-2</v>
      </c>
      <c r="Y112" s="23">
        <f t="shared" si="0"/>
        <v>17</v>
      </c>
      <c r="Z112" s="24">
        <f t="shared" si="2"/>
        <v>1.5208333333332999E-2</v>
      </c>
      <c r="AA112" s="25">
        <f t="array" ref="AA112">AVERAGE(SMALL(E112:X112,{1,2,3}))</f>
        <v>1.5300925925925668E-2</v>
      </c>
      <c r="AB112" s="26">
        <f t="shared" si="1"/>
        <v>2.4884259259259998E-3</v>
      </c>
      <c r="AC112" s="46">
        <v>2.7453703703704001E-2</v>
      </c>
      <c r="AD112" s="46">
        <v>1.8368055555556002E-2</v>
      </c>
      <c r="AE112" s="47">
        <v>2.4224537037036999E-2</v>
      </c>
      <c r="AF112" s="46">
        <v>3.9583333333332998E-2</v>
      </c>
      <c r="AG112" s="48">
        <f>SUM(MIN(E111:X111)+SUM(AC112:AF112))</f>
        <v>0.127037037037037</v>
      </c>
      <c r="AH112" s="13"/>
      <c r="AI112" s="10"/>
      <c r="AJ112" s="10"/>
      <c r="AK112" s="9"/>
      <c r="AL112" s="9"/>
      <c r="AM112" s="9"/>
    </row>
    <row r="113" spans="1:39" ht="18" customHeight="1" x14ac:dyDescent="0.25">
      <c r="A113" s="14">
        <v>111</v>
      </c>
      <c r="B113" s="14">
        <v>2109</v>
      </c>
      <c r="C113" s="15" t="s">
        <v>79</v>
      </c>
      <c r="D113" s="16" t="s">
        <v>210</v>
      </c>
      <c r="E113" s="18"/>
      <c r="F113" s="17">
        <v>1.7581018518518E-2</v>
      </c>
      <c r="G113" s="20"/>
      <c r="H113" s="20"/>
      <c r="I113" s="18"/>
      <c r="J113" s="18"/>
      <c r="K113" s="31"/>
      <c r="L113" s="18"/>
      <c r="M113" s="18"/>
      <c r="N113" s="18"/>
      <c r="O113" s="18"/>
      <c r="P113" s="18"/>
      <c r="Q113" s="7"/>
      <c r="R113" s="30">
        <v>1.7812499999999998E-2</v>
      </c>
      <c r="S113" s="30">
        <v>1.7337962962962999E-2</v>
      </c>
      <c r="T113" s="29">
        <v>1.7974537037037001E-2</v>
      </c>
      <c r="U113" s="36"/>
      <c r="V113" s="21">
        <v>1.6840277777777999E-2</v>
      </c>
      <c r="W113" s="21">
        <v>1.6990740740741E-2</v>
      </c>
      <c r="X113" s="36"/>
      <c r="Y113" s="23">
        <f t="shared" si="0"/>
        <v>6</v>
      </c>
      <c r="Z113" s="24">
        <f t="shared" si="2"/>
        <v>1.6840277777777999E-2</v>
      </c>
      <c r="AA113" s="25">
        <f t="array" ref="AA113">AVERAGE(SMALL(E113:X113,{1,2,3}))</f>
        <v>1.7056327160494E-2</v>
      </c>
      <c r="AB113" s="26">
        <f t="shared" si="1"/>
        <v>1.1342592592590017E-3</v>
      </c>
      <c r="AC113" s="18"/>
      <c r="AD113" s="18"/>
      <c r="AE113" s="18"/>
      <c r="AF113" s="18"/>
      <c r="AG113" s="27"/>
      <c r="AH113" s="13"/>
      <c r="AI113" s="10"/>
      <c r="AJ113" s="10"/>
      <c r="AK113" s="9"/>
      <c r="AL113" s="9"/>
      <c r="AM113" s="9"/>
    </row>
    <row r="114" spans="1:39" ht="18" customHeight="1" x14ac:dyDescent="0.25">
      <c r="A114" s="14">
        <v>112</v>
      </c>
      <c r="B114" s="14">
        <v>2110</v>
      </c>
      <c r="C114" s="15" t="s">
        <v>182</v>
      </c>
      <c r="D114" s="32" t="s">
        <v>211</v>
      </c>
      <c r="E114" s="18"/>
      <c r="F114" s="18"/>
      <c r="G114" s="19">
        <v>1.8854166666667001E-2</v>
      </c>
      <c r="H114" s="20"/>
      <c r="I114" s="18"/>
      <c r="J114" s="17">
        <v>1.8391203703704E-2</v>
      </c>
      <c r="K114" s="31"/>
      <c r="L114" s="18"/>
      <c r="M114" s="18"/>
      <c r="N114" s="18"/>
      <c r="O114" s="18"/>
      <c r="P114" s="18"/>
      <c r="Q114" s="29">
        <v>1.8078703703703999E-2</v>
      </c>
      <c r="R114" s="36"/>
      <c r="S114" s="36"/>
      <c r="T114" s="36"/>
      <c r="U114" s="36"/>
      <c r="V114" s="36"/>
      <c r="W114" s="36"/>
      <c r="X114" s="36"/>
      <c r="Y114" s="23">
        <f t="shared" si="0"/>
        <v>3</v>
      </c>
      <c r="Z114" s="24">
        <f t="shared" si="2"/>
        <v>1.8078703703703999E-2</v>
      </c>
      <c r="AA114" s="25">
        <f t="array" ref="AA114">AVERAGE(SMALL(E114:X114,{1,2,3}))</f>
        <v>1.8441358024691667E-2</v>
      </c>
      <c r="AB114" s="26">
        <f t="shared" si="1"/>
        <v>7.7546296296300207E-4</v>
      </c>
      <c r="AC114" s="18"/>
      <c r="AD114" s="18"/>
      <c r="AE114" s="18"/>
      <c r="AF114" s="18"/>
      <c r="AG114" s="27"/>
      <c r="AH114" s="13"/>
      <c r="AI114" s="10"/>
      <c r="AJ114" s="10"/>
      <c r="AK114" s="9"/>
      <c r="AL114" s="9"/>
      <c r="AM114" s="9"/>
    </row>
    <row r="115" spans="1:39" ht="18" customHeight="1" x14ac:dyDescent="0.25">
      <c r="A115" s="14">
        <v>113</v>
      </c>
      <c r="B115" s="14">
        <v>2111</v>
      </c>
      <c r="C115" s="15" t="s">
        <v>86</v>
      </c>
      <c r="D115" s="16" t="s">
        <v>212</v>
      </c>
      <c r="E115" s="18"/>
      <c r="F115" s="18"/>
      <c r="G115" s="19">
        <v>2.2002314814814999E-2</v>
      </c>
      <c r="H115" s="20"/>
      <c r="I115" s="18"/>
      <c r="J115" s="17">
        <v>2.0532407407407E-2</v>
      </c>
      <c r="K115" s="18"/>
      <c r="L115" s="18"/>
      <c r="M115" s="29">
        <v>1.9895833333332998E-2</v>
      </c>
      <c r="N115" s="30">
        <v>1.9733796296296E-2</v>
      </c>
      <c r="O115" s="18"/>
      <c r="P115" s="18"/>
      <c r="Q115" s="7"/>
      <c r="R115" s="30">
        <v>2.0231481481481999E-2</v>
      </c>
      <c r="S115" s="33"/>
      <c r="T115" s="29">
        <v>2.0428240740741E-2</v>
      </c>
      <c r="U115" s="36"/>
      <c r="V115" s="21">
        <v>1.9918981481481999E-2</v>
      </c>
      <c r="W115" s="36"/>
      <c r="X115" s="36"/>
      <c r="Y115" s="23">
        <f t="shared" si="0"/>
        <v>7</v>
      </c>
      <c r="Z115" s="24">
        <f t="shared" si="2"/>
        <v>1.9733796296296E-2</v>
      </c>
      <c r="AA115" s="25">
        <f t="array" ref="AA115">AVERAGE(SMALL(E115:X115,{1,2,3}))</f>
        <v>1.9849537037036999E-2</v>
      </c>
      <c r="AB115" s="26">
        <f t="shared" si="1"/>
        <v>2.2685185185189992E-3</v>
      </c>
      <c r="AC115" s="18"/>
      <c r="AD115" s="18"/>
      <c r="AE115" s="18"/>
      <c r="AF115" s="18"/>
      <c r="AG115" s="27"/>
      <c r="AH115" s="13"/>
      <c r="AI115" s="10"/>
      <c r="AJ115" s="10"/>
      <c r="AK115" s="9"/>
      <c r="AL115" s="9"/>
      <c r="AM115" s="9"/>
    </row>
    <row r="116" spans="1:39" ht="18" customHeight="1" x14ac:dyDescent="0.25">
      <c r="A116" s="14">
        <v>114</v>
      </c>
      <c r="B116" s="14">
        <v>2112</v>
      </c>
      <c r="C116" s="15" t="s">
        <v>213</v>
      </c>
      <c r="D116" s="39" t="s">
        <v>214</v>
      </c>
      <c r="E116" s="18"/>
      <c r="F116" s="18"/>
      <c r="G116" s="20"/>
      <c r="H116" s="19">
        <v>1.8703703703704E-2</v>
      </c>
      <c r="I116" s="17">
        <v>1.8402777777778E-2</v>
      </c>
      <c r="J116" s="18"/>
      <c r="K116" s="17">
        <v>1.8888888888889E-2</v>
      </c>
      <c r="L116" s="17">
        <v>1.8773148148148001E-2</v>
      </c>
      <c r="M116" s="18"/>
      <c r="N116" s="30">
        <v>1.8784722222222001E-2</v>
      </c>
      <c r="O116" s="30">
        <v>1.8460648148148E-2</v>
      </c>
      <c r="P116" s="18"/>
      <c r="Q116" s="29">
        <v>1.8321759259259E-2</v>
      </c>
      <c r="R116" s="30">
        <v>1.8576388888889E-2</v>
      </c>
      <c r="S116" s="30">
        <v>1.8414351851852001E-2</v>
      </c>
      <c r="T116" s="33"/>
      <c r="U116" s="29">
        <v>1.8043981481482001E-2</v>
      </c>
      <c r="V116" s="33"/>
      <c r="W116" s="21">
        <v>1.8182870370369999E-2</v>
      </c>
      <c r="X116" s="22">
        <v>1.8009259259258999E-2</v>
      </c>
      <c r="Y116" s="23">
        <f t="shared" si="0"/>
        <v>12</v>
      </c>
      <c r="Z116" s="24">
        <f t="shared" si="2"/>
        <v>1.8009259259258999E-2</v>
      </c>
      <c r="AA116" s="25">
        <f t="array" ref="AA116">AVERAGE(SMALL(E116:X116,{1,2,3}))</f>
        <v>1.8078703703703666E-2</v>
      </c>
      <c r="AB116" s="26">
        <f t="shared" si="1"/>
        <v>8.7962962963000074E-4</v>
      </c>
      <c r="AC116" s="18"/>
      <c r="AD116" s="18"/>
      <c r="AE116" s="18"/>
      <c r="AF116" s="17">
        <v>5.0706018518517998E-2</v>
      </c>
      <c r="AG116" s="27"/>
      <c r="AH116" s="13"/>
      <c r="AI116" s="10"/>
      <c r="AJ116" s="10"/>
      <c r="AK116" s="9"/>
      <c r="AL116" s="9"/>
      <c r="AM116" s="9"/>
    </row>
    <row r="117" spans="1:39" ht="18" customHeight="1" x14ac:dyDescent="0.25">
      <c r="A117" s="14">
        <v>115</v>
      </c>
      <c r="B117" s="14">
        <v>2113</v>
      </c>
      <c r="C117" s="15" t="s">
        <v>128</v>
      </c>
      <c r="D117" s="39" t="s">
        <v>215</v>
      </c>
      <c r="E117" s="18"/>
      <c r="F117" s="18"/>
      <c r="G117" s="20"/>
      <c r="H117" s="19">
        <v>2.2604166666667001E-2</v>
      </c>
      <c r="I117" s="17">
        <v>2.2361111111110998E-2</v>
      </c>
      <c r="J117" s="17">
        <v>2.2025462962963E-2</v>
      </c>
      <c r="K117" s="31"/>
      <c r="L117" s="17">
        <v>2.1597222222222E-2</v>
      </c>
      <c r="M117" s="17">
        <v>2.1377314814815002E-2</v>
      </c>
      <c r="N117" s="30">
        <v>2.1608796296296001E-2</v>
      </c>
      <c r="O117" s="30">
        <v>2.1064814814815001E-2</v>
      </c>
      <c r="P117" s="31"/>
      <c r="Q117" s="29">
        <v>1.9236111111110999E-2</v>
      </c>
      <c r="R117" s="30">
        <v>2.2326388888889E-2</v>
      </c>
      <c r="S117" s="30">
        <v>2.2754629629629999E-2</v>
      </c>
      <c r="T117" s="40"/>
      <c r="U117" s="29">
        <v>2.1354166666667E-2</v>
      </c>
      <c r="V117" s="21">
        <v>2.0914351851852E-2</v>
      </c>
      <c r="W117" s="21">
        <v>2.1574074074073999E-2</v>
      </c>
      <c r="X117" s="22">
        <v>2.1319444444443999E-2</v>
      </c>
      <c r="Y117" s="23">
        <f t="shared" si="0"/>
        <v>14</v>
      </c>
      <c r="Z117" s="24">
        <f t="shared" si="2"/>
        <v>1.9236111111110999E-2</v>
      </c>
      <c r="AA117" s="25">
        <f t="array" ref="AA117">AVERAGE(SMALL(E117:X117,{1,2,3}))</f>
        <v>2.0405092592592666E-2</v>
      </c>
      <c r="AB117" s="26">
        <f t="shared" si="1"/>
        <v>3.5185185185190003E-3</v>
      </c>
      <c r="AC117" s="17">
        <v>4.1597222222222001E-2</v>
      </c>
      <c r="AD117" s="31"/>
      <c r="AE117" s="29">
        <v>3.4791666666666998E-2</v>
      </c>
      <c r="AF117" s="17">
        <v>5.4641203703703997E-2</v>
      </c>
      <c r="AG117" s="27"/>
      <c r="AH117" s="13"/>
      <c r="AI117" s="10"/>
      <c r="AJ117" s="10"/>
      <c r="AK117" s="9"/>
      <c r="AL117" s="9"/>
      <c r="AM117" s="9"/>
    </row>
    <row r="118" spans="1:39" ht="18" customHeight="1" x14ac:dyDescent="0.25">
      <c r="A118" s="14">
        <v>116</v>
      </c>
      <c r="B118" s="14">
        <v>2114</v>
      </c>
      <c r="C118" s="15" t="s">
        <v>176</v>
      </c>
      <c r="D118" s="16" t="s">
        <v>175</v>
      </c>
      <c r="E118" s="18"/>
      <c r="F118" s="18"/>
      <c r="G118" s="20"/>
      <c r="H118" s="20"/>
      <c r="I118" s="17">
        <v>1.8726851851852001E-2</v>
      </c>
      <c r="J118" s="18"/>
      <c r="K118" s="17">
        <v>1.9074074074074E-2</v>
      </c>
      <c r="L118" s="18"/>
      <c r="M118" s="17">
        <v>1.8310185185184999E-2</v>
      </c>
      <c r="N118" s="29">
        <v>1.9375E-2</v>
      </c>
      <c r="O118" s="52"/>
      <c r="P118" s="31"/>
      <c r="Q118" s="7"/>
      <c r="R118" s="7"/>
      <c r="S118" s="7"/>
      <c r="T118" s="7"/>
      <c r="U118" s="7"/>
      <c r="V118" s="7"/>
      <c r="W118" s="7"/>
      <c r="X118" s="7"/>
      <c r="Y118" s="23">
        <f t="shared" si="0"/>
        <v>4</v>
      </c>
      <c r="Z118" s="24">
        <f t="shared" si="2"/>
        <v>1.8310185185184999E-2</v>
      </c>
      <c r="AA118" s="25">
        <f t="array" ref="AA118">AVERAGE(SMALL(E118:X118,{1,2,3}))</f>
        <v>1.8703703703703667E-2</v>
      </c>
      <c r="AB118" s="26">
        <f t="shared" si="1"/>
        <v>1.0648148148150009E-3</v>
      </c>
      <c r="AC118" s="17">
        <v>3.2037037037037003E-2</v>
      </c>
      <c r="AD118" s="31"/>
      <c r="AE118" s="18"/>
      <c r="AF118" s="18"/>
      <c r="AG118" s="27"/>
      <c r="AH118" s="13"/>
      <c r="AI118" s="10"/>
      <c r="AJ118" s="10"/>
      <c r="AK118" s="9"/>
      <c r="AL118" s="9"/>
      <c r="AM118" s="9"/>
    </row>
    <row r="119" spans="1:39" ht="18" customHeight="1" x14ac:dyDescent="0.25">
      <c r="A119" s="14">
        <v>117</v>
      </c>
      <c r="B119" s="14">
        <v>2115</v>
      </c>
      <c r="C119" s="15" t="s">
        <v>132</v>
      </c>
      <c r="D119" s="16" t="s">
        <v>216</v>
      </c>
      <c r="E119" s="18"/>
      <c r="F119" s="31"/>
      <c r="G119" s="42"/>
      <c r="H119" s="42"/>
      <c r="I119" s="18"/>
      <c r="J119" s="18"/>
      <c r="K119" s="31"/>
      <c r="L119" s="17">
        <v>1.7488425925926001E-2</v>
      </c>
      <c r="M119" s="18"/>
      <c r="N119" s="30">
        <v>1.7280092592592999E-2</v>
      </c>
      <c r="O119" s="18"/>
      <c r="P119" s="18"/>
      <c r="Q119" s="29">
        <v>1.6851851851852E-2</v>
      </c>
      <c r="R119" s="36"/>
      <c r="S119" s="36"/>
      <c r="T119" s="29">
        <v>1.6979166666667E-2</v>
      </c>
      <c r="U119" s="29">
        <v>1.7094907407407E-2</v>
      </c>
      <c r="V119" s="36"/>
      <c r="W119" s="36"/>
      <c r="X119" s="36"/>
      <c r="Y119" s="23">
        <f t="shared" si="0"/>
        <v>5</v>
      </c>
      <c r="Z119" s="24">
        <f t="shared" si="2"/>
        <v>1.6851851851852E-2</v>
      </c>
      <c r="AA119" s="25">
        <f t="array" ref="AA119">AVERAGE(SMALL(E119:X119,{1,2,3}))</f>
        <v>1.6975308641975332E-2</v>
      </c>
      <c r="AB119" s="26">
        <f t="shared" si="1"/>
        <v>6.3657407407400127E-4</v>
      </c>
      <c r="AC119" s="18"/>
      <c r="AD119" s="18"/>
      <c r="AE119" s="18"/>
      <c r="AF119" s="18"/>
      <c r="AG119" s="27"/>
      <c r="AH119" s="13"/>
      <c r="AI119" s="10"/>
      <c r="AJ119" s="10"/>
      <c r="AK119" s="9"/>
      <c r="AL119" s="9"/>
      <c r="AM119" s="9"/>
    </row>
    <row r="120" spans="1:39" ht="18" customHeight="1" x14ac:dyDescent="0.25">
      <c r="A120" s="14">
        <v>118</v>
      </c>
      <c r="B120" s="14">
        <v>2116</v>
      </c>
      <c r="C120" s="15" t="s">
        <v>217</v>
      </c>
      <c r="D120" s="16" t="s">
        <v>69</v>
      </c>
      <c r="E120" s="18"/>
      <c r="F120" s="31"/>
      <c r="G120" s="42"/>
      <c r="H120" s="42"/>
      <c r="I120" s="18"/>
      <c r="J120" s="18"/>
      <c r="K120" s="31"/>
      <c r="L120" s="31"/>
      <c r="M120" s="21">
        <v>1.943287037037E-2</v>
      </c>
      <c r="N120" s="18"/>
      <c r="O120" s="18"/>
      <c r="P120" s="31"/>
      <c r="Q120" s="29">
        <v>1.9328703703704E-2</v>
      </c>
      <c r="R120" s="30">
        <v>1.9224537037036998E-2</v>
      </c>
      <c r="S120" s="30">
        <v>1.9085648148148001E-2</v>
      </c>
      <c r="T120" s="29">
        <v>1.9386574074074001E-2</v>
      </c>
      <c r="U120" s="29">
        <v>1.9259259259259E-2</v>
      </c>
      <c r="V120" s="21">
        <v>1.9456018518518001E-2</v>
      </c>
      <c r="W120" s="21">
        <v>1.9733796296296E-2</v>
      </c>
      <c r="X120" s="22">
        <v>1.9837962962963002E-2</v>
      </c>
      <c r="Y120" s="23">
        <f t="shared" si="0"/>
        <v>9</v>
      </c>
      <c r="Z120" s="24">
        <f t="shared" si="2"/>
        <v>1.9085648148148001E-2</v>
      </c>
      <c r="AA120" s="25">
        <f t="array" ref="AA120">AVERAGE(SMALL(E120:X120,{1,2,3}))</f>
        <v>1.918981481481467E-2</v>
      </c>
      <c r="AB120" s="26">
        <f t="shared" si="1"/>
        <v>7.5231481481500065E-4</v>
      </c>
      <c r="AC120" s="17">
        <v>3.3750000000000002E-2</v>
      </c>
      <c r="AD120" s="31"/>
      <c r="AE120" s="18"/>
      <c r="AF120" s="18"/>
      <c r="AG120" s="27"/>
      <c r="AH120" s="13"/>
      <c r="AI120" s="10"/>
      <c r="AJ120" s="10"/>
      <c r="AK120" s="9"/>
      <c r="AL120" s="9"/>
      <c r="AM120" s="9"/>
    </row>
    <row r="121" spans="1:39" ht="18" customHeight="1" x14ac:dyDescent="0.25">
      <c r="A121" s="14">
        <v>119</v>
      </c>
      <c r="B121" s="14">
        <v>2201</v>
      </c>
      <c r="C121" s="15" t="s">
        <v>218</v>
      </c>
      <c r="D121" s="16" t="s">
        <v>202</v>
      </c>
      <c r="E121" s="17">
        <v>2.0844907407407E-2</v>
      </c>
      <c r="F121" s="18"/>
      <c r="G121" s="19">
        <v>2.0555555555556E-2</v>
      </c>
      <c r="H121" s="19">
        <v>2.0856481481482E-2</v>
      </c>
      <c r="I121" s="17">
        <v>2.0509259259259002E-2</v>
      </c>
      <c r="J121" s="18"/>
      <c r="K121" s="17">
        <v>2.0868055555556E-2</v>
      </c>
      <c r="L121" s="17">
        <v>2.1064814814815001E-2</v>
      </c>
      <c r="M121" s="18"/>
      <c r="N121" s="30">
        <v>2.0277777777777999E-2</v>
      </c>
      <c r="O121" s="18"/>
      <c r="P121" s="30">
        <v>2.0578703703704002E-2</v>
      </c>
      <c r="Q121" s="29">
        <v>2.0416666666666999E-2</v>
      </c>
      <c r="R121" s="30">
        <v>2.0439814814815001E-2</v>
      </c>
      <c r="S121" s="33"/>
      <c r="T121" s="33"/>
      <c r="U121" s="33"/>
      <c r="V121" s="21">
        <v>2.0636574074074002E-2</v>
      </c>
      <c r="W121" s="21">
        <v>2.0358796296296E-2</v>
      </c>
      <c r="X121" s="22">
        <v>2.0648148148147999E-2</v>
      </c>
      <c r="Y121" s="23">
        <f t="shared" si="0"/>
        <v>13</v>
      </c>
      <c r="Z121" s="24">
        <f t="shared" si="2"/>
        <v>2.0277777777777999E-2</v>
      </c>
      <c r="AA121" s="25">
        <f t="array" ref="AA121">AVERAGE(SMALL(E121:X121,{1,2,3}))</f>
        <v>2.0351080246913667E-2</v>
      </c>
      <c r="AB121" s="26">
        <f t="shared" si="1"/>
        <v>7.8703703703700278E-4</v>
      </c>
      <c r="AC121" s="18"/>
      <c r="AD121" s="17">
        <v>2.3472222222221999E-2</v>
      </c>
      <c r="AE121" s="29">
        <v>3.1979166666667003E-2</v>
      </c>
      <c r="AF121" s="36"/>
      <c r="AG121" s="27"/>
      <c r="AH121" s="13"/>
      <c r="AI121" s="10"/>
      <c r="AJ121" s="10"/>
      <c r="AK121" s="9"/>
      <c r="AL121" s="9"/>
      <c r="AM121" s="9"/>
    </row>
    <row r="122" spans="1:39" ht="18" customHeight="1" x14ac:dyDescent="0.25">
      <c r="A122" s="14">
        <v>120</v>
      </c>
      <c r="B122" s="14">
        <v>2202</v>
      </c>
      <c r="C122" s="15" t="s">
        <v>219</v>
      </c>
      <c r="D122" s="16" t="s">
        <v>220</v>
      </c>
      <c r="E122" s="17">
        <v>1.8773148148148001E-2</v>
      </c>
      <c r="F122" s="17">
        <v>1.8611111111110999E-2</v>
      </c>
      <c r="G122" s="19">
        <v>1.8275462962963E-2</v>
      </c>
      <c r="H122" s="20"/>
      <c r="I122" s="18"/>
      <c r="J122" s="18"/>
      <c r="K122" s="17">
        <v>1.8518518518518001E-2</v>
      </c>
      <c r="L122" s="17">
        <v>1.8449074074074E-2</v>
      </c>
      <c r="M122" s="17">
        <v>1.8067129629629999E-2</v>
      </c>
      <c r="N122" s="30">
        <v>1.8310185185184999E-2</v>
      </c>
      <c r="O122" s="30">
        <v>1.7893518518518E-2</v>
      </c>
      <c r="P122" s="31"/>
      <c r="Q122" s="7"/>
      <c r="R122" s="30">
        <v>1.8009259259258999E-2</v>
      </c>
      <c r="S122" s="30">
        <v>1.7916666666667001E-2</v>
      </c>
      <c r="T122" s="29">
        <v>1.7986111111111001E-2</v>
      </c>
      <c r="U122" s="29">
        <v>1.7604166666667E-2</v>
      </c>
      <c r="V122" s="36"/>
      <c r="W122" s="21">
        <v>1.7731481481482E-2</v>
      </c>
      <c r="X122" s="22">
        <v>1.7881944444443999E-2</v>
      </c>
      <c r="Y122" s="23">
        <f t="shared" si="0"/>
        <v>14</v>
      </c>
      <c r="Z122" s="24">
        <f t="shared" si="2"/>
        <v>1.7604166666667E-2</v>
      </c>
      <c r="AA122" s="25">
        <f t="array" ref="AA122">AVERAGE(SMALL(E122:X122,{1,2,3}))</f>
        <v>1.7739197530864333E-2</v>
      </c>
      <c r="AB122" s="26">
        <f t="shared" si="1"/>
        <v>1.1689814814810004E-3</v>
      </c>
      <c r="AC122" s="46">
        <v>3.0902777777778001E-2</v>
      </c>
      <c r="AD122" s="46">
        <v>2.1608796296296001E-2</v>
      </c>
      <c r="AE122" s="47">
        <v>2.8819444444443999E-2</v>
      </c>
      <c r="AF122" s="46">
        <v>4.5358796296296001E-2</v>
      </c>
      <c r="AG122" s="48">
        <f>SUM(MIN(E121:X121)+SUM(AC122:AF122))</f>
        <v>0.14696759259259201</v>
      </c>
      <c r="AH122" s="13"/>
      <c r="AI122" s="10"/>
      <c r="AJ122" s="10"/>
      <c r="AK122" s="9"/>
      <c r="AL122" s="9"/>
      <c r="AM122" s="9"/>
    </row>
    <row r="123" spans="1:39" ht="18" customHeight="1" x14ac:dyDescent="0.25">
      <c r="A123" s="14">
        <v>121</v>
      </c>
      <c r="B123" s="14">
        <v>2203</v>
      </c>
      <c r="C123" s="15" t="s">
        <v>221</v>
      </c>
      <c r="D123" s="39" t="s">
        <v>114</v>
      </c>
      <c r="E123" s="18"/>
      <c r="F123" s="18"/>
      <c r="G123" s="20"/>
      <c r="H123" s="19">
        <v>1.8703703703704E-2</v>
      </c>
      <c r="I123" s="18"/>
      <c r="J123" s="18"/>
      <c r="K123" s="18"/>
      <c r="L123" s="18"/>
      <c r="M123" s="17">
        <v>1.8703703703704E-2</v>
      </c>
      <c r="N123" s="30">
        <v>1.8680555555555999E-2</v>
      </c>
      <c r="O123" s="18"/>
      <c r="P123" s="30">
        <v>1.8449074074074E-2</v>
      </c>
      <c r="Q123" s="29">
        <v>1.8263888888889E-2</v>
      </c>
      <c r="R123" s="36"/>
      <c r="S123" s="30">
        <v>1.8321759259259E-2</v>
      </c>
      <c r="T123" s="29">
        <v>1.8229166666667001E-2</v>
      </c>
      <c r="U123" s="29">
        <v>1.7997685185184999E-2</v>
      </c>
      <c r="V123" s="21">
        <v>1.8414351851852001E-2</v>
      </c>
      <c r="W123" s="36"/>
      <c r="X123" s="22">
        <v>1.8217592592593E-2</v>
      </c>
      <c r="Y123" s="23">
        <f t="shared" si="0"/>
        <v>10</v>
      </c>
      <c r="Z123" s="24">
        <f t="shared" si="2"/>
        <v>1.7997685185184999E-2</v>
      </c>
      <c r="AA123" s="25">
        <f t="array" ref="AA123">AVERAGE(SMALL(E123:X123,{1,2,3}))</f>
        <v>1.8148148148148333E-2</v>
      </c>
      <c r="AB123" s="26">
        <f t="shared" si="1"/>
        <v>7.0601851851900127E-4</v>
      </c>
      <c r="AC123" s="17">
        <v>3.3043981481482E-2</v>
      </c>
      <c r="AD123" s="31"/>
      <c r="AE123" s="29">
        <v>2.9166666666667E-2</v>
      </c>
      <c r="AF123" s="17">
        <v>4.6608796296296003E-2</v>
      </c>
      <c r="AG123" s="27"/>
      <c r="AH123" s="13"/>
      <c r="AI123" s="10"/>
      <c r="AJ123" s="10"/>
      <c r="AK123" s="9"/>
      <c r="AL123" s="9"/>
      <c r="AM123" s="9"/>
    </row>
    <row r="124" spans="1:39" ht="18" customHeight="1" x14ac:dyDescent="0.25">
      <c r="A124" s="14">
        <v>122</v>
      </c>
      <c r="B124" s="14">
        <v>2204</v>
      </c>
      <c r="C124" s="15" t="s">
        <v>222</v>
      </c>
      <c r="D124" s="32" t="s">
        <v>223</v>
      </c>
      <c r="E124" s="18"/>
      <c r="F124" s="18"/>
      <c r="G124" s="42"/>
      <c r="H124" s="42"/>
      <c r="I124" s="31"/>
      <c r="J124" s="31"/>
      <c r="K124" s="31"/>
      <c r="L124" s="31"/>
      <c r="M124" s="31"/>
      <c r="N124" s="18"/>
      <c r="O124" s="18"/>
      <c r="P124" s="30">
        <v>2.0312500000000001E-2</v>
      </c>
      <c r="Q124" s="29">
        <v>2.0335648148147999E-2</v>
      </c>
      <c r="R124" s="30">
        <v>2.1168981481482E-2</v>
      </c>
      <c r="S124" s="30">
        <v>2.1180555555556001E-2</v>
      </c>
      <c r="T124" s="29">
        <v>2.0752314814815001E-2</v>
      </c>
      <c r="U124" s="29">
        <v>2.0173611111111E-2</v>
      </c>
      <c r="V124" s="36"/>
      <c r="W124" s="36"/>
      <c r="X124" s="36"/>
      <c r="Y124" s="23">
        <f t="shared" si="0"/>
        <v>6</v>
      </c>
      <c r="Z124" s="24">
        <f t="shared" si="2"/>
        <v>2.0173611111111E-2</v>
      </c>
      <c r="AA124" s="25">
        <f t="array" ref="AA124">AVERAGE(SMALL(E124:X124,{1,2,3}))</f>
        <v>2.0273919753086334E-2</v>
      </c>
      <c r="AB124" s="26">
        <f t="shared" si="1"/>
        <v>1.0069444444450008E-3</v>
      </c>
      <c r="AC124" s="34"/>
      <c r="AD124" s="34"/>
      <c r="AE124" s="29">
        <v>3.2615740740741E-2</v>
      </c>
      <c r="AF124" s="17">
        <v>5.3379629629629999E-2</v>
      </c>
      <c r="AG124" s="27"/>
      <c r="AH124" s="13"/>
      <c r="AI124" s="10"/>
      <c r="AJ124" s="10"/>
      <c r="AK124" s="9"/>
      <c r="AL124" s="9"/>
      <c r="AM124" s="9"/>
    </row>
    <row r="125" spans="1:39" ht="18" customHeight="1" x14ac:dyDescent="0.25">
      <c r="A125" s="14">
        <v>123</v>
      </c>
      <c r="B125" s="14">
        <v>2301</v>
      </c>
      <c r="C125" s="15" t="s">
        <v>224</v>
      </c>
      <c r="D125" s="16" t="s">
        <v>149</v>
      </c>
      <c r="E125" s="31"/>
      <c r="F125" s="31"/>
      <c r="G125" s="20"/>
      <c r="H125" s="20"/>
      <c r="I125" s="18"/>
      <c r="J125" s="18"/>
      <c r="K125" s="31"/>
      <c r="L125" s="18"/>
      <c r="M125" s="18"/>
      <c r="N125" s="18"/>
      <c r="O125" s="18"/>
      <c r="P125" s="31"/>
      <c r="Q125" s="29">
        <v>2.0648148148147999E-2</v>
      </c>
      <c r="R125" s="36"/>
      <c r="S125" s="36"/>
      <c r="T125" s="29">
        <v>2.1759259259258999E-2</v>
      </c>
      <c r="U125" s="29">
        <v>2.0520833333332999E-2</v>
      </c>
      <c r="V125" s="21">
        <v>2.1180555555556001E-2</v>
      </c>
      <c r="W125" s="36"/>
      <c r="X125" s="36"/>
      <c r="Y125" s="23">
        <f t="shared" si="0"/>
        <v>4</v>
      </c>
      <c r="Z125" s="24">
        <f t="shared" si="2"/>
        <v>2.0520833333332999E-2</v>
      </c>
      <c r="AA125" s="25">
        <f t="array" ref="AA125">AVERAGE(SMALL(E125:X125,{1,2,3}))</f>
        <v>2.0783179012345668E-2</v>
      </c>
      <c r="AB125" s="26">
        <f t="shared" si="1"/>
        <v>1.2384259259260004E-3</v>
      </c>
      <c r="AC125" s="31"/>
      <c r="AD125" s="31"/>
      <c r="AE125" s="18"/>
      <c r="AF125" s="18"/>
      <c r="AG125" s="27"/>
      <c r="AH125" s="13"/>
      <c r="AI125" s="10"/>
      <c r="AJ125" s="10"/>
      <c r="AK125" s="9"/>
      <c r="AL125" s="9"/>
      <c r="AM125" s="9"/>
    </row>
    <row r="126" spans="1:39" ht="18" customHeight="1" x14ac:dyDescent="0.25">
      <c r="A126" s="14">
        <v>124</v>
      </c>
      <c r="B126" s="14">
        <v>2301</v>
      </c>
      <c r="C126" s="15" t="s">
        <v>208</v>
      </c>
      <c r="D126" s="16" t="s">
        <v>225</v>
      </c>
      <c r="E126" s="17">
        <v>2.1099537037037E-2</v>
      </c>
      <c r="F126" s="18"/>
      <c r="G126" s="20"/>
      <c r="H126" s="20"/>
      <c r="I126" s="18"/>
      <c r="J126" s="18"/>
      <c r="K126" s="18"/>
      <c r="L126" s="18"/>
      <c r="M126" s="18"/>
      <c r="N126" s="30">
        <v>2.0347222222221999E-2</v>
      </c>
      <c r="O126" s="18"/>
      <c r="P126" s="18"/>
      <c r="Q126" s="7"/>
      <c r="R126" s="7"/>
      <c r="S126" s="7"/>
      <c r="T126" s="7"/>
      <c r="U126" s="7"/>
      <c r="V126" s="7"/>
      <c r="W126" s="44"/>
      <c r="X126" s="49"/>
      <c r="Y126" s="23">
        <f t="shared" si="0"/>
        <v>2</v>
      </c>
      <c r="Z126" s="24">
        <f t="shared" si="2"/>
        <v>2.0347222222221999E-2</v>
      </c>
      <c r="AA126" s="37"/>
      <c r="AB126" s="26">
        <f t="shared" si="1"/>
        <v>7.5231481481500065E-4</v>
      </c>
      <c r="AC126" s="18"/>
      <c r="AD126" s="18"/>
      <c r="AE126" s="18"/>
      <c r="AF126" s="18"/>
      <c r="AG126" s="27"/>
      <c r="AH126" s="13"/>
      <c r="AI126" s="10"/>
      <c r="AJ126" s="10"/>
      <c r="AK126" s="9"/>
      <c r="AL126" s="9"/>
      <c r="AM126" s="9"/>
    </row>
    <row r="127" spans="1:39" ht="18" customHeight="1" x14ac:dyDescent="0.25">
      <c r="A127" s="14">
        <v>125</v>
      </c>
      <c r="B127" s="14">
        <v>2302</v>
      </c>
      <c r="C127" s="15" t="s">
        <v>173</v>
      </c>
      <c r="D127" s="16" t="s">
        <v>204</v>
      </c>
      <c r="E127" s="18"/>
      <c r="F127" s="17">
        <v>1.8749999999999999E-2</v>
      </c>
      <c r="G127" s="20"/>
      <c r="H127" s="19">
        <v>1.7916666666667001E-2</v>
      </c>
      <c r="I127" s="17">
        <v>1.7662037037037E-2</v>
      </c>
      <c r="J127" s="17">
        <v>1.7557870370369998E-2</v>
      </c>
      <c r="K127" s="17">
        <v>1.7719907407407001E-2</v>
      </c>
      <c r="L127" s="18"/>
      <c r="M127" s="17">
        <v>1.7731481481482E-2</v>
      </c>
      <c r="N127" s="36"/>
      <c r="O127" s="30">
        <v>1.7569444444443999E-2</v>
      </c>
      <c r="P127" s="30">
        <v>1.7384259259258999E-2</v>
      </c>
      <c r="Q127" s="29">
        <v>1.7407407407407E-2</v>
      </c>
      <c r="R127" s="30">
        <v>1.7361111111111001E-2</v>
      </c>
      <c r="S127" s="30">
        <v>1.7696759259258999E-2</v>
      </c>
      <c r="T127" s="33"/>
      <c r="U127" s="29">
        <v>1.6828703703704002E-2</v>
      </c>
      <c r="V127" s="21">
        <v>1.7465277777778E-2</v>
      </c>
      <c r="W127" s="21">
        <v>1.7893518518518E-2</v>
      </c>
      <c r="X127" s="22">
        <v>1.7534722222222E-2</v>
      </c>
      <c r="Y127" s="23">
        <f t="shared" si="0"/>
        <v>15</v>
      </c>
      <c r="Z127" s="24">
        <f t="shared" si="2"/>
        <v>1.6828703703704002E-2</v>
      </c>
      <c r="AA127" s="25">
        <f t="array" ref="AA127">AVERAGE(SMALL(E127:X127,{1,2,3}))</f>
        <v>1.7191358024691336E-2</v>
      </c>
      <c r="AB127" s="26">
        <f t="shared" si="1"/>
        <v>1.9212962962959976E-3</v>
      </c>
      <c r="AC127" s="17">
        <v>3.5370370370369997E-2</v>
      </c>
      <c r="AD127" s="31"/>
      <c r="AE127" s="29">
        <v>2.7939814814815001E-2</v>
      </c>
      <c r="AF127" s="36"/>
      <c r="AG127" s="27"/>
      <c r="AH127" s="13"/>
      <c r="AI127" s="10"/>
      <c r="AJ127" s="10"/>
      <c r="AK127" s="9"/>
      <c r="AL127" s="9"/>
      <c r="AM127" s="9"/>
    </row>
    <row r="128" spans="1:39" ht="18" customHeight="1" x14ac:dyDescent="0.25">
      <c r="A128" s="14">
        <v>126</v>
      </c>
      <c r="B128" s="14">
        <v>2303</v>
      </c>
      <c r="C128" s="15" t="s">
        <v>132</v>
      </c>
      <c r="D128" s="16" t="s">
        <v>226</v>
      </c>
      <c r="E128" s="18"/>
      <c r="F128" s="17">
        <v>1.8553240740740998E-2</v>
      </c>
      <c r="G128" s="19">
        <v>1.8379629629629999E-2</v>
      </c>
      <c r="H128" s="19">
        <v>1.9131944444444E-2</v>
      </c>
      <c r="I128" s="18"/>
      <c r="J128" s="18"/>
      <c r="K128" s="31"/>
      <c r="L128" s="18"/>
      <c r="M128" s="29">
        <v>1.8912037037037002E-2</v>
      </c>
      <c r="N128" s="30">
        <v>1.8842592592593001E-2</v>
      </c>
      <c r="O128" s="18"/>
      <c r="P128" s="30">
        <v>1.8287037037037001E-2</v>
      </c>
      <c r="Q128" s="29">
        <v>1.7893518518518E-2</v>
      </c>
      <c r="R128" s="36"/>
      <c r="S128" s="30">
        <v>1.8217592592593E-2</v>
      </c>
      <c r="T128" s="29">
        <v>1.8634259259259E-2</v>
      </c>
      <c r="U128" s="29">
        <v>1.8229166666667001E-2</v>
      </c>
      <c r="V128" s="21">
        <v>1.7997685185184999E-2</v>
      </c>
      <c r="W128" s="21">
        <v>1.8460648148148E-2</v>
      </c>
      <c r="X128" s="22">
        <v>1.8449074074074E-2</v>
      </c>
      <c r="Y128" s="23">
        <f t="shared" si="0"/>
        <v>13</v>
      </c>
      <c r="Z128" s="24">
        <f t="shared" si="2"/>
        <v>1.7893518518518E-2</v>
      </c>
      <c r="AA128" s="25">
        <f t="array" ref="AA128">AVERAGE(SMALL(E128:X128,{1,2,3}))</f>
        <v>1.8036265432098665E-2</v>
      </c>
      <c r="AB128" s="26">
        <f t="shared" si="1"/>
        <v>1.2384259259260004E-3</v>
      </c>
      <c r="AC128" s="17">
        <v>3.7870370370369999E-2</v>
      </c>
      <c r="AD128" s="31"/>
      <c r="AE128" s="18"/>
      <c r="AF128" s="18"/>
      <c r="AG128" s="27"/>
      <c r="AH128" s="13"/>
      <c r="AI128" s="10"/>
      <c r="AJ128" s="10"/>
      <c r="AK128" s="9"/>
      <c r="AL128" s="9"/>
      <c r="AM128" s="9"/>
    </row>
    <row r="129" spans="1:39" ht="18" customHeight="1" x14ac:dyDescent="0.25">
      <c r="A129" s="14">
        <v>127</v>
      </c>
      <c r="B129" s="14">
        <v>2304</v>
      </c>
      <c r="C129" s="15" t="s">
        <v>227</v>
      </c>
      <c r="D129" s="32" t="s">
        <v>228</v>
      </c>
      <c r="E129" s="18"/>
      <c r="F129" s="18"/>
      <c r="G129" s="19">
        <v>1.7638888888888999E-2</v>
      </c>
      <c r="H129" s="20"/>
      <c r="I129" s="18"/>
      <c r="J129" s="18"/>
      <c r="K129" s="18"/>
      <c r="L129" s="18"/>
      <c r="M129" s="34"/>
      <c r="N129" s="38"/>
      <c r="O129" s="18"/>
      <c r="P129" s="34"/>
      <c r="Q129" s="7"/>
      <c r="R129" s="7"/>
      <c r="S129" s="7"/>
      <c r="T129" s="7"/>
      <c r="U129" s="7"/>
      <c r="V129" s="7"/>
      <c r="W129" s="7"/>
      <c r="X129" s="7"/>
      <c r="Y129" s="23">
        <f t="shared" si="0"/>
        <v>1</v>
      </c>
      <c r="Z129" s="24">
        <f t="shared" si="2"/>
        <v>1.7638888888888999E-2</v>
      </c>
      <c r="AA129" s="37"/>
      <c r="AB129" s="26">
        <f t="shared" si="1"/>
        <v>0</v>
      </c>
      <c r="AC129" s="34"/>
      <c r="AD129" s="34"/>
      <c r="AE129" s="18"/>
      <c r="AF129" s="18"/>
      <c r="AG129" s="27"/>
      <c r="AH129" s="13"/>
      <c r="AI129" s="10"/>
      <c r="AJ129" s="10"/>
      <c r="AK129" s="9"/>
      <c r="AL129" s="9"/>
      <c r="AM129" s="9"/>
    </row>
    <row r="130" spans="1:39" ht="18" customHeight="1" x14ac:dyDescent="0.25">
      <c r="A130" s="14">
        <v>128</v>
      </c>
      <c r="B130" s="14">
        <v>2305</v>
      </c>
      <c r="C130" s="15" t="s">
        <v>208</v>
      </c>
      <c r="D130" s="32" t="s">
        <v>229</v>
      </c>
      <c r="E130" s="18"/>
      <c r="F130" s="18"/>
      <c r="G130" s="19">
        <v>1.8229166666667001E-2</v>
      </c>
      <c r="H130" s="20"/>
      <c r="I130" s="18"/>
      <c r="J130" s="18"/>
      <c r="K130" s="17">
        <v>1.7893518518518E-2</v>
      </c>
      <c r="L130" s="17">
        <v>1.7824074074073999E-2</v>
      </c>
      <c r="M130" s="18"/>
      <c r="N130" s="18"/>
      <c r="O130" s="18"/>
      <c r="P130" s="31"/>
      <c r="Q130" s="7"/>
      <c r="R130" s="7"/>
      <c r="S130" s="7"/>
      <c r="T130" s="7"/>
      <c r="U130" s="7"/>
      <c r="V130" s="7"/>
      <c r="W130" s="7"/>
      <c r="X130" s="7"/>
      <c r="Y130" s="23">
        <f t="shared" si="0"/>
        <v>3</v>
      </c>
      <c r="Z130" s="24">
        <f t="shared" si="2"/>
        <v>1.7824074074073999E-2</v>
      </c>
      <c r="AA130" s="25">
        <f t="array" ref="AA130">AVERAGE(SMALL(E130:X130,{1,2,3}))</f>
        <v>1.7982253086419667E-2</v>
      </c>
      <c r="AB130" s="26">
        <f t="shared" si="1"/>
        <v>4.050925925930017E-4</v>
      </c>
      <c r="AC130" s="17">
        <v>3.0636574074074E-2</v>
      </c>
      <c r="AD130" s="31"/>
      <c r="AE130" s="18"/>
      <c r="AF130" s="18"/>
      <c r="AG130" s="27"/>
      <c r="AH130" s="13"/>
      <c r="AI130" s="10"/>
      <c r="AJ130" s="10"/>
      <c r="AK130" s="9"/>
      <c r="AL130" s="9"/>
      <c r="AM130" s="9"/>
    </row>
    <row r="131" spans="1:39" ht="18" customHeight="1" x14ac:dyDescent="0.25">
      <c r="A131" s="14">
        <v>129</v>
      </c>
      <c r="B131" s="14">
        <v>2306</v>
      </c>
      <c r="C131" s="15" t="s">
        <v>173</v>
      </c>
      <c r="D131" s="32" t="s">
        <v>230</v>
      </c>
      <c r="E131" s="18"/>
      <c r="F131" s="18"/>
      <c r="G131" s="42"/>
      <c r="H131" s="20"/>
      <c r="I131" s="31"/>
      <c r="J131" s="31"/>
      <c r="K131" s="17">
        <v>2.287037037037E-2</v>
      </c>
      <c r="L131" s="17">
        <v>2.1539351851852E-2</v>
      </c>
      <c r="M131" s="34"/>
      <c r="N131" s="36"/>
      <c r="O131" s="30">
        <v>2.1759259259258999E-2</v>
      </c>
      <c r="P131" s="30">
        <v>2.1585648148148E-2</v>
      </c>
      <c r="Q131" s="7"/>
      <c r="R131" s="7"/>
      <c r="S131" s="30">
        <v>2.2303240740740998E-2</v>
      </c>
      <c r="T131" s="29">
        <v>2.2060185185184999E-2</v>
      </c>
      <c r="U131" s="29">
        <v>2.1990740740741001E-2</v>
      </c>
      <c r="V131" s="21">
        <v>2.2002314814814999E-2</v>
      </c>
      <c r="W131" s="36"/>
      <c r="X131" s="36"/>
      <c r="Y131" s="23">
        <f t="shared" si="0"/>
        <v>8</v>
      </c>
      <c r="Z131" s="24">
        <f t="shared" si="2"/>
        <v>2.1539351851852E-2</v>
      </c>
      <c r="AA131" s="25">
        <f t="array" ref="AA131">AVERAGE(SMALL(E131:X131,{1,2,3}))</f>
        <v>2.1628086419753001E-2</v>
      </c>
      <c r="AB131" s="26">
        <f t="shared" si="1"/>
        <v>1.3310185185179992E-3</v>
      </c>
      <c r="AC131" s="34"/>
      <c r="AD131" s="34"/>
      <c r="AE131" s="18"/>
      <c r="AF131" s="18"/>
      <c r="AG131" s="27"/>
      <c r="AH131" s="13"/>
      <c r="AI131" s="10"/>
      <c r="AJ131" s="10"/>
      <c r="AK131" s="9"/>
      <c r="AL131" s="9"/>
      <c r="AM131" s="9"/>
    </row>
    <row r="132" spans="1:39" ht="18" customHeight="1" x14ac:dyDescent="0.25">
      <c r="A132" s="14">
        <v>130</v>
      </c>
      <c r="B132" s="14" t="s">
        <v>231</v>
      </c>
      <c r="C132" s="15" t="s">
        <v>182</v>
      </c>
      <c r="D132" s="39" t="s">
        <v>232</v>
      </c>
      <c r="E132" s="18"/>
      <c r="F132" s="18"/>
      <c r="G132" s="20"/>
      <c r="H132" s="19">
        <v>1.6435185185185001E-2</v>
      </c>
      <c r="I132" s="18"/>
      <c r="J132" s="18"/>
      <c r="K132" s="31"/>
      <c r="L132" s="18"/>
      <c r="M132" s="18"/>
      <c r="N132" s="18"/>
      <c r="O132" s="18"/>
      <c r="P132" s="18"/>
      <c r="Q132" s="7"/>
      <c r="R132" s="7"/>
      <c r="S132" s="7"/>
      <c r="T132" s="7"/>
      <c r="U132" s="7"/>
      <c r="V132" s="7"/>
      <c r="W132" s="44"/>
      <c r="X132" s="49"/>
      <c r="Y132" s="23">
        <f t="shared" si="0"/>
        <v>1</v>
      </c>
      <c r="Z132" s="24">
        <f t="shared" si="2"/>
        <v>1.6435185185185001E-2</v>
      </c>
      <c r="AA132" s="37"/>
      <c r="AB132" s="26">
        <f t="shared" si="1"/>
        <v>0</v>
      </c>
      <c r="AC132" s="18"/>
      <c r="AD132" s="18"/>
      <c r="AE132" s="18"/>
      <c r="AF132" s="18"/>
      <c r="AG132" s="27"/>
      <c r="AH132" s="13"/>
      <c r="AI132" s="10"/>
      <c r="AJ132" s="10"/>
      <c r="AK132" s="9"/>
      <c r="AL132" s="9"/>
      <c r="AM132" s="9"/>
    </row>
    <row r="133" spans="1:39" ht="30" customHeight="1" x14ac:dyDescent="0.25">
      <c r="A133" s="58"/>
      <c r="B133" s="18"/>
      <c r="C133" s="59"/>
      <c r="D133" s="60"/>
      <c r="E133" s="18"/>
      <c r="F133" s="18"/>
      <c r="G133" s="20"/>
      <c r="H133" s="42"/>
      <c r="I133" s="18"/>
      <c r="J133" s="18"/>
      <c r="K133" s="31"/>
      <c r="L133" s="18"/>
      <c r="M133" s="18"/>
      <c r="N133" s="18"/>
      <c r="O133" s="18"/>
      <c r="P133" s="18"/>
      <c r="Q133" s="7"/>
      <c r="R133" s="7"/>
      <c r="S133" s="7"/>
      <c r="T133" s="7"/>
      <c r="U133" s="7"/>
      <c r="V133" s="7"/>
      <c r="W133" s="7"/>
      <c r="X133" s="7"/>
      <c r="Y133" s="23"/>
      <c r="Z133" s="61"/>
      <c r="AA133" s="37"/>
      <c r="AB133" s="62"/>
      <c r="AC133" s="18"/>
      <c r="AD133" s="18"/>
      <c r="AE133" s="18"/>
      <c r="AF133" s="18"/>
      <c r="AG133" s="27"/>
      <c r="AH133" s="13"/>
      <c r="AI133" s="10"/>
      <c r="AJ133" s="10"/>
      <c r="AK133" s="9"/>
      <c r="AL133" s="9"/>
      <c r="AM133" s="9"/>
    </row>
    <row r="134" spans="1:39" ht="39.75" customHeight="1" x14ac:dyDescent="0.25">
      <c r="A134" s="63"/>
      <c r="B134" s="64" t="s">
        <v>233</v>
      </c>
      <c r="C134" s="64" t="s">
        <v>1</v>
      </c>
      <c r="D134" s="64" t="s">
        <v>2</v>
      </c>
      <c r="E134" s="64" t="s">
        <v>3</v>
      </c>
      <c r="F134" s="64" t="s">
        <v>4</v>
      </c>
      <c r="G134" s="64" t="s">
        <v>5</v>
      </c>
      <c r="H134" s="64" t="s">
        <v>6</v>
      </c>
      <c r="I134" s="64" t="s">
        <v>7</v>
      </c>
      <c r="J134" s="64" t="s">
        <v>8</v>
      </c>
      <c r="K134" s="64" t="s">
        <v>9</v>
      </c>
      <c r="L134" s="64" t="s">
        <v>10</v>
      </c>
      <c r="M134" s="64" t="s">
        <v>11</v>
      </c>
      <c r="N134" s="64" t="s">
        <v>12</v>
      </c>
      <c r="O134" s="64" t="s">
        <v>13</v>
      </c>
      <c r="P134" s="64" t="s">
        <v>14</v>
      </c>
      <c r="Q134" s="64" t="s">
        <v>15</v>
      </c>
      <c r="R134" s="64" t="s">
        <v>16</v>
      </c>
      <c r="S134" s="64" t="s">
        <v>17</v>
      </c>
      <c r="T134" s="64" t="s">
        <v>18</v>
      </c>
      <c r="U134" s="64" t="s">
        <v>19</v>
      </c>
      <c r="V134" s="64" t="s">
        <v>20</v>
      </c>
      <c r="W134" s="64" t="s">
        <v>21</v>
      </c>
      <c r="X134" s="64" t="s">
        <v>22</v>
      </c>
      <c r="Y134" s="64" t="s">
        <v>23</v>
      </c>
      <c r="Z134" s="64" t="s">
        <v>24</v>
      </c>
      <c r="AA134" s="64" t="s">
        <v>25</v>
      </c>
      <c r="AB134" s="64" t="s">
        <v>26</v>
      </c>
      <c r="AC134" s="64" t="s">
        <v>27</v>
      </c>
      <c r="AD134" s="64" t="s">
        <v>28</v>
      </c>
      <c r="AE134" s="64" t="s">
        <v>29</v>
      </c>
      <c r="AF134" s="64" t="s">
        <v>30</v>
      </c>
      <c r="AG134" s="64" t="s">
        <v>31</v>
      </c>
      <c r="AH134" s="13"/>
      <c r="AI134" s="10"/>
      <c r="AJ134" s="10"/>
      <c r="AK134" s="9"/>
      <c r="AL134" s="9"/>
      <c r="AM134" s="9"/>
    </row>
    <row r="135" spans="1:39" ht="18" customHeight="1" x14ac:dyDescent="0.25">
      <c r="A135" s="14">
        <v>131</v>
      </c>
      <c r="B135" s="18"/>
      <c r="C135" s="15" t="s">
        <v>234</v>
      </c>
      <c r="D135" s="16" t="s">
        <v>235</v>
      </c>
      <c r="E135" s="17">
        <v>2.5046296296296001E-2</v>
      </c>
      <c r="F135" s="18"/>
      <c r="G135" s="20"/>
      <c r="H135" s="20"/>
      <c r="I135" s="18"/>
      <c r="J135" s="18"/>
      <c r="K135" s="17">
        <v>2.5671296296296001E-2</v>
      </c>
      <c r="L135" s="18"/>
      <c r="M135" s="34"/>
      <c r="N135" s="38"/>
      <c r="O135" s="18"/>
      <c r="P135" s="34"/>
      <c r="Q135" s="7"/>
      <c r="R135" s="7"/>
      <c r="S135" s="7"/>
      <c r="T135" s="7"/>
      <c r="U135" s="7"/>
      <c r="V135" s="7"/>
      <c r="W135" s="7"/>
      <c r="X135" s="7"/>
      <c r="Y135" s="23">
        <f t="shared" ref="Y135:Y254" si="3">COUNT(E135:X135)</f>
        <v>2</v>
      </c>
      <c r="Z135" s="24">
        <f t="shared" ref="Z135:Z254" si="4">MIN(E135:X135)</f>
        <v>2.5046296296296001E-2</v>
      </c>
      <c r="AA135" s="37"/>
      <c r="AB135" s="26">
        <f t="shared" ref="AB135:AB254" si="5">(MAX(E135:X135)-MIN(E135:X135))</f>
        <v>6.2500000000000056E-4</v>
      </c>
      <c r="AC135" s="34"/>
      <c r="AD135" s="34"/>
      <c r="AE135" s="18"/>
      <c r="AF135" s="18"/>
      <c r="AG135" s="27"/>
      <c r="AH135" s="13"/>
      <c r="AI135" s="10"/>
      <c r="AJ135" s="10"/>
      <c r="AK135" s="9"/>
      <c r="AL135" s="9"/>
      <c r="AM135" s="9"/>
    </row>
    <row r="136" spans="1:39" ht="18" customHeight="1" x14ac:dyDescent="0.25">
      <c r="A136" s="14">
        <v>132</v>
      </c>
      <c r="B136" s="18"/>
      <c r="C136" s="15" t="s">
        <v>236</v>
      </c>
      <c r="D136" s="16" t="s">
        <v>237</v>
      </c>
      <c r="E136" s="31"/>
      <c r="F136" s="31"/>
      <c r="G136" s="42"/>
      <c r="H136" s="42"/>
      <c r="I136" s="18"/>
      <c r="J136" s="18"/>
      <c r="K136" s="31"/>
      <c r="L136" s="31"/>
      <c r="M136" s="31"/>
      <c r="N136" s="38"/>
      <c r="O136" s="18"/>
      <c r="P136" s="33"/>
      <c r="Q136" s="29">
        <v>1.6585648148147999E-2</v>
      </c>
      <c r="R136" s="30">
        <v>1.7199074074073999E-2</v>
      </c>
      <c r="S136" s="30">
        <v>1.6967592592592999E-2</v>
      </c>
      <c r="T136" s="29">
        <v>1.6724537037037E-2</v>
      </c>
      <c r="U136" s="29">
        <v>1.619212962963E-2</v>
      </c>
      <c r="V136" s="21">
        <v>1.6712962962962999E-2</v>
      </c>
      <c r="W136" s="21">
        <v>1.6469907407406999E-2</v>
      </c>
      <c r="X136" s="22">
        <v>1.9467592592593001E-2</v>
      </c>
      <c r="Y136" s="23">
        <f t="shared" si="3"/>
        <v>8</v>
      </c>
      <c r="Z136" s="24">
        <f t="shared" si="4"/>
        <v>1.619212962963E-2</v>
      </c>
      <c r="AA136" s="25">
        <f t="array" ref="AA136">AVERAGE(SMALL(E136:X136,{1,2,3}))</f>
        <v>1.6415895061728334E-2</v>
      </c>
      <c r="AB136" s="26">
        <f t="shared" si="5"/>
        <v>3.2754629629630008E-3</v>
      </c>
      <c r="AC136" s="34"/>
      <c r="AD136" s="34"/>
      <c r="AE136" s="18"/>
      <c r="AF136" s="18"/>
      <c r="AG136" s="27"/>
      <c r="AH136" s="13"/>
      <c r="AI136" s="10"/>
      <c r="AJ136" s="10"/>
      <c r="AK136" s="9"/>
      <c r="AL136" s="9"/>
      <c r="AM136" s="9"/>
    </row>
    <row r="137" spans="1:39" ht="18" customHeight="1" x14ac:dyDescent="0.25">
      <c r="A137" s="14">
        <v>133</v>
      </c>
      <c r="B137" s="18"/>
      <c r="C137" s="15" t="s">
        <v>88</v>
      </c>
      <c r="D137" s="16" t="s">
        <v>78</v>
      </c>
      <c r="E137" s="18"/>
      <c r="F137" s="17">
        <v>2.0613425925926E-2</v>
      </c>
      <c r="G137" s="20"/>
      <c r="H137" s="20"/>
      <c r="I137" s="18"/>
      <c r="J137" s="18"/>
      <c r="K137" s="18"/>
      <c r="L137" s="18"/>
      <c r="M137" s="34"/>
      <c r="N137" s="38"/>
      <c r="O137" s="18"/>
      <c r="P137" s="34"/>
      <c r="Q137" s="7"/>
      <c r="R137" s="7"/>
      <c r="S137" s="7"/>
      <c r="T137" s="7"/>
      <c r="U137" s="7"/>
      <c r="V137" s="7"/>
      <c r="W137" s="21">
        <v>1.8900462962963001E-2</v>
      </c>
      <c r="X137" s="7"/>
      <c r="Y137" s="23">
        <f t="shared" si="3"/>
        <v>2</v>
      </c>
      <c r="Z137" s="24">
        <f t="shared" si="4"/>
        <v>1.8900462962963001E-2</v>
      </c>
      <c r="AA137" s="37"/>
      <c r="AB137" s="26">
        <f t="shared" si="5"/>
        <v>1.7129629629629994E-3</v>
      </c>
      <c r="AC137" s="34"/>
      <c r="AD137" s="34"/>
      <c r="AE137" s="18"/>
      <c r="AF137" s="18"/>
      <c r="AG137" s="27"/>
      <c r="AH137" s="13"/>
      <c r="AI137" s="10"/>
      <c r="AJ137" s="10"/>
      <c r="AK137" s="9"/>
      <c r="AL137" s="9"/>
      <c r="AM137" s="9"/>
    </row>
    <row r="138" spans="1:39" ht="18" customHeight="1" x14ac:dyDescent="0.25">
      <c r="A138" s="14">
        <v>134</v>
      </c>
      <c r="B138" s="18"/>
      <c r="C138" s="15" t="s">
        <v>238</v>
      </c>
      <c r="D138" s="16" t="s">
        <v>239</v>
      </c>
      <c r="E138" s="18"/>
      <c r="F138" s="31"/>
      <c r="G138" s="20"/>
      <c r="H138" s="20"/>
      <c r="I138" s="18"/>
      <c r="J138" s="18"/>
      <c r="K138" s="18"/>
      <c r="L138" s="18"/>
      <c r="M138" s="34"/>
      <c r="N138" s="38"/>
      <c r="O138" s="18"/>
      <c r="P138" s="34"/>
      <c r="Q138" s="7"/>
      <c r="R138" s="7"/>
      <c r="S138" s="7"/>
      <c r="T138" s="7"/>
      <c r="U138" s="29">
        <v>1.6562500000000001E-2</v>
      </c>
      <c r="V138" s="7"/>
      <c r="W138" s="7"/>
      <c r="X138" s="22">
        <v>1.7037037037037E-2</v>
      </c>
      <c r="Y138" s="23">
        <f t="shared" si="3"/>
        <v>2</v>
      </c>
      <c r="Z138" s="24">
        <f t="shared" si="4"/>
        <v>1.6562500000000001E-2</v>
      </c>
      <c r="AA138" s="37"/>
      <c r="AB138" s="26">
        <f t="shared" si="5"/>
        <v>4.7453703703699904E-4</v>
      </c>
      <c r="AC138" s="34"/>
      <c r="AD138" s="34"/>
      <c r="AE138" s="18"/>
      <c r="AF138" s="18"/>
      <c r="AG138" s="27"/>
      <c r="AH138" s="13"/>
      <c r="AI138" s="10"/>
      <c r="AJ138" s="10"/>
      <c r="AK138" s="9"/>
      <c r="AL138" s="9"/>
      <c r="AM138" s="9"/>
    </row>
    <row r="139" spans="1:39" ht="18" customHeight="1" x14ac:dyDescent="0.25">
      <c r="A139" s="14">
        <v>135</v>
      </c>
      <c r="B139" s="18"/>
      <c r="C139" s="15" t="s">
        <v>240</v>
      </c>
      <c r="D139" s="16" t="s">
        <v>241</v>
      </c>
      <c r="E139" s="18"/>
      <c r="F139" s="31"/>
      <c r="G139" s="20"/>
      <c r="H139" s="20"/>
      <c r="I139" s="18"/>
      <c r="J139" s="18"/>
      <c r="K139" s="18"/>
      <c r="L139" s="18"/>
      <c r="M139" s="34"/>
      <c r="N139" s="38"/>
      <c r="O139" s="30">
        <v>1.3946759259258999E-2</v>
      </c>
      <c r="P139" s="34"/>
      <c r="Q139" s="7"/>
      <c r="R139" s="7"/>
      <c r="S139" s="7"/>
      <c r="T139" s="7"/>
      <c r="U139" s="7"/>
      <c r="V139" s="7"/>
      <c r="W139" s="7"/>
      <c r="X139" s="7"/>
      <c r="Y139" s="23">
        <f t="shared" si="3"/>
        <v>1</v>
      </c>
      <c r="Z139" s="24">
        <f t="shared" si="4"/>
        <v>1.3946759259258999E-2</v>
      </c>
      <c r="AA139" s="37"/>
      <c r="AB139" s="26">
        <f t="shared" si="5"/>
        <v>0</v>
      </c>
      <c r="AC139" s="34"/>
      <c r="AD139" s="34"/>
      <c r="AE139" s="18"/>
      <c r="AF139" s="18"/>
      <c r="AG139" s="27"/>
      <c r="AH139" s="13"/>
      <c r="AI139" s="10"/>
      <c r="AJ139" s="10"/>
      <c r="AK139" s="9"/>
      <c r="AL139" s="9"/>
      <c r="AM139" s="9"/>
    </row>
    <row r="140" spans="1:39" ht="18" customHeight="1" x14ac:dyDescent="0.25">
      <c r="A140" s="14">
        <v>136</v>
      </c>
      <c r="B140" s="18"/>
      <c r="C140" s="15" t="s">
        <v>46</v>
      </c>
      <c r="D140" s="16" t="s">
        <v>242</v>
      </c>
      <c r="E140" s="18"/>
      <c r="F140" s="18"/>
      <c r="G140" s="19">
        <v>2.0347222222221999E-2</v>
      </c>
      <c r="H140" s="20"/>
      <c r="I140" s="17">
        <v>1.8703703703704E-2</v>
      </c>
      <c r="J140" s="17">
        <v>1.9305555555555999E-2</v>
      </c>
      <c r="K140" s="31"/>
      <c r="L140" s="18"/>
      <c r="M140" s="34"/>
      <c r="N140" s="38"/>
      <c r="O140" s="18"/>
      <c r="P140" s="34"/>
      <c r="Q140" s="29">
        <v>1.9803240740741E-2</v>
      </c>
      <c r="R140" s="30">
        <v>1.9027777777778001E-2</v>
      </c>
      <c r="S140" s="30">
        <v>1.8749999999999999E-2</v>
      </c>
      <c r="T140" s="29">
        <v>1.943287037037E-2</v>
      </c>
      <c r="U140" s="29">
        <v>1.8587962962963001E-2</v>
      </c>
      <c r="V140" s="21">
        <v>1.8391203703704E-2</v>
      </c>
      <c r="W140" s="21">
        <v>1.8124999999999999E-2</v>
      </c>
      <c r="X140" s="36"/>
      <c r="Y140" s="23">
        <f t="shared" si="3"/>
        <v>10</v>
      </c>
      <c r="Z140" s="24">
        <f t="shared" si="4"/>
        <v>1.8124999999999999E-2</v>
      </c>
      <c r="AA140" s="25">
        <f t="array" ref="AA140">AVERAGE(SMALL(E140:X140,{1,2,3}))</f>
        <v>1.8368055555555665E-2</v>
      </c>
      <c r="AB140" s="26">
        <f t="shared" si="5"/>
        <v>2.2222222222220006E-3</v>
      </c>
      <c r="AC140" s="34"/>
      <c r="AD140" s="34"/>
      <c r="AE140" s="18"/>
      <c r="AF140" s="18"/>
      <c r="AG140" s="27"/>
      <c r="AH140" s="13"/>
      <c r="AI140" s="10"/>
      <c r="AJ140" s="10"/>
      <c r="AK140" s="9"/>
      <c r="AL140" s="9"/>
      <c r="AM140" s="9"/>
    </row>
    <row r="141" spans="1:39" ht="18" customHeight="1" x14ac:dyDescent="0.25">
      <c r="A141" s="14">
        <v>137</v>
      </c>
      <c r="B141" s="18"/>
      <c r="C141" s="15" t="s">
        <v>46</v>
      </c>
      <c r="D141" s="32" t="s">
        <v>243</v>
      </c>
      <c r="E141" s="18"/>
      <c r="F141" s="18"/>
      <c r="G141" s="19">
        <v>1.7638888888888999E-2</v>
      </c>
      <c r="H141" s="20"/>
      <c r="I141" s="18"/>
      <c r="J141" s="18"/>
      <c r="K141" s="18"/>
      <c r="L141" s="18"/>
      <c r="M141" s="34"/>
      <c r="N141" s="38"/>
      <c r="O141" s="18"/>
      <c r="P141" s="34"/>
      <c r="Q141" s="7"/>
      <c r="R141" s="7"/>
      <c r="S141" s="7"/>
      <c r="T141" s="7"/>
      <c r="U141" s="7"/>
      <c r="V141" s="7"/>
      <c r="W141" s="7"/>
      <c r="X141" s="7"/>
      <c r="Y141" s="23">
        <f t="shared" si="3"/>
        <v>1</v>
      </c>
      <c r="Z141" s="24">
        <f t="shared" si="4"/>
        <v>1.7638888888888999E-2</v>
      </c>
      <c r="AA141" s="37"/>
      <c r="AB141" s="26">
        <f t="shared" si="5"/>
        <v>0</v>
      </c>
      <c r="AC141" s="34"/>
      <c r="AD141" s="34"/>
      <c r="AE141" s="18"/>
      <c r="AF141" s="18"/>
      <c r="AG141" s="27"/>
      <c r="AH141" s="13"/>
      <c r="AI141" s="10"/>
      <c r="AJ141" s="10"/>
      <c r="AK141" s="9"/>
      <c r="AL141" s="9"/>
      <c r="AM141" s="9"/>
    </row>
    <row r="142" spans="1:39" ht="18" customHeight="1" x14ac:dyDescent="0.25">
      <c r="A142" s="14">
        <v>138</v>
      </c>
      <c r="B142" s="18"/>
      <c r="C142" s="15" t="s">
        <v>244</v>
      </c>
      <c r="D142" s="16" t="s">
        <v>216</v>
      </c>
      <c r="E142" s="17">
        <v>2.0451388888889001E-2</v>
      </c>
      <c r="F142" s="17">
        <v>1.9675925925925999E-2</v>
      </c>
      <c r="G142" s="20"/>
      <c r="H142" s="20"/>
      <c r="I142" s="18"/>
      <c r="J142" s="18"/>
      <c r="K142" s="18"/>
      <c r="L142" s="18"/>
      <c r="M142" s="34"/>
      <c r="N142" s="38"/>
      <c r="O142" s="18"/>
      <c r="P142" s="34"/>
      <c r="Q142" s="7"/>
      <c r="R142" s="7"/>
      <c r="S142" s="7"/>
      <c r="T142" s="7"/>
      <c r="U142" s="7"/>
      <c r="V142" s="7"/>
      <c r="W142" s="7"/>
      <c r="X142" s="7"/>
      <c r="Y142" s="23">
        <f t="shared" si="3"/>
        <v>2</v>
      </c>
      <c r="Z142" s="24">
        <f t="shared" si="4"/>
        <v>1.9675925925925999E-2</v>
      </c>
      <c r="AA142" s="37"/>
      <c r="AB142" s="26">
        <f t="shared" si="5"/>
        <v>7.7546296296300207E-4</v>
      </c>
      <c r="AC142" s="34"/>
      <c r="AD142" s="34"/>
      <c r="AE142" s="18"/>
      <c r="AF142" s="18"/>
      <c r="AG142" s="27"/>
      <c r="AH142" s="13"/>
      <c r="AI142" s="10"/>
      <c r="AJ142" s="10"/>
      <c r="AK142" s="9"/>
      <c r="AL142" s="9"/>
      <c r="AM142" s="9"/>
    </row>
    <row r="143" spans="1:39" ht="18" customHeight="1" x14ac:dyDescent="0.25">
      <c r="A143" s="14">
        <v>139</v>
      </c>
      <c r="B143" s="18"/>
      <c r="C143" s="15" t="s">
        <v>245</v>
      </c>
      <c r="D143" s="16" t="s">
        <v>246</v>
      </c>
      <c r="E143" s="31"/>
      <c r="F143" s="31"/>
      <c r="G143" s="20"/>
      <c r="H143" s="20"/>
      <c r="I143" s="18"/>
      <c r="J143" s="18"/>
      <c r="K143" s="18"/>
      <c r="L143" s="18"/>
      <c r="M143" s="34"/>
      <c r="N143" s="38"/>
      <c r="O143" s="18"/>
      <c r="P143" s="34"/>
      <c r="Q143" s="7"/>
      <c r="R143" s="7"/>
      <c r="S143" s="7"/>
      <c r="T143" s="7"/>
      <c r="U143" s="29">
        <v>1.9965277777777998E-2</v>
      </c>
      <c r="V143" s="21">
        <v>2.0451388888889001E-2</v>
      </c>
      <c r="W143" s="7"/>
      <c r="X143" s="7"/>
      <c r="Y143" s="23">
        <f t="shared" si="3"/>
        <v>2</v>
      </c>
      <c r="Z143" s="24">
        <f t="shared" si="4"/>
        <v>1.9965277777777998E-2</v>
      </c>
      <c r="AA143" s="37"/>
      <c r="AB143" s="26">
        <f t="shared" si="5"/>
        <v>4.8611111111100322E-4</v>
      </c>
      <c r="AC143" s="34"/>
      <c r="AD143" s="34"/>
      <c r="AE143" s="18"/>
      <c r="AF143" s="18"/>
      <c r="AG143" s="27"/>
      <c r="AH143" s="13"/>
      <c r="AI143" s="10"/>
      <c r="AJ143" s="10"/>
      <c r="AK143" s="9"/>
      <c r="AL143" s="9"/>
      <c r="AM143" s="9"/>
    </row>
    <row r="144" spans="1:39" ht="18" customHeight="1" x14ac:dyDescent="0.25">
      <c r="A144" s="14">
        <v>140</v>
      </c>
      <c r="B144" s="18"/>
      <c r="C144" s="15" t="s">
        <v>247</v>
      </c>
      <c r="D144" s="16" t="s">
        <v>248</v>
      </c>
      <c r="E144" s="17">
        <v>1.90625E-2</v>
      </c>
      <c r="F144" s="18"/>
      <c r="G144" s="20"/>
      <c r="H144" s="20"/>
      <c r="I144" s="18"/>
      <c r="J144" s="18"/>
      <c r="K144" s="18"/>
      <c r="L144" s="18"/>
      <c r="M144" s="34"/>
      <c r="N144" s="38"/>
      <c r="O144" s="18"/>
      <c r="P144" s="34"/>
      <c r="Q144" s="7"/>
      <c r="R144" s="7"/>
      <c r="S144" s="7"/>
      <c r="T144" s="7"/>
      <c r="U144" s="7"/>
      <c r="V144" s="7"/>
      <c r="W144" s="7"/>
      <c r="X144" s="7"/>
      <c r="Y144" s="23">
        <f t="shared" si="3"/>
        <v>1</v>
      </c>
      <c r="Z144" s="24">
        <f t="shared" si="4"/>
        <v>1.90625E-2</v>
      </c>
      <c r="AA144" s="37"/>
      <c r="AB144" s="26">
        <f t="shared" si="5"/>
        <v>0</v>
      </c>
      <c r="AC144" s="34"/>
      <c r="AD144" s="34"/>
      <c r="AE144" s="18"/>
      <c r="AF144" s="18"/>
      <c r="AG144" s="27"/>
      <c r="AH144" s="13"/>
      <c r="AI144" s="10"/>
      <c r="AJ144" s="10"/>
      <c r="AK144" s="9"/>
      <c r="AL144" s="9"/>
      <c r="AM144" s="9"/>
    </row>
    <row r="145" spans="1:39" ht="18" customHeight="1" x14ac:dyDescent="0.25">
      <c r="A145" s="14">
        <v>141</v>
      </c>
      <c r="B145" s="18"/>
      <c r="C145" s="15" t="s">
        <v>128</v>
      </c>
      <c r="D145" s="16" t="s">
        <v>249</v>
      </c>
      <c r="E145" s="18"/>
      <c r="F145" s="18"/>
      <c r="G145" s="20"/>
      <c r="H145" s="20"/>
      <c r="I145" s="17">
        <v>1.9212962962963001E-2</v>
      </c>
      <c r="J145" s="18"/>
      <c r="K145" s="18"/>
      <c r="L145" s="18"/>
      <c r="M145" s="34"/>
      <c r="N145" s="34"/>
      <c r="O145" s="18"/>
      <c r="P145" s="34"/>
      <c r="Q145" s="7"/>
      <c r="R145" s="7"/>
      <c r="S145" s="7"/>
      <c r="T145" s="7"/>
      <c r="U145" s="7"/>
      <c r="V145" s="7"/>
      <c r="W145" s="7"/>
      <c r="X145" s="7"/>
      <c r="Y145" s="23">
        <f t="shared" si="3"/>
        <v>1</v>
      </c>
      <c r="Z145" s="24">
        <f t="shared" si="4"/>
        <v>1.9212962962963001E-2</v>
      </c>
      <c r="AA145" s="37"/>
      <c r="AB145" s="26">
        <f t="shared" si="5"/>
        <v>0</v>
      </c>
      <c r="AC145" s="34"/>
      <c r="AD145" s="34"/>
      <c r="AE145" s="18"/>
      <c r="AF145" s="18"/>
      <c r="AG145" s="27"/>
      <c r="AH145" s="13"/>
      <c r="AI145" s="10"/>
      <c r="AJ145" s="10"/>
      <c r="AK145" s="9"/>
      <c r="AL145" s="9"/>
      <c r="AM145" s="9"/>
    </row>
    <row r="146" spans="1:39" ht="18" customHeight="1" x14ac:dyDescent="0.25">
      <c r="A146" s="14">
        <v>142</v>
      </c>
      <c r="B146" s="18"/>
      <c r="C146" s="15" t="s">
        <v>250</v>
      </c>
      <c r="D146" s="16" t="s">
        <v>251</v>
      </c>
      <c r="E146" s="18"/>
      <c r="F146" s="18"/>
      <c r="G146" s="20"/>
      <c r="H146" s="20"/>
      <c r="I146" s="17">
        <v>2.0914351851852E-2</v>
      </c>
      <c r="J146" s="18"/>
      <c r="K146" s="18"/>
      <c r="L146" s="18"/>
      <c r="M146" s="34"/>
      <c r="N146" s="38"/>
      <c r="O146" s="18"/>
      <c r="P146" s="34"/>
      <c r="Q146" s="7"/>
      <c r="R146" s="7"/>
      <c r="S146" s="7"/>
      <c r="T146" s="7"/>
      <c r="U146" s="7"/>
      <c r="V146" s="7"/>
      <c r="W146" s="7"/>
      <c r="X146" s="7"/>
      <c r="Y146" s="23">
        <f t="shared" si="3"/>
        <v>1</v>
      </c>
      <c r="Z146" s="24">
        <f t="shared" si="4"/>
        <v>2.0914351851852E-2</v>
      </c>
      <c r="AA146" s="37"/>
      <c r="AB146" s="26">
        <f t="shared" si="5"/>
        <v>0</v>
      </c>
      <c r="AC146" s="34"/>
      <c r="AD146" s="34"/>
      <c r="AE146" s="18"/>
      <c r="AF146" s="18"/>
      <c r="AG146" s="27"/>
      <c r="AH146" s="13"/>
      <c r="AI146" s="10"/>
      <c r="AJ146" s="10"/>
      <c r="AK146" s="9"/>
      <c r="AL146" s="9"/>
      <c r="AM146" s="9"/>
    </row>
    <row r="147" spans="1:39" ht="18" customHeight="1" x14ac:dyDescent="0.25">
      <c r="A147" s="14">
        <v>143</v>
      </c>
      <c r="B147" s="18"/>
      <c r="C147" s="15" t="s">
        <v>119</v>
      </c>
      <c r="D147" s="16" t="s">
        <v>252</v>
      </c>
      <c r="E147" s="18"/>
      <c r="F147" s="17">
        <v>1.6932870370370001E-2</v>
      </c>
      <c r="G147" s="20"/>
      <c r="H147" s="20"/>
      <c r="I147" s="18"/>
      <c r="J147" s="18"/>
      <c r="K147" s="18"/>
      <c r="L147" s="18"/>
      <c r="M147" s="34"/>
      <c r="N147" s="38"/>
      <c r="O147" s="18"/>
      <c r="P147" s="34"/>
      <c r="Q147" s="7"/>
      <c r="R147" s="7"/>
      <c r="S147" s="7"/>
      <c r="T147" s="7"/>
      <c r="U147" s="7"/>
      <c r="V147" s="7"/>
      <c r="W147" s="7"/>
      <c r="X147" s="7"/>
      <c r="Y147" s="23">
        <f t="shared" si="3"/>
        <v>1</v>
      </c>
      <c r="Z147" s="24">
        <f t="shared" si="4"/>
        <v>1.6932870370370001E-2</v>
      </c>
      <c r="AA147" s="37"/>
      <c r="AB147" s="26">
        <f t="shared" si="5"/>
        <v>0</v>
      </c>
      <c r="AC147" s="34"/>
      <c r="AD147" s="34"/>
      <c r="AE147" s="18"/>
      <c r="AF147" s="18"/>
      <c r="AG147" s="27"/>
      <c r="AH147" s="13"/>
      <c r="AI147" s="10"/>
      <c r="AJ147" s="10"/>
      <c r="AK147" s="9"/>
      <c r="AL147" s="9"/>
      <c r="AM147" s="9"/>
    </row>
    <row r="148" spans="1:39" ht="18" customHeight="1" x14ac:dyDescent="0.25">
      <c r="A148" s="14">
        <v>144</v>
      </c>
      <c r="B148" s="18"/>
      <c r="C148" s="15" t="s">
        <v>253</v>
      </c>
      <c r="D148" s="16" t="s">
        <v>254</v>
      </c>
      <c r="E148" s="18"/>
      <c r="F148" s="18"/>
      <c r="G148" s="20"/>
      <c r="H148" s="20"/>
      <c r="I148" s="31"/>
      <c r="J148" s="18"/>
      <c r="K148" s="31"/>
      <c r="L148" s="31"/>
      <c r="M148" s="34"/>
      <c r="N148" s="38"/>
      <c r="O148" s="18"/>
      <c r="P148" s="33"/>
      <c r="Q148" s="36"/>
      <c r="R148" s="36"/>
      <c r="S148" s="36"/>
      <c r="T148" s="29">
        <v>1.6944444444443998E-2</v>
      </c>
      <c r="U148" s="36"/>
      <c r="V148" s="36"/>
      <c r="W148" s="21">
        <v>1.6678240740741E-2</v>
      </c>
      <c r="X148" s="22">
        <v>1.6817129629630001E-2</v>
      </c>
      <c r="Y148" s="23">
        <f t="shared" si="3"/>
        <v>3</v>
      </c>
      <c r="Z148" s="24">
        <f t="shared" si="4"/>
        <v>1.6678240740741E-2</v>
      </c>
      <c r="AA148" s="25">
        <f t="array" ref="AA148">AVERAGE(SMALL(E148:X148,{1,2,3}))</f>
        <v>1.6813271604938333E-2</v>
      </c>
      <c r="AB148" s="26">
        <f t="shared" si="5"/>
        <v>2.6620370370299823E-4</v>
      </c>
      <c r="AC148" s="31"/>
      <c r="AD148" s="31"/>
      <c r="AE148" s="36"/>
      <c r="AF148" s="36"/>
      <c r="AG148" s="27"/>
      <c r="AH148" s="13"/>
      <c r="AI148" s="10"/>
      <c r="AJ148" s="10"/>
      <c r="AK148" s="9"/>
      <c r="AL148" s="9"/>
      <c r="AM148" s="9"/>
    </row>
    <row r="149" spans="1:39" ht="18" customHeight="1" x14ac:dyDescent="0.25">
      <c r="A149" s="14">
        <v>145</v>
      </c>
      <c r="B149" s="18"/>
      <c r="C149" s="15" t="s">
        <v>255</v>
      </c>
      <c r="D149" s="16" t="s">
        <v>256</v>
      </c>
      <c r="E149" s="17">
        <v>2.0451388888889001E-2</v>
      </c>
      <c r="F149" s="18"/>
      <c r="G149" s="20"/>
      <c r="H149" s="20"/>
      <c r="I149" s="18"/>
      <c r="J149" s="18"/>
      <c r="K149" s="31"/>
      <c r="L149" s="18"/>
      <c r="M149" s="34"/>
      <c r="N149" s="38"/>
      <c r="O149" s="18"/>
      <c r="P149" s="34"/>
      <c r="Q149" s="7"/>
      <c r="R149" s="7"/>
      <c r="S149" s="7"/>
      <c r="T149" s="7"/>
      <c r="U149" s="7"/>
      <c r="V149" s="7"/>
      <c r="W149" s="7"/>
      <c r="X149" s="7"/>
      <c r="Y149" s="23">
        <f t="shared" si="3"/>
        <v>1</v>
      </c>
      <c r="Z149" s="24">
        <f t="shared" si="4"/>
        <v>2.0451388888889001E-2</v>
      </c>
      <c r="AA149" s="37"/>
      <c r="AB149" s="26">
        <f t="shared" si="5"/>
        <v>0</v>
      </c>
      <c r="AC149" s="34"/>
      <c r="AD149" s="34"/>
      <c r="AE149" s="18"/>
      <c r="AF149" s="18"/>
      <c r="AG149" s="27"/>
      <c r="AH149" s="13"/>
      <c r="AI149" s="10"/>
      <c r="AJ149" s="10"/>
      <c r="AK149" s="9"/>
      <c r="AL149" s="9"/>
      <c r="AM149" s="9"/>
    </row>
    <row r="150" spans="1:39" ht="18" customHeight="1" x14ac:dyDescent="0.25">
      <c r="A150" s="14">
        <v>146</v>
      </c>
      <c r="B150" s="18"/>
      <c r="C150" s="15" t="s">
        <v>257</v>
      </c>
      <c r="D150" s="16" t="s">
        <v>99</v>
      </c>
      <c r="E150" s="18"/>
      <c r="F150" s="18"/>
      <c r="G150" s="42"/>
      <c r="H150" s="20"/>
      <c r="I150" s="31"/>
      <c r="J150" s="31"/>
      <c r="K150" s="31"/>
      <c r="L150" s="31"/>
      <c r="M150" s="34"/>
      <c r="N150" s="36"/>
      <c r="O150" s="33"/>
      <c r="P150" s="33"/>
      <c r="Q150" s="7"/>
      <c r="R150" s="7"/>
      <c r="S150" s="33"/>
      <c r="T150" s="36"/>
      <c r="U150" s="36"/>
      <c r="V150" s="21">
        <v>2.0532407407407E-2</v>
      </c>
      <c r="W150" s="21">
        <v>1.994212962963E-2</v>
      </c>
      <c r="X150" s="36"/>
      <c r="Y150" s="23">
        <f t="shared" si="3"/>
        <v>2</v>
      </c>
      <c r="Z150" s="24">
        <f t="shared" si="4"/>
        <v>1.994212962963E-2</v>
      </c>
      <c r="AA150" s="37"/>
      <c r="AB150" s="26">
        <f t="shared" si="5"/>
        <v>5.9027777777699922E-4</v>
      </c>
      <c r="AC150" s="34"/>
      <c r="AD150" s="34"/>
      <c r="AE150" s="18"/>
      <c r="AF150" s="18"/>
      <c r="AG150" s="27"/>
      <c r="AH150" s="13"/>
      <c r="AI150" s="10"/>
      <c r="AJ150" s="10"/>
      <c r="AK150" s="9"/>
      <c r="AL150" s="9"/>
      <c r="AM150" s="9"/>
    </row>
    <row r="151" spans="1:39" ht="18" customHeight="1" x14ac:dyDescent="0.25">
      <c r="A151" s="14">
        <v>147</v>
      </c>
      <c r="B151" s="18"/>
      <c r="C151" s="15" t="s">
        <v>258</v>
      </c>
      <c r="D151" s="32" t="s">
        <v>259</v>
      </c>
      <c r="E151" s="18"/>
      <c r="F151" s="18"/>
      <c r="G151" s="19">
        <v>1.6180555555556E-2</v>
      </c>
      <c r="H151" s="20"/>
      <c r="I151" s="18"/>
      <c r="J151" s="18"/>
      <c r="K151" s="18"/>
      <c r="L151" s="18"/>
      <c r="M151" s="34"/>
      <c r="N151" s="38"/>
      <c r="O151" s="18"/>
      <c r="P151" s="34"/>
      <c r="Q151" s="7"/>
      <c r="R151" s="7"/>
      <c r="S151" s="7"/>
      <c r="T151" s="7"/>
      <c r="U151" s="7"/>
      <c r="V151" s="7"/>
      <c r="W151" s="7"/>
      <c r="X151" s="7"/>
      <c r="Y151" s="23">
        <f t="shared" si="3"/>
        <v>1</v>
      </c>
      <c r="Z151" s="24">
        <f t="shared" si="4"/>
        <v>1.6180555555556E-2</v>
      </c>
      <c r="AA151" s="37"/>
      <c r="AB151" s="26">
        <f t="shared" si="5"/>
        <v>0</v>
      </c>
      <c r="AC151" s="34"/>
      <c r="AD151" s="34"/>
      <c r="AE151" s="18"/>
      <c r="AF151" s="18"/>
      <c r="AG151" s="27"/>
      <c r="AH151" s="13"/>
      <c r="AI151" s="10"/>
      <c r="AJ151" s="10"/>
      <c r="AK151" s="9"/>
      <c r="AL151" s="9"/>
      <c r="AM151" s="9"/>
    </row>
    <row r="152" spans="1:39" ht="18" customHeight="1" x14ac:dyDescent="0.25">
      <c r="A152" s="14">
        <v>148</v>
      </c>
      <c r="B152" s="18"/>
      <c r="C152" s="15" t="s">
        <v>74</v>
      </c>
      <c r="D152" s="39" t="s">
        <v>260</v>
      </c>
      <c r="E152" s="18"/>
      <c r="F152" s="18"/>
      <c r="G152" s="20"/>
      <c r="H152" s="42"/>
      <c r="I152" s="18"/>
      <c r="J152" s="31"/>
      <c r="K152" s="31"/>
      <c r="L152" s="18"/>
      <c r="M152" s="34"/>
      <c r="N152" s="38"/>
      <c r="O152" s="18"/>
      <c r="P152" s="34"/>
      <c r="Q152" s="7"/>
      <c r="R152" s="7"/>
      <c r="S152" s="7"/>
      <c r="T152" s="7"/>
      <c r="U152" s="7"/>
      <c r="V152" s="7"/>
      <c r="W152" s="65">
        <v>2.1018518518517999E-2</v>
      </c>
      <c r="X152" s="22">
        <v>2.1655092592593E-2</v>
      </c>
      <c r="Y152" s="23">
        <f t="shared" si="3"/>
        <v>2</v>
      </c>
      <c r="Z152" s="24">
        <f t="shared" si="4"/>
        <v>2.1018518518517999E-2</v>
      </c>
      <c r="AA152" s="37"/>
      <c r="AB152" s="26">
        <f t="shared" si="5"/>
        <v>6.3657407407500047E-4</v>
      </c>
      <c r="AC152" s="34"/>
      <c r="AD152" s="34"/>
      <c r="AE152" s="18"/>
      <c r="AF152" s="18"/>
      <c r="AG152" s="27"/>
      <c r="AH152" s="13"/>
      <c r="AI152" s="10"/>
      <c r="AJ152" s="10"/>
      <c r="AK152" s="9"/>
      <c r="AL152" s="9"/>
      <c r="AM152" s="9"/>
    </row>
    <row r="153" spans="1:39" ht="18" customHeight="1" x14ac:dyDescent="0.25">
      <c r="A153" s="14">
        <v>149</v>
      </c>
      <c r="B153" s="18"/>
      <c r="C153" s="15" t="s">
        <v>126</v>
      </c>
      <c r="D153" s="16" t="s">
        <v>261</v>
      </c>
      <c r="E153" s="18"/>
      <c r="F153" s="18"/>
      <c r="G153" s="20"/>
      <c r="H153" s="20"/>
      <c r="I153" s="31"/>
      <c r="J153" s="18"/>
      <c r="K153" s="31"/>
      <c r="L153" s="18"/>
      <c r="M153" s="34"/>
      <c r="N153" s="36"/>
      <c r="O153" s="30">
        <v>1.7615740740741001E-2</v>
      </c>
      <c r="P153" s="41"/>
      <c r="Q153" s="29">
        <v>1.7488425925926001E-2</v>
      </c>
      <c r="R153" s="36"/>
      <c r="S153" s="30">
        <v>1.7881944444443999E-2</v>
      </c>
      <c r="T153" s="29">
        <v>1.7893518518518E-2</v>
      </c>
      <c r="U153" s="29">
        <v>1.7534722222222E-2</v>
      </c>
      <c r="V153" s="36"/>
      <c r="W153" s="36"/>
      <c r="X153" s="22">
        <v>1.7210648148147999E-2</v>
      </c>
      <c r="Y153" s="23">
        <f t="shared" si="3"/>
        <v>6</v>
      </c>
      <c r="Z153" s="24">
        <f t="shared" si="4"/>
        <v>1.7210648148147999E-2</v>
      </c>
      <c r="AA153" s="25">
        <f t="array" ref="AA153">AVERAGE(SMALL(E153:X153,{1,2,3}))</f>
        <v>1.7411265432098668E-2</v>
      </c>
      <c r="AB153" s="26">
        <f t="shared" si="5"/>
        <v>6.8287037037000065E-4</v>
      </c>
      <c r="AC153" s="34"/>
      <c r="AD153" s="34"/>
      <c r="AE153" s="18"/>
      <c r="AF153" s="18"/>
      <c r="AG153" s="27"/>
      <c r="AH153" s="13"/>
      <c r="AI153" s="10"/>
      <c r="AJ153" s="10"/>
      <c r="AK153" s="9"/>
      <c r="AL153" s="9"/>
      <c r="AM153" s="9"/>
    </row>
    <row r="154" spans="1:39" ht="18" customHeight="1" x14ac:dyDescent="0.25">
      <c r="A154" s="14">
        <v>150</v>
      </c>
      <c r="B154" s="18"/>
      <c r="C154" s="15" t="s">
        <v>126</v>
      </c>
      <c r="D154" s="16" t="s">
        <v>262</v>
      </c>
      <c r="E154" s="18"/>
      <c r="F154" s="17">
        <v>1.9560185185185E-2</v>
      </c>
      <c r="G154" s="20"/>
      <c r="H154" s="20"/>
      <c r="I154" s="18"/>
      <c r="J154" s="18"/>
      <c r="K154" s="17">
        <v>2.1747685185184999E-2</v>
      </c>
      <c r="L154" s="17">
        <v>1.8877314814814999E-2</v>
      </c>
      <c r="M154" s="17">
        <v>1.9293981481481998E-2</v>
      </c>
      <c r="N154" s="38"/>
      <c r="O154" s="18"/>
      <c r="P154" s="34"/>
      <c r="Q154" s="7"/>
      <c r="R154" s="7"/>
      <c r="S154" s="7"/>
      <c r="T154" s="7"/>
      <c r="U154" s="7"/>
      <c r="V154" s="7"/>
      <c r="W154" s="21">
        <v>2.0057870370370001E-2</v>
      </c>
      <c r="X154" s="22">
        <v>1.8541666666667001E-2</v>
      </c>
      <c r="Y154" s="23">
        <f t="shared" si="3"/>
        <v>6</v>
      </c>
      <c r="Z154" s="24">
        <f t="shared" si="4"/>
        <v>1.8541666666667001E-2</v>
      </c>
      <c r="AA154" s="25">
        <f t="array" ref="AA154">AVERAGE(SMALL(E154:X154,{1,2,3}))</f>
        <v>1.8904320987654665E-2</v>
      </c>
      <c r="AB154" s="26">
        <f t="shared" si="5"/>
        <v>3.2060185185179974E-3</v>
      </c>
      <c r="AC154" s="34"/>
      <c r="AD154" s="34"/>
      <c r="AE154" s="18"/>
      <c r="AF154" s="18"/>
      <c r="AG154" s="27"/>
      <c r="AH154" s="13"/>
      <c r="AI154" s="10"/>
      <c r="AJ154" s="10"/>
      <c r="AK154" s="9"/>
      <c r="AL154" s="9"/>
      <c r="AM154" s="9"/>
    </row>
    <row r="155" spans="1:39" ht="18" customHeight="1" x14ac:dyDescent="0.25">
      <c r="A155" s="14">
        <v>151</v>
      </c>
      <c r="B155" s="18"/>
      <c r="C155" s="15" t="s">
        <v>126</v>
      </c>
      <c r="D155" s="32" t="s">
        <v>263</v>
      </c>
      <c r="E155" s="18"/>
      <c r="F155" s="18"/>
      <c r="G155" s="42"/>
      <c r="H155" s="42"/>
      <c r="I155" s="18"/>
      <c r="J155" s="18"/>
      <c r="K155" s="31"/>
      <c r="L155" s="18"/>
      <c r="M155" s="66">
        <v>1.8703703703704E-2</v>
      </c>
      <c r="N155" s="29">
        <v>1.8784722222222001E-2</v>
      </c>
      <c r="O155" s="30">
        <v>1.8090277777778E-2</v>
      </c>
      <c r="P155" s="30">
        <v>1.8217592592593E-2</v>
      </c>
      <c r="Q155" s="29">
        <v>1.7881944444443999E-2</v>
      </c>
      <c r="R155" s="36"/>
      <c r="S155" s="36"/>
      <c r="T155" s="29">
        <v>1.90625E-2</v>
      </c>
      <c r="U155" s="29">
        <v>1.7870370370369999E-2</v>
      </c>
      <c r="V155" s="21">
        <v>1.8240740740741002E-2</v>
      </c>
      <c r="W155" s="21">
        <v>1.8611111111110999E-2</v>
      </c>
      <c r="X155" s="36"/>
      <c r="Y155" s="23">
        <f t="shared" si="3"/>
        <v>9</v>
      </c>
      <c r="Z155" s="24">
        <f t="shared" si="4"/>
        <v>1.7870370370369999E-2</v>
      </c>
      <c r="AA155" s="25">
        <f t="array" ref="AA155">AVERAGE(SMALL(E155:X155,{1,2,3}))</f>
        <v>1.7947530864197331E-2</v>
      </c>
      <c r="AB155" s="26">
        <f t="shared" si="5"/>
        <v>1.192129629630001E-3</v>
      </c>
      <c r="AC155" s="34"/>
      <c r="AD155" s="34"/>
      <c r="AE155" s="18"/>
      <c r="AF155" s="18"/>
      <c r="AG155" s="27"/>
      <c r="AH155" s="13"/>
      <c r="AI155" s="10"/>
      <c r="AJ155" s="10"/>
      <c r="AK155" s="9"/>
      <c r="AL155" s="9"/>
      <c r="AM155" s="9"/>
    </row>
    <row r="156" spans="1:39" ht="18" customHeight="1" x14ac:dyDescent="0.25">
      <c r="A156" s="14">
        <v>152</v>
      </c>
      <c r="B156" s="18"/>
      <c r="C156" s="15" t="s">
        <v>264</v>
      </c>
      <c r="D156" s="16" t="s">
        <v>265</v>
      </c>
      <c r="E156" s="17">
        <v>1.9224537037036998E-2</v>
      </c>
      <c r="F156" s="18"/>
      <c r="G156" s="20"/>
      <c r="H156" s="20"/>
      <c r="I156" s="18"/>
      <c r="J156" s="18"/>
      <c r="K156" s="31"/>
      <c r="L156" s="18"/>
      <c r="M156" s="34"/>
      <c r="N156" s="38"/>
      <c r="O156" s="18"/>
      <c r="P156" s="34"/>
      <c r="Q156" s="7"/>
      <c r="R156" s="7"/>
      <c r="S156" s="7"/>
      <c r="T156" s="7"/>
      <c r="U156" s="7"/>
      <c r="V156" s="7"/>
      <c r="W156" s="7"/>
      <c r="X156" s="7"/>
      <c r="Y156" s="23">
        <f t="shared" si="3"/>
        <v>1</v>
      </c>
      <c r="Z156" s="24">
        <f t="shared" si="4"/>
        <v>1.9224537037036998E-2</v>
      </c>
      <c r="AA156" s="37"/>
      <c r="AB156" s="26">
        <f t="shared" si="5"/>
        <v>0</v>
      </c>
      <c r="AC156" s="34"/>
      <c r="AD156" s="34"/>
      <c r="AE156" s="18"/>
      <c r="AF156" s="18"/>
      <c r="AG156" s="27"/>
      <c r="AH156" s="13"/>
      <c r="AI156" s="10"/>
      <c r="AJ156" s="10"/>
      <c r="AK156" s="9"/>
      <c r="AL156" s="9"/>
      <c r="AM156" s="9"/>
    </row>
    <row r="157" spans="1:39" ht="18" customHeight="1" x14ac:dyDescent="0.25">
      <c r="A157" s="14">
        <v>153</v>
      </c>
      <c r="B157" s="18"/>
      <c r="C157" s="15" t="s">
        <v>266</v>
      </c>
      <c r="D157" s="16" t="s">
        <v>267</v>
      </c>
      <c r="E157" s="31"/>
      <c r="F157" s="18"/>
      <c r="G157" s="20"/>
      <c r="H157" s="20"/>
      <c r="I157" s="18"/>
      <c r="J157" s="18"/>
      <c r="K157" s="31"/>
      <c r="L157" s="18"/>
      <c r="M157" s="34"/>
      <c r="N157" s="38"/>
      <c r="O157" s="18"/>
      <c r="P157" s="34"/>
      <c r="Q157" s="7"/>
      <c r="R157" s="7"/>
      <c r="S157" s="7"/>
      <c r="T157" s="7"/>
      <c r="U157" s="7"/>
      <c r="V157" s="7"/>
      <c r="W157" s="7"/>
      <c r="X157" s="22">
        <v>1.5266203703704E-2</v>
      </c>
      <c r="Y157" s="23">
        <f t="shared" si="3"/>
        <v>1</v>
      </c>
      <c r="Z157" s="24">
        <f t="shared" si="4"/>
        <v>1.5266203703704E-2</v>
      </c>
      <c r="AA157" s="37"/>
      <c r="AB157" s="26">
        <f t="shared" si="5"/>
        <v>0</v>
      </c>
      <c r="AC157" s="34"/>
      <c r="AD157" s="34"/>
      <c r="AE157" s="18"/>
      <c r="AF157" s="18"/>
      <c r="AG157" s="27"/>
      <c r="AH157" s="13"/>
      <c r="AI157" s="10"/>
      <c r="AJ157" s="10"/>
      <c r="AK157" s="9"/>
      <c r="AL157" s="9"/>
      <c r="AM157" s="9"/>
    </row>
    <row r="158" spans="1:39" ht="18" customHeight="1" x14ac:dyDescent="0.25">
      <c r="A158" s="14">
        <v>154</v>
      </c>
      <c r="B158" s="18"/>
      <c r="C158" s="15" t="s">
        <v>75</v>
      </c>
      <c r="D158" s="32" t="s">
        <v>268</v>
      </c>
      <c r="E158" s="18"/>
      <c r="F158" s="18"/>
      <c r="G158" s="19">
        <v>1.4918981481482E-2</v>
      </c>
      <c r="H158" s="20"/>
      <c r="I158" s="18"/>
      <c r="J158" s="18"/>
      <c r="K158" s="18"/>
      <c r="L158" s="18"/>
      <c r="M158" s="34"/>
      <c r="N158" s="38"/>
      <c r="O158" s="18"/>
      <c r="P158" s="34"/>
      <c r="Q158" s="7"/>
      <c r="R158" s="7"/>
      <c r="S158" s="7"/>
      <c r="T158" s="7"/>
      <c r="U158" s="7"/>
      <c r="V158" s="7"/>
      <c r="W158" s="7"/>
      <c r="X158" s="7"/>
      <c r="Y158" s="23">
        <f t="shared" si="3"/>
        <v>1</v>
      </c>
      <c r="Z158" s="24">
        <f t="shared" si="4"/>
        <v>1.4918981481482E-2</v>
      </c>
      <c r="AA158" s="37"/>
      <c r="AB158" s="26">
        <f t="shared" si="5"/>
        <v>0</v>
      </c>
      <c r="AC158" s="34"/>
      <c r="AD158" s="34"/>
      <c r="AE158" s="18"/>
      <c r="AF158" s="18"/>
      <c r="AG158" s="27"/>
      <c r="AH158" s="13"/>
      <c r="AI158" s="10"/>
      <c r="AJ158" s="10"/>
      <c r="AK158" s="9"/>
      <c r="AL158" s="9"/>
      <c r="AM158" s="9"/>
    </row>
    <row r="159" spans="1:39" ht="18" customHeight="1" x14ac:dyDescent="0.25">
      <c r="A159" s="14">
        <v>155</v>
      </c>
      <c r="B159" s="18"/>
      <c r="C159" s="15" t="s">
        <v>75</v>
      </c>
      <c r="D159" s="32" t="s">
        <v>269</v>
      </c>
      <c r="E159" s="18"/>
      <c r="F159" s="18"/>
      <c r="G159" s="42"/>
      <c r="H159" s="20"/>
      <c r="I159" s="18"/>
      <c r="J159" s="18"/>
      <c r="K159" s="17">
        <v>1.8263888888889E-2</v>
      </c>
      <c r="L159" s="18"/>
      <c r="M159" s="17">
        <v>1.7395833333333E-2</v>
      </c>
      <c r="N159" s="38"/>
      <c r="O159" s="18"/>
      <c r="P159" s="31"/>
      <c r="Q159" s="7"/>
      <c r="R159" s="7"/>
      <c r="S159" s="7"/>
      <c r="T159" s="29">
        <v>1.7268518518517999E-2</v>
      </c>
      <c r="U159" s="29">
        <v>1.6921296296296E-2</v>
      </c>
      <c r="V159" s="21">
        <v>1.7187500000000001E-2</v>
      </c>
      <c r="W159" s="36"/>
      <c r="X159" s="36"/>
      <c r="Y159" s="23">
        <f t="shared" si="3"/>
        <v>5</v>
      </c>
      <c r="Z159" s="24">
        <f t="shared" si="4"/>
        <v>1.6921296296296E-2</v>
      </c>
      <c r="AA159" s="25">
        <f t="array" ref="AA159">AVERAGE(SMALL(E159:X159,{1,2,3}))</f>
        <v>1.7125771604938E-2</v>
      </c>
      <c r="AB159" s="26">
        <f t="shared" si="5"/>
        <v>1.3425925925929991E-3</v>
      </c>
      <c r="AC159" s="34"/>
      <c r="AD159" s="17">
        <v>2.1134259259258999E-2</v>
      </c>
      <c r="AE159" s="18"/>
      <c r="AF159" s="18"/>
      <c r="AG159" s="27"/>
      <c r="AH159" s="13"/>
      <c r="AI159" s="10"/>
      <c r="AJ159" s="10"/>
      <c r="AK159" s="9"/>
      <c r="AL159" s="9"/>
      <c r="AM159" s="9"/>
    </row>
    <row r="160" spans="1:39" ht="18" customHeight="1" x14ac:dyDescent="0.25">
      <c r="A160" s="14">
        <v>156</v>
      </c>
      <c r="B160" s="18"/>
      <c r="C160" s="15" t="s">
        <v>270</v>
      </c>
      <c r="D160" s="16" t="s">
        <v>271</v>
      </c>
      <c r="E160" s="31"/>
      <c r="F160" s="18"/>
      <c r="G160" s="42"/>
      <c r="H160" s="20"/>
      <c r="I160" s="31"/>
      <c r="J160" s="18"/>
      <c r="K160" s="31"/>
      <c r="L160" s="18"/>
      <c r="M160" s="34"/>
      <c r="N160" s="38"/>
      <c r="O160" s="18"/>
      <c r="P160" s="31"/>
      <c r="Q160" s="7"/>
      <c r="R160" s="7"/>
      <c r="S160" s="7"/>
      <c r="T160" s="36"/>
      <c r="U160" s="36"/>
      <c r="V160" s="67"/>
      <c r="W160" s="67"/>
      <c r="X160" s="22">
        <v>1.9930555555556E-2</v>
      </c>
      <c r="Y160" s="23">
        <f t="shared" si="3"/>
        <v>1</v>
      </c>
      <c r="Z160" s="24">
        <f t="shared" si="4"/>
        <v>1.9930555555556E-2</v>
      </c>
      <c r="AA160" s="37"/>
      <c r="AB160" s="26">
        <f t="shared" si="5"/>
        <v>0</v>
      </c>
      <c r="AC160" s="31"/>
      <c r="AD160" s="31"/>
      <c r="AE160" s="18"/>
      <c r="AF160" s="18"/>
      <c r="AG160" s="27"/>
      <c r="AH160" s="13"/>
      <c r="AI160" s="10"/>
      <c r="AJ160" s="10"/>
      <c r="AK160" s="9"/>
      <c r="AL160" s="9"/>
      <c r="AM160" s="9"/>
    </row>
    <row r="161" spans="1:39" ht="18" customHeight="1" x14ac:dyDescent="0.25">
      <c r="A161" s="14">
        <v>157</v>
      </c>
      <c r="B161" s="18"/>
      <c r="C161" s="15" t="s">
        <v>147</v>
      </c>
      <c r="D161" s="16" t="s">
        <v>259</v>
      </c>
      <c r="E161" s="31"/>
      <c r="F161" s="18"/>
      <c r="G161" s="42"/>
      <c r="H161" s="20"/>
      <c r="I161" s="31"/>
      <c r="J161" s="18"/>
      <c r="K161" s="31"/>
      <c r="L161" s="18"/>
      <c r="M161" s="34"/>
      <c r="N161" s="38"/>
      <c r="O161" s="18"/>
      <c r="P161" s="31"/>
      <c r="Q161" s="7"/>
      <c r="R161" s="7"/>
      <c r="S161" s="7"/>
      <c r="T161" s="7"/>
      <c r="U161" s="7"/>
      <c r="V161" s="7"/>
      <c r="W161" s="7"/>
      <c r="X161" s="7"/>
      <c r="Y161" s="23">
        <f t="shared" si="3"/>
        <v>0</v>
      </c>
      <c r="Z161" s="24">
        <f t="shared" si="4"/>
        <v>0</v>
      </c>
      <c r="AA161" s="37"/>
      <c r="AB161" s="26">
        <f t="shared" si="5"/>
        <v>0</v>
      </c>
      <c r="AC161" s="17">
        <v>3.3564814814814999E-2</v>
      </c>
      <c r="AD161" s="31"/>
      <c r="AE161" s="18"/>
      <c r="AF161" s="18"/>
      <c r="AG161" s="27"/>
      <c r="AH161" s="13"/>
      <c r="AI161" s="10"/>
      <c r="AJ161" s="10"/>
      <c r="AK161" s="9"/>
      <c r="AL161" s="9"/>
      <c r="AM161" s="9"/>
    </row>
    <row r="162" spans="1:39" ht="18" customHeight="1" x14ac:dyDescent="0.25">
      <c r="A162" s="14">
        <v>158</v>
      </c>
      <c r="B162" s="18"/>
      <c r="C162" s="15" t="s">
        <v>147</v>
      </c>
      <c r="D162" s="16" t="s">
        <v>272</v>
      </c>
      <c r="E162" s="31"/>
      <c r="F162" s="18"/>
      <c r="G162" s="42"/>
      <c r="H162" s="20"/>
      <c r="I162" s="31"/>
      <c r="J162" s="18"/>
      <c r="K162" s="31"/>
      <c r="L162" s="18"/>
      <c r="M162" s="34"/>
      <c r="N162" s="38"/>
      <c r="O162" s="18"/>
      <c r="P162" s="31"/>
      <c r="Q162" s="7"/>
      <c r="R162" s="7"/>
      <c r="S162" s="7"/>
      <c r="T162" s="7"/>
      <c r="U162" s="7"/>
      <c r="V162" s="7"/>
      <c r="W162" s="7"/>
      <c r="X162" s="22">
        <v>2.0706018518517999E-2</v>
      </c>
      <c r="Y162" s="23">
        <f t="shared" si="3"/>
        <v>1</v>
      </c>
      <c r="Z162" s="24">
        <f t="shared" si="4"/>
        <v>2.0706018518517999E-2</v>
      </c>
      <c r="AA162" s="37"/>
      <c r="AB162" s="26">
        <f t="shared" si="5"/>
        <v>0</v>
      </c>
      <c r="AC162" s="31"/>
      <c r="AD162" s="31"/>
      <c r="AE162" s="18"/>
      <c r="AF162" s="18"/>
      <c r="AG162" s="27"/>
      <c r="AH162" s="13"/>
      <c r="AI162" s="10"/>
      <c r="AJ162" s="10"/>
      <c r="AK162" s="9"/>
      <c r="AL162" s="9"/>
      <c r="AM162" s="9"/>
    </row>
    <row r="163" spans="1:39" ht="18" customHeight="1" x14ac:dyDescent="0.25">
      <c r="A163" s="14">
        <v>159</v>
      </c>
      <c r="B163" s="18"/>
      <c r="C163" s="15" t="s">
        <v>147</v>
      </c>
      <c r="D163" s="16" t="s">
        <v>273</v>
      </c>
      <c r="E163" s="31"/>
      <c r="F163" s="31"/>
      <c r="G163" s="20"/>
      <c r="H163" s="20"/>
      <c r="I163" s="18"/>
      <c r="J163" s="18"/>
      <c r="K163" s="31"/>
      <c r="L163" s="18"/>
      <c r="M163" s="31"/>
      <c r="N163" s="38"/>
      <c r="O163" s="18"/>
      <c r="P163" s="33"/>
      <c r="Q163" s="36"/>
      <c r="R163" s="36"/>
      <c r="S163" s="36"/>
      <c r="T163" s="29">
        <v>1.8310185185184999E-2</v>
      </c>
      <c r="U163" s="29">
        <v>1.8587962962963001E-2</v>
      </c>
      <c r="V163" s="36"/>
      <c r="W163" s="36"/>
      <c r="X163" s="36"/>
      <c r="Y163" s="23">
        <f t="shared" si="3"/>
        <v>2</v>
      </c>
      <c r="Z163" s="24">
        <f t="shared" si="4"/>
        <v>1.8310185185184999E-2</v>
      </c>
      <c r="AA163" s="37"/>
      <c r="AB163" s="26">
        <f t="shared" si="5"/>
        <v>2.7777777777800161E-4</v>
      </c>
      <c r="AC163" s="31"/>
      <c r="AD163" s="31"/>
      <c r="AE163" s="36"/>
      <c r="AF163" s="36"/>
      <c r="AG163" s="27"/>
      <c r="AH163" s="13"/>
      <c r="AI163" s="10"/>
      <c r="AJ163" s="10"/>
      <c r="AK163" s="9"/>
      <c r="AL163" s="9"/>
      <c r="AM163" s="9"/>
    </row>
    <row r="164" spans="1:39" ht="18" customHeight="1" x14ac:dyDescent="0.25">
      <c r="A164" s="14">
        <v>160</v>
      </c>
      <c r="B164" s="18"/>
      <c r="C164" s="15" t="s">
        <v>147</v>
      </c>
      <c r="D164" s="16" t="s">
        <v>116</v>
      </c>
      <c r="E164" s="31"/>
      <c r="F164" s="31"/>
      <c r="G164" s="20"/>
      <c r="H164" s="20"/>
      <c r="I164" s="18"/>
      <c r="J164" s="18"/>
      <c r="K164" s="31"/>
      <c r="L164" s="18"/>
      <c r="M164" s="31"/>
      <c r="N164" s="38"/>
      <c r="O164" s="18"/>
      <c r="P164" s="31"/>
      <c r="Q164" s="7"/>
      <c r="R164" s="7"/>
      <c r="S164" s="7"/>
      <c r="T164" s="7"/>
      <c r="U164" s="7"/>
      <c r="V164" s="7"/>
      <c r="W164" s="7"/>
      <c r="X164" s="7"/>
      <c r="Y164" s="23">
        <f t="shared" si="3"/>
        <v>0</v>
      </c>
      <c r="Z164" s="24">
        <f t="shared" si="4"/>
        <v>0</v>
      </c>
      <c r="AA164" s="37"/>
      <c r="AB164" s="26">
        <f t="shared" si="5"/>
        <v>0</v>
      </c>
      <c r="AC164" s="31"/>
      <c r="AD164" s="17">
        <v>1.9606481481481999E-2</v>
      </c>
      <c r="AE164" s="18"/>
      <c r="AF164" s="18"/>
      <c r="AG164" s="27"/>
      <c r="AH164" s="13"/>
      <c r="AI164" s="10"/>
      <c r="AJ164" s="10"/>
      <c r="AK164" s="9"/>
      <c r="AL164" s="9"/>
      <c r="AM164" s="9"/>
    </row>
    <row r="165" spans="1:39" ht="18" customHeight="1" x14ac:dyDescent="0.25">
      <c r="A165" s="14">
        <v>161</v>
      </c>
      <c r="B165" s="18"/>
      <c r="C165" s="15" t="s">
        <v>147</v>
      </c>
      <c r="D165" s="16" t="s">
        <v>274</v>
      </c>
      <c r="E165" s="31"/>
      <c r="F165" s="31"/>
      <c r="G165" s="20"/>
      <c r="H165" s="20"/>
      <c r="I165" s="18"/>
      <c r="J165" s="18"/>
      <c r="K165" s="31"/>
      <c r="L165" s="18"/>
      <c r="M165" s="31"/>
      <c r="N165" s="38"/>
      <c r="O165" s="18"/>
      <c r="P165" s="31"/>
      <c r="Q165" s="7"/>
      <c r="R165" s="7"/>
      <c r="S165" s="7"/>
      <c r="T165" s="7"/>
      <c r="U165" s="7"/>
      <c r="V165" s="21">
        <v>1.8402777777778E-2</v>
      </c>
      <c r="W165" s="7"/>
      <c r="X165" s="7"/>
      <c r="Y165" s="23">
        <f t="shared" si="3"/>
        <v>1</v>
      </c>
      <c r="Z165" s="24">
        <f t="shared" si="4"/>
        <v>1.8402777777778E-2</v>
      </c>
      <c r="AA165" s="37"/>
      <c r="AB165" s="26">
        <f t="shared" si="5"/>
        <v>0</v>
      </c>
      <c r="AC165" s="31"/>
      <c r="AD165" s="31"/>
      <c r="AE165" s="18"/>
      <c r="AF165" s="18"/>
      <c r="AG165" s="27"/>
      <c r="AH165" s="13"/>
      <c r="AI165" s="10"/>
      <c r="AJ165" s="10"/>
      <c r="AK165" s="9"/>
      <c r="AL165" s="9"/>
      <c r="AM165" s="9"/>
    </row>
    <row r="166" spans="1:39" ht="18" customHeight="1" x14ac:dyDescent="0.25">
      <c r="A166" s="14">
        <v>162</v>
      </c>
      <c r="B166" s="18"/>
      <c r="C166" s="15" t="s">
        <v>275</v>
      </c>
      <c r="D166" s="16" t="s">
        <v>276</v>
      </c>
      <c r="E166" s="31"/>
      <c r="F166" s="31"/>
      <c r="G166" s="20"/>
      <c r="H166" s="20"/>
      <c r="I166" s="18"/>
      <c r="J166" s="18"/>
      <c r="K166" s="31"/>
      <c r="L166" s="31"/>
      <c r="M166" s="31"/>
      <c r="N166" s="38"/>
      <c r="O166" s="18"/>
      <c r="P166" s="33"/>
      <c r="Q166" s="36"/>
      <c r="R166" s="36"/>
      <c r="S166" s="33"/>
      <c r="T166" s="33"/>
      <c r="U166" s="36"/>
      <c r="V166" s="57"/>
      <c r="W166" s="67"/>
      <c r="X166" s="22">
        <v>1.9270833333333001E-2</v>
      </c>
      <c r="Y166" s="23">
        <f t="shared" si="3"/>
        <v>1</v>
      </c>
      <c r="Z166" s="24">
        <f t="shared" si="4"/>
        <v>1.9270833333333001E-2</v>
      </c>
      <c r="AA166" s="37"/>
      <c r="AB166" s="26">
        <f t="shared" si="5"/>
        <v>0</v>
      </c>
      <c r="AC166" s="31"/>
      <c r="AD166" s="31"/>
      <c r="AE166" s="18"/>
      <c r="AF166" s="18"/>
      <c r="AG166" s="27"/>
      <c r="AH166" s="13"/>
      <c r="AI166" s="10"/>
      <c r="AJ166" s="10"/>
      <c r="AK166" s="9"/>
      <c r="AL166" s="9"/>
      <c r="AM166" s="9"/>
    </row>
    <row r="167" spans="1:39" ht="18" customHeight="1" x14ac:dyDescent="0.25">
      <c r="A167" s="14">
        <v>163</v>
      </c>
      <c r="B167" s="18"/>
      <c r="C167" s="15" t="s">
        <v>277</v>
      </c>
      <c r="D167" s="16" t="s">
        <v>278</v>
      </c>
      <c r="E167" s="18"/>
      <c r="F167" s="18"/>
      <c r="G167" s="20"/>
      <c r="H167" s="20"/>
      <c r="I167" s="18"/>
      <c r="J167" s="17">
        <v>2.8067129629630001E-2</v>
      </c>
      <c r="K167" s="18"/>
      <c r="L167" s="18"/>
      <c r="M167" s="34"/>
      <c r="N167" s="38"/>
      <c r="O167" s="18"/>
      <c r="P167" s="34"/>
      <c r="Q167" s="7"/>
      <c r="R167" s="7"/>
      <c r="S167" s="7"/>
      <c r="T167" s="7"/>
      <c r="U167" s="7"/>
      <c r="V167" s="7"/>
      <c r="W167" s="7"/>
      <c r="X167" s="7"/>
      <c r="Y167" s="23">
        <f t="shared" si="3"/>
        <v>1</v>
      </c>
      <c r="Z167" s="24">
        <f t="shared" si="4"/>
        <v>2.8067129629630001E-2</v>
      </c>
      <c r="AA167" s="37"/>
      <c r="AB167" s="26">
        <f t="shared" si="5"/>
        <v>0</v>
      </c>
      <c r="AC167" s="34"/>
      <c r="AD167" s="34"/>
      <c r="AE167" s="18"/>
      <c r="AF167" s="18"/>
      <c r="AG167" s="27"/>
      <c r="AH167" s="13"/>
      <c r="AI167" s="10"/>
      <c r="AJ167" s="10"/>
      <c r="AK167" s="9"/>
      <c r="AL167" s="9"/>
      <c r="AM167" s="9"/>
    </row>
    <row r="168" spans="1:39" ht="18" customHeight="1" x14ac:dyDescent="0.25">
      <c r="A168" s="14">
        <v>164</v>
      </c>
      <c r="B168" s="18"/>
      <c r="C168" s="15" t="s">
        <v>279</v>
      </c>
      <c r="D168" s="16" t="s">
        <v>280</v>
      </c>
      <c r="E168" s="18"/>
      <c r="F168" s="18"/>
      <c r="G168" s="20"/>
      <c r="H168" s="20"/>
      <c r="I168" s="18"/>
      <c r="J168" s="31"/>
      <c r="K168" s="31"/>
      <c r="L168" s="18"/>
      <c r="M168" s="34"/>
      <c r="N168" s="38"/>
      <c r="O168" s="33"/>
      <c r="P168" s="33"/>
      <c r="Q168" s="7"/>
      <c r="R168" s="7"/>
      <c r="S168" s="7"/>
      <c r="T168" s="7"/>
      <c r="U168" s="29">
        <v>1.8634259259259E-2</v>
      </c>
      <c r="V168" s="7"/>
      <c r="W168" s="7"/>
      <c r="X168" s="7"/>
      <c r="Y168" s="23">
        <f t="shared" si="3"/>
        <v>1</v>
      </c>
      <c r="Z168" s="24">
        <f t="shared" si="4"/>
        <v>1.8634259259259E-2</v>
      </c>
      <c r="AA168" s="37"/>
      <c r="AB168" s="26">
        <f t="shared" si="5"/>
        <v>0</v>
      </c>
      <c r="AC168" s="34"/>
      <c r="AD168" s="34"/>
      <c r="AE168" s="18"/>
      <c r="AF168" s="18"/>
      <c r="AG168" s="27"/>
      <c r="AH168" s="13"/>
      <c r="AI168" s="10"/>
      <c r="AJ168" s="10"/>
      <c r="AK168" s="9"/>
      <c r="AL168" s="9"/>
      <c r="AM168" s="9"/>
    </row>
    <row r="169" spans="1:39" ht="18" customHeight="1" x14ac:dyDescent="0.25">
      <c r="A169" s="14">
        <v>165</v>
      </c>
      <c r="B169" s="18"/>
      <c r="C169" s="15" t="s">
        <v>281</v>
      </c>
      <c r="D169" s="16" t="s">
        <v>282</v>
      </c>
      <c r="E169" s="17">
        <v>1.8958333333333001E-2</v>
      </c>
      <c r="F169" s="18"/>
      <c r="G169" s="20"/>
      <c r="H169" s="20"/>
      <c r="I169" s="18"/>
      <c r="J169" s="18"/>
      <c r="K169" s="18"/>
      <c r="L169" s="18"/>
      <c r="M169" s="34"/>
      <c r="N169" s="38"/>
      <c r="O169" s="18"/>
      <c r="P169" s="34"/>
      <c r="Q169" s="7"/>
      <c r="R169" s="7"/>
      <c r="S169" s="7"/>
      <c r="T169" s="7"/>
      <c r="U169" s="7"/>
      <c r="V169" s="7"/>
      <c r="W169" s="7"/>
      <c r="X169" s="7"/>
      <c r="Y169" s="23">
        <f t="shared" si="3"/>
        <v>1</v>
      </c>
      <c r="Z169" s="24">
        <f t="shared" si="4"/>
        <v>1.8958333333333001E-2</v>
      </c>
      <c r="AA169" s="37"/>
      <c r="AB169" s="26">
        <f t="shared" si="5"/>
        <v>0</v>
      </c>
      <c r="AC169" s="34"/>
      <c r="AD169" s="34"/>
      <c r="AE169" s="18"/>
      <c r="AF169" s="18"/>
      <c r="AG169" s="27"/>
      <c r="AH169" s="13"/>
      <c r="AI169" s="10"/>
      <c r="AJ169" s="10"/>
      <c r="AK169" s="9"/>
      <c r="AL169" s="9"/>
      <c r="AM169" s="9"/>
    </row>
    <row r="170" spans="1:39" ht="18" customHeight="1" x14ac:dyDescent="0.25">
      <c r="A170" s="14">
        <v>166</v>
      </c>
      <c r="B170" s="18"/>
      <c r="C170" s="15" t="s">
        <v>283</v>
      </c>
      <c r="D170" s="16" t="s">
        <v>235</v>
      </c>
      <c r="E170" s="31"/>
      <c r="F170" s="18"/>
      <c r="G170" s="20"/>
      <c r="H170" s="20"/>
      <c r="I170" s="18"/>
      <c r="J170" s="18"/>
      <c r="K170" s="18"/>
      <c r="L170" s="18"/>
      <c r="M170" s="34"/>
      <c r="N170" s="38"/>
      <c r="O170" s="18"/>
      <c r="P170" s="31"/>
      <c r="Q170" s="7"/>
      <c r="R170" s="7"/>
      <c r="S170" s="7"/>
      <c r="T170" s="7"/>
      <c r="U170" s="7"/>
      <c r="V170" s="7"/>
      <c r="W170" s="7"/>
      <c r="X170" s="7"/>
      <c r="Y170" s="23">
        <f t="shared" si="3"/>
        <v>0</v>
      </c>
      <c r="Z170" s="24">
        <f t="shared" si="4"/>
        <v>0</v>
      </c>
      <c r="AA170" s="37"/>
      <c r="AB170" s="26">
        <f t="shared" si="5"/>
        <v>0</v>
      </c>
      <c r="AC170" s="34"/>
      <c r="AD170" s="17">
        <v>2.0081018518517998E-2</v>
      </c>
      <c r="AE170" s="29">
        <v>2.9386574074073999E-2</v>
      </c>
      <c r="AF170" s="36"/>
      <c r="AG170" s="27"/>
      <c r="AH170" s="13"/>
      <c r="AI170" s="10"/>
      <c r="AJ170" s="10"/>
      <c r="AK170" s="9"/>
      <c r="AL170" s="9"/>
      <c r="AM170" s="9"/>
    </row>
    <row r="171" spans="1:39" ht="18" customHeight="1" x14ac:dyDescent="0.25">
      <c r="A171" s="14">
        <v>167</v>
      </c>
      <c r="B171" s="18"/>
      <c r="C171" s="15" t="s">
        <v>284</v>
      </c>
      <c r="D171" s="16" t="s">
        <v>285</v>
      </c>
      <c r="E171" s="31"/>
      <c r="F171" s="18"/>
      <c r="G171" s="20"/>
      <c r="H171" s="20"/>
      <c r="I171" s="31"/>
      <c r="J171" s="18"/>
      <c r="K171" s="18"/>
      <c r="L171" s="18"/>
      <c r="M171" s="31"/>
      <c r="N171" s="36"/>
      <c r="O171" s="33"/>
      <c r="P171" s="31"/>
      <c r="Q171" s="67"/>
      <c r="R171" s="33"/>
      <c r="S171" s="33"/>
      <c r="T171" s="36"/>
      <c r="U171" s="29">
        <v>1.7210648148147999E-2</v>
      </c>
      <c r="V171" s="36"/>
      <c r="W171" s="36"/>
      <c r="X171" s="36"/>
      <c r="Y171" s="23">
        <f t="shared" si="3"/>
        <v>1</v>
      </c>
      <c r="Z171" s="24">
        <f t="shared" si="4"/>
        <v>1.7210648148147999E-2</v>
      </c>
      <c r="AA171" s="37"/>
      <c r="AB171" s="26">
        <f t="shared" si="5"/>
        <v>0</v>
      </c>
      <c r="AC171" s="31"/>
      <c r="AD171" s="31"/>
      <c r="AE171" s="36"/>
      <c r="AF171" s="36"/>
      <c r="AG171" s="27"/>
      <c r="AH171" s="13"/>
      <c r="AI171" s="10"/>
      <c r="AJ171" s="10"/>
      <c r="AK171" s="9"/>
      <c r="AL171" s="9"/>
      <c r="AM171" s="9"/>
    </row>
    <row r="172" spans="1:39" ht="18" customHeight="1" x14ac:dyDescent="0.25">
      <c r="A172" s="14">
        <v>168</v>
      </c>
      <c r="B172" s="18"/>
      <c r="C172" s="15" t="s">
        <v>66</v>
      </c>
      <c r="D172" s="16" t="s">
        <v>286</v>
      </c>
      <c r="E172" s="31"/>
      <c r="F172" s="18"/>
      <c r="G172" s="20"/>
      <c r="H172" s="20"/>
      <c r="I172" s="31"/>
      <c r="J172" s="18"/>
      <c r="K172" s="18"/>
      <c r="L172" s="18"/>
      <c r="M172" s="31"/>
      <c r="N172" s="36"/>
      <c r="O172" s="33"/>
      <c r="P172" s="31"/>
      <c r="Q172" s="67"/>
      <c r="R172" s="33"/>
      <c r="S172" s="33"/>
      <c r="T172" s="36"/>
      <c r="U172" s="36"/>
      <c r="V172" s="36"/>
      <c r="W172" s="68">
        <v>1.7430555555556001E-2</v>
      </c>
      <c r="X172" s="36"/>
      <c r="Y172" s="23">
        <f t="shared" si="3"/>
        <v>1</v>
      </c>
      <c r="Z172" s="24">
        <f t="shared" si="4"/>
        <v>1.7430555555556001E-2</v>
      </c>
      <c r="AA172" s="37"/>
      <c r="AB172" s="26">
        <f t="shared" si="5"/>
        <v>0</v>
      </c>
      <c r="AC172" s="31"/>
      <c r="AD172" s="31"/>
      <c r="AE172" s="36"/>
      <c r="AF172" s="36"/>
      <c r="AG172" s="27"/>
      <c r="AH172" s="13"/>
      <c r="AI172" s="10"/>
      <c r="AJ172" s="10"/>
      <c r="AK172" s="9"/>
      <c r="AL172" s="9"/>
      <c r="AM172" s="9"/>
    </row>
    <row r="173" spans="1:39" ht="18" customHeight="1" x14ac:dyDescent="0.25">
      <c r="A173" s="14">
        <v>169</v>
      </c>
      <c r="B173" s="18"/>
      <c r="C173" s="15" t="s">
        <v>66</v>
      </c>
      <c r="D173" s="16" t="s">
        <v>287</v>
      </c>
      <c r="E173" s="31"/>
      <c r="F173" s="18"/>
      <c r="G173" s="20"/>
      <c r="H173" s="20"/>
      <c r="I173" s="31"/>
      <c r="J173" s="18"/>
      <c r="K173" s="18"/>
      <c r="L173" s="18"/>
      <c r="M173" s="31"/>
      <c r="N173" s="38"/>
      <c r="O173" s="18"/>
      <c r="P173" s="30">
        <v>1.8217592592593E-2</v>
      </c>
      <c r="Q173" s="7"/>
      <c r="R173" s="7"/>
      <c r="S173" s="7"/>
      <c r="T173" s="7"/>
      <c r="U173" s="7"/>
      <c r="V173" s="7"/>
      <c r="W173" s="7"/>
      <c r="X173" s="7"/>
      <c r="Y173" s="23">
        <f t="shared" si="3"/>
        <v>1</v>
      </c>
      <c r="Z173" s="24">
        <f t="shared" si="4"/>
        <v>1.8217592592593E-2</v>
      </c>
      <c r="AA173" s="37"/>
      <c r="AB173" s="26">
        <f t="shared" si="5"/>
        <v>0</v>
      </c>
      <c r="AC173" s="31"/>
      <c r="AD173" s="31"/>
      <c r="AE173" s="18"/>
      <c r="AF173" s="18"/>
      <c r="AG173" s="27"/>
      <c r="AH173" s="13"/>
      <c r="AI173" s="10"/>
      <c r="AJ173" s="10"/>
      <c r="AK173" s="9"/>
      <c r="AL173" s="9"/>
      <c r="AM173" s="9"/>
    </row>
    <row r="174" spans="1:39" ht="18" customHeight="1" x14ac:dyDescent="0.25">
      <c r="A174" s="14">
        <v>170</v>
      </c>
      <c r="B174" s="18"/>
      <c r="C174" s="15" t="s">
        <v>170</v>
      </c>
      <c r="D174" s="16" t="s">
        <v>252</v>
      </c>
      <c r="E174" s="18"/>
      <c r="F174" s="17">
        <v>1.6655092592592999E-2</v>
      </c>
      <c r="G174" s="20"/>
      <c r="H174" s="20"/>
      <c r="I174" s="18"/>
      <c r="J174" s="18"/>
      <c r="K174" s="18"/>
      <c r="L174" s="18"/>
      <c r="M174" s="34"/>
      <c r="N174" s="38"/>
      <c r="O174" s="18"/>
      <c r="P174" s="34"/>
      <c r="Q174" s="7"/>
      <c r="R174" s="7"/>
      <c r="S174" s="7"/>
      <c r="T174" s="7"/>
      <c r="U174" s="7"/>
      <c r="V174" s="7"/>
      <c r="W174" s="7"/>
      <c r="X174" s="7"/>
      <c r="Y174" s="23">
        <f t="shared" si="3"/>
        <v>1</v>
      </c>
      <c r="Z174" s="24">
        <f t="shared" si="4"/>
        <v>1.6655092592592999E-2</v>
      </c>
      <c r="AA174" s="37"/>
      <c r="AB174" s="26">
        <f t="shared" si="5"/>
        <v>0</v>
      </c>
      <c r="AC174" s="34"/>
      <c r="AD174" s="34"/>
      <c r="AE174" s="18"/>
      <c r="AF174" s="18"/>
      <c r="AG174" s="27"/>
      <c r="AH174" s="13"/>
      <c r="AI174" s="10"/>
      <c r="AJ174" s="10"/>
      <c r="AK174" s="9"/>
      <c r="AL174" s="9"/>
      <c r="AM174" s="9"/>
    </row>
    <row r="175" spans="1:39" ht="18" customHeight="1" x14ac:dyDescent="0.25">
      <c r="A175" s="14">
        <v>171</v>
      </c>
      <c r="B175" s="18"/>
      <c r="C175" s="15" t="s">
        <v>288</v>
      </c>
      <c r="D175" s="16" t="s">
        <v>289</v>
      </c>
      <c r="E175" s="18"/>
      <c r="F175" s="31"/>
      <c r="G175" s="20"/>
      <c r="H175" s="20"/>
      <c r="I175" s="18"/>
      <c r="J175" s="18"/>
      <c r="K175" s="18"/>
      <c r="L175" s="18"/>
      <c r="M175" s="34"/>
      <c r="N175" s="38"/>
      <c r="O175" s="18"/>
      <c r="P175" s="34"/>
      <c r="Q175" s="29">
        <v>1.7453703703703999E-2</v>
      </c>
      <c r="R175" s="36"/>
      <c r="S175" s="36"/>
      <c r="T175" s="36"/>
      <c r="U175" s="36"/>
      <c r="V175" s="36"/>
      <c r="W175" s="36"/>
      <c r="X175" s="36"/>
      <c r="Y175" s="23">
        <f t="shared" si="3"/>
        <v>1</v>
      </c>
      <c r="Z175" s="24">
        <f t="shared" si="4"/>
        <v>1.7453703703703999E-2</v>
      </c>
      <c r="AA175" s="37"/>
      <c r="AB175" s="26">
        <f t="shared" si="5"/>
        <v>0</v>
      </c>
      <c r="AC175" s="34"/>
      <c r="AD175" s="34"/>
      <c r="AE175" s="18"/>
      <c r="AF175" s="18"/>
      <c r="AG175" s="27"/>
      <c r="AH175" s="13"/>
      <c r="AI175" s="10"/>
      <c r="AJ175" s="10"/>
      <c r="AK175" s="9"/>
      <c r="AL175" s="9"/>
      <c r="AM175" s="9"/>
    </row>
    <row r="176" spans="1:39" ht="18" customHeight="1" x14ac:dyDescent="0.25">
      <c r="A176" s="14">
        <v>172</v>
      </c>
      <c r="B176" s="18"/>
      <c r="C176" s="15" t="s">
        <v>290</v>
      </c>
      <c r="D176" s="16" t="s">
        <v>291</v>
      </c>
      <c r="E176" s="31"/>
      <c r="F176" s="18"/>
      <c r="G176" s="20"/>
      <c r="H176" s="20"/>
      <c r="I176" s="18"/>
      <c r="J176" s="18"/>
      <c r="K176" s="31"/>
      <c r="L176" s="31"/>
      <c r="M176" s="34"/>
      <c r="N176" s="36"/>
      <c r="O176" s="18"/>
      <c r="P176" s="34"/>
      <c r="Q176" s="7"/>
      <c r="R176" s="7"/>
      <c r="S176" s="7"/>
      <c r="T176" s="7"/>
      <c r="U176" s="7"/>
      <c r="V176" s="67"/>
      <c r="W176" s="68">
        <v>1.6967592592592999E-2</v>
      </c>
      <c r="X176" s="7"/>
      <c r="Y176" s="23">
        <f t="shared" si="3"/>
        <v>1</v>
      </c>
      <c r="Z176" s="24">
        <f t="shared" si="4"/>
        <v>1.6967592592592999E-2</v>
      </c>
      <c r="AA176" s="37"/>
      <c r="AB176" s="26">
        <f t="shared" si="5"/>
        <v>0</v>
      </c>
      <c r="AC176" s="34"/>
      <c r="AD176" s="34"/>
      <c r="AE176" s="18"/>
      <c r="AF176" s="18"/>
      <c r="AG176" s="27"/>
      <c r="AH176" s="13"/>
      <c r="AI176" s="10"/>
      <c r="AJ176" s="10"/>
      <c r="AK176" s="9"/>
      <c r="AL176" s="9"/>
      <c r="AM176" s="9"/>
    </row>
    <row r="177" spans="1:39" ht="18" customHeight="1" x14ac:dyDescent="0.25">
      <c r="A177" s="14">
        <v>173</v>
      </c>
      <c r="B177" s="18"/>
      <c r="C177" s="15" t="s">
        <v>292</v>
      </c>
      <c r="D177" s="16" t="s">
        <v>114</v>
      </c>
      <c r="E177" s="18"/>
      <c r="F177" s="31"/>
      <c r="G177" s="20"/>
      <c r="H177" s="42"/>
      <c r="I177" s="31"/>
      <c r="J177" s="31"/>
      <c r="K177" s="17">
        <v>1.8518518518518001E-2</v>
      </c>
      <c r="L177" s="18"/>
      <c r="M177" s="31"/>
      <c r="N177" s="18"/>
      <c r="O177" s="18"/>
      <c r="P177" s="34"/>
      <c r="Q177" s="7"/>
      <c r="R177" s="7"/>
      <c r="S177" s="7"/>
      <c r="T177" s="7"/>
      <c r="U177" s="7"/>
      <c r="V177" s="7"/>
      <c r="W177" s="44"/>
      <c r="X177" s="49"/>
      <c r="Y177" s="23">
        <f t="shared" si="3"/>
        <v>1</v>
      </c>
      <c r="Z177" s="24">
        <f t="shared" si="4"/>
        <v>1.8518518518518001E-2</v>
      </c>
      <c r="AA177" s="37"/>
      <c r="AB177" s="26">
        <f t="shared" si="5"/>
        <v>0</v>
      </c>
      <c r="AC177" s="34"/>
      <c r="AD177" s="34"/>
      <c r="AE177" s="18"/>
      <c r="AF177" s="18"/>
      <c r="AG177" s="27"/>
      <c r="AH177" s="13"/>
      <c r="AI177" s="10"/>
      <c r="AJ177" s="10"/>
      <c r="AK177" s="9"/>
      <c r="AL177" s="9"/>
      <c r="AM177" s="9"/>
    </row>
    <row r="178" spans="1:39" ht="18" customHeight="1" x14ac:dyDescent="0.25">
      <c r="A178" s="14">
        <v>174</v>
      </c>
      <c r="B178" s="18"/>
      <c r="C178" s="15" t="s">
        <v>36</v>
      </c>
      <c r="D178" s="16" t="s">
        <v>293</v>
      </c>
      <c r="E178" s="31"/>
      <c r="F178" s="31"/>
      <c r="G178" s="42"/>
      <c r="H178" s="42"/>
      <c r="I178" s="31"/>
      <c r="J178" s="31"/>
      <c r="K178" s="31"/>
      <c r="L178" s="36"/>
      <c r="M178" s="31"/>
      <c r="N178" s="36"/>
      <c r="O178" s="33"/>
      <c r="P178" s="31"/>
      <c r="Q178" s="7"/>
      <c r="R178" s="7"/>
      <c r="S178" s="30">
        <v>1.7789351851852001E-2</v>
      </c>
      <c r="T178" s="29">
        <v>1.7337962962962999E-2</v>
      </c>
      <c r="U178" s="36"/>
      <c r="V178" s="36"/>
      <c r="W178" s="36"/>
      <c r="X178" s="36"/>
      <c r="Y178" s="23">
        <f t="shared" si="3"/>
        <v>2</v>
      </c>
      <c r="Z178" s="24">
        <f t="shared" si="4"/>
        <v>1.7337962962962999E-2</v>
      </c>
      <c r="AA178" s="37"/>
      <c r="AB178" s="26">
        <f t="shared" si="5"/>
        <v>4.5138888888900108E-4</v>
      </c>
      <c r="AC178" s="31"/>
      <c r="AD178" s="31"/>
      <c r="AE178" s="18"/>
      <c r="AF178" s="18"/>
      <c r="AG178" s="27"/>
      <c r="AH178" s="13"/>
      <c r="AI178" s="10"/>
      <c r="AJ178" s="10"/>
      <c r="AK178" s="9"/>
      <c r="AL178" s="9"/>
      <c r="AM178" s="9"/>
    </row>
    <row r="179" spans="1:39" ht="18" customHeight="1" x14ac:dyDescent="0.25">
      <c r="A179" s="14">
        <v>175</v>
      </c>
      <c r="B179" s="18"/>
      <c r="C179" s="15" t="s">
        <v>294</v>
      </c>
      <c r="D179" s="16" t="s">
        <v>295</v>
      </c>
      <c r="E179" s="31"/>
      <c r="F179" s="31"/>
      <c r="G179" s="42"/>
      <c r="H179" s="42"/>
      <c r="I179" s="31"/>
      <c r="J179" s="31"/>
      <c r="K179" s="31"/>
      <c r="L179" s="36"/>
      <c r="M179" s="31"/>
      <c r="N179" s="36"/>
      <c r="O179" s="33"/>
      <c r="P179" s="31"/>
      <c r="Q179" s="7"/>
      <c r="R179" s="7"/>
      <c r="S179" s="33"/>
      <c r="T179" s="36"/>
      <c r="U179" s="29">
        <v>1.7164351851852E-2</v>
      </c>
      <c r="V179" s="36"/>
      <c r="W179" s="36"/>
      <c r="X179" s="36"/>
      <c r="Y179" s="23">
        <f t="shared" si="3"/>
        <v>1</v>
      </c>
      <c r="Z179" s="24">
        <f t="shared" si="4"/>
        <v>1.7164351851852E-2</v>
      </c>
      <c r="AA179" s="37"/>
      <c r="AB179" s="26">
        <f t="shared" si="5"/>
        <v>0</v>
      </c>
      <c r="AC179" s="31"/>
      <c r="AD179" s="31"/>
      <c r="AE179" s="18"/>
      <c r="AF179" s="18"/>
      <c r="AG179" s="27"/>
      <c r="AH179" s="13"/>
      <c r="AI179" s="10"/>
      <c r="AJ179" s="10"/>
      <c r="AK179" s="9"/>
      <c r="AL179" s="9"/>
      <c r="AM179" s="9"/>
    </row>
    <row r="180" spans="1:39" ht="18" customHeight="1" x14ac:dyDescent="0.25">
      <c r="A180" s="14">
        <v>176</v>
      </c>
      <c r="B180" s="18"/>
      <c r="C180" s="15" t="s">
        <v>296</v>
      </c>
      <c r="D180" s="16" t="s">
        <v>297</v>
      </c>
      <c r="E180" s="17">
        <v>2.0011574074074001E-2</v>
      </c>
      <c r="F180" s="18"/>
      <c r="G180" s="20"/>
      <c r="H180" s="20"/>
      <c r="I180" s="18"/>
      <c r="J180" s="18"/>
      <c r="K180" s="31"/>
      <c r="L180" s="18"/>
      <c r="M180" s="31"/>
      <c r="N180" s="18"/>
      <c r="O180" s="18"/>
      <c r="P180" s="34"/>
      <c r="Q180" s="7"/>
      <c r="R180" s="7"/>
      <c r="S180" s="7"/>
      <c r="T180" s="7"/>
      <c r="U180" s="7"/>
      <c r="V180" s="7"/>
      <c r="W180" s="44"/>
      <c r="X180" s="49"/>
      <c r="Y180" s="23">
        <f t="shared" si="3"/>
        <v>1</v>
      </c>
      <c r="Z180" s="24">
        <f t="shared" si="4"/>
        <v>2.0011574074074001E-2</v>
      </c>
      <c r="AA180" s="37"/>
      <c r="AB180" s="26">
        <f t="shared" si="5"/>
        <v>0</v>
      </c>
      <c r="AC180" s="34"/>
      <c r="AD180" s="34"/>
      <c r="AE180" s="18"/>
      <c r="AF180" s="18"/>
      <c r="AG180" s="27"/>
      <c r="AH180" s="13"/>
      <c r="AI180" s="10"/>
      <c r="AJ180" s="10"/>
      <c r="AK180" s="9"/>
      <c r="AL180" s="9"/>
      <c r="AM180" s="9"/>
    </row>
    <row r="181" spans="1:39" ht="18" customHeight="1" x14ac:dyDescent="0.25">
      <c r="A181" s="14">
        <v>177</v>
      </c>
      <c r="B181" s="18"/>
      <c r="C181" s="15" t="s">
        <v>298</v>
      </c>
      <c r="D181" s="16" t="s">
        <v>299</v>
      </c>
      <c r="E181" s="31"/>
      <c r="F181" s="18"/>
      <c r="G181" s="20"/>
      <c r="H181" s="20"/>
      <c r="I181" s="18"/>
      <c r="J181" s="18"/>
      <c r="K181" s="31"/>
      <c r="L181" s="18"/>
      <c r="M181" s="31"/>
      <c r="N181" s="18"/>
      <c r="O181" s="18"/>
      <c r="P181" s="34"/>
      <c r="Q181" s="7"/>
      <c r="R181" s="7"/>
      <c r="S181" s="7"/>
      <c r="T181" s="29">
        <v>1.8321759259259E-2</v>
      </c>
      <c r="U181" s="29">
        <v>1.7523148148148E-2</v>
      </c>
      <c r="V181" s="36"/>
      <c r="W181" s="21">
        <v>1.7303240740741001E-2</v>
      </c>
      <c r="X181" s="36"/>
      <c r="Y181" s="23">
        <f t="shared" si="3"/>
        <v>3</v>
      </c>
      <c r="Z181" s="24">
        <f t="shared" si="4"/>
        <v>1.7303240740741001E-2</v>
      </c>
      <c r="AA181" s="25">
        <f t="array" ref="AA181">AVERAGE(SMALL(E181:X181,{1,2,3}))</f>
        <v>1.7716049382715999E-2</v>
      </c>
      <c r="AB181" s="26">
        <f t="shared" si="5"/>
        <v>1.0185185185179989E-3</v>
      </c>
      <c r="AC181" s="34"/>
      <c r="AD181" s="34"/>
      <c r="AE181" s="18"/>
      <c r="AF181" s="18"/>
      <c r="AG181" s="27"/>
      <c r="AH181" s="13"/>
      <c r="AI181" s="10"/>
      <c r="AJ181" s="10"/>
      <c r="AK181" s="9"/>
      <c r="AL181" s="9"/>
      <c r="AM181" s="9"/>
    </row>
    <row r="182" spans="1:39" ht="18" customHeight="1" x14ac:dyDescent="0.25">
      <c r="A182" s="14">
        <v>178</v>
      </c>
      <c r="B182" s="18"/>
      <c r="C182" s="15" t="s">
        <v>300</v>
      </c>
      <c r="D182" s="16" t="s">
        <v>146</v>
      </c>
      <c r="E182" s="17">
        <v>2.0428240740741E-2</v>
      </c>
      <c r="F182" s="18"/>
      <c r="G182" s="20"/>
      <c r="H182" s="20"/>
      <c r="I182" s="18"/>
      <c r="J182" s="18"/>
      <c r="K182" s="31"/>
      <c r="L182" s="18"/>
      <c r="M182" s="31"/>
      <c r="N182" s="18"/>
      <c r="O182" s="18"/>
      <c r="P182" s="34"/>
      <c r="Q182" s="7"/>
      <c r="R182" s="7"/>
      <c r="S182" s="7"/>
      <c r="T182" s="7"/>
      <c r="U182" s="7"/>
      <c r="V182" s="7"/>
      <c r="W182" s="7"/>
      <c r="X182" s="7"/>
      <c r="Y182" s="23">
        <f t="shared" si="3"/>
        <v>1</v>
      </c>
      <c r="Z182" s="24">
        <f t="shared" si="4"/>
        <v>2.0428240740741E-2</v>
      </c>
      <c r="AA182" s="37"/>
      <c r="AB182" s="26">
        <f t="shared" si="5"/>
        <v>0</v>
      </c>
      <c r="AC182" s="34"/>
      <c r="AD182" s="34"/>
      <c r="AE182" s="18"/>
      <c r="AF182" s="18"/>
      <c r="AG182" s="27"/>
      <c r="AH182" s="13"/>
      <c r="AI182" s="10"/>
      <c r="AJ182" s="10"/>
      <c r="AK182" s="9"/>
      <c r="AL182" s="9"/>
      <c r="AM182" s="9"/>
    </row>
    <row r="183" spans="1:39" ht="18" customHeight="1" x14ac:dyDescent="0.25">
      <c r="A183" s="14">
        <v>179</v>
      </c>
      <c r="B183" s="18"/>
      <c r="C183" s="15" t="s">
        <v>56</v>
      </c>
      <c r="D183" s="16" t="s">
        <v>301</v>
      </c>
      <c r="E183" s="18"/>
      <c r="F183" s="18"/>
      <c r="G183" s="20"/>
      <c r="H183" s="20"/>
      <c r="I183" s="18"/>
      <c r="J183" s="17">
        <v>1.9502314814815E-2</v>
      </c>
      <c r="K183" s="18"/>
      <c r="L183" s="18"/>
      <c r="M183" s="31"/>
      <c r="N183" s="18"/>
      <c r="O183" s="18"/>
      <c r="P183" s="34"/>
      <c r="Q183" s="7"/>
      <c r="R183" s="30">
        <v>1.9375E-2</v>
      </c>
      <c r="S183" s="30">
        <v>1.8472222222222001E-2</v>
      </c>
      <c r="T183" s="33"/>
      <c r="U183" s="29">
        <v>1.8356481481482001E-2</v>
      </c>
      <c r="V183" s="21">
        <v>1.8749999999999999E-2</v>
      </c>
      <c r="W183" s="21">
        <v>1.8993055555555999E-2</v>
      </c>
      <c r="X183" s="22">
        <v>1.9108796296295999E-2</v>
      </c>
      <c r="Y183" s="23">
        <f t="shared" si="3"/>
        <v>7</v>
      </c>
      <c r="Z183" s="24">
        <f t="shared" si="4"/>
        <v>1.8356481481482001E-2</v>
      </c>
      <c r="AA183" s="25">
        <f t="array" ref="AA183">AVERAGE(SMALL(E183:X183,{1,2,3}))</f>
        <v>1.8526234567901336E-2</v>
      </c>
      <c r="AB183" s="26">
        <f t="shared" si="5"/>
        <v>1.145833333332999E-3</v>
      </c>
      <c r="AC183" s="34"/>
      <c r="AD183" s="34"/>
      <c r="AE183" s="18"/>
      <c r="AF183" s="18"/>
      <c r="AG183" s="27"/>
      <c r="AH183" s="13"/>
      <c r="AI183" s="10"/>
      <c r="AJ183" s="10"/>
      <c r="AK183" s="9"/>
      <c r="AL183" s="9"/>
      <c r="AM183" s="9"/>
    </row>
    <row r="184" spans="1:39" ht="18" customHeight="1" x14ac:dyDescent="0.25">
      <c r="A184" s="14">
        <v>180</v>
      </c>
      <c r="B184" s="18"/>
      <c r="C184" s="15" t="s">
        <v>302</v>
      </c>
      <c r="D184" s="16" t="s">
        <v>295</v>
      </c>
      <c r="E184" s="31"/>
      <c r="F184" s="18"/>
      <c r="G184" s="42"/>
      <c r="H184" s="42"/>
      <c r="I184" s="31"/>
      <c r="J184" s="31"/>
      <c r="K184" s="31"/>
      <c r="L184" s="31"/>
      <c r="M184" s="31"/>
      <c r="N184" s="18"/>
      <c r="O184" s="18"/>
      <c r="P184" s="34"/>
      <c r="Q184" s="29">
        <v>1.6226851851851999E-2</v>
      </c>
      <c r="R184" s="36"/>
      <c r="S184" s="36"/>
      <c r="T184" s="36"/>
      <c r="U184" s="36"/>
      <c r="V184" s="36"/>
      <c r="W184" s="36"/>
      <c r="X184" s="36"/>
      <c r="Y184" s="23">
        <f t="shared" si="3"/>
        <v>1</v>
      </c>
      <c r="Z184" s="24">
        <f t="shared" si="4"/>
        <v>1.6226851851851999E-2</v>
      </c>
      <c r="AA184" s="37"/>
      <c r="AB184" s="26">
        <f t="shared" si="5"/>
        <v>0</v>
      </c>
      <c r="AC184" s="34"/>
      <c r="AD184" s="34"/>
      <c r="AE184" s="18"/>
      <c r="AF184" s="18"/>
      <c r="AG184" s="27"/>
      <c r="AH184" s="13"/>
      <c r="AI184" s="10"/>
      <c r="AJ184" s="10"/>
      <c r="AK184" s="9"/>
      <c r="AL184" s="9"/>
      <c r="AM184" s="9"/>
    </row>
    <row r="185" spans="1:39" ht="18" customHeight="1" x14ac:dyDescent="0.25">
      <c r="A185" s="14">
        <v>181</v>
      </c>
      <c r="B185" s="18"/>
      <c r="C185" s="15" t="s">
        <v>43</v>
      </c>
      <c r="D185" s="16" t="s">
        <v>184</v>
      </c>
      <c r="E185" s="18"/>
      <c r="F185" s="18"/>
      <c r="G185" s="20"/>
      <c r="H185" s="20"/>
      <c r="I185" s="18"/>
      <c r="J185" s="31"/>
      <c r="K185" s="31"/>
      <c r="L185" s="36"/>
      <c r="M185" s="31"/>
      <c r="N185" s="18"/>
      <c r="O185" s="33"/>
      <c r="P185" s="33"/>
      <c r="Q185" s="7"/>
      <c r="R185" s="30">
        <v>1.8425925925925998E-2</v>
      </c>
      <c r="S185" s="33"/>
      <c r="T185" s="33"/>
      <c r="U185" s="33"/>
      <c r="V185" s="33"/>
      <c r="W185" s="33"/>
      <c r="X185" s="33"/>
      <c r="Y185" s="23">
        <f t="shared" si="3"/>
        <v>1</v>
      </c>
      <c r="Z185" s="24">
        <f t="shared" si="4"/>
        <v>1.8425925925925998E-2</v>
      </c>
      <c r="AA185" s="37"/>
      <c r="AB185" s="26">
        <f t="shared" si="5"/>
        <v>0</v>
      </c>
      <c r="AC185" s="31"/>
      <c r="AD185" s="31"/>
      <c r="AE185" s="36"/>
      <c r="AF185" s="36"/>
      <c r="AG185" s="27"/>
      <c r="AH185" s="13"/>
      <c r="AI185" s="10"/>
      <c r="AJ185" s="10"/>
      <c r="AK185" s="9"/>
      <c r="AL185" s="9"/>
      <c r="AM185" s="9"/>
    </row>
    <row r="186" spans="1:39" ht="18" customHeight="1" x14ac:dyDescent="0.25">
      <c r="A186" s="14">
        <v>182</v>
      </c>
      <c r="B186" s="18"/>
      <c r="C186" s="15" t="s">
        <v>162</v>
      </c>
      <c r="D186" s="16" t="s">
        <v>303</v>
      </c>
      <c r="E186" s="18"/>
      <c r="F186" s="18"/>
      <c r="G186" s="20"/>
      <c r="H186" s="20"/>
      <c r="I186" s="17">
        <v>1.6921296296296E-2</v>
      </c>
      <c r="J186" s="18"/>
      <c r="K186" s="18"/>
      <c r="L186" s="18"/>
      <c r="M186" s="31"/>
      <c r="N186" s="18"/>
      <c r="O186" s="18"/>
      <c r="P186" s="34"/>
      <c r="Q186" s="29">
        <v>2.0254629629630001E-2</v>
      </c>
      <c r="R186" s="36"/>
      <c r="S186" s="36"/>
      <c r="T186" s="36"/>
      <c r="U186" s="36"/>
      <c r="V186" s="36"/>
      <c r="W186" s="36"/>
      <c r="X186" s="36"/>
      <c r="Y186" s="23">
        <f t="shared" si="3"/>
        <v>2</v>
      </c>
      <c r="Z186" s="24">
        <f t="shared" si="4"/>
        <v>1.6921296296296E-2</v>
      </c>
      <c r="AA186" s="37"/>
      <c r="AB186" s="26">
        <f t="shared" si="5"/>
        <v>3.3333333333340001E-3</v>
      </c>
      <c r="AC186" s="34"/>
      <c r="AD186" s="34"/>
      <c r="AE186" s="18"/>
      <c r="AF186" s="18"/>
      <c r="AG186" s="27"/>
      <c r="AH186" s="13"/>
      <c r="AI186" s="10"/>
      <c r="AJ186" s="10"/>
      <c r="AK186" s="9"/>
      <c r="AL186" s="9"/>
      <c r="AM186" s="9"/>
    </row>
    <row r="187" spans="1:39" ht="18" customHeight="1" x14ac:dyDescent="0.25">
      <c r="A187" s="14">
        <v>183</v>
      </c>
      <c r="B187" s="18"/>
      <c r="C187" s="15" t="s">
        <v>40</v>
      </c>
      <c r="D187" s="16" t="s">
        <v>216</v>
      </c>
      <c r="E187" s="18"/>
      <c r="F187" s="18"/>
      <c r="G187" s="20"/>
      <c r="H187" s="20"/>
      <c r="I187" s="31"/>
      <c r="J187" s="18"/>
      <c r="K187" s="18"/>
      <c r="L187" s="18"/>
      <c r="M187" s="31"/>
      <c r="N187" s="18"/>
      <c r="O187" s="18"/>
      <c r="P187" s="34"/>
      <c r="Q187" s="36"/>
      <c r="R187" s="36"/>
      <c r="S187" s="36"/>
      <c r="T187" s="36"/>
      <c r="U187" s="36"/>
      <c r="V187" s="36"/>
      <c r="W187" s="36"/>
      <c r="X187" s="69">
        <v>1.9502314814815E-2</v>
      </c>
      <c r="Y187" s="23">
        <f t="shared" si="3"/>
        <v>1</v>
      </c>
      <c r="Z187" s="24">
        <f t="shared" si="4"/>
        <v>1.9502314814815E-2</v>
      </c>
      <c r="AA187" s="37"/>
      <c r="AB187" s="26">
        <f t="shared" si="5"/>
        <v>0</v>
      </c>
      <c r="AC187" s="34"/>
      <c r="AD187" s="34"/>
      <c r="AE187" s="18"/>
      <c r="AF187" s="18"/>
      <c r="AG187" s="27"/>
      <c r="AH187" s="13"/>
      <c r="AI187" s="10"/>
      <c r="AJ187" s="10"/>
      <c r="AK187" s="9"/>
      <c r="AL187" s="9"/>
      <c r="AM187" s="9"/>
    </row>
    <row r="188" spans="1:39" ht="18" customHeight="1" x14ac:dyDescent="0.25">
      <c r="A188" s="14">
        <v>184</v>
      </c>
      <c r="B188" s="18"/>
      <c r="C188" s="15" t="s">
        <v>304</v>
      </c>
      <c r="D188" s="16" t="s">
        <v>305</v>
      </c>
      <c r="E188" s="31"/>
      <c r="F188" s="31"/>
      <c r="G188" s="20"/>
      <c r="H188" s="20"/>
      <c r="I188" s="18"/>
      <c r="J188" s="18"/>
      <c r="K188" s="31"/>
      <c r="L188" s="18"/>
      <c r="M188" s="18"/>
      <c r="N188" s="18"/>
      <c r="O188" s="18"/>
      <c r="P188" s="31"/>
      <c r="Q188" s="7"/>
      <c r="R188" s="30">
        <v>1.7268518518517999E-2</v>
      </c>
      <c r="S188" s="33"/>
      <c r="T188" s="29">
        <v>1.7303240740741001E-2</v>
      </c>
      <c r="U188" s="36"/>
      <c r="V188" s="36"/>
      <c r="W188" s="36"/>
      <c r="X188" s="36"/>
      <c r="Y188" s="23">
        <f t="shared" si="3"/>
        <v>2</v>
      </c>
      <c r="Z188" s="24">
        <f t="shared" si="4"/>
        <v>1.7268518518517999E-2</v>
      </c>
      <c r="AA188" s="37"/>
      <c r="AB188" s="26">
        <f t="shared" si="5"/>
        <v>3.4722222223001337E-5</v>
      </c>
      <c r="AC188" s="31"/>
      <c r="AD188" s="31"/>
      <c r="AE188" s="18"/>
      <c r="AF188" s="18"/>
      <c r="AG188" s="27"/>
      <c r="AH188" s="13"/>
      <c r="AI188" s="10"/>
      <c r="AJ188" s="10"/>
      <c r="AK188" s="9"/>
      <c r="AL188" s="9"/>
      <c r="AM188" s="9"/>
    </row>
    <row r="189" spans="1:39" ht="18" customHeight="1" x14ac:dyDescent="0.25">
      <c r="A189" s="14">
        <v>185</v>
      </c>
      <c r="B189" s="18"/>
      <c r="C189" s="15" t="s">
        <v>306</v>
      </c>
      <c r="D189" s="16" t="s">
        <v>41</v>
      </c>
      <c r="E189" s="31"/>
      <c r="F189" s="31"/>
      <c r="G189" s="20"/>
      <c r="H189" s="20"/>
      <c r="I189" s="18"/>
      <c r="J189" s="18"/>
      <c r="K189" s="31"/>
      <c r="L189" s="18"/>
      <c r="M189" s="18"/>
      <c r="N189" s="18"/>
      <c r="O189" s="18"/>
      <c r="P189" s="31"/>
      <c r="Q189" s="36"/>
      <c r="R189" s="36"/>
      <c r="S189" s="36"/>
      <c r="T189" s="36"/>
      <c r="U189" s="36"/>
      <c r="V189" s="21">
        <v>2.0474537037036999E-2</v>
      </c>
      <c r="W189" s="21">
        <v>2.0694444444443998E-2</v>
      </c>
      <c r="X189" s="36"/>
      <c r="Y189" s="23">
        <f t="shared" si="3"/>
        <v>2</v>
      </c>
      <c r="Z189" s="24">
        <f t="shared" si="4"/>
        <v>2.0474537037036999E-2</v>
      </c>
      <c r="AA189" s="37"/>
      <c r="AB189" s="26">
        <f t="shared" si="5"/>
        <v>2.1990740740699885E-4</v>
      </c>
      <c r="AC189" s="31"/>
      <c r="AD189" s="31"/>
      <c r="AE189" s="18"/>
      <c r="AF189" s="18"/>
      <c r="AG189" s="27"/>
      <c r="AH189" s="13"/>
      <c r="AI189" s="10"/>
      <c r="AJ189" s="10"/>
      <c r="AK189" s="9"/>
      <c r="AL189" s="9"/>
      <c r="AM189" s="9"/>
    </row>
    <row r="190" spans="1:39" ht="18" customHeight="1" x14ac:dyDescent="0.25">
      <c r="A190" s="14">
        <v>186</v>
      </c>
      <c r="B190" s="18"/>
      <c r="C190" s="15" t="s">
        <v>306</v>
      </c>
      <c r="D190" s="16" t="s">
        <v>256</v>
      </c>
      <c r="E190" s="31"/>
      <c r="F190" s="31"/>
      <c r="G190" s="20"/>
      <c r="H190" s="20"/>
      <c r="I190" s="18"/>
      <c r="J190" s="18"/>
      <c r="K190" s="31"/>
      <c r="L190" s="18"/>
      <c r="M190" s="18"/>
      <c r="N190" s="18"/>
      <c r="O190" s="18"/>
      <c r="P190" s="31"/>
      <c r="Q190" s="36"/>
      <c r="R190" s="36"/>
      <c r="S190" s="36"/>
      <c r="T190" s="36"/>
      <c r="U190" s="36"/>
      <c r="V190" s="67"/>
      <c r="W190" s="21">
        <v>2.2407407407407001E-2</v>
      </c>
      <c r="X190" s="36"/>
      <c r="Y190" s="23">
        <f t="shared" si="3"/>
        <v>1</v>
      </c>
      <c r="Z190" s="24">
        <f t="shared" si="4"/>
        <v>2.2407407407407001E-2</v>
      </c>
      <c r="AA190" s="37"/>
      <c r="AB190" s="26">
        <f t="shared" si="5"/>
        <v>0</v>
      </c>
      <c r="AC190" s="31"/>
      <c r="AD190" s="31"/>
      <c r="AE190" s="18"/>
      <c r="AF190" s="18"/>
      <c r="AG190" s="27"/>
      <c r="AH190" s="13"/>
      <c r="AI190" s="10"/>
      <c r="AJ190" s="10"/>
      <c r="AK190" s="9"/>
      <c r="AL190" s="9"/>
      <c r="AM190" s="9"/>
    </row>
    <row r="191" spans="1:39" ht="18" customHeight="1" x14ac:dyDescent="0.25">
      <c r="A191" s="14">
        <v>187</v>
      </c>
      <c r="B191" s="18"/>
      <c r="C191" s="15" t="s">
        <v>307</v>
      </c>
      <c r="D191" s="16" t="s">
        <v>308</v>
      </c>
      <c r="E191" s="31"/>
      <c r="F191" s="31"/>
      <c r="G191" s="20"/>
      <c r="H191" s="20"/>
      <c r="I191" s="18"/>
      <c r="J191" s="18"/>
      <c r="K191" s="31"/>
      <c r="L191" s="18"/>
      <c r="M191" s="18"/>
      <c r="N191" s="18"/>
      <c r="O191" s="18"/>
      <c r="P191" s="31"/>
      <c r="Q191" s="29">
        <v>1.5960648148148002E-2</v>
      </c>
      <c r="R191" s="36"/>
      <c r="S191" s="36"/>
      <c r="T191" s="36"/>
      <c r="U191" s="29">
        <v>1.5555555555555999E-2</v>
      </c>
      <c r="V191" s="36"/>
      <c r="W191" s="36"/>
      <c r="X191" s="22">
        <v>1.6064814814815E-2</v>
      </c>
      <c r="Y191" s="23">
        <f t="shared" si="3"/>
        <v>3</v>
      </c>
      <c r="Z191" s="24">
        <f t="shared" si="4"/>
        <v>1.5555555555555999E-2</v>
      </c>
      <c r="AA191" s="25">
        <f t="array" ref="AA191">AVERAGE(SMALL(E191:X191,{1,2,3}))</f>
        <v>1.5860339506173004E-2</v>
      </c>
      <c r="AB191" s="26">
        <f t="shared" si="5"/>
        <v>5.0925925925900117E-4</v>
      </c>
      <c r="AC191" s="31"/>
      <c r="AD191" s="31"/>
      <c r="AE191" s="18"/>
      <c r="AF191" s="18"/>
      <c r="AG191" s="27"/>
      <c r="AH191" s="13"/>
      <c r="AI191" s="10"/>
      <c r="AJ191" s="10"/>
      <c r="AK191" s="9"/>
      <c r="AL191" s="9"/>
      <c r="AM191" s="9"/>
    </row>
    <row r="192" spans="1:39" ht="18" customHeight="1" x14ac:dyDescent="0.25">
      <c r="A192" s="14">
        <v>188</v>
      </c>
      <c r="B192" s="18"/>
      <c r="C192" s="15" t="s">
        <v>309</v>
      </c>
      <c r="D192" s="16" t="s">
        <v>310</v>
      </c>
      <c r="E192" s="31"/>
      <c r="F192" s="31"/>
      <c r="G192" s="20"/>
      <c r="H192" s="20"/>
      <c r="I192" s="18"/>
      <c r="J192" s="18"/>
      <c r="K192" s="31"/>
      <c r="L192" s="18"/>
      <c r="M192" s="18"/>
      <c r="N192" s="18"/>
      <c r="O192" s="18"/>
      <c r="P192" s="31"/>
      <c r="Q192" s="36"/>
      <c r="R192" s="30">
        <v>1.7893518518518E-2</v>
      </c>
      <c r="S192" s="30">
        <v>1.7314814814815001E-2</v>
      </c>
      <c r="T192" s="33"/>
      <c r="U192" s="33"/>
      <c r="V192" s="33"/>
      <c r="W192" s="33"/>
      <c r="X192" s="33"/>
      <c r="Y192" s="23">
        <f t="shared" si="3"/>
        <v>2</v>
      </c>
      <c r="Z192" s="24">
        <f t="shared" si="4"/>
        <v>1.7314814814815001E-2</v>
      </c>
      <c r="AA192" s="37"/>
      <c r="AB192" s="26">
        <f t="shared" si="5"/>
        <v>5.7870370370299851E-4</v>
      </c>
      <c r="AC192" s="31"/>
      <c r="AD192" s="31"/>
      <c r="AE192" s="18"/>
      <c r="AF192" s="18"/>
      <c r="AG192" s="27"/>
      <c r="AH192" s="13"/>
      <c r="AI192" s="10"/>
      <c r="AJ192" s="10"/>
      <c r="AK192" s="9"/>
      <c r="AL192" s="9"/>
      <c r="AM192" s="9"/>
    </row>
    <row r="193" spans="1:39" ht="18" customHeight="1" x14ac:dyDescent="0.25">
      <c r="A193" s="14">
        <v>189</v>
      </c>
      <c r="B193" s="18"/>
      <c r="C193" s="15" t="s">
        <v>311</v>
      </c>
      <c r="D193" s="16" t="s">
        <v>312</v>
      </c>
      <c r="E193" s="18"/>
      <c r="F193" s="17">
        <v>1.9444444444444001E-2</v>
      </c>
      <c r="G193" s="19">
        <v>1.9074074074074E-2</v>
      </c>
      <c r="H193" s="20"/>
      <c r="I193" s="18"/>
      <c r="J193" s="18"/>
      <c r="K193" s="31"/>
      <c r="L193" s="18"/>
      <c r="M193" s="18"/>
      <c r="N193" s="18"/>
      <c r="O193" s="18"/>
      <c r="P193" s="18"/>
      <c r="Q193" s="7"/>
      <c r="R193" s="7"/>
      <c r="S193" s="7"/>
      <c r="T193" s="7"/>
      <c r="U193" s="7"/>
      <c r="V193" s="7"/>
      <c r="W193" s="44"/>
      <c r="X193" s="45"/>
      <c r="Y193" s="23">
        <f t="shared" si="3"/>
        <v>2</v>
      </c>
      <c r="Z193" s="24">
        <f t="shared" si="4"/>
        <v>1.9074074074074E-2</v>
      </c>
      <c r="AA193" s="37"/>
      <c r="AB193" s="26">
        <f t="shared" si="5"/>
        <v>3.7037037037000037E-4</v>
      </c>
      <c r="AC193" s="18"/>
      <c r="AD193" s="18"/>
      <c r="AE193" s="18"/>
      <c r="AF193" s="18"/>
      <c r="AG193" s="27"/>
      <c r="AH193" s="13"/>
      <c r="AI193" s="10"/>
      <c r="AJ193" s="10"/>
      <c r="AK193" s="9"/>
      <c r="AL193" s="9"/>
      <c r="AM193" s="9"/>
    </row>
    <row r="194" spans="1:39" ht="18" customHeight="1" x14ac:dyDescent="0.25">
      <c r="A194" s="14">
        <v>190</v>
      </c>
      <c r="B194" s="18"/>
      <c r="C194" s="15" t="s">
        <v>313</v>
      </c>
      <c r="D194" s="32" t="s">
        <v>314</v>
      </c>
      <c r="E194" s="18"/>
      <c r="F194" s="18"/>
      <c r="G194" s="42"/>
      <c r="H194" s="20"/>
      <c r="I194" s="18"/>
      <c r="J194" s="31"/>
      <c r="K194" s="31"/>
      <c r="L194" s="18"/>
      <c r="M194" s="18"/>
      <c r="N194" s="18"/>
      <c r="O194" s="18"/>
      <c r="P194" s="30">
        <v>1.5405092592592999E-2</v>
      </c>
      <c r="Q194" s="7"/>
      <c r="R194" s="7"/>
      <c r="S194" s="7"/>
      <c r="T194" s="7"/>
      <c r="U194" s="7"/>
      <c r="V194" s="7"/>
      <c r="W194" s="44"/>
      <c r="X194" s="6"/>
      <c r="Y194" s="23">
        <f t="shared" si="3"/>
        <v>1</v>
      </c>
      <c r="Z194" s="24">
        <f t="shared" si="4"/>
        <v>1.5405092592592999E-2</v>
      </c>
      <c r="AA194" s="37"/>
      <c r="AB194" s="26">
        <f t="shared" si="5"/>
        <v>0</v>
      </c>
      <c r="AC194" s="18"/>
      <c r="AD194" s="18"/>
      <c r="AE194" s="18"/>
      <c r="AF194" s="18"/>
      <c r="AG194" s="27"/>
      <c r="AH194" s="13"/>
      <c r="AI194" s="10"/>
      <c r="AJ194" s="10"/>
      <c r="AK194" s="9"/>
      <c r="AL194" s="9"/>
      <c r="AM194" s="9"/>
    </row>
    <row r="195" spans="1:39" ht="18" customHeight="1" x14ac:dyDescent="0.25">
      <c r="A195" s="14">
        <v>191</v>
      </c>
      <c r="B195" s="18"/>
      <c r="C195" s="15" t="s">
        <v>315</v>
      </c>
      <c r="D195" s="32" t="s">
        <v>39</v>
      </c>
      <c r="E195" s="18"/>
      <c r="F195" s="18"/>
      <c r="G195" s="42"/>
      <c r="H195" s="20"/>
      <c r="I195" s="18"/>
      <c r="J195" s="31"/>
      <c r="K195" s="31"/>
      <c r="L195" s="18"/>
      <c r="M195" s="18"/>
      <c r="N195" s="18"/>
      <c r="O195" s="18"/>
      <c r="P195" s="30">
        <v>1.9722222222221999E-2</v>
      </c>
      <c r="Q195" s="7"/>
      <c r="R195" s="7"/>
      <c r="S195" s="7"/>
      <c r="T195" s="7"/>
      <c r="U195" s="29">
        <v>1.912037037037E-2</v>
      </c>
      <c r="V195" s="21">
        <v>1.994212962963E-2</v>
      </c>
      <c r="W195" s="21">
        <v>1.9988425925926E-2</v>
      </c>
      <c r="X195" s="22">
        <v>1.9780092592593002E-2</v>
      </c>
      <c r="Y195" s="23">
        <f t="shared" si="3"/>
        <v>5</v>
      </c>
      <c r="Z195" s="24">
        <f t="shared" si="4"/>
        <v>1.912037037037E-2</v>
      </c>
      <c r="AA195" s="25">
        <f t="array" ref="AA195">AVERAGE(SMALL(E195:X195,{1,2,3}))</f>
        <v>1.9540895061728333E-2</v>
      </c>
      <c r="AB195" s="26">
        <f t="shared" si="5"/>
        <v>8.6805555555600003E-4</v>
      </c>
      <c r="AC195" s="18"/>
      <c r="AD195" s="18"/>
      <c r="AE195" s="18"/>
      <c r="AF195" s="18"/>
      <c r="AG195" s="27"/>
      <c r="AH195" s="13"/>
      <c r="AI195" s="10"/>
      <c r="AJ195" s="10"/>
      <c r="AK195" s="9"/>
      <c r="AL195" s="9"/>
      <c r="AM195" s="9"/>
    </row>
    <row r="196" spans="1:39" ht="18" customHeight="1" x14ac:dyDescent="0.25">
      <c r="A196" s="14">
        <v>192</v>
      </c>
      <c r="B196" s="18"/>
      <c r="C196" s="15" t="s">
        <v>315</v>
      </c>
      <c r="D196" s="16" t="s">
        <v>151</v>
      </c>
      <c r="E196" s="17">
        <v>1.8437499999999999E-2</v>
      </c>
      <c r="F196" s="17">
        <v>1.8437499999999999E-2</v>
      </c>
      <c r="G196" s="20"/>
      <c r="H196" s="20"/>
      <c r="I196" s="18"/>
      <c r="J196" s="18"/>
      <c r="K196" s="18"/>
      <c r="L196" s="18"/>
      <c r="M196" s="18"/>
      <c r="N196" s="18"/>
      <c r="O196" s="18"/>
      <c r="P196" s="18"/>
      <c r="Q196" s="7"/>
      <c r="R196" s="7"/>
      <c r="S196" s="7"/>
      <c r="T196" s="7"/>
      <c r="U196" s="7"/>
      <c r="V196" s="7"/>
      <c r="W196" s="7"/>
      <c r="X196" s="7"/>
      <c r="Y196" s="23">
        <f t="shared" si="3"/>
        <v>2</v>
      </c>
      <c r="Z196" s="24">
        <f t="shared" si="4"/>
        <v>1.8437499999999999E-2</v>
      </c>
      <c r="AA196" s="37"/>
      <c r="AB196" s="26">
        <f t="shared" si="5"/>
        <v>0</v>
      </c>
      <c r="AC196" s="18"/>
      <c r="AD196" s="18"/>
      <c r="AE196" s="18"/>
      <c r="AF196" s="18"/>
      <c r="AG196" s="27"/>
      <c r="AH196" s="13"/>
      <c r="AI196" s="10"/>
      <c r="AJ196" s="10"/>
      <c r="AK196" s="9"/>
      <c r="AL196" s="9"/>
      <c r="AM196" s="9"/>
    </row>
    <row r="197" spans="1:39" ht="18" customHeight="1" x14ac:dyDescent="0.25">
      <c r="A197" s="14">
        <v>193</v>
      </c>
      <c r="B197" s="18"/>
      <c r="C197" s="15" t="s">
        <v>313</v>
      </c>
      <c r="D197" s="16" t="s">
        <v>149</v>
      </c>
      <c r="E197" s="17">
        <v>2.1030092592592999E-2</v>
      </c>
      <c r="F197" s="18"/>
      <c r="G197" s="20"/>
      <c r="H197" s="20"/>
      <c r="I197" s="18"/>
      <c r="J197" s="18"/>
      <c r="K197" s="18"/>
      <c r="L197" s="18"/>
      <c r="M197" s="18"/>
      <c r="N197" s="18"/>
      <c r="O197" s="18"/>
      <c r="P197" s="18"/>
      <c r="Q197" s="7"/>
      <c r="R197" s="7"/>
      <c r="S197" s="7"/>
      <c r="T197" s="7"/>
      <c r="U197" s="7"/>
      <c r="V197" s="7"/>
      <c r="W197" s="44"/>
      <c r="X197" s="45"/>
      <c r="Y197" s="23">
        <f t="shared" si="3"/>
        <v>1</v>
      </c>
      <c r="Z197" s="24">
        <f t="shared" si="4"/>
        <v>2.1030092592592999E-2</v>
      </c>
      <c r="AA197" s="37"/>
      <c r="AB197" s="26">
        <f t="shared" si="5"/>
        <v>0</v>
      </c>
      <c r="AC197" s="18"/>
      <c r="AD197" s="18"/>
      <c r="AE197" s="18"/>
      <c r="AF197" s="18"/>
      <c r="AG197" s="27"/>
      <c r="AH197" s="13"/>
      <c r="AI197" s="10"/>
      <c r="AJ197" s="10"/>
      <c r="AK197" s="9"/>
      <c r="AL197" s="9"/>
      <c r="AM197" s="9"/>
    </row>
    <row r="198" spans="1:39" ht="18" customHeight="1" x14ac:dyDescent="0.25">
      <c r="A198" s="14">
        <v>194</v>
      </c>
      <c r="B198" s="18"/>
      <c r="C198" s="15" t="s">
        <v>316</v>
      </c>
      <c r="D198" s="16" t="s">
        <v>317</v>
      </c>
      <c r="E198" s="17">
        <v>1.8518518518518001E-2</v>
      </c>
      <c r="F198" s="17">
        <v>1.8518518518518001E-2</v>
      </c>
      <c r="G198" s="19">
        <v>1.8368055555556002E-2</v>
      </c>
      <c r="H198" s="20"/>
      <c r="I198" s="18"/>
      <c r="J198" s="17">
        <v>1.8124999999999999E-2</v>
      </c>
      <c r="K198" s="17">
        <v>1.8541666666667001E-2</v>
      </c>
      <c r="L198" s="18"/>
      <c r="M198" s="18"/>
      <c r="N198" s="18"/>
      <c r="O198" s="18"/>
      <c r="P198" s="18"/>
      <c r="Q198" s="7"/>
      <c r="R198" s="7"/>
      <c r="S198" s="7"/>
      <c r="T198" s="7"/>
      <c r="U198" s="7"/>
      <c r="V198" s="7"/>
      <c r="W198" s="44"/>
      <c r="X198" s="70"/>
      <c r="Y198" s="23">
        <f t="shared" si="3"/>
        <v>5</v>
      </c>
      <c r="Z198" s="24">
        <f t="shared" si="4"/>
        <v>1.8124999999999999E-2</v>
      </c>
      <c r="AA198" s="25">
        <f t="array" ref="AA198">AVERAGE(SMALL(E198:X198,{1,2,3}))</f>
        <v>1.8337191358024668E-2</v>
      </c>
      <c r="AB198" s="26">
        <f t="shared" si="5"/>
        <v>4.1666666666700242E-4</v>
      </c>
      <c r="AC198" s="18"/>
      <c r="AD198" s="18"/>
      <c r="AE198" s="18"/>
      <c r="AF198" s="18"/>
      <c r="AG198" s="27"/>
      <c r="AH198" s="13"/>
      <c r="AI198" s="10"/>
      <c r="AJ198" s="10"/>
      <c r="AK198" s="9"/>
      <c r="AL198" s="9"/>
      <c r="AM198" s="9"/>
    </row>
    <row r="199" spans="1:39" ht="18" customHeight="1" x14ac:dyDescent="0.25">
      <c r="A199" s="14">
        <v>195</v>
      </c>
      <c r="B199" s="18"/>
      <c r="C199" s="15" t="s">
        <v>318</v>
      </c>
      <c r="D199" s="16" t="s">
        <v>319</v>
      </c>
      <c r="E199" s="17">
        <v>1.9386574074074001E-2</v>
      </c>
      <c r="F199" s="17">
        <v>1.9652777777778001E-2</v>
      </c>
      <c r="G199" s="19">
        <v>1.8657407407407001E-2</v>
      </c>
      <c r="H199" s="20"/>
      <c r="I199" s="18"/>
      <c r="J199" s="18"/>
      <c r="K199" s="18"/>
      <c r="L199" s="18"/>
      <c r="M199" s="18"/>
      <c r="N199" s="18"/>
      <c r="O199" s="18"/>
      <c r="P199" s="18"/>
      <c r="Q199" s="7"/>
      <c r="R199" s="7"/>
      <c r="S199" s="7"/>
      <c r="T199" s="7"/>
      <c r="U199" s="7"/>
      <c r="V199" s="7"/>
      <c r="W199" s="44"/>
      <c r="X199" s="70"/>
      <c r="Y199" s="23">
        <f t="shared" si="3"/>
        <v>3</v>
      </c>
      <c r="Z199" s="24">
        <f t="shared" si="4"/>
        <v>1.8657407407407001E-2</v>
      </c>
      <c r="AA199" s="25">
        <f t="array" ref="AA199">AVERAGE(SMALL(E199:X199,{1,2,3}))</f>
        <v>1.9232253086419668E-2</v>
      </c>
      <c r="AB199" s="26">
        <f t="shared" si="5"/>
        <v>9.9537037037100012E-4</v>
      </c>
      <c r="AC199" s="18"/>
      <c r="AD199" s="18"/>
      <c r="AE199" s="18"/>
      <c r="AF199" s="18"/>
      <c r="AG199" s="27"/>
      <c r="AH199" s="13"/>
      <c r="AI199" s="10"/>
      <c r="AJ199" s="10"/>
      <c r="AK199" s="9"/>
      <c r="AL199" s="9"/>
      <c r="AM199" s="9"/>
    </row>
    <row r="200" spans="1:39" ht="18" customHeight="1" x14ac:dyDescent="0.25">
      <c r="A200" s="14">
        <v>196</v>
      </c>
      <c r="B200" s="18"/>
      <c r="C200" s="15" t="s">
        <v>320</v>
      </c>
      <c r="D200" s="16" t="s">
        <v>321</v>
      </c>
      <c r="E200" s="31"/>
      <c r="F200" s="31"/>
      <c r="G200" s="42"/>
      <c r="H200" s="20"/>
      <c r="I200" s="18"/>
      <c r="J200" s="18"/>
      <c r="K200" s="17">
        <v>2.0578703703704002E-2</v>
      </c>
      <c r="L200" s="18"/>
      <c r="M200" s="18"/>
      <c r="N200" s="18"/>
      <c r="O200" s="18"/>
      <c r="P200" s="18"/>
      <c r="Q200" s="7"/>
      <c r="R200" s="7"/>
      <c r="S200" s="7"/>
      <c r="T200" s="7"/>
      <c r="U200" s="7"/>
      <c r="V200" s="7"/>
      <c r="W200" s="44"/>
      <c r="X200" s="6"/>
      <c r="Y200" s="23">
        <f t="shared" si="3"/>
        <v>1</v>
      </c>
      <c r="Z200" s="24">
        <f t="shared" si="4"/>
        <v>2.0578703703704002E-2</v>
      </c>
      <c r="AA200" s="37"/>
      <c r="AB200" s="26">
        <f t="shared" si="5"/>
        <v>0</v>
      </c>
      <c r="AC200" s="18"/>
      <c r="AD200" s="18"/>
      <c r="AE200" s="18"/>
      <c r="AF200" s="18"/>
      <c r="AG200" s="27"/>
      <c r="AH200" s="13"/>
      <c r="AI200" s="10"/>
      <c r="AJ200" s="10"/>
      <c r="AK200" s="9"/>
      <c r="AL200" s="9"/>
      <c r="AM200" s="9"/>
    </row>
    <row r="201" spans="1:39" ht="18" customHeight="1" x14ac:dyDescent="0.25">
      <c r="A201" s="14">
        <v>197</v>
      </c>
      <c r="B201" s="18"/>
      <c r="C201" s="15" t="s">
        <v>322</v>
      </c>
      <c r="D201" s="16" t="s">
        <v>155</v>
      </c>
      <c r="E201" s="31"/>
      <c r="F201" s="31"/>
      <c r="G201" s="42"/>
      <c r="H201" s="20"/>
      <c r="I201" s="18"/>
      <c r="J201" s="18"/>
      <c r="K201" s="31"/>
      <c r="L201" s="18"/>
      <c r="M201" s="18"/>
      <c r="N201" s="18"/>
      <c r="O201" s="18"/>
      <c r="P201" s="18"/>
      <c r="Q201" s="7"/>
      <c r="R201" s="7"/>
      <c r="S201" s="7"/>
      <c r="T201" s="7"/>
      <c r="U201" s="7"/>
      <c r="V201" s="21">
        <v>1.9328703703704E-2</v>
      </c>
      <c r="W201" s="21">
        <v>1.9131944444444E-2</v>
      </c>
      <c r="X201" s="22">
        <v>1.8668981481482001E-2</v>
      </c>
      <c r="Y201" s="23">
        <f t="shared" si="3"/>
        <v>3</v>
      </c>
      <c r="Z201" s="24">
        <f t="shared" si="4"/>
        <v>1.8668981481482001E-2</v>
      </c>
      <c r="AA201" s="25">
        <f t="array" ref="AA201">AVERAGE(SMALL(E201:X201,{1,2,3}))</f>
        <v>1.9043209876543333E-2</v>
      </c>
      <c r="AB201" s="26">
        <f t="shared" si="5"/>
        <v>6.5972222222199922E-4</v>
      </c>
      <c r="AC201" s="18"/>
      <c r="AD201" s="18"/>
      <c r="AE201" s="18"/>
      <c r="AF201" s="18"/>
      <c r="AG201" s="27"/>
      <c r="AH201" s="13"/>
      <c r="AI201" s="10"/>
      <c r="AJ201" s="10"/>
      <c r="AK201" s="9"/>
      <c r="AL201" s="9"/>
      <c r="AM201" s="9"/>
    </row>
    <row r="202" spans="1:39" ht="18" customHeight="1" x14ac:dyDescent="0.25">
      <c r="A202" s="14">
        <v>198</v>
      </c>
      <c r="B202" s="18"/>
      <c r="C202" s="15" t="s">
        <v>323</v>
      </c>
      <c r="D202" s="16" t="s">
        <v>324</v>
      </c>
      <c r="E202" s="18"/>
      <c r="F202" s="17">
        <v>1.7337962962962999E-2</v>
      </c>
      <c r="G202" s="20"/>
      <c r="H202" s="20"/>
      <c r="I202" s="18"/>
      <c r="J202" s="18"/>
      <c r="K202" s="18"/>
      <c r="L202" s="18"/>
      <c r="M202" s="18"/>
      <c r="N202" s="18"/>
      <c r="O202" s="18"/>
      <c r="P202" s="18"/>
      <c r="Q202" s="7"/>
      <c r="R202" s="7"/>
      <c r="S202" s="7"/>
      <c r="T202" s="7"/>
      <c r="U202" s="7"/>
      <c r="V202" s="7"/>
      <c r="W202" s="44"/>
      <c r="X202" s="45"/>
      <c r="Y202" s="23">
        <f t="shared" si="3"/>
        <v>1</v>
      </c>
      <c r="Z202" s="24">
        <f t="shared" si="4"/>
        <v>1.7337962962962999E-2</v>
      </c>
      <c r="AA202" s="37"/>
      <c r="AB202" s="26">
        <f t="shared" si="5"/>
        <v>0</v>
      </c>
      <c r="AC202" s="18"/>
      <c r="AD202" s="18"/>
      <c r="AE202" s="18"/>
      <c r="AF202" s="18"/>
      <c r="AG202" s="27"/>
      <c r="AH202" s="13"/>
      <c r="AI202" s="10"/>
      <c r="AJ202" s="10"/>
      <c r="AK202" s="9"/>
      <c r="AL202" s="9"/>
      <c r="AM202" s="9"/>
    </row>
    <row r="203" spans="1:39" ht="18" customHeight="1" x14ac:dyDescent="0.25">
      <c r="A203" s="14">
        <v>199</v>
      </c>
      <c r="B203" s="18"/>
      <c r="C203" s="15" t="s">
        <v>325</v>
      </c>
      <c r="D203" s="16" t="s">
        <v>326</v>
      </c>
      <c r="E203" s="18"/>
      <c r="F203" s="31"/>
      <c r="G203" s="20"/>
      <c r="H203" s="20"/>
      <c r="I203" s="18"/>
      <c r="J203" s="18"/>
      <c r="K203" s="18"/>
      <c r="L203" s="18"/>
      <c r="M203" s="29">
        <v>1.8344907407407001E-2</v>
      </c>
      <c r="N203" s="18"/>
      <c r="O203" s="18"/>
      <c r="P203" s="18"/>
      <c r="Q203" s="7"/>
      <c r="R203" s="7"/>
      <c r="S203" s="7"/>
      <c r="T203" s="7"/>
      <c r="U203" s="7"/>
      <c r="V203" s="7"/>
      <c r="W203" s="44"/>
      <c r="X203" s="70"/>
      <c r="Y203" s="23">
        <f t="shared" si="3"/>
        <v>1</v>
      </c>
      <c r="Z203" s="24">
        <f t="shared" si="4"/>
        <v>1.8344907407407001E-2</v>
      </c>
      <c r="AA203" s="37"/>
      <c r="AB203" s="26">
        <f t="shared" si="5"/>
        <v>0</v>
      </c>
      <c r="AC203" s="18"/>
      <c r="AD203" s="18"/>
      <c r="AE203" s="18"/>
      <c r="AF203" s="18"/>
      <c r="AG203" s="27"/>
      <c r="AH203" s="13"/>
      <c r="AI203" s="10"/>
      <c r="AJ203" s="10"/>
      <c r="AK203" s="9"/>
      <c r="AL203" s="9"/>
      <c r="AM203" s="9"/>
    </row>
    <row r="204" spans="1:39" ht="18" customHeight="1" x14ac:dyDescent="0.25">
      <c r="A204" s="14">
        <v>200</v>
      </c>
      <c r="B204" s="18"/>
      <c r="C204" s="15" t="s">
        <v>140</v>
      </c>
      <c r="D204" s="16" t="s">
        <v>198</v>
      </c>
      <c r="E204" s="17">
        <v>1.6319444444444001E-2</v>
      </c>
      <c r="F204" s="18"/>
      <c r="G204" s="20"/>
      <c r="H204" s="20"/>
      <c r="I204" s="18"/>
      <c r="J204" s="18"/>
      <c r="K204" s="18"/>
      <c r="L204" s="18"/>
      <c r="M204" s="31"/>
      <c r="N204" s="18"/>
      <c r="O204" s="18"/>
      <c r="P204" s="34"/>
      <c r="Q204" s="7"/>
      <c r="R204" s="7"/>
      <c r="S204" s="7"/>
      <c r="T204" s="7"/>
      <c r="U204" s="7"/>
      <c r="V204" s="7"/>
      <c r="W204" s="44"/>
      <c r="X204" s="6"/>
      <c r="Y204" s="23">
        <f t="shared" si="3"/>
        <v>1</v>
      </c>
      <c r="Z204" s="24">
        <f t="shared" si="4"/>
        <v>1.6319444444444001E-2</v>
      </c>
      <c r="AA204" s="37"/>
      <c r="AB204" s="26">
        <f t="shared" si="5"/>
        <v>0</v>
      </c>
      <c r="AC204" s="34"/>
      <c r="AD204" s="34"/>
      <c r="AE204" s="18"/>
      <c r="AF204" s="18"/>
      <c r="AG204" s="27"/>
      <c r="AH204" s="13"/>
      <c r="AI204" s="10"/>
      <c r="AJ204" s="10"/>
      <c r="AK204" s="9"/>
      <c r="AL204" s="9"/>
      <c r="AM204" s="9"/>
    </row>
    <row r="205" spans="1:39" ht="18" customHeight="1" x14ac:dyDescent="0.25">
      <c r="A205" s="14">
        <v>201</v>
      </c>
      <c r="B205" s="71"/>
      <c r="C205" s="15" t="s">
        <v>140</v>
      </c>
      <c r="D205" s="16" t="s">
        <v>327</v>
      </c>
      <c r="E205" s="18"/>
      <c r="F205" s="31"/>
      <c r="G205" s="42"/>
      <c r="H205" s="42"/>
      <c r="I205" s="31"/>
      <c r="J205" s="31"/>
      <c r="K205" s="31"/>
      <c r="L205" s="31"/>
      <c r="M205" s="31"/>
      <c r="N205" s="18"/>
      <c r="O205" s="18"/>
      <c r="P205" s="33"/>
      <c r="Q205" s="29">
        <v>1.9930555555556E-2</v>
      </c>
      <c r="R205" s="36"/>
      <c r="S205" s="36"/>
      <c r="T205" s="36"/>
      <c r="U205" s="36"/>
      <c r="V205" s="36"/>
      <c r="W205" s="36"/>
      <c r="X205" s="36"/>
      <c r="Y205" s="23">
        <f t="shared" si="3"/>
        <v>1</v>
      </c>
      <c r="Z205" s="24">
        <f t="shared" si="4"/>
        <v>1.9930555555556E-2</v>
      </c>
      <c r="AA205" s="37"/>
      <c r="AB205" s="26">
        <f t="shared" si="5"/>
        <v>0</v>
      </c>
      <c r="AC205" s="31"/>
      <c r="AD205" s="31"/>
      <c r="AE205" s="18"/>
      <c r="AF205" s="18"/>
      <c r="AG205" s="27"/>
      <c r="AH205" s="13"/>
      <c r="AI205" s="10"/>
      <c r="AJ205" s="10"/>
      <c r="AK205" s="9"/>
      <c r="AL205" s="9"/>
      <c r="AM205" s="9"/>
    </row>
    <row r="206" spans="1:39" ht="18" customHeight="1" x14ac:dyDescent="0.25">
      <c r="A206" s="14">
        <v>202</v>
      </c>
      <c r="B206" s="18"/>
      <c r="C206" s="15" t="s">
        <v>140</v>
      </c>
      <c r="D206" s="39" t="s">
        <v>328</v>
      </c>
      <c r="E206" s="18"/>
      <c r="F206" s="18"/>
      <c r="G206" s="20"/>
      <c r="H206" s="19">
        <v>1.8402777777778E-2</v>
      </c>
      <c r="I206" s="18"/>
      <c r="J206" s="18"/>
      <c r="K206" s="18"/>
      <c r="L206" s="18"/>
      <c r="M206" s="31"/>
      <c r="N206" s="18"/>
      <c r="O206" s="18"/>
      <c r="P206" s="34"/>
      <c r="Q206" s="7"/>
      <c r="R206" s="7"/>
      <c r="S206" s="7"/>
      <c r="T206" s="7"/>
      <c r="U206" s="7"/>
      <c r="V206" s="7"/>
      <c r="W206" s="44"/>
      <c r="X206" s="45"/>
      <c r="Y206" s="23">
        <f t="shared" si="3"/>
        <v>1</v>
      </c>
      <c r="Z206" s="24">
        <f t="shared" si="4"/>
        <v>1.8402777777778E-2</v>
      </c>
      <c r="AA206" s="37"/>
      <c r="AB206" s="26">
        <f t="shared" si="5"/>
        <v>0</v>
      </c>
      <c r="AC206" s="34"/>
      <c r="AD206" s="34"/>
      <c r="AE206" s="18"/>
      <c r="AF206" s="18"/>
      <c r="AG206" s="27"/>
      <c r="AH206" s="13"/>
      <c r="AI206" s="10"/>
      <c r="AJ206" s="10"/>
      <c r="AK206" s="9"/>
      <c r="AL206" s="9"/>
      <c r="AM206" s="9"/>
    </row>
    <row r="207" spans="1:39" ht="18" customHeight="1" x14ac:dyDescent="0.25">
      <c r="A207" s="14">
        <v>203</v>
      </c>
      <c r="B207" s="18"/>
      <c r="C207" s="15" t="s">
        <v>329</v>
      </c>
      <c r="D207" s="39" t="s">
        <v>330</v>
      </c>
      <c r="E207" s="18"/>
      <c r="F207" s="18"/>
      <c r="G207" s="20"/>
      <c r="H207" s="42"/>
      <c r="I207" s="18"/>
      <c r="J207" s="18"/>
      <c r="K207" s="18"/>
      <c r="L207" s="18"/>
      <c r="M207" s="31"/>
      <c r="N207" s="18"/>
      <c r="O207" s="18"/>
      <c r="P207" s="34"/>
      <c r="Q207" s="7"/>
      <c r="R207" s="7"/>
      <c r="S207" s="7"/>
      <c r="T207" s="7"/>
      <c r="U207" s="7"/>
      <c r="V207" s="7"/>
      <c r="W207" s="44"/>
      <c r="X207" s="6"/>
      <c r="Y207" s="23">
        <f t="shared" si="3"/>
        <v>0</v>
      </c>
      <c r="Z207" s="24">
        <f t="shared" si="4"/>
        <v>0</v>
      </c>
      <c r="AA207" s="37"/>
      <c r="AB207" s="26">
        <f t="shared" si="5"/>
        <v>0</v>
      </c>
      <c r="AC207" s="34"/>
      <c r="AD207" s="34"/>
      <c r="AE207" s="29">
        <v>2.7708333333332998E-2</v>
      </c>
      <c r="AF207" s="17">
        <v>4.4606481481481997E-2</v>
      </c>
      <c r="AG207" s="27"/>
      <c r="AH207" s="13"/>
      <c r="AI207" s="10"/>
      <c r="AJ207" s="10"/>
      <c r="AK207" s="9"/>
      <c r="AL207" s="9"/>
      <c r="AM207" s="9"/>
    </row>
    <row r="208" spans="1:39" ht="18" customHeight="1" x14ac:dyDescent="0.25">
      <c r="A208" s="14">
        <v>204</v>
      </c>
      <c r="B208" s="18"/>
      <c r="C208" s="15" t="s">
        <v>331</v>
      </c>
      <c r="D208" s="39" t="s">
        <v>332</v>
      </c>
      <c r="E208" s="18"/>
      <c r="F208" s="18"/>
      <c r="G208" s="20"/>
      <c r="H208" s="42"/>
      <c r="I208" s="18"/>
      <c r="J208" s="18"/>
      <c r="K208" s="18"/>
      <c r="L208" s="18"/>
      <c r="M208" s="31"/>
      <c r="N208" s="33"/>
      <c r="O208" s="18"/>
      <c r="P208" s="33"/>
      <c r="Q208" s="36"/>
      <c r="R208" s="36"/>
      <c r="S208" s="33"/>
      <c r="T208" s="36"/>
      <c r="U208" s="36"/>
      <c r="V208" s="67"/>
      <c r="W208" s="68">
        <v>1.5625E-2</v>
      </c>
      <c r="X208" s="22">
        <v>1.5173611111111001E-2</v>
      </c>
      <c r="Y208" s="23">
        <f t="shared" si="3"/>
        <v>2</v>
      </c>
      <c r="Z208" s="24">
        <f t="shared" si="4"/>
        <v>1.5173611111111001E-2</v>
      </c>
      <c r="AA208" s="37"/>
      <c r="AB208" s="26">
        <f t="shared" si="5"/>
        <v>4.5138888888899935E-4</v>
      </c>
      <c r="AC208" s="31"/>
      <c r="AD208" s="31"/>
      <c r="AE208" s="36"/>
      <c r="AF208" s="31"/>
      <c r="AG208" s="27"/>
      <c r="AH208" s="13"/>
      <c r="AI208" s="10"/>
      <c r="AJ208" s="10"/>
      <c r="AK208" s="9"/>
      <c r="AL208" s="9"/>
      <c r="AM208" s="9"/>
    </row>
    <row r="209" spans="1:39" ht="18" customHeight="1" x14ac:dyDescent="0.25">
      <c r="A209" s="14">
        <v>205</v>
      </c>
      <c r="B209" s="18"/>
      <c r="C209" s="15" t="s">
        <v>333</v>
      </c>
      <c r="D209" s="39" t="s">
        <v>334</v>
      </c>
      <c r="E209" s="18"/>
      <c r="F209" s="18"/>
      <c r="G209" s="20"/>
      <c r="H209" s="42"/>
      <c r="I209" s="18"/>
      <c r="J209" s="18"/>
      <c r="K209" s="17">
        <v>2.2499999999999999E-2</v>
      </c>
      <c r="L209" s="18"/>
      <c r="M209" s="31"/>
      <c r="N209" s="18"/>
      <c r="O209" s="18"/>
      <c r="P209" s="34"/>
      <c r="Q209" s="7"/>
      <c r="R209" s="7"/>
      <c r="S209" s="7"/>
      <c r="T209" s="7"/>
      <c r="U209" s="7"/>
      <c r="V209" s="7"/>
      <c r="W209" s="7"/>
      <c r="X209" s="7"/>
      <c r="Y209" s="23">
        <f t="shared" si="3"/>
        <v>1</v>
      </c>
      <c r="Z209" s="24">
        <f t="shared" si="4"/>
        <v>2.2499999999999999E-2</v>
      </c>
      <c r="AA209" s="37"/>
      <c r="AB209" s="26">
        <f t="shared" si="5"/>
        <v>0</v>
      </c>
      <c r="AC209" s="34"/>
      <c r="AD209" s="34"/>
      <c r="AE209" s="18"/>
      <c r="AF209" s="18"/>
      <c r="AG209" s="27"/>
      <c r="AH209" s="13"/>
      <c r="AI209" s="10"/>
      <c r="AJ209" s="10"/>
      <c r="AK209" s="9"/>
      <c r="AL209" s="9"/>
      <c r="AM209" s="9"/>
    </row>
    <row r="210" spans="1:39" ht="18" customHeight="1" x14ac:dyDescent="0.25">
      <c r="A210" s="14">
        <v>206</v>
      </c>
      <c r="B210" s="18"/>
      <c r="C210" s="15" t="s">
        <v>333</v>
      </c>
      <c r="D210" s="16" t="s">
        <v>39</v>
      </c>
      <c r="E210" s="34"/>
      <c r="F210" s="18"/>
      <c r="G210" s="20"/>
      <c r="H210" s="20"/>
      <c r="I210" s="18"/>
      <c r="J210" s="40"/>
      <c r="K210" s="18"/>
      <c r="L210" s="18"/>
      <c r="M210" s="31"/>
      <c r="N210" s="18"/>
      <c r="O210" s="18"/>
      <c r="P210" s="30">
        <v>2.2766203703704E-2</v>
      </c>
      <c r="Q210" s="7"/>
      <c r="R210" s="7"/>
      <c r="S210" s="7"/>
      <c r="T210" s="7"/>
      <c r="U210" s="7"/>
      <c r="V210" s="7"/>
      <c r="W210" s="44"/>
      <c r="X210" s="49"/>
      <c r="Y210" s="23">
        <f t="shared" si="3"/>
        <v>1</v>
      </c>
      <c r="Z210" s="24">
        <f t="shared" si="4"/>
        <v>2.2766203703704E-2</v>
      </c>
      <c r="AA210" s="37"/>
      <c r="AB210" s="26">
        <f t="shared" si="5"/>
        <v>0</v>
      </c>
      <c r="AC210" s="34"/>
      <c r="AD210" s="34"/>
      <c r="AE210" s="18"/>
      <c r="AF210" s="18"/>
      <c r="AG210" s="27"/>
      <c r="AH210" s="13"/>
      <c r="AI210" s="10"/>
      <c r="AJ210" s="10"/>
      <c r="AK210" s="9"/>
      <c r="AL210" s="9"/>
      <c r="AM210" s="9"/>
    </row>
    <row r="211" spans="1:39" ht="18" customHeight="1" x14ac:dyDescent="0.25">
      <c r="A211" s="14">
        <v>207</v>
      </c>
      <c r="B211" s="18"/>
      <c r="C211" s="15" t="s">
        <v>331</v>
      </c>
      <c r="D211" s="16" t="s">
        <v>335</v>
      </c>
      <c r="E211" s="34"/>
      <c r="F211" s="18"/>
      <c r="G211" s="20"/>
      <c r="H211" s="20"/>
      <c r="I211" s="18"/>
      <c r="J211" s="18"/>
      <c r="K211" s="18"/>
      <c r="L211" s="18"/>
      <c r="M211" s="31"/>
      <c r="N211" s="18"/>
      <c r="O211" s="18"/>
      <c r="P211" s="33"/>
      <c r="Q211" s="7"/>
      <c r="R211" s="7"/>
      <c r="S211" s="7"/>
      <c r="T211" s="29">
        <v>1.7662037037037E-2</v>
      </c>
      <c r="U211" s="29">
        <v>1.7164351851852E-2</v>
      </c>
      <c r="V211" s="21">
        <v>1.7800925925926001E-2</v>
      </c>
      <c r="W211" s="21">
        <v>1.8090277777778E-2</v>
      </c>
      <c r="X211" s="36"/>
      <c r="Y211" s="23">
        <f t="shared" si="3"/>
        <v>4</v>
      </c>
      <c r="Z211" s="24">
        <f t="shared" si="4"/>
        <v>1.7164351851852E-2</v>
      </c>
      <c r="AA211" s="25">
        <f t="array" ref="AA211">AVERAGE(SMALL(E211:X211,{1,2,3}))</f>
        <v>1.7542438271604999E-2</v>
      </c>
      <c r="AB211" s="26">
        <f t="shared" si="5"/>
        <v>9.2592592592600012E-4</v>
      </c>
      <c r="AC211" s="34"/>
      <c r="AD211" s="34"/>
      <c r="AE211" s="18"/>
      <c r="AF211" s="18"/>
      <c r="AG211" s="27"/>
      <c r="AH211" s="13"/>
      <c r="AI211" s="10"/>
      <c r="AJ211" s="10"/>
      <c r="AK211" s="9"/>
      <c r="AL211" s="9"/>
      <c r="AM211" s="9"/>
    </row>
    <row r="212" spans="1:39" ht="18" customHeight="1" x14ac:dyDescent="0.25">
      <c r="A212" s="14">
        <v>208</v>
      </c>
      <c r="B212" s="18"/>
      <c r="C212" s="15" t="s">
        <v>333</v>
      </c>
      <c r="D212" s="16" t="s">
        <v>336</v>
      </c>
      <c r="E212" s="34"/>
      <c r="F212" s="18"/>
      <c r="G212" s="20"/>
      <c r="H212" s="20"/>
      <c r="I212" s="18"/>
      <c r="J212" s="18"/>
      <c r="K212" s="18"/>
      <c r="L212" s="18"/>
      <c r="M212" s="17">
        <v>1.8993055555555999E-2</v>
      </c>
      <c r="N212" s="18"/>
      <c r="O212" s="18"/>
      <c r="P212" s="34"/>
      <c r="Q212" s="7"/>
      <c r="R212" s="7"/>
      <c r="S212" s="7"/>
      <c r="T212" s="7"/>
      <c r="U212" s="7"/>
      <c r="V212" s="7"/>
      <c r="W212" s="44"/>
      <c r="X212" s="49"/>
      <c r="Y212" s="23">
        <f t="shared" si="3"/>
        <v>1</v>
      </c>
      <c r="Z212" s="24">
        <f t="shared" si="4"/>
        <v>1.8993055555555999E-2</v>
      </c>
      <c r="AA212" s="37"/>
      <c r="AB212" s="26">
        <f t="shared" si="5"/>
        <v>0</v>
      </c>
      <c r="AC212" s="34"/>
      <c r="AD212" s="34"/>
      <c r="AE212" s="18"/>
      <c r="AF212" s="18"/>
      <c r="AG212" s="27"/>
      <c r="AH212" s="13"/>
      <c r="AI212" s="10"/>
      <c r="AJ212" s="10"/>
      <c r="AK212" s="9"/>
      <c r="AL212" s="9"/>
      <c r="AM212" s="9"/>
    </row>
    <row r="213" spans="1:39" ht="18" customHeight="1" x14ac:dyDescent="0.25">
      <c r="A213" s="14">
        <v>209</v>
      </c>
      <c r="B213" s="18"/>
      <c r="C213" s="15" t="s">
        <v>337</v>
      </c>
      <c r="D213" s="16" t="s">
        <v>338</v>
      </c>
      <c r="E213" s="34"/>
      <c r="F213" s="18"/>
      <c r="G213" s="20"/>
      <c r="H213" s="20"/>
      <c r="I213" s="18"/>
      <c r="J213" s="18"/>
      <c r="K213" s="18"/>
      <c r="L213" s="18"/>
      <c r="M213" s="31"/>
      <c r="N213" s="18"/>
      <c r="O213" s="18"/>
      <c r="P213" s="34"/>
      <c r="Q213" s="7"/>
      <c r="R213" s="7"/>
      <c r="S213" s="7"/>
      <c r="T213" s="7"/>
      <c r="U213" s="7"/>
      <c r="V213" s="7"/>
      <c r="W213" s="68">
        <v>1.6909722222222E-2</v>
      </c>
      <c r="X213" s="7"/>
      <c r="Y213" s="23">
        <f t="shared" si="3"/>
        <v>1</v>
      </c>
      <c r="Z213" s="24">
        <f t="shared" si="4"/>
        <v>1.6909722222222E-2</v>
      </c>
      <c r="AA213" s="37"/>
      <c r="AB213" s="26">
        <f t="shared" si="5"/>
        <v>0</v>
      </c>
      <c r="AC213" s="34"/>
      <c r="AD213" s="34"/>
      <c r="AE213" s="18"/>
      <c r="AF213" s="18"/>
      <c r="AG213" s="27"/>
      <c r="AH213" s="13"/>
      <c r="AI213" s="10"/>
      <c r="AJ213" s="10"/>
      <c r="AK213" s="9"/>
      <c r="AL213" s="9"/>
      <c r="AM213" s="9"/>
    </row>
    <row r="214" spans="1:39" ht="18" customHeight="1" x14ac:dyDescent="0.25">
      <c r="A214" s="14">
        <v>210</v>
      </c>
      <c r="B214" s="18"/>
      <c r="C214" s="15" t="s">
        <v>337</v>
      </c>
      <c r="D214" s="16" t="s">
        <v>114</v>
      </c>
      <c r="E214" s="34"/>
      <c r="F214" s="18"/>
      <c r="G214" s="20"/>
      <c r="H214" s="20"/>
      <c r="I214" s="18"/>
      <c r="J214" s="18"/>
      <c r="K214" s="17">
        <v>1.7013888888888998E-2</v>
      </c>
      <c r="L214" s="18"/>
      <c r="M214" s="18"/>
      <c r="N214" s="18"/>
      <c r="O214" s="18"/>
      <c r="P214" s="18"/>
      <c r="Q214" s="7"/>
      <c r="R214" s="7"/>
      <c r="S214" s="7"/>
      <c r="T214" s="7"/>
      <c r="U214" s="7"/>
      <c r="V214" s="7"/>
      <c r="W214" s="7"/>
      <c r="X214" s="7"/>
      <c r="Y214" s="23">
        <f t="shared" si="3"/>
        <v>1</v>
      </c>
      <c r="Z214" s="24">
        <f t="shared" si="4"/>
        <v>1.7013888888888998E-2</v>
      </c>
      <c r="AA214" s="37"/>
      <c r="AB214" s="26">
        <f t="shared" si="5"/>
        <v>0</v>
      </c>
      <c r="AC214" s="18"/>
      <c r="AD214" s="18"/>
      <c r="AE214" s="18"/>
      <c r="AF214" s="18"/>
      <c r="AG214" s="27"/>
      <c r="AH214" s="13"/>
      <c r="AI214" s="10"/>
      <c r="AJ214" s="10"/>
      <c r="AK214" s="9"/>
      <c r="AL214" s="9"/>
      <c r="AM214" s="9"/>
    </row>
    <row r="215" spans="1:39" ht="18" customHeight="1" x14ac:dyDescent="0.25">
      <c r="A215" s="14">
        <v>211</v>
      </c>
      <c r="B215" s="18"/>
      <c r="C215" s="15" t="s">
        <v>163</v>
      </c>
      <c r="D215" s="16" t="s">
        <v>339</v>
      </c>
      <c r="E215" s="31"/>
      <c r="F215" s="31"/>
      <c r="G215" s="20"/>
      <c r="H215" s="20"/>
      <c r="I215" s="18"/>
      <c r="J215" s="18"/>
      <c r="K215" s="31"/>
      <c r="L215" s="18"/>
      <c r="M215" s="18"/>
      <c r="N215" s="18"/>
      <c r="O215" s="30">
        <v>1.3831018518518E-2</v>
      </c>
      <c r="P215" s="18"/>
      <c r="Q215" s="7"/>
      <c r="R215" s="7"/>
      <c r="S215" s="7"/>
      <c r="T215" s="7"/>
      <c r="U215" s="29">
        <v>1.3541666666667E-2</v>
      </c>
      <c r="V215" s="7"/>
      <c r="W215" s="44"/>
      <c r="X215" s="49"/>
      <c r="Y215" s="23">
        <f t="shared" si="3"/>
        <v>2</v>
      </c>
      <c r="Z215" s="24">
        <f t="shared" si="4"/>
        <v>1.3541666666667E-2</v>
      </c>
      <c r="AA215" s="37"/>
      <c r="AB215" s="26">
        <f t="shared" si="5"/>
        <v>2.8935185185099965E-4</v>
      </c>
      <c r="AC215" s="18"/>
      <c r="AD215" s="18"/>
      <c r="AE215" s="18"/>
      <c r="AF215" s="18"/>
      <c r="AG215" s="27"/>
      <c r="AH215" s="13"/>
      <c r="AI215" s="10"/>
      <c r="AJ215" s="10"/>
      <c r="AK215" s="9"/>
      <c r="AL215" s="9"/>
      <c r="AM215" s="9"/>
    </row>
    <row r="216" spans="1:39" ht="18" customHeight="1" x14ac:dyDescent="0.25">
      <c r="A216" s="14">
        <v>212</v>
      </c>
      <c r="B216" s="18"/>
      <c r="C216" s="15" t="s">
        <v>340</v>
      </c>
      <c r="D216" s="16" t="s">
        <v>341</v>
      </c>
      <c r="E216" s="17">
        <v>2.1203703703703999E-2</v>
      </c>
      <c r="F216" s="18"/>
      <c r="G216" s="20"/>
      <c r="H216" s="20"/>
      <c r="I216" s="18"/>
      <c r="J216" s="18"/>
      <c r="K216" s="18"/>
      <c r="L216" s="18"/>
      <c r="M216" s="18"/>
      <c r="N216" s="18"/>
      <c r="O216" s="18"/>
      <c r="P216" s="18"/>
      <c r="Q216" s="7"/>
      <c r="R216" s="7"/>
      <c r="S216" s="7"/>
      <c r="T216" s="7"/>
      <c r="U216" s="7"/>
      <c r="V216" s="7"/>
      <c r="W216" s="7"/>
      <c r="X216" s="7"/>
      <c r="Y216" s="23">
        <f t="shared" si="3"/>
        <v>1</v>
      </c>
      <c r="Z216" s="24">
        <f t="shared" si="4"/>
        <v>2.1203703703703999E-2</v>
      </c>
      <c r="AA216" s="37"/>
      <c r="AB216" s="26">
        <f t="shared" si="5"/>
        <v>0</v>
      </c>
      <c r="AC216" s="18"/>
      <c r="AD216" s="18"/>
      <c r="AE216" s="18"/>
      <c r="AF216" s="18"/>
      <c r="AG216" s="27"/>
      <c r="AH216" s="13"/>
      <c r="AI216" s="10"/>
      <c r="AJ216" s="10"/>
      <c r="AK216" s="9"/>
      <c r="AL216" s="9"/>
      <c r="AM216" s="9"/>
    </row>
    <row r="217" spans="1:39" ht="18" customHeight="1" x14ac:dyDescent="0.25">
      <c r="A217" s="14">
        <v>213</v>
      </c>
      <c r="B217" s="18"/>
      <c r="C217" s="15" t="s">
        <v>121</v>
      </c>
      <c r="D217" s="16" t="s">
        <v>342</v>
      </c>
      <c r="E217" s="18"/>
      <c r="F217" s="31"/>
      <c r="G217" s="42"/>
      <c r="H217" s="42"/>
      <c r="I217" s="31"/>
      <c r="J217" s="18"/>
      <c r="K217" s="31"/>
      <c r="L217" s="17">
        <v>1.9143518518518001E-2</v>
      </c>
      <c r="M217" s="18"/>
      <c r="N217" s="18"/>
      <c r="O217" s="18"/>
      <c r="P217" s="18"/>
      <c r="Q217" s="7"/>
      <c r="R217" s="7"/>
      <c r="S217" s="7"/>
      <c r="T217" s="7"/>
      <c r="U217" s="7"/>
      <c r="V217" s="7"/>
      <c r="W217" s="7"/>
      <c r="X217" s="7"/>
      <c r="Y217" s="23">
        <f t="shared" si="3"/>
        <v>1</v>
      </c>
      <c r="Z217" s="24">
        <f t="shared" si="4"/>
        <v>1.9143518518518001E-2</v>
      </c>
      <c r="AA217" s="37"/>
      <c r="AB217" s="26">
        <f t="shared" si="5"/>
        <v>0</v>
      </c>
      <c r="AC217" s="18"/>
      <c r="AD217" s="18"/>
      <c r="AE217" s="18"/>
      <c r="AF217" s="18"/>
      <c r="AG217" s="27"/>
      <c r="AH217" s="13"/>
      <c r="AI217" s="10"/>
      <c r="AJ217" s="10"/>
      <c r="AK217" s="9"/>
      <c r="AL217" s="9"/>
      <c r="AM217" s="9"/>
    </row>
    <row r="218" spans="1:39" ht="18" customHeight="1" x14ac:dyDescent="0.25">
      <c r="A218" s="14">
        <v>214</v>
      </c>
      <c r="B218" s="18"/>
      <c r="C218" s="15" t="s">
        <v>121</v>
      </c>
      <c r="D218" s="16" t="s">
        <v>343</v>
      </c>
      <c r="E218" s="17">
        <v>2.1203703703703999E-2</v>
      </c>
      <c r="F218" s="18"/>
      <c r="G218" s="20"/>
      <c r="H218" s="20"/>
      <c r="I218" s="18"/>
      <c r="J218" s="18"/>
      <c r="K218" s="18"/>
      <c r="L218" s="18"/>
      <c r="M218" s="18"/>
      <c r="N218" s="18"/>
      <c r="O218" s="18"/>
      <c r="P218" s="18"/>
      <c r="Q218" s="7"/>
      <c r="R218" s="7"/>
      <c r="S218" s="7"/>
      <c r="T218" s="7"/>
      <c r="U218" s="7"/>
      <c r="V218" s="7"/>
      <c r="W218" s="7"/>
      <c r="X218" s="7"/>
      <c r="Y218" s="23">
        <f t="shared" si="3"/>
        <v>1</v>
      </c>
      <c r="Z218" s="24">
        <f t="shared" si="4"/>
        <v>2.1203703703703999E-2</v>
      </c>
      <c r="AA218" s="37"/>
      <c r="AB218" s="26">
        <f t="shared" si="5"/>
        <v>0</v>
      </c>
      <c r="AC218" s="18"/>
      <c r="AD218" s="18"/>
      <c r="AE218" s="18"/>
      <c r="AF218" s="18"/>
      <c r="AG218" s="27"/>
      <c r="AH218" s="13"/>
      <c r="AI218" s="10"/>
      <c r="AJ218" s="10"/>
      <c r="AK218" s="9"/>
      <c r="AL218" s="9"/>
      <c r="AM218" s="9"/>
    </row>
    <row r="219" spans="1:39" ht="18" customHeight="1" x14ac:dyDescent="0.25">
      <c r="A219" s="14">
        <v>215</v>
      </c>
      <c r="B219" s="18"/>
      <c r="C219" s="15" t="s">
        <v>344</v>
      </c>
      <c r="D219" s="16" t="s">
        <v>345</v>
      </c>
      <c r="E219" s="31"/>
      <c r="F219" s="18"/>
      <c r="G219" s="20"/>
      <c r="H219" s="20"/>
      <c r="I219" s="18"/>
      <c r="J219" s="18"/>
      <c r="K219" s="17">
        <v>1.5787037037036999E-2</v>
      </c>
      <c r="L219" s="18"/>
      <c r="M219" s="18"/>
      <c r="N219" s="18"/>
      <c r="O219" s="18"/>
      <c r="P219" s="31"/>
      <c r="Q219" s="7"/>
      <c r="R219" s="7"/>
      <c r="S219" s="30">
        <v>1.5671296296295999E-2</v>
      </c>
      <c r="T219" s="29">
        <v>1.5821759259259001E-2</v>
      </c>
      <c r="U219" s="29">
        <v>1.5324074074074E-2</v>
      </c>
      <c r="V219" s="21">
        <v>1.5752314814815E-2</v>
      </c>
      <c r="W219" s="36"/>
      <c r="X219" s="22">
        <v>1.5856481481481999E-2</v>
      </c>
      <c r="Y219" s="23">
        <f t="shared" si="3"/>
        <v>6</v>
      </c>
      <c r="Z219" s="24">
        <f t="shared" si="4"/>
        <v>1.5324074074074E-2</v>
      </c>
      <c r="AA219" s="25">
        <f t="array" ref="AA219">AVERAGE(SMALL(E219:X219,{1,2,3}))</f>
        <v>1.5582561728395001E-2</v>
      </c>
      <c r="AB219" s="26">
        <f t="shared" si="5"/>
        <v>5.3240740740799833E-4</v>
      </c>
      <c r="AC219" s="17">
        <v>2.5428240740741001E-2</v>
      </c>
      <c r="AD219" s="31"/>
      <c r="AE219" s="18"/>
      <c r="AF219" s="18"/>
      <c r="AG219" s="27"/>
      <c r="AH219" s="13"/>
      <c r="AI219" s="10"/>
      <c r="AJ219" s="10"/>
      <c r="AK219" s="9"/>
      <c r="AL219" s="9"/>
      <c r="AM219" s="9"/>
    </row>
    <row r="220" spans="1:39" ht="18" customHeight="1" x14ac:dyDescent="0.25">
      <c r="A220" s="14">
        <v>216</v>
      </c>
      <c r="B220" s="18"/>
      <c r="C220" s="15" t="s">
        <v>346</v>
      </c>
      <c r="D220" s="32" t="s">
        <v>347</v>
      </c>
      <c r="E220" s="18"/>
      <c r="F220" s="18"/>
      <c r="G220" s="42"/>
      <c r="H220" s="20"/>
      <c r="I220" s="18"/>
      <c r="J220" s="18"/>
      <c r="K220" s="31"/>
      <c r="L220" s="18"/>
      <c r="M220" s="18"/>
      <c r="N220" s="18"/>
      <c r="O220" s="18"/>
      <c r="P220" s="18"/>
      <c r="Q220" s="7"/>
      <c r="R220" s="7"/>
      <c r="S220" s="7"/>
      <c r="T220" s="7"/>
      <c r="U220" s="7"/>
      <c r="V220" s="7"/>
      <c r="W220" s="72"/>
      <c r="X220" s="49"/>
      <c r="Y220" s="23">
        <f t="shared" si="3"/>
        <v>0</v>
      </c>
      <c r="Z220" s="24">
        <f t="shared" si="4"/>
        <v>0</v>
      </c>
      <c r="AA220" s="37"/>
      <c r="AB220" s="26">
        <f t="shared" si="5"/>
        <v>0</v>
      </c>
      <c r="AC220" s="18"/>
      <c r="AD220" s="18"/>
      <c r="AE220" s="18"/>
      <c r="AF220" s="18"/>
      <c r="AG220" s="27"/>
      <c r="AH220" s="13"/>
      <c r="AI220" s="10"/>
      <c r="AJ220" s="10"/>
      <c r="AK220" s="9"/>
      <c r="AL220" s="9"/>
      <c r="AM220" s="9"/>
    </row>
    <row r="221" spans="1:39" ht="18" customHeight="1" x14ac:dyDescent="0.25">
      <c r="A221" s="14">
        <v>217</v>
      </c>
      <c r="B221" s="18"/>
      <c r="C221" s="15" t="s">
        <v>348</v>
      </c>
      <c r="D221" s="16" t="s">
        <v>345</v>
      </c>
      <c r="E221" s="18"/>
      <c r="F221" s="31"/>
      <c r="G221" s="42"/>
      <c r="H221" s="20"/>
      <c r="I221" s="31"/>
      <c r="J221" s="31"/>
      <c r="K221" s="18"/>
      <c r="L221" s="31"/>
      <c r="M221" s="31"/>
      <c r="N221" s="18"/>
      <c r="O221" s="18"/>
      <c r="P221" s="31"/>
      <c r="Q221" s="7"/>
      <c r="R221" s="33"/>
      <c r="S221" s="33"/>
      <c r="T221" s="36"/>
      <c r="U221" s="36"/>
      <c r="V221" s="36"/>
      <c r="W221" s="68">
        <v>2.0613425925926E-2</v>
      </c>
      <c r="X221" s="36"/>
      <c r="Y221" s="23">
        <f t="shared" si="3"/>
        <v>1</v>
      </c>
      <c r="Z221" s="24">
        <f t="shared" si="4"/>
        <v>2.0613425925926E-2</v>
      </c>
      <c r="AA221" s="37"/>
      <c r="AB221" s="26">
        <f t="shared" si="5"/>
        <v>0</v>
      </c>
      <c r="AC221" s="73"/>
      <c r="AD221" s="73"/>
      <c r="AE221" s="74"/>
      <c r="AF221" s="73"/>
      <c r="AG221" s="27"/>
      <c r="AH221" s="13"/>
      <c r="AI221" s="10"/>
      <c r="AJ221" s="10"/>
      <c r="AK221" s="9"/>
      <c r="AL221" s="9"/>
      <c r="AM221" s="9"/>
    </row>
    <row r="222" spans="1:39" ht="18" customHeight="1" x14ac:dyDescent="0.25">
      <c r="A222" s="14">
        <v>218</v>
      </c>
      <c r="B222" s="18"/>
      <c r="C222" s="15" t="s">
        <v>86</v>
      </c>
      <c r="D222" s="16" t="s">
        <v>349</v>
      </c>
      <c r="E222" s="18"/>
      <c r="F222" s="18"/>
      <c r="G222" s="42"/>
      <c r="H222" s="20"/>
      <c r="I222" s="18"/>
      <c r="J222" s="31"/>
      <c r="K222" s="18"/>
      <c r="L222" s="18"/>
      <c r="M222" s="36"/>
      <c r="N222" s="33"/>
      <c r="O222" s="18"/>
      <c r="P222" s="18"/>
      <c r="Q222" s="7"/>
      <c r="R222" s="33"/>
      <c r="S222" s="33"/>
      <c r="T222" s="36"/>
      <c r="U222" s="29">
        <v>1.9861111111111E-2</v>
      </c>
      <c r="V222" s="36"/>
      <c r="W222" s="36"/>
      <c r="X222" s="36"/>
      <c r="Y222" s="23">
        <f t="shared" si="3"/>
        <v>1</v>
      </c>
      <c r="Z222" s="24">
        <f t="shared" si="4"/>
        <v>1.9861111111111E-2</v>
      </c>
      <c r="AA222" s="37"/>
      <c r="AB222" s="26">
        <f t="shared" si="5"/>
        <v>0</v>
      </c>
      <c r="AC222" s="18"/>
      <c r="AD222" s="18"/>
      <c r="AE222" s="18"/>
      <c r="AF222" s="18"/>
      <c r="AG222" s="27"/>
      <c r="AH222" s="13"/>
      <c r="AI222" s="10"/>
      <c r="AJ222" s="10"/>
      <c r="AK222" s="9"/>
      <c r="AL222" s="9"/>
      <c r="AM222" s="9"/>
    </row>
    <row r="223" spans="1:39" ht="18" customHeight="1" x14ac:dyDescent="0.25">
      <c r="A223" s="14">
        <v>219</v>
      </c>
      <c r="B223" s="18"/>
      <c r="C223" s="15" t="s">
        <v>350</v>
      </c>
      <c r="D223" s="32" t="s">
        <v>351</v>
      </c>
      <c r="E223" s="18"/>
      <c r="F223" s="31"/>
      <c r="G223" s="42"/>
      <c r="H223" s="20"/>
      <c r="I223" s="18"/>
      <c r="J223" s="31"/>
      <c r="K223" s="31"/>
      <c r="L223" s="31"/>
      <c r="M223" s="36"/>
      <c r="N223" s="18"/>
      <c r="O223" s="30">
        <v>1.8842592592593001E-2</v>
      </c>
      <c r="P223" s="33"/>
      <c r="Q223" s="36"/>
      <c r="R223" s="36"/>
      <c r="S223" s="36"/>
      <c r="T223" s="36"/>
      <c r="U223" s="36"/>
      <c r="V223" s="36"/>
      <c r="W223" s="36"/>
      <c r="X223" s="36"/>
      <c r="Y223" s="23">
        <f t="shared" si="3"/>
        <v>1</v>
      </c>
      <c r="Z223" s="24">
        <f t="shared" si="4"/>
        <v>1.8842592592593001E-2</v>
      </c>
      <c r="AA223" s="37"/>
      <c r="AB223" s="26">
        <f t="shared" si="5"/>
        <v>0</v>
      </c>
      <c r="AC223" s="18"/>
      <c r="AD223" s="18"/>
      <c r="AE223" s="18"/>
      <c r="AF223" s="18"/>
      <c r="AG223" s="27"/>
      <c r="AH223" s="13"/>
      <c r="AI223" s="10"/>
      <c r="AJ223" s="10"/>
      <c r="AK223" s="9"/>
      <c r="AL223" s="9"/>
      <c r="AM223" s="9"/>
    </row>
    <row r="224" spans="1:39" ht="18" customHeight="1" x14ac:dyDescent="0.25">
      <c r="A224" s="14">
        <v>220</v>
      </c>
      <c r="B224" s="18"/>
      <c r="C224" s="15" t="s">
        <v>350</v>
      </c>
      <c r="D224" s="16" t="s">
        <v>352</v>
      </c>
      <c r="E224" s="17">
        <v>1.7199074074073999E-2</v>
      </c>
      <c r="F224" s="18"/>
      <c r="G224" s="20"/>
      <c r="H224" s="20"/>
      <c r="I224" s="18"/>
      <c r="J224" s="18"/>
      <c r="K224" s="31"/>
      <c r="L224" s="18"/>
      <c r="M224" s="18"/>
      <c r="N224" s="18"/>
      <c r="O224" s="18"/>
      <c r="P224" s="18"/>
      <c r="Q224" s="7"/>
      <c r="R224" s="7"/>
      <c r="S224" s="7"/>
      <c r="T224" s="7"/>
      <c r="U224" s="7"/>
      <c r="V224" s="7"/>
      <c r="W224" s="44"/>
      <c r="X224" s="49"/>
      <c r="Y224" s="23">
        <f t="shared" si="3"/>
        <v>1</v>
      </c>
      <c r="Z224" s="24">
        <f t="shared" si="4"/>
        <v>1.7199074074073999E-2</v>
      </c>
      <c r="AA224" s="37"/>
      <c r="AB224" s="26">
        <f t="shared" si="5"/>
        <v>0</v>
      </c>
      <c r="AC224" s="18"/>
      <c r="AD224" s="18"/>
      <c r="AE224" s="18"/>
      <c r="AF224" s="18"/>
      <c r="AG224" s="27"/>
      <c r="AH224" s="13"/>
      <c r="AI224" s="10"/>
      <c r="AJ224" s="10"/>
      <c r="AK224" s="9"/>
      <c r="AL224" s="9"/>
      <c r="AM224" s="9"/>
    </row>
    <row r="225" spans="1:39" ht="18" customHeight="1" x14ac:dyDescent="0.25">
      <c r="A225" s="14">
        <v>221</v>
      </c>
      <c r="B225" s="18"/>
      <c r="C225" s="15" t="s">
        <v>350</v>
      </c>
      <c r="D225" s="16" t="s">
        <v>345</v>
      </c>
      <c r="E225" s="31"/>
      <c r="F225" s="18"/>
      <c r="G225" s="20"/>
      <c r="H225" s="20"/>
      <c r="I225" s="18"/>
      <c r="J225" s="18"/>
      <c r="K225" s="31"/>
      <c r="L225" s="18"/>
      <c r="M225" s="18"/>
      <c r="N225" s="18"/>
      <c r="O225" s="18"/>
      <c r="P225" s="18"/>
      <c r="Q225" s="7"/>
      <c r="R225" s="7"/>
      <c r="S225" s="30">
        <v>2.0370370370370001E-2</v>
      </c>
      <c r="T225" s="33"/>
      <c r="U225" s="33"/>
      <c r="V225" s="33"/>
      <c r="W225" s="33"/>
      <c r="X225" s="33"/>
      <c r="Y225" s="23">
        <f t="shared" si="3"/>
        <v>1</v>
      </c>
      <c r="Z225" s="24">
        <f t="shared" si="4"/>
        <v>2.0370370370370001E-2</v>
      </c>
      <c r="AA225" s="37"/>
      <c r="AB225" s="26">
        <f t="shared" si="5"/>
        <v>0</v>
      </c>
      <c r="AC225" s="18"/>
      <c r="AD225" s="18"/>
      <c r="AE225" s="18"/>
      <c r="AF225" s="18"/>
      <c r="AG225" s="27"/>
      <c r="AH225" s="13"/>
      <c r="AI225" s="10"/>
      <c r="AJ225" s="10"/>
      <c r="AK225" s="9"/>
      <c r="AL225" s="9"/>
      <c r="AM225" s="9"/>
    </row>
    <row r="226" spans="1:39" ht="18" customHeight="1" x14ac:dyDescent="0.25">
      <c r="A226" s="14">
        <v>222</v>
      </c>
      <c r="B226" s="18"/>
      <c r="C226" s="15" t="s">
        <v>353</v>
      </c>
      <c r="D226" s="32" t="s">
        <v>354</v>
      </c>
      <c r="E226" s="18"/>
      <c r="F226" s="18"/>
      <c r="G226" s="19">
        <v>1.8946759259259E-2</v>
      </c>
      <c r="H226" s="20"/>
      <c r="I226" s="18"/>
      <c r="J226" s="18"/>
      <c r="K226" s="31"/>
      <c r="L226" s="18"/>
      <c r="M226" s="18"/>
      <c r="N226" s="18"/>
      <c r="O226" s="18"/>
      <c r="P226" s="30">
        <v>1.8379629629629999E-2</v>
      </c>
      <c r="Q226" s="7"/>
      <c r="R226" s="7"/>
      <c r="S226" s="7"/>
      <c r="T226" s="7"/>
      <c r="U226" s="7"/>
      <c r="V226" s="7"/>
      <c r="W226" s="44"/>
      <c r="X226" s="45"/>
      <c r="Y226" s="23">
        <f t="shared" si="3"/>
        <v>2</v>
      </c>
      <c r="Z226" s="24">
        <f t="shared" si="4"/>
        <v>1.8379629629629999E-2</v>
      </c>
      <c r="AA226" s="37"/>
      <c r="AB226" s="26">
        <f t="shared" si="5"/>
        <v>5.6712962962900126E-4</v>
      </c>
      <c r="AC226" s="18"/>
      <c r="AD226" s="18"/>
      <c r="AE226" s="18"/>
      <c r="AF226" s="18"/>
      <c r="AG226" s="27"/>
      <c r="AH226" s="13"/>
      <c r="AI226" s="10"/>
      <c r="AJ226" s="10"/>
      <c r="AK226" s="9"/>
      <c r="AL226" s="9"/>
      <c r="AM226" s="9"/>
    </row>
    <row r="227" spans="1:39" ht="18" customHeight="1" x14ac:dyDescent="0.25">
      <c r="A227" s="14">
        <v>223</v>
      </c>
      <c r="B227" s="18"/>
      <c r="C227" s="15" t="s">
        <v>355</v>
      </c>
      <c r="D227" s="16" t="s">
        <v>356</v>
      </c>
      <c r="E227" s="18"/>
      <c r="F227" s="17">
        <v>1.8888888888889E-2</v>
      </c>
      <c r="G227" s="20"/>
      <c r="H227" s="20"/>
      <c r="I227" s="18"/>
      <c r="J227" s="18"/>
      <c r="K227" s="18"/>
      <c r="L227" s="18"/>
      <c r="M227" s="18"/>
      <c r="N227" s="18"/>
      <c r="O227" s="18"/>
      <c r="P227" s="18"/>
      <c r="Q227" s="7"/>
      <c r="R227" s="7"/>
      <c r="S227" s="7"/>
      <c r="T227" s="7"/>
      <c r="U227" s="7"/>
      <c r="V227" s="7"/>
      <c r="W227" s="44"/>
      <c r="X227" s="70"/>
      <c r="Y227" s="23">
        <f t="shared" si="3"/>
        <v>1</v>
      </c>
      <c r="Z227" s="24">
        <f t="shared" si="4"/>
        <v>1.8888888888889E-2</v>
      </c>
      <c r="AA227" s="37"/>
      <c r="AB227" s="26">
        <f t="shared" si="5"/>
        <v>0</v>
      </c>
      <c r="AC227" s="18"/>
      <c r="AD227" s="18"/>
      <c r="AE227" s="18"/>
      <c r="AF227" s="18"/>
      <c r="AG227" s="27"/>
      <c r="AH227" s="13"/>
      <c r="AI227" s="10"/>
      <c r="AJ227" s="10"/>
      <c r="AK227" s="9"/>
      <c r="AL227" s="9"/>
      <c r="AM227" s="9"/>
    </row>
    <row r="228" spans="1:39" ht="18" customHeight="1" x14ac:dyDescent="0.25">
      <c r="A228" s="14">
        <v>224</v>
      </c>
      <c r="B228" s="18"/>
      <c r="C228" s="15" t="s">
        <v>357</v>
      </c>
      <c r="D228" s="16" t="s">
        <v>114</v>
      </c>
      <c r="E228" s="18"/>
      <c r="F228" s="31"/>
      <c r="G228" s="20"/>
      <c r="H228" s="20"/>
      <c r="I228" s="18"/>
      <c r="J228" s="18"/>
      <c r="K228" s="18"/>
      <c r="L228" s="18"/>
      <c r="M228" s="18"/>
      <c r="N228" s="18"/>
      <c r="O228" s="18"/>
      <c r="P228" s="18"/>
      <c r="Q228" s="7"/>
      <c r="R228" s="7"/>
      <c r="S228" s="7"/>
      <c r="T228" s="7"/>
      <c r="U228" s="7"/>
      <c r="V228" s="7"/>
      <c r="W228" s="75">
        <v>1.8553240740740998E-2</v>
      </c>
      <c r="X228" s="6"/>
      <c r="Y228" s="23">
        <f t="shared" si="3"/>
        <v>1</v>
      </c>
      <c r="Z228" s="24">
        <f t="shared" si="4"/>
        <v>1.8553240740740998E-2</v>
      </c>
      <c r="AA228" s="37"/>
      <c r="AB228" s="26">
        <f t="shared" si="5"/>
        <v>0</v>
      </c>
      <c r="AC228" s="18"/>
      <c r="AD228" s="18"/>
      <c r="AE228" s="18"/>
      <c r="AF228" s="18"/>
      <c r="AG228" s="27"/>
      <c r="AH228" s="13"/>
      <c r="AI228" s="10"/>
      <c r="AJ228" s="10"/>
      <c r="AK228" s="9"/>
      <c r="AL228" s="9"/>
      <c r="AM228" s="9"/>
    </row>
    <row r="229" spans="1:39" ht="18" customHeight="1" x14ac:dyDescent="0.25">
      <c r="A229" s="14">
        <v>225</v>
      </c>
      <c r="B229" s="18"/>
      <c r="C229" s="15" t="s">
        <v>63</v>
      </c>
      <c r="D229" s="16" t="s">
        <v>358</v>
      </c>
      <c r="E229" s="18"/>
      <c r="F229" s="31"/>
      <c r="G229" s="20"/>
      <c r="H229" s="20"/>
      <c r="I229" s="18"/>
      <c r="J229" s="18"/>
      <c r="K229" s="18"/>
      <c r="L229" s="18"/>
      <c r="M229" s="18"/>
      <c r="N229" s="18"/>
      <c r="O229" s="18"/>
      <c r="P229" s="18"/>
      <c r="Q229" s="29">
        <v>1.7719907407407001E-2</v>
      </c>
      <c r="R229" s="30">
        <v>1.8043981481482001E-2</v>
      </c>
      <c r="S229" s="33"/>
      <c r="T229" s="29">
        <v>1.8032407407407001E-2</v>
      </c>
      <c r="U229" s="36"/>
      <c r="V229" s="36"/>
      <c r="W229" s="36"/>
      <c r="X229" s="22">
        <v>1.7928240740741001E-2</v>
      </c>
      <c r="Y229" s="23">
        <f t="shared" si="3"/>
        <v>4</v>
      </c>
      <c r="Z229" s="24">
        <f t="shared" si="4"/>
        <v>1.7719907407407001E-2</v>
      </c>
      <c r="AA229" s="25">
        <f t="array" ref="AA229">AVERAGE(SMALL(E229:X229,{1,2,3}))</f>
        <v>1.7893518518518333E-2</v>
      </c>
      <c r="AB229" s="26">
        <f t="shared" si="5"/>
        <v>3.2407407407500019E-4</v>
      </c>
      <c r="AC229" s="18"/>
      <c r="AD229" s="18"/>
      <c r="AE229" s="18"/>
      <c r="AF229" s="18"/>
      <c r="AG229" s="27"/>
      <c r="AH229" s="13"/>
      <c r="AI229" s="10"/>
      <c r="AJ229" s="10"/>
      <c r="AK229" s="9"/>
      <c r="AL229" s="9"/>
      <c r="AM229" s="9"/>
    </row>
    <row r="230" spans="1:39" ht="18" customHeight="1" x14ac:dyDescent="0.25">
      <c r="A230" s="14">
        <v>226</v>
      </c>
      <c r="B230" s="18"/>
      <c r="C230" s="15" t="s">
        <v>63</v>
      </c>
      <c r="D230" s="16" t="s">
        <v>359</v>
      </c>
      <c r="E230" s="18"/>
      <c r="F230" s="31"/>
      <c r="G230" s="20"/>
      <c r="H230" s="20"/>
      <c r="I230" s="18"/>
      <c r="J230" s="18"/>
      <c r="K230" s="18"/>
      <c r="L230" s="18"/>
      <c r="M230" s="18"/>
      <c r="N230" s="18"/>
      <c r="O230" s="18"/>
      <c r="P230" s="18"/>
      <c r="Q230" s="36"/>
      <c r="R230" s="33"/>
      <c r="S230" s="33"/>
      <c r="T230" s="36"/>
      <c r="U230" s="29">
        <v>1.8900462962963001E-2</v>
      </c>
      <c r="V230" s="21">
        <v>1.8090277777778E-2</v>
      </c>
      <c r="W230" s="36"/>
      <c r="X230" s="36"/>
      <c r="Y230" s="23">
        <f t="shared" si="3"/>
        <v>2</v>
      </c>
      <c r="Z230" s="24">
        <f t="shared" si="4"/>
        <v>1.8090277777778E-2</v>
      </c>
      <c r="AA230" s="37"/>
      <c r="AB230" s="26">
        <f t="shared" si="5"/>
        <v>8.1018518518500074E-4</v>
      </c>
      <c r="AC230" s="18"/>
      <c r="AD230" s="18"/>
      <c r="AE230" s="18"/>
      <c r="AF230" s="18"/>
      <c r="AG230" s="27"/>
      <c r="AH230" s="13"/>
      <c r="AI230" s="10"/>
      <c r="AJ230" s="10"/>
      <c r="AK230" s="9"/>
      <c r="AL230" s="9"/>
      <c r="AM230" s="9"/>
    </row>
    <row r="231" spans="1:39" ht="18" customHeight="1" x14ac:dyDescent="0.25">
      <c r="A231" s="14">
        <v>227</v>
      </c>
      <c r="B231" s="18"/>
      <c r="C231" s="15" t="s">
        <v>360</v>
      </c>
      <c r="D231" s="16" t="s">
        <v>39</v>
      </c>
      <c r="E231" s="31"/>
      <c r="F231" s="31"/>
      <c r="G231" s="42"/>
      <c r="H231" s="20"/>
      <c r="I231" s="18"/>
      <c r="J231" s="18"/>
      <c r="K231" s="31"/>
      <c r="L231" s="18"/>
      <c r="M231" s="18"/>
      <c r="N231" s="18"/>
      <c r="O231" s="18"/>
      <c r="P231" s="18"/>
      <c r="Q231" s="7"/>
      <c r="R231" s="30">
        <v>2.0810185185185001E-2</v>
      </c>
      <c r="S231" s="30">
        <v>2.9745370370369999E-2</v>
      </c>
      <c r="T231" s="33"/>
      <c r="U231" s="33"/>
      <c r="V231" s="33"/>
      <c r="W231" s="33"/>
      <c r="X231" s="33"/>
      <c r="Y231" s="23">
        <f t="shared" si="3"/>
        <v>2</v>
      </c>
      <c r="Z231" s="24">
        <f t="shared" si="4"/>
        <v>2.0810185185185001E-2</v>
      </c>
      <c r="AA231" s="37"/>
      <c r="AB231" s="26">
        <f t="shared" si="5"/>
        <v>8.9351851851849975E-3</v>
      </c>
      <c r="AC231" s="18"/>
      <c r="AD231" s="18"/>
      <c r="AE231" s="18"/>
      <c r="AF231" s="18"/>
      <c r="AG231" s="27"/>
      <c r="AH231" s="13"/>
      <c r="AI231" s="10"/>
      <c r="AJ231" s="10"/>
      <c r="AK231" s="9"/>
      <c r="AL231" s="9"/>
      <c r="AM231" s="9"/>
    </row>
    <row r="232" spans="1:39" ht="18" customHeight="1" x14ac:dyDescent="0.25">
      <c r="A232" s="14">
        <v>228</v>
      </c>
      <c r="B232" s="18"/>
      <c r="C232" s="15" t="s">
        <v>132</v>
      </c>
      <c r="D232" s="16" t="s">
        <v>361</v>
      </c>
      <c r="E232" s="18"/>
      <c r="F232" s="31"/>
      <c r="G232" s="42"/>
      <c r="H232" s="42"/>
      <c r="I232" s="18"/>
      <c r="J232" s="18"/>
      <c r="K232" s="31"/>
      <c r="L232" s="31"/>
      <c r="M232" s="18"/>
      <c r="N232" s="18"/>
      <c r="O232" s="18"/>
      <c r="P232" s="31"/>
      <c r="Q232" s="7"/>
      <c r="R232" s="7"/>
      <c r="S232" s="7"/>
      <c r="T232" s="7"/>
      <c r="U232" s="7"/>
      <c r="V232" s="7"/>
      <c r="W232" s="44"/>
      <c r="X232" s="49"/>
      <c r="Y232" s="23">
        <f t="shared" si="3"/>
        <v>0</v>
      </c>
      <c r="Z232" s="24">
        <f t="shared" si="4"/>
        <v>0</v>
      </c>
      <c r="AA232" s="37"/>
      <c r="AB232" s="26">
        <f t="shared" si="5"/>
        <v>0</v>
      </c>
      <c r="AC232" s="18"/>
      <c r="AD232" s="17">
        <v>2.2291666666667001E-2</v>
      </c>
      <c r="AE232" s="18"/>
      <c r="AF232" s="18"/>
      <c r="AG232" s="27"/>
      <c r="AH232" s="13"/>
      <c r="AI232" s="10"/>
      <c r="AJ232" s="10"/>
      <c r="AK232" s="9"/>
      <c r="AL232" s="9"/>
      <c r="AM232" s="9"/>
    </row>
    <row r="233" spans="1:39" ht="18" customHeight="1" x14ac:dyDescent="0.25">
      <c r="A233" s="14">
        <v>229</v>
      </c>
      <c r="B233" s="18"/>
      <c r="C233" s="15" t="s">
        <v>362</v>
      </c>
      <c r="D233" s="16" t="s">
        <v>363</v>
      </c>
      <c r="E233" s="18"/>
      <c r="F233" s="31"/>
      <c r="G233" s="42"/>
      <c r="H233" s="42"/>
      <c r="I233" s="18"/>
      <c r="J233" s="18"/>
      <c r="K233" s="31"/>
      <c r="L233" s="31"/>
      <c r="M233" s="18"/>
      <c r="N233" s="18"/>
      <c r="O233" s="18"/>
      <c r="P233" s="31"/>
      <c r="Q233" s="7"/>
      <c r="R233" s="7"/>
      <c r="S233" s="30">
        <v>1.9594907407406999E-2</v>
      </c>
      <c r="T233" s="33"/>
      <c r="U233" s="33"/>
      <c r="V233" s="33"/>
      <c r="W233" s="33"/>
      <c r="X233" s="33"/>
      <c r="Y233" s="23">
        <f t="shared" si="3"/>
        <v>1</v>
      </c>
      <c r="Z233" s="24">
        <f t="shared" si="4"/>
        <v>1.9594907407406999E-2</v>
      </c>
      <c r="AA233" s="37"/>
      <c r="AB233" s="26">
        <f t="shared" si="5"/>
        <v>0</v>
      </c>
      <c r="AC233" s="18"/>
      <c r="AD233" s="31"/>
      <c r="AE233" s="18"/>
      <c r="AF233" s="18"/>
      <c r="AG233" s="27"/>
      <c r="AH233" s="13"/>
      <c r="AI233" s="10"/>
      <c r="AJ233" s="10"/>
      <c r="AK233" s="9"/>
      <c r="AL233" s="9"/>
      <c r="AM233" s="9"/>
    </row>
    <row r="234" spans="1:39" ht="18" customHeight="1" x14ac:dyDescent="0.25">
      <c r="A234" s="14">
        <v>230</v>
      </c>
      <c r="B234" s="18"/>
      <c r="C234" s="15" t="s">
        <v>364</v>
      </c>
      <c r="D234" s="16" t="s">
        <v>365</v>
      </c>
      <c r="E234" s="31"/>
      <c r="F234" s="31"/>
      <c r="G234" s="42"/>
      <c r="H234" s="20"/>
      <c r="I234" s="31"/>
      <c r="J234" s="31"/>
      <c r="K234" s="18"/>
      <c r="L234" s="36"/>
      <c r="M234" s="36"/>
      <c r="N234" s="18"/>
      <c r="O234" s="18"/>
      <c r="P234" s="30">
        <v>1.8472222222222001E-2</v>
      </c>
      <c r="Q234" s="29">
        <v>1.8506944444444E-2</v>
      </c>
      <c r="R234" s="36"/>
      <c r="S234" s="36"/>
      <c r="T234" s="36"/>
      <c r="U234" s="36"/>
      <c r="V234" s="36"/>
      <c r="W234" s="36"/>
      <c r="X234" s="36"/>
      <c r="Y234" s="23">
        <f t="shared" si="3"/>
        <v>2</v>
      </c>
      <c r="Z234" s="24">
        <f t="shared" si="4"/>
        <v>1.8472222222222001E-2</v>
      </c>
      <c r="AA234" s="37"/>
      <c r="AB234" s="26">
        <f t="shared" si="5"/>
        <v>3.4722222221998666E-5</v>
      </c>
      <c r="AC234" s="31"/>
      <c r="AD234" s="31"/>
      <c r="AE234" s="18"/>
      <c r="AF234" s="18"/>
      <c r="AG234" s="27"/>
      <c r="AH234" s="13"/>
      <c r="AI234" s="10"/>
      <c r="AJ234" s="10"/>
      <c r="AK234" s="9"/>
      <c r="AL234" s="9"/>
      <c r="AM234" s="9"/>
    </row>
    <row r="235" spans="1:39" ht="18" customHeight="1" x14ac:dyDescent="0.25">
      <c r="A235" s="14">
        <v>231</v>
      </c>
      <c r="B235" s="18"/>
      <c r="C235" s="15" t="s">
        <v>78</v>
      </c>
      <c r="D235" s="16" t="s">
        <v>366</v>
      </c>
      <c r="E235" s="18"/>
      <c r="F235" s="18"/>
      <c r="G235" s="20"/>
      <c r="H235" s="20"/>
      <c r="I235" s="18"/>
      <c r="J235" s="17">
        <v>1.9490740740740999E-2</v>
      </c>
      <c r="K235" s="18"/>
      <c r="L235" s="17">
        <v>1.9166666666667002E-2</v>
      </c>
      <c r="M235" s="18"/>
      <c r="N235" s="18"/>
      <c r="O235" s="18"/>
      <c r="P235" s="18"/>
      <c r="Q235" s="7"/>
      <c r="R235" s="7"/>
      <c r="S235" s="7"/>
      <c r="T235" s="7"/>
      <c r="U235" s="7"/>
      <c r="V235" s="7"/>
      <c r="W235" s="44"/>
      <c r="X235" s="49"/>
      <c r="Y235" s="23">
        <f t="shared" si="3"/>
        <v>2</v>
      </c>
      <c r="Z235" s="24">
        <f t="shared" si="4"/>
        <v>1.9166666666667002E-2</v>
      </c>
      <c r="AA235" s="37"/>
      <c r="AB235" s="26">
        <f t="shared" si="5"/>
        <v>3.2407407407399752E-4</v>
      </c>
      <c r="AC235" s="18"/>
      <c r="AD235" s="18"/>
      <c r="AE235" s="18"/>
      <c r="AF235" s="18"/>
      <c r="AG235" s="27"/>
      <c r="AH235" s="13"/>
      <c r="AI235" s="10"/>
      <c r="AJ235" s="10"/>
      <c r="AK235" s="9"/>
      <c r="AL235" s="9"/>
      <c r="AM235" s="9"/>
    </row>
    <row r="236" spans="1:39" ht="18" customHeight="1" x14ac:dyDescent="0.25">
      <c r="A236" s="14">
        <v>232</v>
      </c>
      <c r="B236" s="18"/>
      <c r="C236" s="15" t="s">
        <v>127</v>
      </c>
      <c r="D236" s="16" t="s">
        <v>367</v>
      </c>
      <c r="E236" s="18"/>
      <c r="F236" s="18"/>
      <c r="G236" s="20"/>
      <c r="H236" s="20"/>
      <c r="I236" s="18"/>
      <c r="J236" s="31"/>
      <c r="K236" s="18"/>
      <c r="L236" s="31"/>
      <c r="M236" s="18"/>
      <c r="N236" s="18"/>
      <c r="O236" s="18"/>
      <c r="P236" s="18"/>
      <c r="Q236" s="7"/>
      <c r="R236" s="7"/>
      <c r="S236" s="7"/>
      <c r="T236" s="29">
        <v>1.6400462962962999E-2</v>
      </c>
      <c r="U236" s="36"/>
      <c r="V236" s="36"/>
      <c r="W236" s="36"/>
      <c r="X236" s="36"/>
      <c r="Y236" s="23">
        <f t="shared" si="3"/>
        <v>1</v>
      </c>
      <c r="Z236" s="24">
        <f t="shared" si="4"/>
        <v>1.6400462962962999E-2</v>
      </c>
      <c r="AA236" s="37"/>
      <c r="AB236" s="26">
        <f t="shared" si="5"/>
        <v>0</v>
      </c>
      <c r="AC236" s="18"/>
      <c r="AD236" s="18"/>
      <c r="AE236" s="18"/>
      <c r="AF236" s="18"/>
      <c r="AG236" s="27"/>
      <c r="AH236" s="13"/>
      <c r="AI236" s="10"/>
      <c r="AJ236" s="10"/>
      <c r="AK236" s="9"/>
      <c r="AL236" s="9"/>
      <c r="AM236" s="9"/>
    </row>
    <row r="237" spans="1:39" ht="18" customHeight="1" x14ac:dyDescent="0.25">
      <c r="A237" s="14">
        <v>233</v>
      </c>
      <c r="B237" s="18"/>
      <c r="C237" s="15" t="s">
        <v>368</v>
      </c>
      <c r="D237" s="16" t="s">
        <v>369</v>
      </c>
      <c r="E237" s="17">
        <v>2.1655092592593E-2</v>
      </c>
      <c r="F237" s="18"/>
      <c r="G237" s="20"/>
      <c r="H237" s="20"/>
      <c r="I237" s="18"/>
      <c r="J237" s="18"/>
      <c r="K237" s="18"/>
      <c r="L237" s="18"/>
      <c r="M237" s="18"/>
      <c r="N237" s="18"/>
      <c r="O237" s="18"/>
      <c r="P237" s="18"/>
      <c r="Q237" s="7"/>
      <c r="R237" s="7"/>
      <c r="S237" s="7"/>
      <c r="T237" s="7"/>
      <c r="U237" s="7"/>
      <c r="V237" s="7"/>
      <c r="W237" s="44"/>
      <c r="X237" s="45"/>
      <c r="Y237" s="23">
        <f t="shared" si="3"/>
        <v>1</v>
      </c>
      <c r="Z237" s="24">
        <f t="shared" si="4"/>
        <v>2.1655092592593E-2</v>
      </c>
      <c r="AA237" s="37"/>
      <c r="AB237" s="26">
        <f t="shared" si="5"/>
        <v>0</v>
      </c>
      <c r="AC237" s="18"/>
      <c r="AD237" s="18"/>
      <c r="AE237" s="18"/>
      <c r="AF237" s="18"/>
      <c r="AG237" s="27"/>
      <c r="AH237" s="13"/>
      <c r="AI237" s="10"/>
      <c r="AJ237" s="10"/>
      <c r="AK237" s="9"/>
      <c r="AL237" s="9"/>
      <c r="AM237" s="9"/>
    </row>
    <row r="238" spans="1:39" ht="18" customHeight="1" x14ac:dyDescent="0.25">
      <c r="A238" s="14">
        <v>234</v>
      </c>
      <c r="B238" s="18"/>
      <c r="C238" s="15" t="s">
        <v>32</v>
      </c>
      <c r="D238" s="16" t="s">
        <v>370</v>
      </c>
      <c r="E238" s="18"/>
      <c r="F238" s="17">
        <v>1.7592592592593E-2</v>
      </c>
      <c r="G238" s="20"/>
      <c r="H238" s="20"/>
      <c r="I238" s="18"/>
      <c r="J238" s="18"/>
      <c r="K238" s="18"/>
      <c r="L238" s="18"/>
      <c r="M238" s="18"/>
      <c r="N238" s="18"/>
      <c r="O238" s="18"/>
      <c r="P238" s="18"/>
      <c r="Q238" s="7"/>
      <c r="R238" s="7"/>
      <c r="S238" s="7"/>
      <c r="T238" s="7"/>
      <c r="U238" s="7"/>
      <c r="V238" s="7"/>
      <c r="W238" s="44"/>
      <c r="X238" s="6"/>
      <c r="Y238" s="23">
        <f t="shared" si="3"/>
        <v>1</v>
      </c>
      <c r="Z238" s="24">
        <f t="shared" si="4"/>
        <v>1.7592592592593E-2</v>
      </c>
      <c r="AA238" s="37"/>
      <c r="AB238" s="26">
        <f t="shared" si="5"/>
        <v>0</v>
      </c>
      <c r="AC238" s="18"/>
      <c r="AD238" s="18"/>
      <c r="AE238" s="18"/>
      <c r="AF238" s="18"/>
      <c r="AG238" s="27"/>
      <c r="AH238" s="13"/>
      <c r="AI238" s="10"/>
      <c r="AJ238" s="10"/>
      <c r="AK238" s="9"/>
      <c r="AL238" s="9"/>
      <c r="AM238" s="9"/>
    </row>
    <row r="239" spans="1:39" ht="18" customHeight="1" x14ac:dyDescent="0.25">
      <c r="A239" s="14">
        <v>235</v>
      </c>
      <c r="B239" s="18"/>
      <c r="C239" s="15" t="s">
        <v>32</v>
      </c>
      <c r="D239" s="16" t="s">
        <v>371</v>
      </c>
      <c r="E239" s="18"/>
      <c r="F239" s="31"/>
      <c r="G239" s="20"/>
      <c r="H239" s="20"/>
      <c r="I239" s="18"/>
      <c r="J239" s="18"/>
      <c r="K239" s="18"/>
      <c r="L239" s="18"/>
      <c r="M239" s="18"/>
      <c r="N239" s="18"/>
      <c r="O239" s="18"/>
      <c r="P239" s="18"/>
      <c r="Q239" s="7"/>
      <c r="R239" s="7"/>
      <c r="S239" s="7"/>
      <c r="T239" s="7"/>
      <c r="U239" s="7"/>
      <c r="V239" s="7"/>
      <c r="W239" s="65">
        <v>1.8981481481482002E-2</v>
      </c>
      <c r="X239" s="7"/>
      <c r="Y239" s="23">
        <f t="shared" si="3"/>
        <v>1</v>
      </c>
      <c r="Z239" s="24">
        <f t="shared" si="4"/>
        <v>1.8981481481482002E-2</v>
      </c>
      <c r="AA239" s="37"/>
      <c r="AB239" s="26">
        <f t="shared" si="5"/>
        <v>0</v>
      </c>
      <c r="AC239" s="18"/>
      <c r="AD239" s="18"/>
      <c r="AE239" s="18"/>
      <c r="AF239" s="18"/>
      <c r="AG239" s="27"/>
      <c r="AH239" s="76"/>
      <c r="AI239" s="1"/>
      <c r="AJ239" s="1"/>
      <c r="AK239" s="77"/>
      <c r="AL239" s="77"/>
      <c r="AM239" s="77"/>
    </row>
    <row r="240" spans="1:39" ht="18" customHeight="1" x14ac:dyDescent="0.25">
      <c r="A240" s="14">
        <v>236</v>
      </c>
      <c r="B240" s="18"/>
      <c r="C240" s="15" t="s">
        <v>32</v>
      </c>
      <c r="D240" s="32" t="s">
        <v>372</v>
      </c>
      <c r="E240" s="18"/>
      <c r="F240" s="18"/>
      <c r="G240" s="19">
        <v>1.7129629629630001E-2</v>
      </c>
      <c r="H240" s="20"/>
      <c r="I240" s="18"/>
      <c r="J240" s="18"/>
      <c r="K240" s="31"/>
      <c r="L240" s="18"/>
      <c r="M240" s="18"/>
      <c r="N240" s="18"/>
      <c r="O240" s="18"/>
      <c r="P240" s="30">
        <v>1.7129629629630001E-2</v>
      </c>
      <c r="Q240" s="7"/>
      <c r="R240" s="7"/>
      <c r="S240" s="7"/>
      <c r="T240" s="7"/>
      <c r="U240" s="7"/>
      <c r="V240" s="7"/>
      <c r="W240" s="44"/>
      <c r="X240" s="49"/>
      <c r="Y240" s="23">
        <f t="shared" si="3"/>
        <v>2</v>
      </c>
      <c r="Z240" s="24">
        <f t="shared" si="4"/>
        <v>1.7129629629630001E-2</v>
      </c>
      <c r="AA240" s="37"/>
      <c r="AB240" s="26">
        <f t="shared" si="5"/>
        <v>0</v>
      </c>
      <c r="AC240" s="18"/>
      <c r="AD240" s="18"/>
      <c r="AE240" s="18"/>
      <c r="AF240" s="18"/>
      <c r="AG240" s="27"/>
      <c r="AH240" s="13"/>
      <c r="AI240" s="10"/>
      <c r="AJ240" s="10"/>
      <c r="AK240" s="9"/>
      <c r="AL240" s="9"/>
      <c r="AM240" s="9"/>
    </row>
    <row r="241" spans="1:39" ht="18" customHeight="1" x14ac:dyDescent="0.25">
      <c r="A241" s="14">
        <v>237</v>
      </c>
      <c r="B241" s="18"/>
      <c r="C241" s="15" t="s">
        <v>32</v>
      </c>
      <c r="D241" s="32" t="s">
        <v>373</v>
      </c>
      <c r="E241" s="18"/>
      <c r="F241" s="18"/>
      <c r="G241" s="42"/>
      <c r="H241" s="20"/>
      <c r="I241" s="31"/>
      <c r="J241" s="18"/>
      <c r="K241" s="18"/>
      <c r="L241" s="18"/>
      <c r="M241" s="18"/>
      <c r="N241" s="18"/>
      <c r="O241" s="18"/>
      <c r="P241" s="18"/>
      <c r="Q241" s="7"/>
      <c r="R241" s="7"/>
      <c r="S241" s="7"/>
      <c r="T241" s="29">
        <v>1.6238425925926E-2</v>
      </c>
      <c r="U241" s="29">
        <v>1.5856481481481999E-2</v>
      </c>
      <c r="V241" s="21">
        <v>1.5729166666666999E-2</v>
      </c>
      <c r="W241" s="36"/>
      <c r="X241" s="36"/>
      <c r="Y241" s="23">
        <f t="shared" si="3"/>
        <v>3</v>
      </c>
      <c r="Z241" s="24">
        <f t="shared" si="4"/>
        <v>1.5729166666666999E-2</v>
      </c>
      <c r="AA241" s="25">
        <f t="array" ref="AA241">AVERAGE(SMALL(E241:X241,{1,2,3}))</f>
        <v>1.5941358024691668E-2</v>
      </c>
      <c r="AB241" s="26">
        <f t="shared" si="5"/>
        <v>5.0925925925900117E-4</v>
      </c>
      <c r="AC241" s="18"/>
      <c r="AD241" s="18"/>
      <c r="AE241" s="18"/>
      <c r="AF241" s="18"/>
      <c r="AG241" s="27"/>
      <c r="AH241" s="13"/>
      <c r="AI241" s="10"/>
      <c r="AJ241" s="10"/>
      <c r="AK241" s="9"/>
      <c r="AL241" s="9"/>
      <c r="AM241" s="9"/>
    </row>
    <row r="242" spans="1:39" ht="18" customHeight="1" x14ac:dyDescent="0.25">
      <c r="A242" s="14">
        <v>238</v>
      </c>
      <c r="B242" s="18"/>
      <c r="C242" s="15" t="s">
        <v>32</v>
      </c>
      <c r="D242" s="32" t="s">
        <v>374</v>
      </c>
      <c r="E242" s="18"/>
      <c r="F242" s="18"/>
      <c r="G242" s="42"/>
      <c r="H242" s="20"/>
      <c r="I242" s="31"/>
      <c r="J242" s="18"/>
      <c r="K242" s="18"/>
      <c r="L242" s="18"/>
      <c r="M242" s="18"/>
      <c r="N242" s="18"/>
      <c r="O242" s="18"/>
      <c r="P242" s="18"/>
      <c r="Q242" s="7"/>
      <c r="R242" s="30">
        <v>1.3993055555556E-2</v>
      </c>
      <c r="S242" s="30">
        <v>1.4074074074073999E-2</v>
      </c>
      <c r="T242" s="29">
        <v>1.3738425925925999E-2</v>
      </c>
      <c r="U242" s="29">
        <v>1.3773148148148E-2</v>
      </c>
      <c r="V242" s="21">
        <v>1.4201388888888999E-2</v>
      </c>
      <c r="W242" s="36"/>
      <c r="X242" s="22">
        <v>1.3912037037037001E-2</v>
      </c>
      <c r="Y242" s="23">
        <f t="shared" si="3"/>
        <v>6</v>
      </c>
      <c r="Z242" s="24">
        <f t="shared" si="4"/>
        <v>1.3738425925925999E-2</v>
      </c>
      <c r="AA242" s="25">
        <f t="array" ref="AA242">AVERAGE(SMALL(E242:X242,{1,2,3}))</f>
        <v>1.3807870370370333E-2</v>
      </c>
      <c r="AB242" s="26">
        <f t="shared" si="5"/>
        <v>4.6296296296300006E-4</v>
      </c>
      <c r="AC242" s="18"/>
      <c r="AD242" s="18"/>
      <c r="AE242" s="18"/>
      <c r="AF242" s="17">
        <v>3.6666666666667E-2</v>
      </c>
      <c r="AG242" s="27"/>
      <c r="AH242" s="13"/>
      <c r="AI242" s="10"/>
      <c r="AJ242" s="10"/>
      <c r="AK242" s="9"/>
      <c r="AL242" s="9"/>
      <c r="AM242" s="9"/>
    </row>
    <row r="243" spans="1:39" ht="18" customHeight="1" x14ac:dyDescent="0.25">
      <c r="A243" s="14">
        <v>239</v>
      </c>
      <c r="B243" s="18"/>
      <c r="C243" s="15" t="s">
        <v>375</v>
      </c>
      <c r="D243" s="78"/>
      <c r="E243" s="18"/>
      <c r="F243" s="18"/>
      <c r="G243" s="20"/>
      <c r="H243" s="20"/>
      <c r="I243" s="18"/>
      <c r="J243" s="31"/>
      <c r="K243" s="31"/>
      <c r="L243" s="18"/>
      <c r="M243" s="42"/>
      <c r="N243" s="18"/>
      <c r="O243" s="18"/>
      <c r="P243" s="34"/>
      <c r="Q243" s="7"/>
      <c r="R243" s="7"/>
      <c r="S243" s="7"/>
      <c r="T243" s="7"/>
      <c r="U243" s="7"/>
      <c r="V243" s="21">
        <v>1.974537037037E-2</v>
      </c>
      <c r="W243" s="7"/>
      <c r="X243" s="7"/>
      <c r="Y243" s="23">
        <f t="shared" si="3"/>
        <v>1</v>
      </c>
      <c r="Z243" s="24">
        <f t="shared" si="4"/>
        <v>1.974537037037E-2</v>
      </c>
      <c r="AA243" s="37"/>
      <c r="AB243" s="26">
        <f t="shared" si="5"/>
        <v>0</v>
      </c>
      <c r="AC243" s="34"/>
      <c r="AD243" s="34"/>
      <c r="AE243" s="18"/>
      <c r="AF243" s="18"/>
      <c r="AG243" s="27"/>
      <c r="AH243" s="13"/>
      <c r="AI243" s="10"/>
      <c r="AJ243" s="10"/>
      <c r="AK243" s="9"/>
      <c r="AL243" s="9"/>
      <c r="AM243" s="9"/>
    </row>
    <row r="244" spans="1:39" ht="18" customHeight="1" x14ac:dyDescent="0.25">
      <c r="A244" s="14">
        <v>240</v>
      </c>
      <c r="B244" s="18"/>
      <c r="C244" s="15" t="s">
        <v>376</v>
      </c>
      <c r="D244" s="16" t="s">
        <v>377</v>
      </c>
      <c r="E244" s="18"/>
      <c r="F244" s="18"/>
      <c r="G244" s="20"/>
      <c r="H244" s="20"/>
      <c r="I244" s="18"/>
      <c r="J244" s="31"/>
      <c r="K244" s="31"/>
      <c r="L244" s="18"/>
      <c r="M244" s="42"/>
      <c r="N244" s="18"/>
      <c r="O244" s="18"/>
      <c r="P244" s="34"/>
      <c r="Q244" s="7"/>
      <c r="R244" s="30">
        <v>1.9444444444444001E-2</v>
      </c>
      <c r="S244" s="33"/>
      <c r="T244" s="33"/>
      <c r="U244" s="33"/>
      <c r="V244" s="33"/>
      <c r="W244" s="33"/>
      <c r="X244" s="33"/>
      <c r="Y244" s="23">
        <f t="shared" si="3"/>
        <v>1</v>
      </c>
      <c r="Z244" s="24">
        <f t="shared" si="4"/>
        <v>1.9444444444444001E-2</v>
      </c>
      <c r="AA244" s="37"/>
      <c r="AB244" s="26">
        <f t="shared" si="5"/>
        <v>0</v>
      </c>
      <c r="AC244" s="34"/>
      <c r="AD244" s="34"/>
      <c r="AE244" s="18"/>
      <c r="AF244" s="18"/>
      <c r="AG244" s="27"/>
      <c r="AH244" s="13"/>
      <c r="AI244" s="10"/>
      <c r="AJ244" s="10"/>
      <c r="AK244" s="9"/>
      <c r="AL244" s="9"/>
      <c r="AM244" s="9"/>
    </row>
    <row r="245" spans="1:39" ht="18" customHeight="1" x14ac:dyDescent="0.25">
      <c r="A245" s="14">
        <v>241</v>
      </c>
      <c r="B245" s="18"/>
      <c r="C245" s="15" t="s">
        <v>96</v>
      </c>
      <c r="D245" s="32" t="s">
        <v>378</v>
      </c>
      <c r="E245" s="18"/>
      <c r="F245" s="18"/>
      <c r="G245" s="42"/>
      <c r="H245" s="42"/>
      <c r="I245" s="18"/>
      <c r="J245" s="31"/>
      <c r="K245" s="34"/>
      <c r="L245" s="31"/>
      <c r="M245" s="31"/>
      <c r="N245" s="18"/>
      <c r="O245" s="33"/>
      <c r="P245" s="34"/>
      <c r="Q245" s="7"/>
      <c r="R245" s="30">
        <v>1.6550925925926E-2</v>
      </c>
      <c r="S245" s="33"/>
      <c r="T245" s="33"/>
      <c r="U245" s="33"/>
      <c r="V245" s="33"/>
      <c r="W245" s="33"/>
      <c r="X245" s="33"/>
      <c r="Y245" s="23">
        <f t="shared" si="3"/>
        <v>1</v>
      </c>
      <c r="Z245" s="24">
        <f t="shared" si="4"/>
        <v>1.6550925925926E-2</v>
      </c>
      <c r="AA245" s="37"/>
      <c r="AB245" s="26">
        <f t="shared" si="5"/>
        <v>0</v>
      </c>
      <c r="AC245" s="34"/>
      <c r="AD245" s="34"/>
      <c r="AE245" s="18"/>
      <c r="AF245" s="18"/>
      <c r="AG245" s="27"/>
      <c r="AH245" s="13"/>
      <c r="AI245" s="10"/>
      <c r="AJ245" s="10"/>
      <c r="AK245" s="9"/>
      <c r="AL245" s="9"/>
      <c r="AM245" s="9"/>
    </row>
    <row r="246" spans="1:39" ht="18" customHeight="1" x14ac:dyDescent="0.25">
      <c r="A246" s="14">
        <v>242</v>
      </c>
      <c r="B246" s="18"/>
      <c r="C246" s="15" t="s">
        <v>379</v>
      </c>
      <c r="D246" s="16" t="s">
        <v>380</v>
      </c>
      <c r="E246" s="18"/>
      <c r="F246" s="17">
        <v>1.9050925925925999E-2</v>
      </c>
      <c r="G246" s="20"/>
      <c r="H246" s="20"/>
      <c r="I246" s="18"/>
      <c r="J246" s="18"/>
      <c r="K246" s="18"/>
      <c r="L246" s="18"/>
      <c r="M246" s="31"/>
      <c r="N246" s="18"/>
      <c r="O246" s="18"/>
      <c r="P246" s="34"/>
      <c r="Q246" s="7"/>
      <c r="R246" s="7"/>
      <c r="S246" s="7"/>
      <c r="T246" s="7"/>
      <c r="U246" s="7"/>
      <c r="V246" s="7"/>
      <c r="W246" s="44"/>
      <c r="X246" s="45"/>
      <c r="Y246" s="23">
        <f t="shared" si="3"/>
        <v>1</v>
      </c>
      <c r="Z246" s="24">
        <f t="shared" si="4"/>
        <v>1.9050925925925999E-2</v>
      </c>
      <c r="AA246" s="37"/>
      <c r="AB246" s="26">
        <f t="shared" si="5"/>
        <v>0</v>
      </c>
      <c r="AC246" s="34"/>
      <c r="AD246" s="34"/>
      <c r="AE246" s="18"/>
      <c r="AF246" s="18"/>
      <c r="AG246" s="27"/>
      <c r="AH246" s="13"/>
      <c r="AI246" s="10"/>
      <c r="AJ246" s="10"/>
      <c r="AK246" s="9"/>
      <c r="AL246" s="9"/>
      <c r="AM246" s="9"/>
    </row>
    <row r="247" spans="1:39" ht="18" customHeight="1" x14ac:dyDescent="0.25">
      <c r="A247" s="14">
        <v>243</v>
      </c>
      <c r="B247" s="18"/>
      <c r="C247" s="15" t="s">
        <v>381</v>
      </c>
      <c r="D247" s="16" t="s">
        <v>382</v>
      </c>
      <c r="E247" s="31"/>
      <c r="F247" s="18"/>
      <c r="G247" s="42"/>
      <c r="H247" s="20"/>
      <c r="I247" s="31"/>
      <c r="J247" s="18"/>
      <c r="K247" s="31"/>
      <c r="L247" s="18"/>
      <c r="M247" s="18"/>
      <c r="N247" s="18"/>
      <c r="O247" s="18"/>
      <c r="P247" s="31"/>
      <c r="Q247" s="7"/>
      <c r="R247" s="7"/>
      <c r="S247" s="7"/>
      <c r="T247" s="7"/>
      <c r="U247" s="7"/>
      <c r="V247" s="21">
        <v>1.9212962962963001E-2</v>
      </c>
      <c r="W247" s="44"/>
      <c r="X247" s="70"/>
      <c r="Y247" s="23">
        <f t="shared" si="3"/>
        <v>1</v>
      </c>
      <c r="Z247" s="24">
        <f t="shared" si="4"/>
        <v>1.9212962962963001E-2</v>
      </c>
      <c r="AA247" s="37"/>
      <c r="AB247" s="26">
        <f t="shared" si="5"/>
        <v>0</v>
      </c>
      <c r="AC247" s="17">
        <v>3.1377314814814997E-2</v>
      </c>
      <c r="AD247" s="31"/>
      <c r="AE247" s="18"/>
      <c r="AF247" s="18"/>
      <c r="AG247" s="27"/>
      <c r="AH247" s="13"/>
      <c r="AI247" s="10"/>
      <c r="AJ247" s="10"/>
      <c r="AK247" s="9"/>
      <c r="AL247" s="9"/>
      <c r="AM247" s="9"/>
    </row>
    <row r="248" spans="1:39" ht="18" customHeight="1" x14ac:dyDescent="0.25">
      <c r="A248" s="14">
        <v>244</v>
      </c>
      <c r="B248" s="18"/>
      <c r="C248" s="15" t="s">
        <v>383</v>
      </c>
      <c r="D248" s="16" t="s">
        <v>260</v>
      </c>
      <c r="E248" s="18"/>
      <c r="F248" s="18"/>
      <c r="G248" s="20"/>
      <c r="H248" s="20"/>
      <c r="I248" s="18"/>
      <c r="J248" s="17">
        <v>1.8819444444444E-2</v>
      </c>
      <c r="K248" s="18"/>
      <c r="L248" s="18"/>
      <c r="M248" s="18"/>
      <c r="N248" s="18"/>
      <c r="O248" s="18"/>
      <c r="P248" s="18"/>
      <c r="Q248" s="7"/>
      <c r="R248" s="7"/>
      <c r="S248" s="7"/>
      <c r="T248" s="7"/>
      <c r="U248" s="7"/>
      <c r="V248" s="7"/>
      <c r="W248" s="79">
        <v>1.8530092592593E-2</v>
      </c>
      <c r="X248" s="70"/>
      <c r="Y248" s="23">
        <f t="shared" si="3"/>
        <v>2</v>
      </c>
      <c r="Z248" s="24">
        <f t="shared" si="4"/>
        <v>1.8530092592593E-2</v>
      </c>
      <c r="AA248" s="37"/>
      <c r="AB248" s="26">
        <f t="shared" si="5"/>
        <v>2.8935185185099965E-4</v>
      </c>
      <c r="AC248" s="18"/>
      <c r="AD248" s="18"/>
      <c r="AE248" s="18"/>
      <c r="AF248" s="18"/>
      <c r="AG248" s="27"/>
      <c r="AH248" s="13"/>
      <c r="AI248" s="10"/>
      <c r="AJ248" s="10"/>
      <c r="AK248" s="9"/>
      <c r="AL248" s="9"/>
      <c r="AM248" s="9"/>
    </row>
    <row r="249" spans="1:39" ht="18" customHeight="1" x14ac:dyDescent="0.25">
      <c r="A249" s="14">
        <v>245</v>
      </c>
      <c r="B249" s="18"/>
      <c r="C249" s="15" t="s">
        <v>122</v>
      </c>
      <c r="D249" s="16" t="s">
        <v>49</v>
      </c>
      <c r="E249" s="18"/>
      <c r="F249" s="18"/>
      <c r="G249" s="20"/>
      <c r="H249" s="20"/>
      <c r="I249" s="18"/>
      <c r="J249" s="31"/>
      <c r="K249" s="18"/>
      <c r="L249" s="18"/>
      <c r="M249" s="80">
        <v>1.9178240740740999E-2</v>
      </c>
      <c r="N249" s="18"/>
      <c r="O249" s="18"/>
      <c r="P249" s="31"/>
      <c r="Q249" s="7"/>
      <c r="R249" s="7"/>
      <c r="S249" s="7"/>
      <c r="T249" s="7"/>
      <c r="U249" s="7"/>
      <c r="V249" s="7"/>
      <c r="W249" s="44"/>
      <c r="X249" s="70"/>
      <c r="Y249" s="23">
        <f t="shared" si="3"/>
        <v>1</v>
      </c>
      <c r="Z249" s="24">
        <f t="shared" si="4"/>
        <v>1.9178240740740999E-2</v>
      </c>
      <c r="AA249" s="37"/>
      <c r="AB249" s="26">
        <f t="shared" si="5"/>
        <v>0</v>
      </c>
      <c r="AC249" s="31"/>
      <c r="AD249" s="31"/>
      <c r="AE249" s="18"/>
      <c r="AF249" s="18"/>
      <c r="AG249" s="27"/>
      <c r="AH249" s="13"/>
      <c r="AI249" s="10"/>
      <c r="AJ249" s="10"/>
      <c r="AK249" s="9"/>
      <c r="AL249" s="9"/>
      <c r="AM249" s="9"/>
    </row>
    <row r="250" spans="1:39" ht="18" customHeight="1" x14ac:dyDescent="0.25">
      <c r="A250" s="14">
        <v>246</v>
      </c>
      <c r="B250" s="18"/>
      <c r="C250" s="15" t="s">
        <v>122</v>
      </c>
      <c r="D250" s="16" t="s">
        <v>384</v>
      </c>
      <c r="E250" s="18"/>
      <c r="F250" s="17">
        <v>1.6828703703704002E-2</v>
      </c>
      <c r="G250" s="20"/>
      <c r="H250" s="20"/>
      <c r="I250" s="18"/>
      <c r="J250" s="18"/>
      <c r="K250" s="31"/>
      <c r="L250" s="18"/>
      <c r="M250" s="18"/>
      <c r="N250" s="18"/>
      <c r="O250" s="18"/>
      <c r="P250" s="18"/>
      <c r="Q250" s="7"/>
      <c r="R250" s="7"/>
      <c r="S250" s="7"/>
      <c r="T250" s="7"/>
      <c r="U250" s="7"/>
      <c r="V250" s="7"/>
      <c r="W250" s="44"/>
      <c r="X250" s="70"/>
      <c r="Y250" s="23">
        <f t="shared" si="3"/>
        <v>1</v>
      </c>
      <c r="Z250" s="24">
        <f t="shared" si="4"/>
        <v>1.6828703703704002E-2</v>
      </c>
      <c r="AA250" s="37"/>
      <c r="AB250" s="26">
        <f t="shared" si="5"/>
        <v>0</v>
      </c>
      <c r="AC250" s="18"/>
      <c r="AD250" s="18"/>
      <c r="AE250" s="18"/>
      <c r="AF250" s="18"/>
      <c r="AG250" s="27"/>
      <c r="AH250" s="13"/>
      <c r="AI250" s="10"/>
      <c r="AJ250" s="10"/>
      <c r="AK250" s="9"/>
      <c r="AL250" s="9"/>
      <c r="AM250" s="9"/>
    </row>
    <row r="251" spans="1:39" ht="18" customHeight="1" x14ac:dyDescent="0.25">
      <c r="A251" s="14">
        <v>247</v>
      </c>
      <c r="B251" s="18"/>
      <c r="C251" s="15" t="s">
        <v>115</v>
      </c>
      <c r="D251" s="32" t="s">
        <v>385</v>
      </c>
      <c r="E251" s="18"/>
      <c r="F251" s="18"/>
      <c r="G251" s="19">
        <v>1.6377314814815001E-2</v>
      </c>
      <c r="H251" s="20"/>
      <c r="I251" s="18"/>
      <c r="J251" s="18"/>
      <c r="K251" s="31"/>
      <c r="L251" s="18"/>
      <c r="M251" s="18"/>
      <c r="N251" s="18"/>
      <c r="O251" s="18"/>
      <c r="P251" s="18"/>
      <c r="Q251" s="7"/>
      <c r="R251" s="7"/>
      <c r="S251" s="7"/>
      <c r="T251" s="7"/>
      <c r="U251" s="7"/>
      <c r="V251" s="7"/>
      <c r="W251" s="44"/>
      <c r="X251" s="6"/>
      <c r="Y251" s="23">
        <f t="shared" si="3"/>
        <v>1</v>
      </c>
      <c r="Z251" s="24">
        <f t="shared" si="4"/>
        <v>1.6377314814815001E-2</v>
      </c>
      <c r="AA251" s="37"/>
      <c r="AB251" s="26">
        <f t="shared" si="5"/>
        <v>0</v>
      </c>
      <c r="AC251" s="18"/>
      <c r="AD251" s="18"/>
      <c r="AE251" s="18"/>
      <c r="AF251" s="18"/>
      <c r="AG251" s="27"/>
      <c r="AH251" s="13"/>
      <c r="AI251" s="10"/>
      <c r="AJ251" s="10"/>
      <c r="AK251" s="9"/>
      <c r="AL251" s="9"/>
      <c r="AM251" s="9"/>
    </row>
    <row r="252" spans="1:39" ht="18" customHeight="1" x14ac:dyDescent="0.25">
      <c r="A252" s="14">
        <v>248</v>
      </c>
      <c r="B252" s="18"/>
      <c r="C252" s="15" t="s">
        <v>213</v>
      </c>
      <c r="D252" s="16" t="s">
        <v>386</v>
      </c>
      <c r="E252" s="18"/>
      <c r="F252" s="31"/>
      <c r="G252" s="42"/>
      <c r="H252" s="20"/>
      <c r="I252" s="31"/>
      <c r="J252" s="18"/>
      <c r="K252" s="18"/>
      <c r="L252" s="18"/>
      <c r="M252" s="36"/>
      <c r="N252" s="30">
        <v>1.7870370370369999E-2</v>
      </c>
      <c r="O252" s="18"/>
      <c r="P252" s="33"/>
      <c r="Q252" s="36"/>
      <c r="R252" s="36"/>
      <c r="S252" s="36"/>
      <c r="T252" s="36"/>
      <c r="U252" s="29">
        <v>1.7511574074073999E-2</v>
      </c>
      <c r="V252" s="36"/>
      <c r="W252" s="36"/>
      <c r="X252" s="36"/>
      <c r="Y252" s="23">
        <f t="shared" si="3"/>
        <v>2</v>
      </c>
      <c r="Z252" s="24">
        <f t="shared" si="4"/>
        <v>1.7511574074073999E-2</v>
      </c>
      <c r="AA252" s="37"/>
      <c r="AB252" s="26">
        <f t="shared" si="5"/>
        <v>3.5879629629599966E-4</v>
      </c>
      <c r="AC252" s="18"/>
      <c r="AD252" s="18"/>
      <c r="AE252" s="18"/>
      <c r="AF252" s="18"/>
      <c r="AG252" s="27"/>
      <c r="AH252" s="13"/>
      <c r="AI252" s="10"/>
      <c r="AJ252" s="10"/>
      <c r="AK252" s="9"/>
      <c r="AL252" s="9"/>
      <c r="AM252" s="9"/>
    </row>
    <row r="253" spans="1:39" ht="18" customHeight="1" x14ac:dyDescent="0.25">
      <c r="A253" s="14">
        <v>249</v>
      </c>
      <c r="B253" s="18"/>
      <c r="C253" s="15" t="s">
        <v>213</v>
      </c>
      <c r="D253" s="16" t="s">
        <v>308</v>
      </c>
      <c r="E253" s="18"/>
      <c r="F253" s="31"/>
      <c r="G253" s="42"/>
      <c r="H253" s="20"/>
      <c r="I253" s="31"/>
      <c r="J253" s="18"/>
      <c r="K253" s="18"/>
      <c r="L253" s="18"/>
      <c r="M253" s="36"/>
      <c r="N253" s="18"/>
      <c r="O253" s="18"/>
      <c r="P253" s="33"/>
      <c r="Q253" s="29">
        <v>1.6481481481481999E-2</v>
      </c>
      <c r="R253" s="36"/>
      <c r="S253" s="36"/>
      <c r="T253" s="36"/>
      <c r="U253" s="29">
        <v>1.6388888888889001E-2</v>
      </c>
      <c r="V253" s="36"/>
      <c r="W253" s="36"/>
      <c r="X253" s="36"/>
      <c r="Y253" s="23">
        <f t="shared" si="3"/>
        <v>2</v>
      </c>
      <c r="Z253" s="24">
        <f t="shared" si="4"/>
        <v>1.6388888888889001E-2</v>
      </c>
      <c r="AA253" s="37"/>
      <c r="AB253" s="26">
        <f t="shared" si="5"/>
        <v>9.2592592592997958E-5</v>
      </c>
      <c r="AC253" s="18"/>
      <c r="AD253" s="18"/>
      <c r="AE253" s="18"/>
      <c r="AF253" s="18"/>
      <c r="AG253" s="27"/>
      <c r="AH253" s="13"/>
      <c r="AI253" s="10"/>
      <c r="AJ253" s="10"/>
      <c r="AK253" s="9"/>
      <c r="AL253" s="9"/>
      <c r="AM253" s="9"/>
    </row>
    <row r="254" spans="1:39" ht="18" customHeight="1" x14ac:dyDescent="0.25">
      <c r="A254" s="14">
        <v>250</v>
      </c>
      <c r="B254" s="18"/>
      <c r="C254" s="15" t="s">
        <v>387</v>
      </c>
      <c r="D254" s="16" t="s">
        <v>388</v>
      </c>
      <c r="E254" s="18"/>
      <c r="F254" s="36"/>
      <c r="G254" s="20"/>
      <c r="H254" s="20"/>
      <c r="I254" s="31"/>
      <c r="J254" s="31"/>
      <c r="K254" s="18"/>
      <c r="L254" s="18"/>
      <c r="M254" s="18"/>
      <c r="N254" s="18"/>
      <c r="O254" s="18"/>
      <c r="P254" s="18"/>
      <c r="Q254" s="67"/>
      <c r="R254" s="67"/>
      <c r="S254" s="67"/>
      <c r="T254" s="29">
        <v>1.5636574074074001E-2</v>
      </c>
      <c r="U254" s="29">
        <v>1.5636574074074001E-2</v>
      </c>
      <c r="V254" s="36"/>
      <c r="W254" s="36"/>
      <c r="X254" s="36"/>
      <c r="Y254" s="23">
        <f t="shared" si="3"/>
        <v>2</v>
      </c>
      <c r="Z254" s="24">
        <f t="shared" si="4"/>
        <v>1.5636574074074001E-2</v>
      </c>
      <c r="AA254" s="37"/>
      <c r="AB254" s="26">
        <f t="shared" si="5"/>
        <v>0</v>
      </c>
      <c r="AC254" s="18"/>
      <c r="AD254" s="18"/>
      <c r="AE254" s="18"/>
      <c r="AF254" s="18"/>
      <c r="AG254" s="27"/>
      <c r="AH254" s="13"/>
      <c r="AI254" s="10"/>
      <c r="AJ254" s="10"/>
      <c r="AK254" s="9"/>
      <c r="AL254" s="9"/>
      <c r="AM254" s="9"/>
    </row>
    <row r="255" spans="1:39" ht="18" customHeight="1" x14ac:dyDescent="0.25">
      <c r="A255" s="81"/>
      <c r="B255" s="81"/>
      <c r="C255" s="82"/>
      <c r="D255" s="78"/>
      <c r="E255" s="83"/>
      <c r="F255" s="84"/>
      <c r="G255" s="85"/>
      <c r="H255" s="85"/>
      <c r="I255" s="86"/>
      <c r="J255" s="86"/>
      <c r="K255" s="87"/>
      <c r="L255" s="87"/>
      <c r="M255" s="87"/>
      <c r="N255" s="87"/>
      <c r="O255" s="87"/>
      <c r="P255" s="87"/>
      <c r="Q255" s="88"/>
      <c r="R255" s="88"/>
      <c r="S255" s="88"/>
      <c r="T255" s="87"/>
      <c r="U255" s="87"/>
      <c r="V255" s="89">
        <f>COUNT(V3:V254)</f>
        <v>82</v>
      </c>
      <c r="W255" s="90"/>
      <c r="X255" s="18"/>
      <c r="Y255" s="91"/>
      <c r="Z255" s="81"/>
      <c r="AA255" s="92">
        <f>COUNT(AA3:AA254)</f>
        <v>130</v>
      </c>
      <c r="AB255" s="93"/>
      <c r="AC255" s="81"/>
      <c r="AD255" s="81"/>
      <c r="AE255" s="81"/>
      <c r="AF255" s="81"/>
      <c r="AG255" s="81"/>
      <c r="AH255" s="9"/>
      <c r="AI255" s="10"/>
      <c r="AJ255" s="10"/>
      <c r="AK255" s="9"/>
      <c r="AL255" s="9"/>
      <c r="AM255" s="9"/>
    </row>
    <row r="256" spans="1:39" ht="18" customHeight="1" x14ac:dyDescent="0.25">
      <c r="A256" s="1"/>
      <c r="B256" s="1"/>
      <c r="C256" s="94"/>
      <c r="D256" s="95" t="s">
        <v>389</v>
      </c>
      <c r="E256" s="96">
        <f t="shared" ref="E256:X256" si="6">SUM(E3:E254)</f>
        <v>1.2852430555555561</v>
      </c>
      <c r="F256" s="96">
        <f t="shared" si="6"/>
        <v>1.0309722222222211</v>
      </c>
      <c r="G256" s="97">
        <f t="shared" si="6"/>
        <v>1.3823263888888899</v>
      </c>
      <c r="H256" s="97">
        <f t="shared" si="6"/>
        <v>0.91540509259259684</v>
      </c>
      <c r="I256" s="96">
        <f t="shared" si="6"/>
        <v>1.2141666666666662</v>
      </c>
      <c r="J256" s="96">
        <f t="shared" si="6"/>
        <v>1.0409953703703723</v>
      </c>
      <c r="K256" s="96">
        <f t="shared" si="6"/>
        <v>0.91056712962962705</v>
      </c>
      <c r="L256" s="96">
        <f t="shared" si="6"/>
        <v>1.137233796296296</v>
      </c>
      <c r="M256" s="96">
        <f t="shared" si="6"/>
        <v>1.1517824074074041</v>
      </c>
      <c r="N256" s="96">
        <f t="shared" si="6"/>
        <v>1.04778935185185</v>
      </c>
      <c r="O256" s="96">
        <f t="shared" si="6"/>
        <v>0.84188657407407796</v>
      </c>
      <c r="P256" s="96">
        <f t="shared" si="6"/>
        <v>0.89915509259259441</v>
      </c>
      <c r="Q256" s="96">
        <f t="shared" si="6"/>
        <v>1.3013888888888867</v>
      </c>
      <c r="R256" s="96">
        <f t="shared" si="6"/>
        <v>0.70099537037036985</v>
      </c>
      <c r="S256" s="96">
        <f t="shared" si="6"/>
        <v>1.1738425925925939</v>
      </c>
      <c r="T256" s="96">
        <f t="shared" si="6"/>
        <v>1.1758101851851841</v>
      </c>
      <c r="U256" s="96">
        <f t="shared" si="6"/>
        <v>1.3478819444444423</v>
      </c>
      <c r="V256" s="96">
        <f t="shared" si="6"/>
        <v>1.4589814814814839</v>
      </c>
      <c r="W256" s="96">
        <f t="shared" si="6"/>
        <v>1.336504629629629</v>
      </c>
      <c r="X256" s="96">
        <f t="shared" si="6"/>
        <v>1.2599305555555587</v>
      </c>
      <c r="Y256" s="98">
        <f>SUM(E256:R256)</f>
        <v>14.859907407407411</v>
      </c>
      <c r="Z256" s="99"/>
      <c r="AA256" s="99"/>
      <c r="AB256" s="9"/>
      <c r="AC256" s="100"/>
      <c r="AD256" s="100"/>
      <c r="AE256" s="1"/>
      <c r="AF256" s="1"/>
      <c r="AG256" s="101">
        <f>COUNT(AG3:AG254)</f>
        <v>13</v>
      </c>
      <c r="AH256" s="9"/>
      <c r="AI256" s="10"/>
      <c r="AJ256" s="10"/>
      <c r="AK256" s="9"/>
      <c r="AL256" s="9"/>
      <c r="AM256" s="9"/>
    </row>
    <row r="257" spans="1:39" ht="18" customHeight="1" x14ac:dyDescent="0.25">
      <c r="A257" s="1"/>
      <c r="B257" s="1"/>
      <c r="C257" s="94"/>
      <c r="D257" s="95" t="s">
        <v>390</v>
      </c>
      <c r="E257" s="102">
        <f t="shared" ref="E257:X257" si="7">COUNT(E3:E254)</f>
        <v>69</v>
      </c>
      <c r="F257" s="102">
        <f t="shared" si="7"/>
        <v>57</v>
      </c>
      <c r="G257" s="103">
        <f t="shared" si="7"/>
        <v>76</v>
      </c>
      <c r="H257" s="103">
        <f t="shared" si="7"/>
        <v>49</v>
      </c>
      <c r="I257" s="102">
        <f t="shared" si="7"/>
        <v>67</v>
      </c>
      <c r="J257" s="102">
        <f t="shared" si="7"/>
        <v>55</v>
      </c>
      <c r="K257" s="102">
        <f t="shared" si="7"/>
        <v>49</v>
      </c>
      <c r="L257" s="102">
        <f t="shared" si="7"/>
        <v>63</v>
      </c>
      <c r="M257" s="102">
        <f t="shared" si="7"/>
        <v>64</v>
      </c>
      <c r="N257" s="102">
        <f t="shared" si="7"/>
        <v>59</v>
      </c>
      <c r="O257" s="102">
        <f t="shared" si="7"/>
        <v>48</v>
      </c>
      <c r="P257" s="102">
        <f t="shared" si="7"/>
        <v>50</v>
      </c>
      <c r="Q257" s="102">
        <f t="shared" si="7"/>
        <v>73</v>
      </c>
      <c r="R257" s="102">
        <f t="shared" si="7"/>
        <v>38</v>
      </c>
      <c r="S257" s="102">
        <f t="shared" si="7"/>
        <v>65</v>
      </c>
      <c r="T257" s="102">
        <f t="shared" si="7"/>
        <v>67</v>
      </c>
      <c r="U257" s="102">
        <f t="shared" si="7"/>
        <v>78</v>
      </c>
      <c r="V257" s="102">
        <f t="shared" si="7"/>
        <v>82</v>
      </c>
      <c r="W257" s="102">
        <f t="shared" si="7"/>
        <v>74</v>
      </c>
      <c r="X257" s="102">
        <f t="shared" si="7"/>
        <v>71</v>
      </c>
      <c r="Y257" s="104">
        <f>SUM(E257:X257)</f>
        <v>1254</v>
      </c>
      <c r="Z257" s="105"/>
      <c r="AA257" s="105"/>
      <c r="AB257" s="106">
        <f>SUM(Y257+AG257)</f>
        <v>1407</v>
      </c>
      <c r="AC257" s="107">
        <f t="shared" ref="AC257:AF257" si="8">COUNT(AC3:AC254)</f>
        <v>56</v>
      </c>
      <c r="AD257" s="107">
        <f t="shared" si="8"/>
        <v>29</v>
      </c>
      <c r="AE257" s="107">
        <f t="shared" si="8"/>
        <v>37</v>
      </c>
      <c r="AF257" s="107">
        <f t="shared" si="8"/>
        <v>31</v>
      </c>
      <c r="AG257" s="101">
        <f>SUM(AC257:AF257)</f>
        <v>153</v>
      </c>
      <c r="AH257" s="9"/>
      <c r="AI257" s="10"/>
      <c r="AJ257" s="10"/>
      <c r="AK257" s="9"/>
      <c r="AL257" s="9"/>
      <c r="AM257" s="9"/>
    </row>
    <row r="258" spans="1:39" ht="18" customHeight="1" x14ac:dyDescent="0.25">
      <c r="A258" s="1"/>
      <c r="B258" s="1"/>
      <c r="C258" s="94"/>
      <c r="D258" s="95" t="s">
        <v>391</v>
      </c>
      <c r="E258" s="96">
        <f t="shared" ref="E258:X258" si="9">SUM(E256/E257)</f>
        <v>1.8626710950080522E-2</v>
      </c>
      <c r="F258" s="96">
        <f t="shared" si="9"/>
        <v>1.8087231968810895E-2</v>
      </c>
      <c r="G258" s="97">
        <f t="shared" si="9"/>
        <v>1.8188505116959078E-2</v>
      </c>
      <c r="H258" s="97">
        <f t="shared" si="9"/>
        <v>1.8681736583522384E-2</v>
      </c>
      <c r="I258" s="96">
        <f t="shared" si="9"/>
        <v>1.8121890547263673E-2</v>
      </c>
      <c r="J258" s="96">
        <f t="shared" si="9"/>
        <v>1.8927188552188588E-2</v>
      </c>
      <c r="K258" s="96">
        <f t="shared" si="9"/>
        <v>1.8583002645502594E-2</v>
      </c>
      <c r="L258" s="96">
        <f t="shared" si="9"/>
        <v>1.8051330099941205E-2</v>
      </c>
      <c r="M258" s="96">
        <f t="shared" si="9"/>
        <v>1.7996600115740689E-2</v>
      </c>
      <c r="N258" s="96">
        <f t="shared" si="9"/>
        <v>1.7759141556811017E-2</v>
      </c>
      <c r="O258" s="96">
        <f t="shared" si="9"/>
        <v>1.7539303626543292E-2</v>
      </c>
      <c r="P258" s="96">
        <f t="shared" si="9"/>
        <v>1.7983101851851889E-2</v>
      </c>
      <c r="Q258" s="96">
        <f t="shared" si="9"/>
        <v>1.782724505327242E-2</v>
      </c>
      <c r="R258" s="96">
        <f t="shared" si="9"/>
        <v>1.8447246588693945E-2</v>
      </c>
      <c r="S258" s="96">
        <f t="shared" si="9"/>
        <v>1.8059116809116829E-2</v>
      </c>
      <c r="T258" s="96">
        <f t="shared" si="9"/>
        <v>1.7549405749032597E-2</v>
      </c>
      <c r="U258" s="96">
        <f t="shared" si="9"/>
        <v>1.7280537749287721E-2</v>
      </c>
      <c r="V258" s="96">
        <f t="shared" si="9"/>
        <v>1.7792457091237609E-2</v>
      </c>
      <c r="W258" s="96">
        <f t="shared" si="9"/>
        <v>1.8060873373373365E-2</v>
      </c>
      <c r="X258" s="96">
        <f t="shared" si="9"/>
        <v>1.7745500782472657E-2</v>
      </c>
      <c r="Y258" s="98">
        <f>AVERAGE(E258:T258)</f>
        <v>1.8151797363458226E-2</v>
      </c>
      <c r="Z258" s="99"/>
      <c r="AA258" s="99"/>
      <c r="AB258" s="9"/>
      <c r="AC258" s="100"/>
      <c r="AD258" s="100"/>
      <c r="AE258" s="1"/>
      <c r="AF258" s="1"/>
      <c r="AG258" s="1"/>
      <c r="AH258" s="9"/>
      <c r="AI258" s="10"/>
      <c r="AJ258" s="10"/>
      <c r="AK258" s="9"/>
      <c r="AL258" s="9"/>
      <c r="AM258" s="9"/>
    </row>
    <row r="259" spans="1:39" ht="18" customHeight="1" x14ac:dyDescent="0.25">
      <c r="A259" s="1"/>
      <c r="B259" s="1"/>
      <c r="C259" s="94"/>
      <c r="D259" s="95" t="s">
        <v>392</v>
      </c>
      <c r="E259" s="108">
        <v>35.79</v>
      </c>
      <c r="F259" s="108">
        <v>36.85</v>
      </c>
      <c r="G259" s="109">
        <v>36.659999999999997</v>
      </c>
      <c r="H259" s="110">
        <v>36.4</v>
      </c>
      <c r="I259" s="108">
        <v>36.78</v>
      </c>
      <c r="J259" s="108">
        <v>35.86</v>
      </c>
      <c r="K259" s="108">
        <v>36.61</v>
      </c>
      <c r="L259" s="108">
        <v>36.92</v>
      </c>
      <c r="M259" s="14">
        <v>37.04</v>
      </c>
      <c r="N259" s="14">
        <v>37.549999999999997</v>
      </c>
      <c r="O259" s="14">
        <v>38.020000000000003</v>
      </c>
      <c r="P259" s="108">
        <v>37.06</v>
      </c>
      <c r="Q259" s="111">
        <v>37.4</v>
      </c>
      <c r="R259" s="112">
        <v>36.130000000000003</v>
      </c>
      <c r="S259" s="108">
        <v>36.92</v>
      </c>
      <c r="T259" s="113">
        <v>37.99</v>
      </c>
      <c r="U259" s="114">
        <v>38.58</v>
      </c>
      <c r="V259" s="115">
        <v>37.47</v>
      </c>
      <c r="W259" s="108">
        <v>36.92</v>
      </c>
      <c r="X259" s="116"/>
      <c r="Y259" s="117">
        <f>AVERAGE(E259:X259)</f>
        <v>36.997368421052634</v>
      </c>
      <c r="Z259" s="99"/>
      <c r="AA259" s="99"/>
      <c r="AB259" s="9"/>
      <c r="AC259" s="118"/>
      <c r="AD259" s="119"/>
      <c r="AE259" s="1"/>
      <c r="AF259" s="1"/>
      <c r="AG259" s="1"/>
      <c r="AH259" s="9"/>
      <c r="AI259" s="10"/>
      <c r="AJ259" s="10"/>
      <c r="AK259" s="9"/>
      <c r="AL259" s="9"/>
      <c r="AM259" s="9"/>
    </row>
    <row r="260" spans="1:39" ht="15" customHeight="1" x14ac:dyDescent="0.25">
      <c r="A260" s="1"/>
      <c r="B260" s="1"/>
      <c r="C260" s="120"/>
      <c r="D260" s="93"/>
      <c r="E260" s="81"/>
      <c r="F260" s="81"/>
      <c r="G260" s="121"/>
      <c r="H260" s="121"/>
      <c r="I260" s="81"/>
      <c r="J260" s="81"/>
      <c r="K260" s="122"/>
      <c r="L260" s="81"/>
      <c r="M260" s="81"/>
      <c r="N260" s="81"/>
      <c r="O260" s="81"/>
      <c r="P260" s="81"/>
      <c r="Q260" s="93"/>
      <c r="R260" s="9"/>
      <c r="S260" s="93"/>
      <c r="T260" s="9"/>
      <c r="U260" s="9"/>
      <c r="V260" s="9"/>
      <c r="W260" s="123"/>
      <c r="X260" s="93"/>
      <c r="Y260" s="9"/>
      <c r="Z260" s="1"/>
      <c r="AA260" s="1"/>
      <c r="AB260" s="9"/>
      <c r="AC260" s="1"/>
      <c r="AD260" s="1"/>
      <c r="AE260" s="1"/>
      <c r="AF260" s="1"/>
      <c r="AG260" s="1"/>
      <c r="AH260" s="9"/>
      <c r="AI260" s="10"/>
      <c r="AJ260" s="10"/>
      <c r="AK260" s="9"/>
      <c r="AL260" s="9"/>
      <c r="AM260" s="9"/>
    </row>
    <row r="261" spans="1:39" ht="15" customHeight="1" x14ac:dyDescent="0.25">
      <c r="A261" s="1"/>
      <c r="B261" s="1"/>
      <c r="C261" s="120"/>
      <c r="D261" s="9"/>
      <c r="E261" s="124"/>
      <c r="F261" s="1"/>
      <c r="G261" s="125"/>
      <c r="H261" s="125"/>
      <c r="I261" s="1"/>
      <c r="J261" s="1"/>
      <c r="K261" s="126"/>
      <c r="L261" s="1"/>
      <c r="M261" s="1"/>
      <c r="N261" s="1"/>
      <c r="O261" s="1"/>
      <c r="P261" s="1"/>
      <c r="Q261" s="9"/>
      <c r="R261" s="9"/>
      <c r="S261" s="9"/>
      <c r="T261" s="9"/>
      <c r="U261" s="9"/>
      <c r="V261" s="9"/>
      <c r="W261" s="9"/>
      <c r="X261" s="4"/>
      <c r="Y261" s="105"/>
      <c r="Z261" s="1"/>
      <c r="AA261" s="1"/>
      <c r="AB261" s="105"/>
      <c r="AC261" s="1"/>
      <c r="AD261" s="1"/>
      <c r="AE261" s="1"/>
      <c r="AF261" s="1"/>
      <c r="AG261" s="1"/>
      <c r="AH261" s="9"/>
      <c r="AI261" s="10"/>
      <c r="AJ261" s="10"/>
      <c r="AK261" s="9"/>
      <c r="AL261" s="9"/>
      <c r="AM261" s="9"/>
    </row>
    <row r="262" spans="1:39" ht="15" customHeight="1" x14ac:dyDescent="0.25">
      <c r="A262" s="1"/>
      <c r="B262" s="1"/>
      <c r="C262" s="120"/>
      <c r="D262" s="9"/>
      <c r="E262" s="99"/>
      <c r="F262" s="1"/>
      <c r="G262" s="125"/>
      <c r="H262" s="125"/>
      <c r="I262" s="1"/>
      <c r="J262" s="1"/>
      <c r="K262" s="127"/>
      <c r="L262" s="1"/>
      <c r="M262" s="1"/>
      <c r="N262" s="1"/>
      <c r="O262" s="99"/>
      <c r="P262" s="1"/>
      <c r="Q262" s="9"/>
      <c r="R262" s="9"/>
      <c r="S262" s="9"/>
      <c r="T262" s="9"/>
      <c r="U262" s="9"/>
      <c r="V262" s="9"/>
      <c r="W262" s="70"/>
      <c r="X262" s="7"/>
      <c r="Y262" s="128"/>
      <c r="Z262" s="1"/>
      <c r="AA262" s="1"/>
      <c r="AB262" s="129"/>
      <c r="AC262" s="1"/>
      <c r="AD262" s="1"/>
      <c r="AE262" s="1"/>
      <c r="AF262" s="1"/>
      <c r="AG262" s="1"/>
      <c r="AH262" s="9"/>
      <c r="AI262" s="10"/>
      <c r="AJ262" s="10"/>
      <c r="AK262" s="9"/>
      <c r="AL262" s="9"/>
      <c r="AM262" s="9"/>
    </row>
    <row r="263" spans="1:39" ht="15" customHeight="1" x14ac:dyDescent="0.25">
      <c r="A263" s="1"/>
      <c r="B263" s="1"/>
      <c r="C263" s="120"/>
      <c r="D263" s="130" t="s">
        <v>393</v>
      </c>
      <c r="E263" s="1"/>
      <c r="F263" s="1"/>
      <c r="G263" s="125"/>
      <c r="H263" s="125"/>
      <c r="I263" s="1"/>
      <c r="J263" s="1"/>
      <c r="K263" s="127"/>
      <c r="L263" s="1"/>
      <c r="M263" s="1"/>
      <c r="N263" s="1"/>
      <c r="O263" s="131"/>
      <c r="P263" s="1"/>
      <c r="Q263" s="9"/>
      <c r="R263" s="9"/>
      <c r="S263" s="9"/>
      <c r="T263" s="9"/>
      <c r="U263" s="9"/>
      <c r="V263" s="9"/>
      <c r="W263" s="70"/>
      <c r="X263" s="7"/>
      <c r="Y263" s="128"/>
      <c r="Z263" s="1"/>
      <c r="AA263" s="1"/>
      <c r="AB263" s="129"/>
      <c r="AC263" s="1"/>
      <c r="AD263" s="1"/>
      <c r="AE263" s="1"/>
      <c r="AF263" s="1"/>
      <c r="AG263" s="1"/>
      <c r="AH263" s="9"/>
      <c r="AI263" s="10"/>
      <c r="AJ263" s="10"/>
      <c r="AK263" s="9"/>
      <c r="AL263" s="9"/>
      <c r="AM263" s="9"/>
    </row>
    <row r="264" spans="1:39" ht="14.25" customHeight="1" x14ac:dyDescent="0.25">
      <c r="A264" s="1"/>
      <c r="B264" s="1"/>
      <c r="C264" s="120"/>
      <c r="D264" s="9"/>
      <c r="E264" s="1"/>
      <c r="F264" s="1"/>
      <c r="G264" s="125"/>
      <c r="H264" s="125"/>
      <c r="I264" s="1"/>
      <c r="J264" s="1"/>
      <c r="K264" s="1"/>
      <c r="L264" s="1"/>
      <c r="M264" s="1"/>
      <c r="N264" s="1"/>
      <c r="O264" s="100"/>
      <c r="P264" s="1"/>
      <c r="Q264" s="9"/>
      <c r="R264" s="132">
        <f>MIN(E3:T254)</f>
        <v>1.3715277777778E-2</v>
      </c>
      <c r="S264" s="9"/>
      <c r="T264" s="9"/>
      <c r="U264" s="9"/>
      <c r="V264" s="9"/>
      <c r="W264" s="70"/>
      <c r="X264" s="7"/>
      <c r="Y264" s="128"/>
      <c r="Z264" s="1"/>
      <c r="AA264" s="1"/>
      <c r="AB264" s="129"/>
      <c r="AC264" s="1"/>
      <c r="AD264" s="1"/>
      <c r="AE264" s="1"/>
      <c r="AF264" s="1"/>
      <c r="AG264" s="1"/>
      <c r="AH264" s="9"/>
      <c r="AI264" s="10"/>
      <c r="AJ264" s="10"/>
      <c r="AK264" s="9"/>
      <c r="AL264" s="9"/>
      <c r="AM264" s="9"/>
    </row>
    <row r="265" spans="1:39" ht="14.25" customHeight="1" x14ac:dyDescent="0.25">
      <c r="A265" s="1"/>
      <c r="B265" s="1"/>
      <c r="C265" s="120"/>
      <c r="D265" s="9"/>
      <c r="E265" s="1"/>
      <c r="F265" s="1"/>
      <c r="G265" s="125"/>
      <c r="H265" s="125"/>
      <c r="I265" s="1"/>
      <c r="J265" s="1"/>
      <c r="K265" s="1"/>
      <c r="L265" s="1"/>
      <c r="M265" s="1"/>
      <c r="N265" s="1"/>
      <c r="O265" s="131"/>
      <c r="P265" s="1"/>
      <c r="Q265" s="9"/>
      <c r="R265" s="9"/>
      <c r="S265" s="9"/>
      <c r="T265" s="9"/>
      <c r="U265" s="9"/>
      <c r="V265" s="9"/>
      <c r="W265" s="70"/>
      <c r="X265" s="7"/>
      <c r="Y265" s="128"/>
      <c r="Z265" s="1"/>
      <c r="AA265" s="1"/>
      <c r="AB265" s="129"/>
      <c r="AC265" s="1"/>
      <c r="AD265" s="1"/>
      <c r="AE265" s="1"/>
      <c r="AF265" s="1"/>
      <c r="AG265" s="1"/>
      <c r="AH265" s="9"/>
      <c r="AI265" s="10"/>
      <c r="AJ265" s="10"/>
      <c r="AK265" s="9"/>
      <c r="AL265" s="9"/>
      <c r="AM265" s="9"/>
    </row>
    <row r="266" spans="1:39" ht="14.25" customHeight="1" x14ac:dyDescent="0.25">
      <c r="A266" s="1"/>
      <c r="B266" s="1"/>
      <c r="C266" s="120"/>
      <c r="D266" s="9"/>
      <c r="E266" s="1"/>
      <c r="F266" s="1"/>
      <c r="G266" s="125"/>
      <c r="H266" s="125"/>
      <c r="I266" s="1"/>
      <c r="J266" s="1"/>
      <c r="K266" s="1"/>
      <c r="L266" s="1"/>
      <c r="M266" s="1"/>
      <c r="N266" s="1"/>
      <c r="O266" s="131"/>
      <c r="P266" s="1"/>
      <c r="Q266" s="9"/>
      <c r="R266" s="9"/>
      <c r="S266" s="9"/>
      <c r="T266" s="9"/>
      <c r="U266" s="9"/>
      <c r="V266" s="9"/>
      <c r="W266" s="70"/>
      <c r="X266" s="7"/>
      <c r="Y266" s="128"/>
      <c r="Z266" s="1"/>
      <c r="AA266" s="1"/>
      <c r="AB266" s="129"/>
      <c r="AC266" s="1"/>
      <c r="AD266" s="1"/>
      <c r="AE266" s="1"/>
      <c r="AF266" s="1"/>
      <c r="AG266" s="1"/>
      <c r="AH266" s="9"/>
      <c r="AI266" s="10"/>
      <c r="AJ266" s="10"/>
      <c r="AK266" s="9"/>
      <c r="AL266" s="9"/>
      <c r="AM266" s="9"/>
    </row>
    <row r="267" spans="1:39" ht="14.25" customHeight="1" x14ac:dyDescent="0.25">
      <c r="A267" s="1"/>
      <c r="B267" s="1"/>
      <c r="C267" s="120"/>
      <c r="D267" s="9"/>
      <c r="E267" s="1"/>
      <c r="F267" s="1"/>
      <c r="G267" s="125"/>
      <c r="H267" s="125"/>
      <c r="I267" s="1"/>
      <c r="J267" s="1"/>
      <c r="K267" s="1"/>
      <c r="L267" s="1"/>
      <c r="M267" s="1"/>
      <c r="N267" s="1"/>
      <c r="O267" s="131"/>
      <c r="P267" s="1"/>
      <c r="Q267" s="9"/>
      <c r="R267" s="9"/>
      <c r="S267" s="9"/>
      <c r="T267" s="9"/>
      <c r="U267" s="9"/>
      <c r="V267" s="9"/>
      <c r="W267" s="70"/>
      <c r="X267" s="7"/>
      <c r="Y267" s="128"/>
      <c r="Z267" s="1"/>
      <c r="AA267" s="1"/>
      <c r="AB267" s="129"/>
      <c r="AC267" s="1"/>
      <c r="AD267" s="1"/>
      <c r="AE267" s="1"/>
      <c r="AF267" s="1"/>
      <c r="AG267" s="1"/>
      <c r="AH267" s="9"/>
      <c r="AI267" s="10"/>
      <c r="AJ267" s="10"/>
      <c r="AK267" s="9"/>
      <c r="AL267" s="9"/>
      <c r="AM267" s="9"/>
    </row>
    <row r="268" spans="1:39" ht="14.25" customHeight="1" x14ac:dyDescent="0.25">
      <c r="A268" s="1"/>
      <c r="B268" s="1"/>
      <c r="C268" s="120"/>
      <c r="D268" s="9"/>
      <c r="E268" s="1"/>
      <c r="F268" s="1"/>
      <c r="G268" s="125"/>
      <c r="H268" s="125"/>
      <c r="I268" s="1"/>
      <c r="J268" s="1"/>
      <c r="K268" s="1"/>
      <c r="L268" s="1"/>
      <c r="M268" s="1"/>
      <c r="N268" s="1"/>
      <c r="O268" s="131"/>
      <c r="P268" s="1"/>
      <c r="Q268" s="9"/>
      <c r="R268" s="9"/>
      <c r="S268" s="9"/>
      <c r="T268" s="9"/>
      <c r="U268" s="9"/>
      <c r="V268" s="9"/>
      <c r="W268" s="70"/>
      <c r="X268" s="7"/>
      <c r="Y268" s="128"/>
      <c r="Z268" s="1"/>
      <c r="AA268" s="1"/>
      <c r="AB268" s="129"/>
      <c r="AC268" s="1"/>
      <c r="AD268" s="1"/>
      <c r="AE268" s="1"/>
      <c r="AF268" s="1"/>
      <c r="AG268" s="1"/>
      <c r="AH268" s="9"/>
      <c r="AI268" s="10"/>
      <c r="AJ268" s="10"/>
      <c r="AK268" s="9"/>
      <c r="AL268" s="9"/>
      <c r="AM268" s="9"/>
    </row>
    <row r="269" spans="1:39" ht="14.25" customHeight="1" x14ac:dyDescent="0.25">
      <c r="A269" s="1"/>
      <c r="B269" s="1"/>
      <c r="C269" s="120"/>
      <c r="D269" s="9"/>
      <c r="E269" s="1"/>
      <c r="F269" s="1"/>
      <c r="G269" s="125"/>
      <c r="H269" s="125"/>
      <c r="I269" s="1"/>
      <c r="J269" s="1"/>
      <c r="K269" s="1"/>
      <c r="L269" s="1"/>
      <c r="M269" s="1"/>
      <c r="N269" s="1"/>
      <c r="O269" s="131"/>
      <c r="P269" s="1"/>
      <c r="Q269" s="9"/>
      <c r="R269" s="9"/>
      <c r="S269" s="9"/>
      <c r="T269" s="9"/>
      <c r="U269" s="9"/>
      <c r="V269" s="9"/>
      <c r="W269" s="70"/>
      <c r="X269" s="7"/>
      <c r="Y269" s="128"/>
      <c r="Z269" s="1"/>
      <c r="AA269" s="1"/>
      <c r="AB269" s="129"/>
      <c r="AC269" s="1"/>
      <c r="AD269" s="1"/>
      <c r="AE269" s="1"/>
      <c r="AF269" s="1"/>
      <c r="AG269" s="1"/>
      <c r="AH269" s="9"/>
      <c r="AI269" s="10"/>
      <c r="AJ269" s="10"/>
      <c r="AK269" s="9"/>
      <c r="AL269" s="9"/>
      <c r="AM269" s="9"/>
    </row>
    <row r="270" spans="1:39" ht="14.25" customHeight="1" x14ac:dyDescent="0.25">
      <c r="A270" s="1"/>
      <c r="B270" s="1"/>
      <c r="C270" s="120"/>
      <c r="D270" s="9"/>
      <c r="E270" s="1"/>
      <c r="F270" s="1"/>
      <c r="G270" s="125"/>
      <c r="H270" s="125"/>
      <c r="I270" s="1"/>
      <c r="J270" s="1"/>
      <c r="K270" s="1"/>
      <c r="L270" s="1"/>
      <c r="M270" s="1"/>
      <c r="N270" s="1"/>
      <c r="O270" s="131"/>
      <c r="P270" s="1"/>
      <c r="Q270" s="9"/>
      <c r="R270" s="9"/>
      <c r="S270" s="9"/>
      <c r="T270" s="9"/>
      <c r="U270" s="9"/>
      <c r="V270" s="9"/>
      <c r="W270" s="70"/>
      <c r="X270" s="7"/>
      <c r="Y270" s="128"/>
      <c r="Z270" s="1"/>
      <c r="AA270" s="1"/>
      <c r="AB270" s="129"/>
      <c r="AC270" s="1"/>
      <c r="AD270" s="1"/>
      <c r="AE270" s="1"/>
      <c r="AF270" s="1"/>
      <c r="AG270" s="1"/>
      <c r="AH270" s="9"/>
      <c r="AI270" s="10"/>
      <c r="AJ270" s="10"/>
      <c r="AK270" s="9"/>
      <c r="AL270" s="9"/>
      <c r="AM270" s="9"/>
    </row>
    <row r="271" spans="1:39" ht="14.25" customHeight="1" x14ac:dyDescent="0.25">
      <c r="A271" s="1"/>
      <c r="B271" s="1"/>
      <c r="C271" s="120"/>
      <c r="D271" s="9"/>
      <c r="E271" s="1"/>
      <c r="F271" s="1"/>
      <c r="G271" s="125"/>
      <c r="H271" s="125"/>
      <c r="I271" s="1"/>
      <c r="J271" s="1"/>
      <c r="K271" s="1"/>
      <c r="L271" s="1"/>
      <c r="M271" s="1"/>
      <c r="N271" s="1"/>
      <c r="O271" s="131"/>
      <c r="P271" s="1"/>
      <c r="Q271" s="9"/>
      <c r="R271" s="9"/>
      <c r="S271" s="9"/>
      <c r="T271" s="9"/>
      <c r="U271" s="9"/>
      <c r="V271" s="9"/>
      <c r="W271" s="70"/>
      <c r="X271" s="7"/>
      <c r="Y271" s="128"/>
      <c r="Z271" s="1"/>
      <c r="AA271" s="1"/>
      <c r="AB271" s="129"/>
      <c r="AC271" s="1"/>
      <c r="AD271" s="1"/>
      <c r="AE271" s="1"/>
      <c r="AF271" s="1"/>
      <c r="AG271" s="1"/>
      <c r="AH271" s="9"/>
      <c r="AI271" s="10"/>
      <c r="AJ271" s="10"/>
      <c r="AK271" s="9"/>
      <c r="AL271" s="9"/>
      <c r="AM271" s="9"/>
    </row>
    <row r="272" spans="1:39" ht="14.25" customHeight="1" x14ac:dyDescent="0.25">
      <c r="A272" s="1"/>
      <c r="B272" s="1"/>
      <c r="C272" s="120"/>
      <c r="D272" s="9"/>
      <c r="E272" s="1"/>
      <c r="F272" s="1"/>
      <c r="G272" s="125"/>
      <c r="H272" s="125"/>
      <c r="I272" s="1"/>
      <c r="J272" s="1"/>
      <c r="K272" s="1"/>
      <c r="L272" s="1"/>
      <c r="M272" s="1"/>
      <c r="N272" s="1"/>
      <c r="O272" s="1"/>
      <c r="P272" s="1"/>
      <c r="Q272" s="9"/>
      <c r="R272" s="9"/>
      <c r="S272" s="9"/>
      <c r="T272" s="9"/>
      <c r="U272" s="9"/>
      <c r="V272" s="9"/>
      <c r="W272" s="70"/>
      <c r="X272" s="7"/>
      <c r="Y272" s="133"/>
      <c r="Z272" s="1"/>
      <c r="AA272" s="1"/>
      <c r="AB272" s="134"/>
      <c r="AC272" s="1"/>
      <c r="AD272" s="1"/>
      <c r="AE272" s="1"/>
      <c r="AF272" s="1"/>
      <c r="AG272" s="1"/>
      <c r="AH272" s="9"/>
      <c r="AI272" s="10"/>
      <c r="AJ272" s="10"/>
      <c r="AK272" s="9"/>
      <c r="AL272" s="9"/>
      <c r="AM27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outlinePr summaryBelow="0" summaryRight="0"/>
  </sheetPr>
  <dimension ref="A1:O116"/>
  <sheetViews>
    <sheetView topLeftCell="A79" workbookViewId="0">
      <selection activeCell="L99" sqref="L99"/>
    </sheetView>
  </sheetViews>
  <sheetFormatPr defaultColWidth="14.42578125" defaultRowHeight="12.75" customHeight="1" x14ac:dyDescent="0.2"/>
  <cols>
    <col min="1" max="2" width="11.5703125" customWidth="1"/>
    <col min="3" max="3" width="19.5703125" customWidth="1"/>
    <col min="4" max="4" width="14" customWidth="1"/>
    <col min="5" max="5" width="15.5703125" customWidth="1"/>
    <col min="6" max="6" width="18.42578125" customWidth="1"/>
    <col min="7" max="10" width="10" customWidth="1"/>
    <col min="11" max="11" width="14.140625" customWidth="1"/>
    <col min="12" max="12" width="18.7109375" customWidth="1"/>
    <col min="13" max="13" width="10" customWidth="1"/>
    <col min="14" max="14" width="12.42578125" customWidth="1"/>
    <col min="15" max="15" width="10" customWidth="1"/>
  </cols>
  <sheetData>
    <row r="1" spans="1:15" ht="45" customHeight="1" x14ac:dyDescent="0.25">
      <c r="A1" s="135" t="s">
        <v>394</v>
      </c>
      <c r="B1" s="135" t="s">
        <v>1</v>
      </c>
      <c r="C1" s="135" t="s">
        <v>2</v>
      </c>
      <c r="D1" s="135" t="s">
        <v>23</v>
      </c>
      <c r="E1" s="135" t="s">
        <v>24</v>
      </c>
      <c r="F1" s="135" t="s">
        <v>25</v>
      </c>
      <c r="G1" s="13"/>
      <c r="H1" s="9"/>
      <c r="I1" s="70"/>
      <c r="J1" s="136" t="s">
        <v>394</v>
      </c>
      <c r="K1" s="136" t="s">
        <v>1</v>
      </c>
      <c r="L1" s="136" t="s">
        <v>2</v>
      </c>
      <c r="M1" s="136" t="s">
        <v>23</v>
      </c>
      <c r="N1" s="136" t="s">
        <v>24</v>
      </c>
      <c r="O1" s="136" t="s">
        <v>25</v>
      </c>
    </row>
    <row r="2" spans="1:15" ht="15" customHeight="1" x14ac:dyDescent="0.25">
      <c r="A2" s="55" t="s">
        <v>395</v>
      </c>
      <c r="B2" s="15" t="s">
        <v>36</v>
      </c>
      <c r="C2" s="16" t="s">
        <v>37</v>
      </c>
      <c r="D2" s="137">
        <v>17</v>
      </c>
      <c r="E2" s="22">
        <v>1.5185185185185E-2</v>
      </c>
      <c r="F2" s="138">
        <v>1.5324074074074E-2</v>
      </c>
      <c r="G2" s="13"/>
      <c r="H2" s="9"/>
      <c r="I2" s="70"/>
      <c r="J2" s="55" t="s">
        <v>396</v>
      </c>
      <c r="K2" s="15" t="s">
        <v>46</v>
      </c>
      <c r="L2" s="16" t="s">
        <v>242</v>
      </c>
      <c r="M2" s="137">
        <v>10</v>
      </c>
      <c r="N2" s="22">
        <v>1.8124999999999999E-2</v>
      </c>
      <c r="O2" s="138">
        <v>1.8368055555556002E-2</v>
      </c>
    </row>
    <row r="3" spans="1:15" ht="15" customHeight="1" x14ac:dyDescent="0.25">
      <c r="A3" s="71"/>
      <c r="B3" s="15" t="s">
        <v>236</v>
      </c>
      <c r="C3" s="16" t="s">
        <v>237</v>
      </c>
      <c r="D3" s="137">
        <v>8</v>
      </c>
      <c r="E3" s="22">
        <v>1.619212962963E-2</v>
      </c>
      <c r="F3" s="138">
        <v>1.6415895061728001E-2</v>
      </c>
      <c r="G3" s="13"/>
      <c r="H3" s="9"/>
      <c r="I3" s="70"/>
      <c r="J3" s="71"/>
      <c r="K3" s="15" t="s">
        <v>58</v>
      </c>
      <c r="L3" s="16" t="s">
        <v>60</v>
      </c>
      <c r="M3" s="137">
        <v>5</v>
      </c>
      <c r="N3" s="22">
        <v>1.8391203703704E-2</v>
      </c>
      <c r="O3" s="138">
        <v>1.8518518518518001E-2</v>
      </c>
    </row>
    <row r="4" spans="1:15" ht="15" customHeight="1" x14ac:dyDescent="0.25">
      <c r="A4" s="71"/>
      <c r="B4" s="15" t="s">
        <v>40</v>
      </c>
      <c r="C4" s="32" t="s">
        <v>41</v>
      </c>
      <c r="D4" s="137">
        <v>14</v>
      </c>
      <c r="E4" s="22">
        <v>1.7476851851852E-2</v>
      </c>
      <c r="F4" s="138">
        <v>1.7638888888888999E-2</v>
      </c>
      <c r="G4" s="13"/>
      <c r="H4" s="9"/>
      <c r="I4" s="70"/>
      <c r="J4" s="139"/>
      <c r="K4" s="15" t="s">
        <v>56</v>
      </c>
      <c r="L4" s="16" t="s">
        <v>301</v>
      </c>
      <c r="M4" s="137">
        <v>7</v>
      </c>
      <c r="N4" s="22">
        <v>1.8356481481482001E-2</v>
      </c>
      <c r="O4" s="138">
        <v>1.8526234567901E-2</v>
      </c>
    </row>
    <row r="5" spans="1:15" ht="15" customHeight="1" x14ac:dyDescent="0.25">
      <c r="A5" s="71"/>
      <c r="B5" s="15" t="s">
        <v>32</v>
      </c>
      <c r="C5" s="16" t="s">
        <v>33</v>
      </c>
      <c r="D5" s="137">
        <v>4</v>
      </c>
      <c r="E5" s="22">
        <v>1.7199074074073999E-2</v>
      </c>
      <c r="F5" s="138">
        <v>1.7746913580246999E-2</v>
      </c>
      <c r="G5" s="13"/>
      <c r="H5" s="9"/>
      <c r="I5" s="70"/>
      <c r="J5" s="71"/>
      <c r="K5" s="15" t="s">
        <v>46</v>
      </c>
      <c r="L5" s="16" t="s">
        <v>47</v>
      </c>
      <c r="M5" s="137">
        <v>8</v>
      </c>
      <c r="N5" s="22">
        <v>1.9270833333333001E-2</v>
      </c>
      <c r="O5" s="138">
        <v>1.9320987654321001E-2</v>
      </c>
    </row>
    <row r="6" spans="1:15" ht="15" customHeight="1" x14ac:dyDescent="0.25">
      <c r="A6" s="71"/>
      <c r="B6" s="15" t="s">
        <v>43</v>
      </c>
      <c r="C6" s="16" t="s">
        <v>44</v>
      </c>
      <c r="D6" s="137">
        <v>6</v>
      </c>
      <c r="E6" s="22">
        <v>1.8067129629629999E-2</v>
      </c>
      <c r="F6" s="138">
        <v>1.8406635802468999E-2</v>
      </c>
      <c r="G6" s="13"/>
      <c r="H6" s="9"/>
      <c r="I6" s="70"/>
      <c r="J6" s="71"/>
      <c r="K6" s="15" t="s">
        <v>48</v>
      </c>
      <c r="L6" s="32" t="s">
        <v>49</v>
      </c>
      <c r="M6" s="137">
        <v>8</v>
      </c>
      <c r="N6" s="22">
        <v>1.943287037037E-2</v>
      </c>
      <c r="O6" s="138">
        <v>1.974537037037E-2</v>
      </c>
    </row>
    <row r="7" spans="1:15" ht="15" customHeight="1" x14ac:dyDescent="0.25">
      <c r="A7" s="71"/>
      <c r="B7" s="15" t="s">
        <v>38</v>
      </c>
      <c r="C7" s="32" t="s">
        <v>39</v>
      </c>
      <c r="D7" s="137">
        <v>5</v>
      </c>
      <c r="E7" s="22">
        <v>1.9490740740740999E-2</v>
      </c>
      <c r="F7" s="138">
        <v>2.0092592592592998E-2</v>
      </c>
      <c r="G7" s="13"/>
      <c r="H7" s="9"/>
      <c r="I7" s="70"/>
      <c r="J7" s="71"/>
      <c r="K7" s="15" t="s">
        <v>52</v>
      </c>
      <c r="L7" s="16" t="s">
        <v>53</v>
      </c>
      <c r="M7" s="137">
        <v>6</v>
      </c>
      <c r="N7" s="22">
        <v>1.9652777777778001E-2</v>
      </c>
      <c r="O7" s="138">
        <v>1.9996141975308999E-2</v>
      </c>
    </row>
    <row r="8" spans="1:15" ht="15" customHeight="1" x14ac:dyDescent="0.25">
      <c r="A8" s="71"/>
      <c r="B8" s="15" t="s">
        <v>45</v>
      </c>
      <c r="C8" s="16" t="s">
        <v>44</v>
      </c>
      <c r="D8" s="137">
        <v>5</v>
      </c>
      <c r="E8" s="22">
        <v>2.2615740740740999E-2</v>
      </c>
      <c r="F8" s="138">
        <v>2.2816358024691001E-2</v>
      </c>
      <c r="G8" s="13"/>
      <c r="H8" s="9"/>
      <c r="I8" s="70"/>
      <c r="J8" s="71"/>
      <c r="K8" s="15" t="s">
        <v>50</v>
      </c>
      <c r="L8" s="32" t="s">
        <v>51</v>
      </c>
      <c r="M8" s="137">
        <v>3</v>
      </c>
      <c r="N8" s="22">
        <v>1.9178240740740999E-2</v>
      </c>
      <c r="O8" s="138">
        <v>2.0046296296296E-2</v>
      </c>
    </row>
    <row r="9" spans="1:15" ht="15" customHeight="1" x14ac:dyDescent="0.25">
      <c r="A9" s="140"/>
      <c r="B9" s="141"/>
      <c r="C9" s="142"/>
      <c r="D9" s="143"/>
      <c r="E9" s="144"/>
      <c r="F9" s="145"/>
      <c r="G9" s="9"/>
      <c r="H9" s="9"/>
      <c r="I9" s="70"/>
      <c r="J9" s="71"/>
      <c r="K9" s="15" t="s">
        <v>58</v>
      </c>
      <c r="L9" s="16" t="s">
        <v>59</v>
      </c>
      <c r="M9" s="137">
        <v>10</v>
      </c>
      <c r="N9" s="22">
        <v>2.0775462962962999E-2</v>
      </c>
      <c r="O9" s="138">
        <v>2.1103395061728002E-2</v>
      </c>
    </row>
    <row r="10" spans="1:15" ht="15" customHeight="1" x14ac:dyDescent="0.25">
      <c r="A10" s="55" t="s">
        <v>397</v>
      </c>
      <c r="B10" s="15" t="s">
        <v>63</v>
      </c>
      <c r="C10" s="16" t="s">
        <v>64</v>
      </c>
      <c r="D10" s="137">
        <v>6</v>
      </c>
      <c r="E10" s="22">
        <v>1.4560185185185001E-2</v>
      </c>
      <c r="F10" s="138">
        <v>1.4664351851851999E-2</v>
      </c>
      <c r="G10" s="13"/>
      <c r="H10" s="9"/>
      <c r="I10" s="70"/>
      <c r="J10" s="71"/>
      <c r="K10" s="15" t="s">
        <v>58</v>
      </c>
      <c r="L10" s="32" t="s">
        <v>57</v>
      </c>
      <c r="M10" s="137">
        <v>5</v>
      </c>
      <c r="N10" s="22">
        <v>2.1655092592593E-2</v>
      </c>
      <c r="O10" s="138">
        <v>2.1809413580246999E-2</v>
      </c>
    </row>
    <row r="11" spans="1:15" ht="15" customHeight="1" x14ac:dyDescent="0.25">
      <c r="A11" s="71"/>
      <c r="B11" s="15" t="s">
        <v>68</v>
      </c>
      <c r="C11" s="16" t="s">
        <v>69</v>
      </c>
      <c r="D11" s="137">
        <v>5</v>
      </c>
      <c r="E11" s="22">
        <v>1.5104166666667E-2</v>
      </c>
      <c r="F11" s="138">
        <v>1.5297067901235001E-2</v>
      </c>
      <c r="G11" s="13"/>
      <c r="H11" s="9"/>
      <c r="I11" s="70"/>
      <c r="J11" s="71"/>
      <c r="K11" s="15" t="s">
        <v>56</v>
      </c>
      <c r="L11" s="16" t="s">
        <v>57</v>
      </c>
      <c r="M11" s="137">
        <v>14</v>
      </c>
      <c r="N11" s="22">
        <v>2.5057870370370001E-2</v>
      </c>
      <c r="O11" s="138">
        <v>2.5489969135801999E-2</v>
      </c>
    </row>
    <row r="12" spans="1:15" ht="15" customHeight="1" x14ac:dyDescent="0.25">
      <c r="A12" s="71"/>
      <c r="B12" s="15" t="s">
        <v>61</v>
      </c>
      <c r="C12" s="16" t="s">
        <v>62</v>
      </c>
      <c r="D12" s="137">
        <v>5</v>
      </c>
      <c r="E12" s="22">
        <v>1.5381944444444001E-2</v>
      </c>
      <c r="F12" s="138">
        <v>1.5497685185185E-2</v>
      </c>
      <c r="G12" s="13"/>
      <c r="H12" s="9"/>
      <c r="I12" s="9"/>
      <c r="J12" s="146"/>
      <c r="K12" s="141"/>
      <c r="L12" s="142"/>
      <c r="M12" s="143"/>
      <c r="N12" s="144"/>
      <c r="O12" s="145"/>
    </row>
    <row r="13" spans="1:15" ht="15" customHeight="1" x14ac:dyDescent="0.25">
      <c r="A13" s="71"/>
      <c r="B13" s="15" t="s">
        <v>66</v>
      </c>
      <c r="C13" s="16" t="s">
        <v>67</v>
      </c>
      <c r="D13" s="137">
        <v>5</v>
      </c>
      <c r="E13" s="22">
        <v>1.5509259259259001E-2</v>
      </c>
      <c r="F13" s="138">
        <v>1.5671296296295999E-2</v>
      </c>
      <c r="G13" s="13"/>
      <c r="H13" s="9"/>
      <c r="I13" s="70"/>
      <c r="J13" s="55" t="s">
        <v>398</v>
      </c>
      <c r="K13" s="15" t="s">
        <v>70</v>
      </c>
      <c r="L13" s="39" t="s">
        <v>71</v>
      </c>
      <c r="M13" s="137">
        <v>7</v>
      </c>
      <c r="N13" s="22">
        <v>1.9074074074074E-2</v>
      </c>
      <c r="O13" s="138">
        <v>1.9301697530864002E-2</v>
      </c>
    </row>
    <row r="14" spans="1:15" ht="15" customHeight="1" x14ac:dyDescent="0.25">
      <c r="A14" s="71"/>
      <c r="B14" s="15" t="s">
        <v>32</v>
      </c>
      <c r="C14" s="32" t="s">
        <v>65</v>
      </c>
      <c r="D14" s="137">
        <v>3</v>
      </c>
      <c r="E14" s="22">
        <v>1.5324074074074E-2</v>
      </c>
      <c r="F14" s="138">
        <v>1.5848765432099E-2</v>
      </c>
      <c r="G14" s="13"/>
      <c r="H14" s="9"/>
      <c r="I14" s="9"/>
      <c r="J14" s="146"/>
      <c r="K14" s="147"/>
      <c r="L14" s="147"/>
      <c r="M14" s="147"/>
      <c r="N14" s="147"/>
      <c r="O14" s="147"/>
    </row>
    <row r="15" spans="1:15" ht="14.25" customHeight="1" x14ac:dyDescent="0.25">
      <c r="A15" s="148"/>
      <c r="B15" s="149"/>
      <c r="C15" s="93"/>
      <c r="D15" s="150"/>
      <c r="E15" s="151"/>
      <c r="F15" s="152"/>
      <c r="G15" s="9"/>
      <c r="H15" s="9"/>
      <c r="I15" s="70"/>
      <c r="J15" s="55" t="s">
        <v>399</v>
      </c>
      <c r="K15" s="15" t="s">
        <v>108</v>
      </c>
      <c r="L15" s="16" t="s">
        <v>109</v>
      </c>
      <c r="M15" s="137">
        <v>3</v>
      </c>
      <c r="N15" s="22">
        <v>1.6574074074074002E-2</v>
      </c>
      <c r="O15" s="138">
        <v>1.6855709876543001E-2</v>
      </c>
    </row>
    <row r="16" spans="1:15" ht="14.25" customHeight="1" x14ac:dyDescent="0.25">
      <c r="A16" s="153"/>
      <c r="B16" s="3"/>
      <c r="C16" s="4"/>
      <c r="D16" s="154"/>
      <c r="E16" s="2"/>
      <c r="F16" s="153"/>
      <c r="G16" s="9"/>
      <c r="H16" s="9"/>
      <c r="I16" s="70"/>
      <c r="J16" s="139"/>
      <c r="K16" s="15" t="s">
        <v>98</v>
      </c>
      <c r="L16" s="16" t="s">
        <v>99</v>
      </c>
      <c r="M16" s="137">
        <v>6</v>
      </c>
      <c r="N16" s="22">
        <v>1.6956018518517999E-2</v>
      </c>
      <c r="O16" s="138">
        <v>1.7152777777777999E-2</v>
      </c>
    </row>
    <row r="17" spans="1:15" ht="15" customHeight="1" x14ac:dyDescent="0.25">
      <c r="A17" s="55" t="s">
        <v>400</v>
      </c>
      <c r="B17" s="15" t="s">
        <v>32</v>
      </c>
      <c r="C17" s="32" t="s">
        <v>374</v>
      </c>
      <c r="D17" s="137">
        <v>6</v>
      </c>
      <c r="E17" s="22">
        <v>1.3738425925925999E-2</v>
      </c>
      <c r="F17" s="138">
        <v>1.380787037037E-2</v>
      </c>
      <c r="G17" s="13"/>
      <c r="H17" s="9"/>
      <c r="I17" s="70"/>
      <c r="J17" s="71"/>
      <c r="K17" s="15" t="s">
        <v>104</v>
      </c>
      <c r="L17" s="16" t="s">
        <v>105</v>
      </c>
      <c r="M17" s="137">
        <v>3</v>
      </c>
      <c r="N17" s="22">
        <v>1.8101851851852001E-2</v>
      </c>
      <c r="O17" s="138">
        <v>1.8618827160494001E-2</v>
      </c>
    </row>
    <row r="18" spans="1:15" ht="15" customHeight="1" x14ac:dyDescent="0.25">
      <c r="A18" s="71"/>
      <c r="B18" s="15" t="s">
        <v>86</v>
      </c>
      <c r="C18" s="16" t="s">
        <v>87</v>
      </c>
      <c r="D18" s="137">
        <v>4</v>
      </c>
      <c r="E18" s="22">
        <v>1.3715277777778E-2</v>
      </c>
      <c r="F18" s="138">
        <v>1.3896604938272E-2</v>
      </c>
      <c r="G18" s="13"/>
      <c r="H18" s="9"/>
      <c r="I18" s="70"/>
      <c r="J18" s="71"/>
      <c r="K18" s="15" t="s">
        <v>106</v>
      </c>
      <c r="L18" s="16" t="s">
        <v>107</v>
      </c>
      <c r="M18" s="137">
        <v>3</v>
      </c>
      <c r="N18" s="22">
        <v>1.8414351851852001E-2</v>
      </c>
      <c r="O18" s="138">
        <v>1.8622685185184999E-2</v>
      </c>
    </row>
    <row r="19" spans="1:15" ht="15" customHeight="1" x14ac:dyDescent="0.25">
      <c r="A19" s="71"/>
      <c r="B19" s="15" t="s">
        <v>81</v>
      </c>
      <c r="C19" s="16" t="s">
        <v>82</v>
      </c>
      <c r="D19" s="137">
        <v>19</v>
      </c>
      <c r="E19" s="22">
        <v>1.4745370370369999E-2</v>
      </c>
      <c r="F19" s="138">
        <v>1.4807098765432E-2</v>
      </c>
      <c r="G19" s="13"/>
      <c r="H19" s="9"/>
      <c r="I19" s="70"/>
      <c r="J19" s="71"/>
      <c r="K19" s="15" t="s">
        <v>100</v>
      </c>
      <c r="L19" s="16" t="s">
        <v>101</v>
      </c>
      <c r="M19" s="137">
        <v>11</v>
      </c>
      <c r="N19" s="22">
        <v>2.0335648148147999E-2</v>
      </c>
      <c r="O19" s="138">
        <v>2.0443672839505999E-2</v>
      </c>
    </row>
    <row r="20" spans="1:15" ht="15" customHeight="1" x14ac:dyDescent="0.25">
      <c r="A20" s="71"/>
      <c r="B20" s="15" t="s">
        <v>96</v>
      </c>
      <c r="C20" s="32" t="s">
        <v>97</v>
      </c>
      <c r="D20" s="137">
        <v>4</v>
      </c>
      <c r="E20" s="22">
        <v>1.5335648148147999E-2</v>
      </c>
      <c r="F20" s="138">
        <v>1.5486111111110999E-2</v>
      </c>
      <c r="G20" s="13"/>
      <c r="H20" s="9"/>
      <c r="I20" s="9"/>
      <c r="J20" s="146"/>
      <c r="K20" s="147"/>
      <c r="L20" s="147"/>
      <c r="M20" s="147"/>
      <c r="N20" s="147"/>
      <c r="O20" s="147"/>
    </row>
    <row r="21" spans="1:15" ht="15" customHeight="1" x14ac:dyDescent="0.25">
      <c r="A21" s="71"/>
      <c r="B21" s="15" t="s">
        <v>344</v>
      </c>
      <c r="C21" s="16" t="s">
        <v>345</v>
      </c>
      <c r="D21" s="137">
        <v>6</v>
      </c>
      <c r="E21" s="22">
        <v>1.5324074074074E-2</v>
      </c>
      <c r="F21" s="138">
        <v>1.5582561728395001E-2</v>
      </c>
      <c r="G21" s="13"/>
      <c r="H21" s="9"/>
      <c r="I21" s="70"/>
      <c r="J21" s="55" t="s">
        <v>401</v>
      </c>
      <c r="K21" s="15" t="s">
        <v>138</v>
      </c>
      <c r="L21" s="16" t="s">
        <v>139</v>
      </c>
      <c r="M21" s="137">
        <v>9</v>
      </c>
      <c r="N21" s="22">
        <v>1.8993055555555999E-2</v>
      </c>
      <c r="O21" s="138">
        <v>1.9170524691358E-2</v>
      </c>
    </row>
    <row r="22" spans="1:15" ht="15" customHeight="1" x14ac:dyDescent="0.25">
      <c r="A22" s="71"/>
      <c r="B22" s="15" t="s">
        <v>94</v>
      </c>
      <c r="C22" s="16" t="s">
        <v>95</v>
      </c>
      <c r="D22" s="137">
        <v>5</v>
      </c>
      <c r="E22" s="22">
        <v>1.5486111111110999E-2</v>
      </c>
      <c r="F22" s="138">
        <v>1.5644290123457E-2</v>
      </c>
      <c r="G22" s="13"/>
      <c r="H22" s="9"/>
      <c r="I22" s="70"/>
      <c r="J22" s="71"/>
      <c r="K22" s="15" t="s">
        <v>136</v>
      </c>
      <c r="L22" s="16" t="s">
        <v>137</v>
      </c>
      <c r="M22" s="137">
        <v>17</v>
      </c>
      <c r="N22" s="22">
        <v>1.90625E-2</v>
      </c>
      <c r="O22" s="138">
        <v>1.9209104938271999E-2</v>
      </c>
    </row>
    <row r="23" spans="1:15" ht="15" customHeight="1" x14ac:dyDescent="0.25">
      <c r="A23" s="71"/>
      <c r="B23" s="15" t="s">
        <v>75</v>
      </c>
      <c r="C23" s="16" t="s">
        <v>76</v>
      </c>
      <c r="D23" s="137">
        <v>17</v>
      </c>
      <c r="E23" s="22">
        <v>1.6296296296296E-2</v>
      </c>
      <c r="F23" s="138">
        <v>1.6408179012346001E-2</v>
      </c>
      <c r="G23" s="13"/>
      <c r="H23" s="9"/>
      <c r="I23" s="9"/>
      <c r="J23" s="146"/>
      <c r="K23" s="147"/>
      <c r="L23" s="147"/>
      <c r="M23" s="147"/>
      <c r="N23" s="147"/>
      <c r="O23" s="147"/>
    </row>
    <row r="24" spans="1:15" ht="15" customHeight="1" x14ac:dyDescent="0.25">
      <c r="A24" s="71"/>
      <c r="B24" s="15" t="s">
        <v>90</v>
      </c>
      <c r="C24" s="16" t="s">
        <v>91</v>
      </c>
      <c r="D24" s="137">
        <v>11</v>
      </c>
      <c r="E24" s="22">
        <v>1.6863425925926E-2</v>
      </c>
      <c r="F24" s="138">
        <v>1.6944444444443998E-2</v>
      </c>
      <c r="G24" s="13"/>
      <c r="H24" s="9"/>
      <c r="I24" s="70"/>
      <c r="J24" s="55" t="s">
        <v>402</v>
      </c>
      <c r="K24" s="15" t="s">
        <v>189</v>
      </c>
      <c r="L24" s="16" t="s">
        <v>149</v>
      </c>
      <c r="M24" s="137">
        <v>12</v>
      </c>
      <c r="N24" s="22">
        <v>1.6585648148147999E-2</v>
      </c>
      <c r="O24" s="138">
        <v>1.6701388888889002E-2</v>
      </c>
    </row>
    <row r="25" spans="1:15" ht="15" customHeight="1" x14ac:dyDescent="0.25">
      <c r="A25" s="71"/>
      <c r="B25" s="15" t="s">
        <v>75</v>
      </c>
      <c r="C25" s="32" t="s">
        <v>269</v>
      </c>
      <c r="D25" s="137">
        <v>5</v>
      </c>
      <c r="E25" s="22">
        <v>1.6921296296296E-2</v>
      </c>
      <c r="F25" s="138">
        <v>1.7125771604938E-2</v>
      </c>
      <c r="G25" s="13"/>
      <c r="H25" s="9"/>
      <c r="I25" s="70"/>
      <c r="J25" s="71"/>
      <c r="K25" s="15" t="s">
        <v>186</v>
      </c>
      <c r="L25" s="16" t="s">
        <v>187</v>
      </c>
      <c r="M25" s="137">
        <v>6</v>
      </c>
      <c r="N25" s="22">
        <v>1.7928240740741001E-2</v>
      </c>
      <c r="O25" s="138">
        <v>1.8016975308641998E-2</v>
      </c>
    </row>
    <row r="26" spans="1:15" ht="15" customHeight="1" x14ac:dyDescent="0.25">
      <c r="A26" s="71"/>
      <c r="B26" s="15" t="s">
        <v>79</v>
      </c>
      <c r="C26" s="16" t="s">
        <v>80</v>
      </c>
      <c r="D26" s="137">
        <v>13</v>
      </c>
      <c r="E26" s="22">
        <v>1.7164351851852E-2</v>
      </c>
      <c r="F26" s="138">
        <v>1.7287808641974999E-2</v>
      </c>
      <c r="G26" s="13"/>
      <c r="H26" s="9"/>
      <c r="I26" s="70"/>
      <c r="J26" s="71"/>
      <c r="K26" s="15" t="s">
        <v>190</v>
      </c>
      <c r="L26" s="16" t="s">
        <v>191</v>
      </c>
      <c r="M26" s="137">
        <v>16</v>
      </c>
      <c r="N26" s="22">
        <v>1.8240740740741002E-2</v>
      </c>
      <c r="O26" s="138">
        <v>1.8368055555556002E-2</v>
      </c>
    </row>
    <row r="27" spans="1:15" ht="15" customHeight="1" x14ac:dyDescent="0.25">
      <c r="A27" s="71"/>
      <c r="B27" s="15" t="s">
        <v>126</v>
      </c>
      <c r="C27" s="16" t="s">
        <v>261</v>
      </c>
      <c r="D27" s="137">
        <v>6</v>
      </c>
      <c r="E27" s="22">
        <v>1.7210648148147999E-2</v>
      </c>
      <c r="F27" s="138">
        <v>1.7411265432099001E-2</v>
      </c>
      <c r="G27" s="13"/>
      <c r="H27" s="9"/>
      <c r="I27" s="70"/>
      <c r="J27" s="71"/>
      <c r="K27" s="15" t="s">
        <v>196</v>
      </c>
      <c r="L27" s="32" t="s">
        <v>151</v>
      </c>
      <c r="M27" s="137">
        <v>13</v>
      </c>
      <c r="N27" s="22">
        <v>1.8657407407407001E-2</v>
      </c>
      <c r="O27" s="138">
        <v>1.8753858024691001E-2</v>
      </c>
    </row>
    <row r="28" spans="1:15" ht="15" customHeight="1" x14ac:dyDescent="0.25">
      <c r="A28" s="71"/>
      <c r="B28" s="15" t="s">
        <v>84</v>
      </c>
      <c r="C28" s="16" t="s">
        <v>85</v>
      </c>
      <c r="D28" s="137">
        <v>9</v>
      </c>
      <c r="E28" s="22">
        <v>1.7754629629629998E-2</v>
      </c>
      <c r="F28" s="138">
        <v>1.7804783950616999E-2</v>
      </c>
      <c r="G28" s="13"/>
      <c r="H28" s="9"/>
      <c r="I28" s="70"/>
      <c r="J28" s="71"/>
      <c r="K28" s="15" t="s">
        <v>70</v>
      </c>
      <c r="L28" s="16" t="s">
        <v>192</v>
      </c>
      <c r="M28" s="137">
        <v>6</v>
      </c>
      <c r="N28" s="22">
        <v>1.994212962963E-2</v>
      </c>
      <c r="O28" s="138">
        <v>2.0277777777777999E-2</v>
      </c>
    </row>
    <row r="29" spans="1:15" ht="15" customHeight="1" x14ac:dyDescent="0.25">
      <c r="A29" s="71"/>
      <c r="B29" s="15" t="s">
        <v>77</v>
      </c>
      <c r="C29" s="16" t="s">
        <v>83</v>
      </c>
      <c r="D29" s="137">
        <v>8</v>
      </c>
      <c r="E29" s="22">
        <v>1.7847222222222001E-2</v>
      </c>
      <c r="F29" s="138">
        <v>1.7947530864198001E-2</v>
      </c>
      <c r="G29" s="13"/>
      <c r="H29" s="9"/>
      <c r="I29" s="9"/>
      <c r="J29" s="146"/>
      <c r="K29" s="147"/>
      <c r="L29" s="147"/>
      <c r="M29" s="147"/>
      <c r="N29" s="147"/>
      <c r="O29" s="147"/>
    </row>
    <row r="30" spans="1:15" ht="15" customHeight="1" x14ac:dyDescent="0.25">
      <c r="A30" s="71"/>
      <c r="B30" s="15" t="s">
        <v>126</v>
      </c>
      <c r="C30" s="32" t="s">
        <v>263</v>
      </c>
      <c r="D30" s="137">
        <v>9</v>
      </c>
      <c r="E30" s="22">
        <v>1.7870370370369999E-2</v>
      </c>
      <c r="F30" s="138">
        <v>1.7947530864198001E-2</v>
      </c>
      <c r="G30" s="13"/>
      <c r="H30" s="9"/>
      <c r="I30" s="70"/>
      <c r="J30" s="55" t="s">
        <v>403</v>
      </c>
      <c r="K30" s="15" t="s">
        <v>219</v>
      </c>
      <c r="L30" s="16" t="s">
        <v>220</v>
      </c>
      <c r="M30" s="137">
        <v>14</v>
      </c>
      <c r="N30" s="22">
        <v>1.7604166666667E-2</v>
      </c>
      <c r="O30" s="138">
        <v>1.7739197530864E-2</v>
      </c>
    </row>
    <row r="31" spans="1:15" ht="15" customHeight="1" x14ac:dyDescent="0.25">
      <c r="A31" s="71"/>
      <c r="B31" s="15" t="s">
        <v>126</v>
      </c>
      <c r="C31" s="16" t="s">
        <v>262</v>
      </c>
      <c r="D31" s="137">
        <v>6</v>
      </c>
      <c r="E31" s="22">
        <v>1.8541666666667001E-2</v>
      </c>
      <c r="F31" s="138">
        <v>1.8904320987653999E-2</v>
      </c>
      <c r="G31" s="13"/>
      <c r="H31" s="9"/>
      <c r="I31" s="70"/>
      <c r="J31" s="71"/>
      <c r="K31" s="15" t="s">
        <v>221</v>
      </c>
      <c r="L31" s="39" t="s">
        <v>114</v>
      </c>
      <c r="M31" s="137">
        <v>10</v>
      </c>
      <c r="N31" s="22">
        <v>1.7997685185184999E-2</v>
      </c>
      <c r="O31" s="138">
        <v>1.8148148148148E-2</v>
      </c>
    </row>
    <row r="32" spans="1:15" ht="14.25" customHeight="1" x14ac:dyDescent="0.25">
      <c r="A32" s="71"/>
      <c r="B32" s="15" t="s">
        <v>77</v>
      </c>
      <c r="C32" s="16" t="s">
        <v>78</v>
      </c>
      <c r="D32" s="137">
        <v>3</v>
      </c>
      <c r="E32" s="22">
        <v>1.8020833333333E-2</v>
      </c>
      <c r="F32" s="138">
        <v>1.01203703703704</v>
      </c>
      <c r="G32" s="13"/>
      <c r="H32" s="9"/>
      <c r="I32" s="70"/>
      <c r="J32" s="71"/>
      <c r="K32" s="15" t="s">
        <v>222</v>
      </c>
      <c r="L32" s="32" t="s">
        <v>223</v>
      </c>
      <c r="M32" s="137">
        <v>6</v>
      </c>
      <c r="N32" s="22">
        <v>2.0173611111111E-2</v>
      </c>
      <c r="O32" s="138">
        <v>2.0273919753086001E-2</v>
      </c>
    </row>
    <row r="33" spans="1:15" ht="14.25" customHeight="1" x14ac:dyDescent="0.25">
      <c r="A33" s="71"/>
      <c r="B33" s="15" t="s">
        <v>88</v>
      </c>
      <c r="C33" s="16" t="s">
        <v>89</v>
      </c>
      <c r="D33" s="137">
        <v>4</v>
      </c>
      <c r="E33" s="22">
        <v>1.5706018518518002E-2</v>
      </c>
      <c r="F33" s="138">
        <v>1.34394675925926</v>
      </c>
      <c r="G33" s="13"/>
      <c r="H33" s="9"/>
      <c r="I33" s="70"/>
      <c r="J33" s="71"/>
      <c r="K33" s="15" t="s">
        <v>218</v>
      </c>
      <c r="L33" s="16" t="s">
        <v>202</v>
      </c>
      <c r="M33" s="137">
        <v>13</v>
      </c>
      <c r="N33" s="22">
        <v>2.0277777777777999E-2</v>
      </c>
      <c r="O33" s="138">
        <v>2.0351080246914E-2</v>
      </c>
    </row>
    <row r="34" spans="1:15" ht="14.25" customHeight="1" x14ac:dyDescent="0.25">
      <c r="A34" s="140"/>
      <c r="B34" s="141"/>
      <c r="C34" s="147"/>
      <c r="D34" s="143"/>
      <c r="E34" s="87"/>
      <c r="F34" s="140"/>
      <c r="G34" s="9"/>
      <c r="H34" s="9"/>
      <c r="I34" s="9"/>
      <c r="J34" s="146"/>
      <c r="K34" s="147"/>
      <c r="L34" s="147"/>
      <c r="M34" s="147"/>
      <c r="N34" s="147"/>
      <c r="O34" s="147"/>
    </row>
    <row r="35" spans="1:15" ht="14.25" customHeight="1" x14ac:dyDescent="0.25">
      <c r="A35" s="55" t="s">
        <v>404</v>
      </c>
      <c r="B35" s="15" t="s">
        <v>117</v>
      </c>
      <c r="C35" s="16" t="s">
        <v>118</v>
      </c>
      <c r="D35" s="137">
        <v>13</v>
      </c>
      <c r="E35" s="22">
        <v>1.5173611111111001E-2</v>
      </c>
      <c r="F35" s="138">
        <v>1.5281635802468999E-2</v>
      </c>
      <c r="G35" s="13"/>
      <c r="H35" s="9"/>
      <c r="I35" s="70"/>
      <c r="J35" s="55" t="s">
        <v>405</v>
      </c>
      <c r="K35" s="15" t="s">
        <v>224</v>
      </c>
      <c r="L35" s="16" t="s">
        <v>149</v>
      </c>
      <c r="M35" s="137">
        <v>4</v>
      </c>
      <c r="N35" s="22">
        <v>2.0520833333332999E-2</v>
      </c>
      <c r="O35" s="138">
        <v>2.0783179012346002E-2</v>
      </c>
    </row>
    <row r="36" spans="1:15" ht="15" customHeight="1" x14ac:dyDescent="0.25">
      <c r="A36" s="71"/>
      <c r="B36" s="15" t="s">
        <v>111</v>
      </c>
      <c r="C36" s="16" t="s">
        <v>112</v>
      </c>
      <c r="D36" s="137">
        <v>13</v>
      </c>
      <c r="E36" s="22">
        <v>1.5266203703704E-2</v>
      </c>
      <c r="F36" s="138">
        <v>1.5304783950617001E-2</v>
      </c>
      <c r="G36" s="13"/>
      <c r="H36" s="9"/>
      <c r="I36" s="9"/>
      <c r="J36" s="148"/>
      <c r="K36" s="149"/>
      <c r="L36" s="93"/>
      <c r="M36" s="150"/>
      <c r="N36" s="151"/>
      <c r="O36" s="152"/>
    </row>
    <row r="37" spans="1:15" ht="15" customHeight="1" x14ac:dyDescent="0.25">
      <c r="A37" s="71"/>
      <c r="B37" s="15" t="s">
        <v>126</v>
      </c>
      <c r="C37" s="16" t="s">
        <v>44</v>
      </c>
      <c r="D37" s="137">
        <v>17</v>
      </c>
      <c r="E37" s="22">
        <v>1.587962962963E-2</v>
      </c>
      <c r="F37" s="138">
        <v>1.5902777777778002E-2</v>
      </c>
      <c r="G37" s="13"/>
      <c r="H37" s="9"/>
      <c r="I37" s="9"/>
      <c r="J37" s="155"/>
      <c r="K37" s="9"/>
      <c r="L37" s="9"/>
      <c r="M37" s="9"/>
      <c r="N37" s="9"/>
      <c r="O37" s="9"/>
    </row>
    <row r="38" spans="1:15" ht="15" customHeight="1" x14ac:dyDescent="0.25">
      <c r="A38" s="71"/>
      <c r="B38" s="15" t="s">
        <v>119</v>
      </c>
      <c r="C38" s="32" t="s">
        <v>120</v>
      </c>
      <c r="D38" s="137">
        <v>8</v>
      </c>
      <c r="E38" s="22">
        <v>1.5648148148148001E-2</v>
      </c>
      <c r="F38" s="138">
        <v>1.5918209876543001E-2</v>
      </c>
      <c r="G38" s="13"/>
      <c r="H38" s="9"/>
      <c r="I38" s="9"/>
      <c r="J38" s="155"/>
      <c r="K38" s="9"/>
      <c r="L38" s="9"/>
      <c r="M38" s="9"/>
      <c r="N38" s="9"/>
      <c r="O38" s="9"/>
    </row>
    <row r="39" spans="1:15" ht="15" customHeight="1" x14ac:dyDescent="0.25">
      <c r="A39" s="71"/>
      <c r="B39" s="15" t="s">
        <v>75</v>
      </c>
      <c r="C39" s="16" t="s">
        <v>113</v>
      </c>
      <c r="D39" s="137">
        <v>13</v>
      </c>
      <c r="E39" s="22">
        <v>1.6018518518517998E-2</v>
      </c>
      <c r="F39" s="138">
        <v>1.6149691358024999E-2</v>
      </c>
      <c r="G39" s="13"/>
      <c r="H39" s="9"/>
      <c r="I39" s="9"/>
      <c r="J39" s="155"/>
      <c r="K39" s="9"/>
      <c r="L39" s="9"/>
      <c r="M39" s="9"/>
      <c r="N39" s="9"/>
      <c r="O39" s="9"/>
    </row>
    <row r="40" spans="1:15" ht="15" customHeight="1" x14ac:dyDescent="0.25">
      <c r="A40" s="71"/>
      <c r="B40" s="15" t="s">
        <v>77</v>
      </c>
      <c r="C40" s="16" t="s">
        <v>114</v>
      </c>
      <c r="D40" s="137">
        <v>13</v>
      </c>
      <c r="E40" s="22">
        <v>1.6180555555556E-2</v>
      </c>
      <c r="F40" s="138">
        <v>1.6257716049383E-2</v>
      </c>
      <c r="G40" s="13"/>
      <c r="H40" s="9"/>
      <c r="I40" s="9"/>
      <c r="J40" s="155"/>
      <c r="K40" s="9"/>
      <c r="L40" s="9"/>
      <c r="M40" s="9"/>
      <c r="N40" s="9"/>
      <c r="O40" s="9"/>
    </row>
    <row r="41" spans="1:15" ht="15" customHeight="1" x14ac:dyDescent="0.25">
      <c r="A41" s="71"/>
      <c r="B41" s="15" t="s">
        <v>61</v>
      </c>
      <c r="C41" s="32" t="s">
        <v>124</v>
      </c>
      <c r="D41" s="137">
        <v>4</v>
      </c>
      <c r="E41" s="22">
        <v>1.6597222222221999E-2</v>
      </c>
      <c r="F41" s="138">
        <v>1.6658950617284E-2</v>
      </c>
      <c r="G41" s="13"/>
      <c r="H41" s="9"/>
      <c r="I41" s="9"/>
      <c r="J41" s="155"/>
      <c r="K41" s="9"/>
      <c r="L41" s="9"/>
      <c r="M41" s="9"/>
      <c r="N41" s="9"/>
      <c r="O41" s="9"/>
    </row>
    <row r="42" spans="1:15" ht="15" customHeight="1" x14ac:dyDescent="0.25">
      <c r="A42" s="71"/>
      <c r="B42" s="15" t="s">
        <v>128</v>
      </c>
      <c r="C42" s="16" t="s">
        <v>129</v>
      </c>
      <c r="D42" s="137">
        <v>10</v>
      </c>
      <c r="E42" s="22">
        <v>1.7025462962962999E-2</v>
      </c>
      <c r="F42" s="138">
        <v>1.7129629629630001E-2</v>
      </c>
      <c r="G42" s="13"/>
      <c r="H42" s="9"/>
      <c r="I42" s="9"/>
      <c r="J42" s="155"/>
      <c r="K42" s="9"/>
      <c r="L42" s="9"/>
      <c r="M42" s="9"/>
      <c r="N42" s="9"/>
      <c r="O42" s="9"/>
    </row>
    <row r="43" spans="1:15" ht="15" customHeight="1" x14ac:dyDescent="0.25">
      <c r="A43" s="71"/>
      <c r="B43" s="15" t="s">
        <v>122</v>
      </c>
      <c r="C43" s="51" t="s">
        <v>123</v>
      </c>
      <c r="D43" s="137">
        <v>12</v>
      </c>
      <c r="E43" s="22">
        <v>1.7118055555556001E-2</v>
      </c>
      <c r="F43" s="138">
        <v>1.7191358024691E-2</v>
      </c>
      <c r="G43" s="13"/>
      <c r="H43" s="9"/>
      <c r="I43" s="9"/>
      <c r="J43" s="155"/>
      <c r="K43" s="9"/>
      <c r="L43" s="9"/>
      <c r="M43" s="9"/>
      <c r="N43" s="9"/>
      <c r="O43" s="9"/>
    </row>
    <row r="44" spans="1:15" ht="15" customHeight="1" x14ac:dyDescent="0.25">
      <c r="A44" s="71"/>
      <c r="B44" s="15" t="s">
        <v>86</v>
      </c>
      <c r="C44" s="16" t="s">
        <v>101</v>
      </c>
      <c r="D44" s="137">
        <v>14</v>
      </c>
      <c r="E44" s="22">
        <v>1.7442129629630002E-2</v>
      </c>
      <c r="F44" s="138">
        <v>1.7507716049383001E-2</v>
      </c>
      <c r="G44" s="13"/>
      <c r="H44" s="9"/>
      <c r="I44" s="9"/>
      <c r="J44" s="155"/>
      <c r="K44" s="9"/>
      <c r="L44" s="9"/>
      <c r="M44" s="9"/>
      <c r="N44" s="9"/>
      <c r="O44" s="9"/>
    </row>
    <row r="45" spans="1:15" ht="15" customHeight="1" x14ac:dyDescent="0.25">
      <c r="A45" s="71"/>
      <c r="B45" s="15" t="s">
        <v>127</v>
      </c>
      <c r="C45" s="39" t="s">
        <v>57</v>
      </c>
      <c r="D45" s="137">
        <v>12</v>
      </c>
      <c r="E45" s="22">
        <v>1.7662037037037E-2</v>
      </c>
      <c r="F45" s="138">
        <v>1.8148148148148E-2</v>
      </c>
      <c r="G45" s="13"/>
      <c r="H45" s="9"/>
      <c r="I45" s="9"/>
      <c r="J45" s="155"/>
      <c r="K45" s="9"/>
      <c r="L45" s="9"/>
      <c r="M45" s="9"/>
      <c r="N45" s="9"/>
      <c r="O45" s="9"/>
    </row>
    <row r="46" spans="1:15" ht="15" customHeight="1" x14ac:dyDescent="0.25">
      <c r="A46" s="71"/>
      <c r="B46" s="15" t="s">
        <v>134</v>
      </c>
      <c r="C46" s="39" t="s">
        <v>135</v>
      </c>
      <c r="D46" s="137">
        <v>7</v>
      </c>
      <c r="E46" s="22">
        <v>1.8587962962963001E-2</v>
      </c>
      <c r="F46" s="138">
        <v>1.8703703703704E-2</v>
      </c>
      <c r="G46" s="13"/>
      <c r="H46" s="9"/>
      <c r="I46" s="9"/>
      <c r="J46" s="155"/>
      <c r="K46" s="9"/>
      <c r="L46" s="9"/>
      <c r="M46" s="9"/>
      <c r="N46" s="9"/>
      <c r="O46" s="9"/>
    </row>
    <row r="47" spans="1:15" ht="15" customHeight="1" x14ac:dyDescent="0.25">
      <c r="A47" s="71"/>
      <c r="B47" s="15" t="s">
        <v>121</v>
      </c>
      <c r="C47" s="16" t="s">
        <v>114</v>
      </c>
      <c r="D47" s="137">
        <v>9</v>
      </c>
      <c r="E47" s="22">
        <v>1.8553240740740998E-2</v>
      </c>
      <c r="F47" s="138">
        <v>1.8719135802468999E-2</v>
      </c>
      <c r="G47" s="13"/>
      <c r="H47" s="9"/>
      <c r="I47" s="9"/>
      <c r="J47" s="155"/>
      <c r="K47" s="9"/>
      <c r="L47" s="9"/>
      <c r="M47" s="9"/>
      <c r="N47" s="9"/>
      <c r="O47" s="9"/>
    </row>
    <row r="48" spans="1:15" ht="15" customHeight="1" x14ac:dyDescent="0.25">
      <c r="A48" s="71"/>
      <c r="B48" s="15" t="s">
        <v>63</v>
      </c>
      <c r="C48" s="16" t="s">
        <v>110</v>
      </c>
      <c r="D48" s="137">
        <v>3</v>
      </c>
      <c r="E48" s="22">
        <v>1.9201388888889E-2</v>
      </c>
      <c r="F48" s="138">
        <v>1.9421296296295999E-2</v>
      </c>
      <c r="G48" s="13"/>
      <c r="H48" s="9"/>
      <c r="I48" s="9"/>
      <c r="J48" s="155"/>
      <c r="K48" s="9"/>
      <c r="L48" s="9"/>
      <c r="M48" s="9"/>
      <c r="N48" s="9"/>
      <c r="O48" s="9"/>
    </row>
    <row r="49" spans="1:15" ht="15" customHeight="1" x14ac:dyDescent="0.25">
      <c r="A49" s="71"/>
      <c r="B49" s="15" t="s">
        <v>131</v>
      </c>
      <c r="C49" s="16" t="s">
        <v>107</v>
      </c>
      <c r="D49" s="137">
        <v>6</v>
      </c>
      <c r="E49" s="22">
        <v>1.9224537037036998E-2</v>
      </c>
      <c r="F49" s="138">
        <v>1.9506172839506002E-2</v>
      </c>
      <c r="G49" s="13"/>
      <c r="H49" s="9"/>
      <c r="I49" s="9"/>
      <c r="J49" s="155"/>
      <c r="K49" s="9"/>
      <c r="L49" s="9"/>
      <c r="M49" s="9"/>
      <c r="N49" s="9"/>
      <c r="O49" s="9"/>
    </row>
    <row r="50" spans="1:15" ht="14.25" customHeight="1" x14ac:dyDescent="0.25">
      <c r="A50" s="140"/>
      <c r="B50" s="141"/>
      <c r="C50" s="147"/>
      <c r="D50" s="143"/>
      <c r="E50" s="87"/>
      <c r="F50" s="140"/>
      <c r="G50" s="9"/>
      <c r="H50" s="9"/>
      <c r="I50" s="9"/>
      <c r="J50" s="155"/>
      <c r="K50" s="9"/>
      <c r="L50" s="9"/>
      <c r="M50" s="9"/>
      <c r="N50" s="9"/>
      <c r="O50" s="9"/>
    </row>
    <row r="51" spans="1:15" ht="15" customHeight="1" x14ac:dyDescent="0.25">
      <c r="A51" s="55" t="s">
        <v>406</v>
      </c>
      <c r="B51" s="15" t="s">
        <v>79</v>
      </c>
      <c r="C51" s="16" t="s">
        <v>146</v>
      </c>
      <c r="D51" s="137">
        <v>18</v>
      </c>
      <c r="E51" s="22">
        <v>1.4976851851852E-2</v>
      </c>
      <c r="F51" s="138">
        <v>1.4992283950617E-2</v>
      </c>
      <c r="G51" s="13"/>
      <c r="H51" s="9"/>
      <c r="I51" s="9"/>
      <c r="J51" s="155"/>
      <c r="K51" s="9"/>
      <c r="L51" s="9"/>
      <c r="M51" s="9"/>
      <c r="N51" s="9"/>
      <c r="O51" s="9"/>
    </row>
    <row r="52" spans="1:15" ht="15" customHeight="1" x14ac:dyDescent="0.25">
      <c r="A52" s="71"/>
      <c r="B52" s="15" t="s">
        <v>147</v>
      </c>
      <c r="C52" s="16" t="s">
        <v>178</v>
      </c>
      <c r="D52" s="137">
        <v>8</v>
      </c>
      <c r="E52" s="22">
        <v>1.5092592592592999E-2</v>
      </c>
      <c r="F52" s="138">
        <v>1.514274691358E-2</v>
      </c>
      <c r="G52" s="13"/>
      <c r="H52" s="9"/>
      <c r="I52" s="9"/>
      <c r="J52" s="155"/>
      <c r="K52" s="9"/>
      <c r="L52" s="9"/>
      <c r="M52" s="9"/>
      <c r="N52" s="9"/>
      <c r="O52" s="9"/>
    </row>
    <row r="53" spans="1:15" ht="14.25" customHeight="1" x14ac:dyDescent="0.25">
      <c r="A53" s="71"/>
      <c r="B53" s="15" t="s">
        <v>144</v>
      </c>
      <c r="C53" s="32" t="s">
        <v>145</v>
      </c>
      <c r="D53" s="137">
        <v>6</v>
      </c>
      <c r="E53" s="22">
        <v>1.5208333333332999E-2</v>
      </c>
      <c r="F53" s="138">
        <v>1.5316358024691E-2</v>
      </c>
      <c r="G53" s="13"/>
      <c r="H53" s="9"/>
      <c r="I53" s="9"/>
      <c r="J53" s="155"/>
      <c r="K53" s="9"/>
      <c r="L53" s="9"/>
      <c r="M53" s="9"/>
      <c r="N53" s="9"/>
      <c r="O53" s="9"/>
    </row>
    <row r="54" spans="1:15" ht="14.25" customHeight="1" x14ac:dyDescent="0.25">
      <c r="A54" s="71"/>
      <c r="B54" s="15" t="s">
        <v>147</v>
      </c>
      <c r="C54" s="16" t="s">
        <v>184</v>
      </c>
      <c r="D54" s="137">
        <v>5</v>
      </c>
      <c r="E54" s="22">
        <v>1.5335648148147999E-2</v>
      </c>
      <c r="F54" s="138">
        <v>1.5378086419753001E-2</v>
      </c>
      <c r="G54" s="13"/>
      <c r="H54" s="9"/>
      <c r="I54" s="9"/>
      <c r="J54" s="155"/>
      <c r="K54" s="9"/>
      <c r="L54" s="9"/>
      <c r="M54" s="9"/>
      <c r="N54" s="9"/>
      <c r="O54" s="9"/>
    </row>
    <row r="55" spans="1:15" ht="14.25" customHeight="1" x14ac:dyDescent="0.25">
      <c r="A55" s="71"/>
      <c r="B55" s="15" t="s">
        <v>179</v>
      </c>
      <c r="C55" s="16" t="s">
        <v>181</v>
      </c>
      <c r="D55" s="137">
        <v>8</v>
      </c>
      <c r="E55" s="22">
        <v>1.5196759259259E-2</v>
      </c>
      <c r="F55" s="138">
        <v>1.5408950617283999E-2</v>
      </c>
      <c r="G55" s="13"/>
      <c r="H55" s="9"/>
      <c r="I55" s="9"/>
      <c r="J55" s="155"/>
      <c r="K55" s="9"/>
      <c r="L55" s="9"/>
      <c r="M55" s="9"/>
      <c r="N55" s="9"/>
      <c r="O55" s="9"/>
    </row>
    <row r="56" spans="1:15" ht="14.25" customHeight="1" x14ac:dyDescent="0.25">
      <c r="A56" s="71"/>
      <c r="B56" s="15" t="s">
        <v>140</v>
      </c>
      <c r="C56" s="16" t="s">
        <v>141</v>
      </c>
      <c r="D56" s="137">
        <v>19</v>
      </c>
      <c r="E56" s="22">
        <v>1.5428240740741001E-2</v>
      </c>
      <c r="F56" s="138">
        <v>1.5474537037037E-2</v>
      </c>
      <c r="G56" s="13"/>
      <c r="H56" s="9"/>
      <c r="I56" s="9"/>
      <c r="J56" s="155"/>
      <c r="K56" s="9"/>
      <c r="L56" s="9"/>
      <c r="M56" s="9"/>
      <c r="N56" s="9"/>
      <c r="O56" s="9"/>
    </row>
    <row r="57" spans="1:15" ht="14.25" customHeight="1" x14ac:dyDescent="0.25">
      <c r="A57" s="71"/>
      <c r="B57" s="15" t="s">
        <v>150</v>
      </c>
      <c r="C57" s="16" t="s">
        <v>151</v>
      </c>
      <c r="D57" s="137">
        <v>16</v>
      </c>
      <c r="E57" s="22">
        <v>1.5868055555555999E-2</v>
      </c>
      <c r="F57" s="138">
        <v>1.5906635802469E-2</v>
      </c>
      <c r="G57" s="13"/>
      <c r="H57" s="9"/>
      <c r="I57" s="9"/>
      <c r="J57" s="155"/>
      <c r="K57" s="9"/>
      <c r="L57" s="9"/>
      <c r="M57" s="9"/>
      <c r="N57" s="9"/>
      <c r="O57" s="9"/>
    </row>
    <row r="58" spans="1:15" ht="14.25" customHeight="1" x14ac:dyDescent="0.25">
      <c r="A58" s="71"/>
      <c r="B58" s="15" t="s">
        <v>147</v>
      </c>
      <c r="C58" s="16" t="s">
        <v>64</v>
      </c>
      <c r="D58" s="137">
        <v>8</v>
      </c>
      <c r="E58" s="22">
        <v>1.5891203703704001E-2</v>
      </c>
      <c r="F58" s="138">
        <v>1.6114969135802001E-2</v>
      </c>
      <c r="G58" s="13"/>
      <c r="H58" s="9"/>
      <c r="I58" s="9"/>
      <c r="J58" s="155"/>
      <c r="K58" s="9"/>
      <c r="L58" s="9"/>
      <c r="M58" s="9"/>
      <c r="N58" s="9"/>
      <c r="O58" s="9"/>
    </row>
    <row r="59" spans="1:15" ht="14.25" customHeight="1" x14ac:dyDescent="0.25">
      <c r="A59" s="71"/>
      <c r="B59" s="15" t="s">
        <v>122</v>
      </c>
      <c r="C59" s="32" t="s">
        <v>169</v>
      </c>
      <c r="D59" s="137">
        <v>7</v>
      </c>
      <c r="E59" s="22">
        <v>1.6168981481481999E-2</v>
      </c>
      <c r="F59" s="138">
        <v>1.6257716049383E-2</v>
      </c>
      <c r="G59" s="13"/>
      <c r="H59" s="9"/>
      <c r="I59" s="9"/>
      <c r="J59" s="155"/>
      <c r="K59" s="9"/>
      <c r="L59" s="9"/>
      <c r="M59" s="9"/>
      <c r="N59" s="9"/>
      <c r="O59" s="9"/>
    </row>
    <row r="60" spans="1:15" ht="14.25" customHeight="1" x14ac:dyDescent="0.25">
      <c r="A60" s="71"/>
      <c r="B60" s="15" t="s">
        <v>154</v>
      </c>
      <c r="C60" s="16" t="s">
        <v>155</v>
      </c>
      <c r="D60" s="137">
        <v>13</v>
      </c>
      <c r="E60" s="22">
        <v>1.6168981481481999E-2</v>
      </c>
      <c r="F60" s="138">
        <v>1.639274691358E-2</v>
      </c>
      <c r="G60" s="13"/>
      <c r="H60" s="9"/>
      <c r="I60" s="9"/>
      <c r="J60" s="155"/>
      <c r="K60" s="9"/>
      <c r="L60" s="9"/>
      <c r="M60" s="9"/>
      <c r="N60" s="9"/>
      <c r="O60" s="9"/>
    </row>
    <row r="61" spans="1:15" ht="14.25" customHeight="1" x14ac:dyDescent="0.25">
      <c r="A61" s="71"/>
      <c r="B61" s="15" t="s">
        <v>128</v>
      </c>
      <c r="C61" s="16" t="s">
        <v>172</v>
      </c>
      <c r="D61" s="137">
        <v>8</v>
      </c>
      <c r="E61" s="22">
        <v>1.6423611111111E-2</v>
      </c>
      <c r="F61" s="138">
        <v>1.6512345679012001E-2</v>
      </c>
      <c r="G61" s="13"/>
      <c r="H61" s="9"/>
      <c r="I61" s="9"/>
      <c r="J61" s="155"/>
      <c r="K61" s="9"/>
      <c r="L61" s="9"/>
      <c r="M61" s="9"/>
      <c r="N61" s="9"/>
      <c r="O61" s="9"/>
    </row>
    <row r="62" spans="1:15" ht="14.25" customHeight="1" x14ac:dyDescent="0.25">
      <c r="A62" s="71"/>
      <c r="B62" s="15" t="s">
        <v>126</v>
      </c>
      <c r="C62" s="16" t="s">
        <v>162</v>
      </c>
      <c r="D62" s="137">
        <v>17</v>
      </c>
      <c r="E62" s="22">
        <v>1.6620370370370001E-2</v>
      </c>
      <c r="F62" s="138">
        <v>1.6751543209875999E-2</v>
      </c>
      <c r="G62" s="13"/>
      <c r="H62" s="9"/>
      <c r="I62" s="9"/>
      <c r="J62" s="155"/>
      <c r="K62" s="9"/>
      <c r="L62" s="9"/>
      <c r="M62" s="9"/>
      <c r="N62" s="9"/>
      <c r="O62" s="9"/>
    </row>
    <row r="63" spans="1:15" ht="14.25" customHeight="1" x14ac:dyDescent="0.25">
      <c r="A63" s="71"/>
      <c r="B63" s="15" t="s">
        <v>156</v>
      </c>
      <c r="C63" s="16" t="s">
        <v>157</v>
      </c>
      <c r="D63" s="137">
        <v>13</v>
      </c>
      <c r="E63" s="22">
        <v>1.6736111111111E-2</v>
      </c>
      <c r="F63" s="138">
        <v>1.6867283950616999E-2</v>
      </c>
      <c r="G63" s="13"/>
      <c r="H63" s="9"/>
      <c r="I63" s="9"/>
      <c r="J63" s="155"/>
      <c r="K63" s="9"/>
      <c r="L63" s="9"/>
      <c r="M63" s="9"/>
      <c r="N63" s="9"/>
      <c r="O63" s="9"/>
    </row>
    <row r="64" spans="1:15" ht="14.25" customHeight="1" x14ac:dyDescent="0.25">
      <c r="A64" s="71"/>
      <c r="B64" s="15" t="s">
        <v>117</v>
      </c>
      <c r="C64" s="16" t="s">
        <v>149</v>
      </c>
      <c r="D64" s="137">
        <v>7</v>
      </c>
      <c r="E64" s="22">
        <v>1.6944444444443998E-2</v>
      </c>
      <c r="F64" s="138">
        <v>1.6990740740741E-2</v>
      </c>
      <c r="G64" s="13"/>
      <c r="H64" s="9"/>
      <c r="I64" s="9"/>
      <c r="J64" s="155"/>
      <c r="K64" s="9"/>
      <c r="L64" s="9"/>
      <c r="M64" s="9"/>
      <c r="N64" s="9"/>
      <c r="O64" s="9"/>
    </row>
    <row r="65" spans="1:15" ht="14.25" customHeight="1" x14ac:dyDescent="0.25">
      <c r="A65" s="71"/>
      <c r="B65" s="15" t="s">
        <v>165</v>
      </c>
      <c r="C65" s="16" t="s">
        <v>166</v>
      </c>
      <c r="D65" s="137">
        <v>7</v>
      </c>
      <c r="E65" s="22">
        <v>1.6909722222222E-2</v>
      </c>
      <c r="F65" s="138">
        <v>1.6990740740741E-2</v>
      </c>
      <c r="G65" s="13"/>
      <c r="H65" s="9"/>
      <c r="I65" s="9"/>
      <c r="J65" s="155"/>
      <c r="K65" s="9"/>
      <c r="L65" s="9"/>
      <c r="M65" s="9"/>
      <c r="N65" s="9"/>
      <c r="O65" s="9"/>
    </row>
    <row r="66" spans="1:15" ht="14.25" customHeight="1" x14ac:dyDescent="0.25">
      <c r="A66" s="71"/>
      <c r="B66" s="15" t="s">
        <v>182</v>
      </c>
      <c r="C66" s="16" t="s">
        <v>183</v>
      </c>
      <c r="D66" s="137">
        <v>7</v>
      </c>
      <c r="E66" s="22">
        <v>1.6875000000000001E-2</v>
      </c>
      <c r="F66" s="138">
        <v>1.701774691358E-2</v>
      </c>
      <c r="G66" s="13"/>
      <c r="H66" s="9"/>
      <c r="I66" s="9"/>
      <c r="J66" s="155"/>
      <c r="K66" s="9"/>
      <c r="L66" s="9"/>
      <c r="M66" s="9"/>
      <c r="N66" s="9"/>
      <c r="O66" s="9"/>
    </row>
    <row r="67" spans="1:15" ht="14.25" customHeight="1" x14ac:dyDescent="0.25">
      <c r="A67" s="71"/>
      <c r="B67" s="15" t="s">
        <v>160</v>
      </c>
      <c r="C67" s="32" t="s">
        <v>161</v>
      </c>
      <c r="D67" s="137">
        <v>14</v>
      </c>
      <c r="E67" s="22">
        <v>1.7048611111111001E-2</v>
      </c>
      <c r="F67" s="138">
        <v>1.7067901234568E-2</v>
      </c>
      <c r="G67" s="13"/>
      <c r="H67" s="9"/>
      <c r="I67" s="9"/>
      <c r="J67" s="155"/>
      <c r="K67" s="9"/>
      <c r="L67" s="9"/>
      <c r="M67" s="9"/>
      <c r="N67" s="9"/>
      <c r="O67" s="9"/>
    </row>
    <row r="68" spans="1:15" ht="14.25" customHeight="1" x14ac:dyDescent="0.25">
      <c r="A68" s="71"/>
      <c r="B68" s="15" t="s">
        <v>140</v>
      </c>
      <c r="C68" s="16" t="s">
        <v>142</v>
      </c>
      <c r="D68" s="137">
        <v>11</v>
      </c>
      <c r="E68" s="22">
        <v>1.6979166666667E-2</v>
      </c>
      <c r="F68" s="138">
        <v>1.7098765432099001E-2</v>
      </c>
      <c r="G68" s="13"/>
      <c r="H68" s="9"/>
      <c r="I68" s="9"/>
      <c r="J68" s="155"/>
      <c r="K68" s="9"/>
      <c r="L68" s="9"/>
      <c r="M68" s="9"/>
      <c r="N68" s="9"/>
      <c r="O68" s="9"/>
    </row>
    <row r="69" spans="1:15" ht="14.25" customHeight="1" x14ac:dyDescent="0.25">
      <c r="A69" s="71"/>
      <c r="B69" s="15" t="s">
        <v>170</v>
      </c>
      <c r="C69" s="32" t="s">
        <v>171</v>
      </c>
      <c r="D69" s="137">
        <v>6</v>
      </c>
      <c r="E69" s="22">
        <v>1.6944444444443998E-2</v>
      </c>
      <c r="F69" s="138">
        <v>1.7118055555556001E-2</v>
      </c>
      <c r="G69" s="13"/>
      <c r="H69" s="9"/>
      <c r="I69" s="9"/>
      <c r="J69" s="155"/>
      <c r="K69" s="9"/>
      <c r="L69" s="9"/>
      <c r="M69" s="9"/>
      <c r="N69" s="9"/>
      <c r="O69" s="9"/>
    </row>
    <row r="70" spans="1:15" ht="14.25" customHeight="1" x14ac:dyDescent="0.25">
      <c r="A70" s="71"/>
      <c r="B70" s="15" t="s">
        <v>176</v>
      </c>
      <c r="C70" s="16" t="s">
        <v>177</v>
      </c>
      <c r="D70" s="137">
        <v>7</v>
      </c>
      <c r="E70" s="22">
        <v>1.6990740740741E-2</v>
      </c>
      <c r="F70" s="138">
        <v>1.7179783950616999E-2</v>
      </c>
      <c r="G70" s="13"/>
      <c r="H70" s="9"/>
      <c r="I70" s="9"/>
      <c r="J70" s="155"/>
      <c r="K70" s="9"/>
      <c r="L70" s="9"/>
      <c r="M70" s="9"/>
      <c r="N70" s="9"/>
      <c r="O70" s="9"/>
    </row>
    <row r="71" spans="1:15" ht="14.25" customHeight="1" x14ac:dyDescent="0.25">
      <c r="A71" s="71"/>
      <c r="B71" s="15" t="s">
        <v>158</v>
      </c>
      <c r="C71" s="16" t="s">
        <v>159</v>
      </c>
      <c r="D71" s="137">
        <v>10</v>
      </c>
      <c r="E71" s="22">
        <v>1.7199074074073999E-2</v>
      </c>
      <c r="F71" s="138">
        <v>1.7253086419753001E-2</v>
      </c>
      <c r="G71" s="13"/>
      <c r="H71" s="9"/>
      <c r="I71" s="9"/>
      <c r="J71" s="155"/>
      <c r="K71" s="9"/>
      <c r="L71" s="9"/>
      <c r="M71" s="9"/>
      <c r="N71" s="9"/>
      <c r="O71" s="9"/>
    </row>
    <row r="72" spans="1:15" ht="14.25" customHeight="1" x14ac:dyDescent="0.25">
      <c r="A72" s="71"/>
      <c r="B72" s="15" t="s">
        <v>173</v>
      </c>
      <c r="C72" s="32" t="s">
        <v>165</v>
      </c>
      <c r="D72" s="137">
        <v>8</v>
      </c>
      <c r="E72" s="22">
        <v>1.7384259259258999E-2</v>
      </c>
      <c r="F72" s="138">
        <v>1.7472993827159999E-2</v>
      </c>
      <c r="G72" s="13"/>
      <c r="H72" s="9"/>
      <c r="I72" s="9"/>
      <c r="J72" s="155"/>
      <c r="K72" s="9"/>
      <c r="L72" s="9"/>
      <c r="M72" s="9"/>
      <c r="N72" s="9"/>
      <c r="O72" s="9"/>
    </row>
    <row r="73" spans="1:15" ht="14.25" customHeight="1" x14ac:dyDescent="0.25">
      <c r="A73" s="71"/>
      <c r="B73" s="15" t="s">
        <v>128</v>
      </c>
      <c r="C73" s="16" t="s">
        <v>148</v>
      </c>
      <c r="D73" s="137">
        <v>12</v>
      </c>
      <c r="E73" s="22">
        <v>1.7476851851852E-2</v>
      </c>
      <c r="F73" s="138">
        <v>1.7604166666667E-2</v>
      </c>
      <c r="G73" s="13"/>
      <c r="H73" s="9"/>
      <c r="I73" s="9"/>
      <c r="J73" s="155"/>
      <c r="K73" s="9"/>
      <c r="L73" s="9"/>
      <c r="M73" s="9"/>
      <c r="N73" s="9"/>
      <c r="O73" s="9"/>
    </row>
    <row r="74" spans="1:15" ht="14.25" customHeight="1" x14ac:dyDescent="0.25">
      <c r="A74" s="71"/>
      <c r="B74" s="15" t="s">
        <v>152</v>
      </c>
      <c r="C74" s="16" t="s">
        <v>153</v>
      </c>
      <c r="D74" s="137">
        <v>14</v>
      </c>
      <c r="E74" s="22">
        <v>1.7685185185184998E-2</v>
      </c>
      <c r="F74" s="138">
        <v>1.7773919753085999E-2</v>
      </c>
      <c r="G74" s="13"/>
      <c r="H74" s="9"/>
      <c r="I74" s="9"/>
      <c r="J74" s="155"/>
      <c r="K74" s="9"/>
      <c r="L74" s="9"/>
      <c r="M74" s="9"/>
      <c r="N74" s="9"/>
      <c r="O74" s="9"/>
    </row>
    <row r="75" spans="1:15" ht="15" customHeight="1" x14ac:dyDescent="0.25">
      <c r="A75" s="71"/>
      <c r="B75" s="15" t="s">
        <v>167</v>
      </c>
      <c r="C75" s="16" t="s">
        <v>168</v>
      </c>
      <c r="D75" s="137">
        <v>10</v>
      </c>
      <c r="E75" s="22">
        <v>1.7916666666667001E-2</v>
      </c>
      <c r="F75" s="138">
        <v>1.7943672839506E-2</v>
      </c>
      <c r="G75" s="13"/>
      <c r="H75" s="9"/>
      <c r="I75" s="9"/>
      <c r="J75" s="155"/>
      <c r="K75" s="9"/>
      <c r="L75" s="9"/>
      <c r="M75" s="9"/>
      <c r="N75" s="9"/>
      <c r="O75" s="9"/>
    </row>
    <row r="76" spans="1:15" ht="14.25" customHeight="1" x14ac:dyDescent="0.25">
      <c r="A76" s="71"/>
      <c r="B76" s="15" t="s">
        <v>86</v>
      </c>
      <c r="C76" s="16" t="s">
        <v>185</v>
      </c>
      <c r="D76" s="137">
        <v>3</v>
      </c>
      <c r="E76" s="22">
        <v>1.8101851851852001E-2</v>
      </c>
      <c r="F76" s="138">
        <v>1.8499228395062E-2</v>
      </c>
      <c r="G76" s="13"/>
      <c r="H76" s="9"/>
      <c r="I76" s="9"/>
      <c r="J76" s="155"/>
      <c r="K76" s="9"/>
      <c r="L76" s="9"/>
      <c r="M76" s="9"/>
      <c r="N76" s="9"/>
      <c r="O76" s="9"/>
    </row>
    <row r="77" spans="1:15" ht="14.25" customHeight="1" x14ac:dyDescent="0.25">
      <c r="A77" s="71"/>
      <c r="B77" s="15" t="s">
        <v>81</v>
      </c>
      <c r="C77" s="39" t="s">
        <v>175</v>
      </c>
      <c r="D77" s="137">
        <v>8</v>
      </c>
      <c r="E77" s="22">
        <v>1.8738425925925999E-2</v>
      </c>
      <c r="F77" s="138">
        <v>1.9232253086420001E-2</v>
      </c>
      <c r="G77" s="13"/>
      <c r="H77" s="9"/>
      <c r="I77" s="9"/>
      <c r="J77" s="155"/>
      <c r="K77" s="9"/>
      <c r="L77" s="9"/>
      <c r="M77" s="9"/>
      <c r="N77" s="9"/>
      <c r="O77" s="9"/>
    </row>
    <row r="78" spans="1:15" ht="14.25" customHeight="1" x14ac:dyDescent="0.25">
      <c r="A78" s="71"/>
      <c r="B78" s="15" t="s">
        <v>174</v>
      </c>
      <c r="C78" s="32" t="s">
        <v>49</v>
      </c>
      <c r="D78" s="137">
        <v>3</v>
      </c>
      <c r="E78" s="22">
        <v>1.9224537037036998E-2</v>
      </c>
      <c r="F78" s="138">
        <v>1.9402006172839999E-2</v>
      </c>
      <c r="G78" s="13"/>
      <c r="H78" s="9"/>
      <c r="I78" s="9"/>
      <c r="J78" s="155"/>
      <c r="K78" s="9"/>
      <c r="L78" s="9"/>
      <c r="M78" s="9"/>
      <c r="N78" s="9"/>
      <c r="O78" s="9"/>
    </row>
    <row r="79" spans="1:15" ht="14.25" customHeight="1" x14ac:dyDescent="0.25">
      <c r="A79" s="140"/>
      <c r="B79" s="141"/>
      <c r="C79" s="147"/>
      <c r="D79" s="143"/>
      <c r="E79" s="87"/>
      <c r="F79" s="140"/>
      <c r="G79" s="9"/>
      <c r="H79" s="9"/>
      <c r="I79" s="9"/>
      <c r="J79" s="155"/>
      <c r="K79" s="9"/>
      <c r="L79" s="9"/>
      <c r="M79" s="9"/>
      <c r="N79" s="9"/>
      <c r="O79" s="9"/>
    </row>
    <row r="80" spans="1:15" ht="15" customHeight="1" x14ac:dyDescent="0.25">
      <c r="A80" s="55" t="s">
        <v>407</v>
      </c>
      <c r="B80" s="15" t="s">
        <v>208</v>
      </c>
      <c r="C80" s="16" t="s">
        <v>209</v>
      </c>
      <c r="D80" s="137">
        <v>17</v>
      </c>
      <c r="E80" s="22">
        <v>1.5208333333332999E-2</v>
      </c>
      <c r="F80" s="138">
        <v>1.5300925925926001E-2</v>
      </c>
      <c r="G80" s="13"/>
      <c r="H80" s="9"/>
      <c r="I80" s="9"/>
      <c r="J80" s="155"/>
      <c r="K80" s="9"/>
      <c r="L80" s="9"/>
      <c r="M80" s="9"/>
      <c r="N80" s="9"/>
      <c r="O80" s="9"/>
    </row>
    <row r="81" spans="1:15" ht="15" customHeight="1" x14ac:dyDescent="0.25">
      <c r="A81" s="71"/>
      <c r="B81" s="15" t="s">
        <v>197</v>
      </c>
      <c r="C81" s="16" t="s">
        <v>198</v>
      </c>
      <c r="D81" s="137">
        <v>12</v>
      </c>
      <c r="E81" s="22">
        <v>1.6006944444444001E-2</v>
      </c>
      <c r="F81" s="138">
        <v>1.6033950617284E-2</v>
      </c>
      <c r="G81" s="13"/>
      <c r="H81" s="9"/>
      <c r="I81" s="9"/>
      <c r="J81" s="155"/>
      <c r="K81" s="9"/>
      <c r="L81" s="9"/>
      <c r="M81" s="9"/>
      <c r="N81" s="9"/>
      <c r="O81" s="9"/>
    </row>
    <row r="82" spans="1:15" ht="15" customHeight="1" x14ac:dyDescent="0.25">
      <c r="A82" s="71"/>
      <c r="B82" s="15" t="s">
        <v>205</v>
      </c>
      <c r="C82" s="16" t="s">
        <v>206</v>
      </c>
      <c r="D82" s="137">
        <v>5</v>
      </c>
      <c r="E82" s="22">
        <v>1.6307870370370001E-2</v>
      </c>
      <c r="F82" s="138">
        <v>1.6531635802469E-2</v>
      </c>
      <c r="G82" s="13"/>
      <c r="H82" s="9"/>
      <c r="I82" s="9"/>
      <c r="J82" s="155"/>
      <c r="K82" s="9"/>
      <c r="L82" s="9"/>
      <c r="M82" s="9"/>
      <c r="N82" s="9"/>
      <c r="O82" s="9"/>
    </row>
    <row r="83" spans="1:15" ht="15" customHeight="1" x14ac:dyDescent="0.25">
      <c r="A83" s="71"/>
      <c r="B83" s="15" t="s">
        <v>174</v>
      </c>
      <c r="C83" s="16" t="s">
        <v>204</v>
      </c>
      <c r="D83" s="137">
        <v>16</v>
      </c>
      <c r="E83" s="22">
        <v>1.6504629629630001E-2</v>
      </c>
      <c r="F83" s="138">
        <v>1.6712962962962999E-2</v>
      </c>
      <c r="G83" s="13"/>
      <c r="H83" s="9"/>
      <c r="I83" s="9"/>
      <c r="J83" s="155"/>
      <c r="K83" s="9"/>
      <c r="L83" s="9"/>
      <c r="M83" s="9"/>
      <c r="N83" s="9"/>
      <c r="O83" s="9"/>
    </row>
    <row r="84" spans="1:15" ht="15" customHeight="1" x14ac:dyDescent="0.25">
      <c r="A84" s="71"/>
      <c r="B84" s="15" t="s">
        <v>201</v>
      </c>
      <c r="C84" s="16" t="s">
        <v>202</v>
      </c>
      <c r="D84" s="137">
        <v>11</v>
      </c>
      <c r="E84" s="22">
        <v>1.6574074074074002E-2</v>
      </c>
      <c r="F84" s="138">
        <v>1.6793981481482E-2</v>
      </c>
      <c r="G84" s="13"/>
      <c r="H84" s="9"/>
      <c r="I84" s="9"/>
      <c r="J84" s="155"/>
      <c r="K84" s="9"/>
      <c r="L84" s="9"/>
      <c r="M84" s="9"/>
      <c r="N84" s="9"/>
      <c r="O84" s="9"/>
    </row>
    <row r="85" spans="1:15" ht="15" customHeight="1" x14ac:dyDescent="0.25">
      <c r="A85" s="71"/>
      <c r="B85" s="15" t="s">
        <v>132</v>
      </c>
      <c r="C85" s="16" t="s">
        <v>216</v>
      </c>
      <c r="D85" s="137">
        <v>5</v>
      </c>
      <c r="E85" s="22">
        <v>1.6851851851852E-2</v>
      </c>
      <c r="F85" s="138">
        <v>1.6975308641974999E-2</v>
      </c>
      <c r="G85" s="13"/>
      <c r="H85" s="9"/>
      <c r="I85" s="9"/>
      <c r="J85" s="155"/>
      <c r="K85" s="9"/>
      <c r="L85" s="9"/>
      <c r="M85" s="9"/>
      <c r="N85" s="9"/>
      <c r="O85" s="9"/>
    </row>
    <row r="86" spans="1:15" ht="15" customHeight="1" x14ac:dyDescent="0.25">
      <c r="A86" s="71"/>
      <c r="B86" s="15" t="s">
        <v>79</v>
      </c>
      <c r="C86" s="16" t="s">
        <v>210</v>
      </c>
      <c r="D86" s="137">
        <v>6</v>
      </c>
      <c r="E86" s="22">
        <v>1.6840277777777999E-2</v>
      </c>
      <c r="F86" s="138">
        <v>1.7056327160494E-2</v>
      </c>
      <c r="G86" s="13"/>
      <c r="H86" s="9"/>
      <c r="I86" s="9"/>
      <c r="J86" s="155"/>
      <c r="K86" s="9"/>
      <c r="L86" s="9"/>
      <c r="M86" s="9"/>
      <c r="N86" s="9"/>
      <c r="O86" s="9"/>
    </row>
    <row r="87" spans="1:15" ht="15" customHeight="1" x14ac:dyDescent="0.25">
      <c r="A87" s="71"/>
      <c r="B87" s="15" t="s">
        <v>179</v>
      </c>
      <c r="C87" s="16" t="s">
        <v>207</v>
      </c>
      <c r="D87" s="137">
        <v>17</v>
      </c>
      <c r="E87" s="22">
        <v>1.7407407407407E-2</v>
      </c>
      <c r="F87" s="138">
        <v>1.7584876543210001E-2</v>
      </c>
      <c r="G87" s="13"/>
      <c r="H87" s="9"/>
      <c r="I87" s="9"/>
      <c r="J87" s="155"/>
      <c r="K87" s="9"/>
      <c r="L87" s="9"/>
      <c r="M87" s="9"/>
      <c r="N87" s="9"/>
      <c r="O87" s="9"/>
    </row>
    <row r="88" spans="1:15" ht="15" customHeight="1" x14ac:dyDescent="0.25">
      <c r="A88" s="71"/>
      <c r="B88" s="15" t="s">
        <v>199</v>
      </c>
      <c r="C88" s="16" t="s">
        <v>200</v>
      </c>
      <c r="D88" s="137">
        <v>6</v>
      </c>
      <c r="E88" s="22">
        <v>1.7696759259258999E-2</v>
      </c>
      <c r="F88" s="138">
        <v>1.7800925925926001E-2</v>
      </c>
      <c r="G88" s="13"/>
      <c r="H88" s="9"/>
      <c r="I88" s="9"/>
      <c r="J88" s="155"/>
      <c r="K88" s="9"/>
      <c r="L88" s="9"/>
      <c r="M88" s="9"/>
      <c r="N88" s="9"/>
      <c r="O88" s="9"/>
    </row>
    <row r="89" spans="1:15" ht="15" customHeight="1" x14ac:dyDescent="0.25">
      <c r="A89" s="71"/>
      <c r="B89" s="15" t="s">
        <v>213</v>
      </c>
      <c r="C89" s="39" t="s">
        <v>214</v>
      </c>
      <c r="D89" s="137">
        <v>12</v>
      </c>
      <c r="E89" s="22">
        <v>1.8009259259258999E-2</v>
      </c>
      <c r="F89" s="138">
        <v>1.8078703703703999E-2</v>
      </c>
      <c r="G89" s="13"/>
      <c r="H89" s="9"/>
      <c r="I89" s="9"/>
      <c r="J89" s="155"/>
      <c r="K89" s="9"/>
      <c r="L89" s="9"/>
      <c r="M89" s="9"/>
      <c r="N89" s="9"/>
      <c r="O89" s="9"/>
    </row>
    <row r="90" spans="1:15" ht="15" customHeight="1" x14ac:dyDescent="0.25">
      <c r="A90" s="71"/>
      <c r="B90" s="15" t="s">
        <v>182</v>
      </c>
      <c r="C90" s="32" t="s">
        <v>211</v>
      </c>
      <c r="D90" s="137">
        <v>3</v>
      </c>
      <c r="E90" s="22">
        <v>1.8078703703703999E-2</v>
      </c>
      <c r="F90" s="138">
        <v>1.8441358024691001E-2</v>
      </c>
      <c r="G90" s="13"/>
      <c r="H90" s="9"/>
      <c r="I90" s="9"/>
      <c r="J90" s="155"/>
      <c r="K90" s="9"/>
      <c r="L90" s="9"/>
      <c r="M90" s="9"/>
      <c r="N90" s="9"/>
      <c r="O90" s="9"/>
    </row>
    <row r="91" spans="1:15" ht="15" customHeight="1" x14ac:dyDescent="0.25">
      <c r="A91" s="71"/>
      <c r="B91" s="15" t="s">
        <v>176</v>
      </c>
      <c r="C91" s="16" t="s">
        <v>175</v>
      </c>
      <c r="D91" s="137">
        <v>4</v>
      </c>
      <c r="E91" s="22">
        <v>1.8310185185184999E-2</v>
      </c>
      <c r="F91" s="138">
        <v>1.8703703703704E-2</v>
      </c>
      <c r="G91" s="13"/>
      <c r="H91" s="9"/>
      <c r="I91" s="9"/>
      <c r="J91" s="155"/>
      <c r="K91" s="9"/>
      <c r="L91" s="9"/>
      <c r="M91" s="9"/>
      <c r="N91" s="9"/>
      <c r="O91" s="9"/>
    </row>
    <row r="92" spans="1:15" ht="15" customHeight="1" x14ac:dyDescent="0.25">
      <c r="A92" s="71"/>
      <c r="B92" s="15" t="s">
        <v>217</v>
      </c>
      <c r="C92" s="16" t="s">
        <v>69</v>
      </c>
      <c r="D92" s="137">
        <v>9</v>
      </c>
      <c r="E92" s="22">
        <v>1.9085648148148001E-2</v>
      </c>
      <c r="F92" s="138">
        <v>1.9189814814815E-2</v>
      </c>
      <c r="G92" s="13"/>
      <c r="H92" s="9"/>
      <c r="I92" s="9"/>
      <c r="J92" s="155"/>
      <c r="K92" s="9"/>
      <c r="L92" s="9"/>
      <c r="M92" s="9"/>
      <c r="N92" s="9"/>
      <c r="O92" s="9"/>
    </row>
    <row r="93" spans="1:15" ht="15" customHeight="1" x14ac:dyDescent="0.25">
      <c r="A93" s="71"/>
      <c r="B93" s="15" t="s">
        <v>81</v>
      </c>
      <c r="C93" s="16" t="s">
        <v>203</v>
      </c>
      <c r="D93" s="137">
        <v>5</v>
      </c>
      <c r="E93" s="22">
        <v>1.9155092592593001E-2</v>
      </c>
      <c r="F93" s="138">
        <v>1.9232253086420001E-2</v>
      </c>
      <c r="G93" s="13"/>
      <c r="H93" s="9"/>
      <c r="I93" s="9"/>
      <c r="J93" s="155"/>
      <c r="K93" s="9"/>
      <c r="L93" s="9"/>
      <c r="M93" s="9"/>
      <c r="N93" s="9"/>
      <c r="O93" s="9"/>
    </row>
    <row r="94" spans="1:15" ht="15" customHeight="1" x14ac:dyDescent="0.25">
      <c r="A94" s="71"/>
      <c r="B94" s="15" t="s">
        <v>86</v>
      </c>
      <c r="C94" s="16" t="s">
        <v>212</v>
      </c>
      <c r="D94" s="137">
        <v>7</v>
      </c>
      <c r="E94" s="22">
        <v>1.9733796296296E-2</v>
      </c>
      <c r="F94" s="138">
        <v>1.9849537037036999E-2</v>
      </c>
      <c r="G94" s="13"/>
      <c r="H94" s="9"/>
      <c r="I94" s="9"/>
      <c r="J94" s="155"/>
      <c r="K94" s="9"/>
      <c r="L94" s="9"/>
      <c r="M94" s="9"/>
      <c r="N94" s="9"/>
      <c r="O94" s="9"/>
    </row>
    <row r="95" spans="1:15" ht="15" customHeight="1" x14ac:dyDescent="0.25">
      <c r="A95" s="71"/>
      <c r="B95" s="15" t="s">
        <v>128</v>
      </c>
      <c r="C95" s="39" t="s">
        <v>215</v>
      </c>
      <c r="D95" s="137">
        <v>14</v>
      </c>
      <c r="E95" s="22">
        <v>1.9236111111110999E-2</v>
      </c>
      <c r="F95" s="138">
        <v>2.0405092592592999E-2</v>
      </c>
      <c r="G95" s="13"/>
      <c r="H95" s="9"/>
      <c r="I95" s="9"/>
      <c r="J95" s="155"/>
      <c r="K95" s="9"/>
      <c r="L95" s="9"/>
      <c r="M95" s="9"/>
      <c r="N95" s="9"/>
      <c r="O95" s="9"/>
    </row>
    <row r="96" spans="1:15" ht="14.25" customHeight="1" x14ac:dyDescent="0.25">
      <c r="A96" s="148"/>
      <c r="B96" s="149"/>
      <c r="C96" s="93"/>
      <c r="D96" s="150"/>
      <c r="E96" s="81"/>
      <c r="F96" s="148"/>
      <c r="G96" s="9"/>
      <c r="H96" s="9"/>
      <c r="I96" s="9"/>
      <c r="J96" s="155"/>
      <c r="K96" s="9"/>
      <c r="L96" s="9"/>
      <c r="M96" s="9"/>
      <c r="N96" s="9"/>
      <c r="O96" s="9"/>
    </row>
    <row r="97" spans="1:15" ht="14.25" customHeight="1" x14ac:dyDescent="0.25">
      <c r="A97" s="153"/>
      <c r="B97" s="3"/>
      <c r="C97" s="4"/>
      <c r="D97" s="154"/>
      <c r="E97" s="2"/>
      <c r="F97" s="153"/>
      <c r="G97" s="9"/>
      <c r="H97" s="9"/>
      <c r="I97" s="9"/>
      <c r="J97" s="155"/>
      <c r="K97" s="9"/>
      <c r="L97" s="9"/>
      <c r="M97" s="9"/>
      <c r="N97" s="9"/>
      <c r="O97" s="9"/>
    </row>
    <row r="98" spans="1:15" ht="15" customHeight="1" x14ac:dyDescent="0.25">
      <c r="A98" s="55" t="s">
        <v>408</v>
      </c>
      <c r="B98" s="15" t="s">
        <v>173</v>
      </c>
      <c r="C98" s="16" t="s">
        <v>204</v>
      </c>
      <c r="D98" s="137">
        <v>15</v>
      </c>
      <c r="E98" s="22">
        <v>1.6828703703704002E-2</v>
      </c>
      <c r="F98" s="138">
        <v>1.7191358024691E-2</v>
      </c>
      <c r="G98" s="13"/>
      <c r="H98" s="9"/>
      <c r="I98" s="9"/>
      <c r="J98" s="155"/>
      <c r="K98" s="9"/>
      <c r="L98" s="9"/>
      <c r="M98" s="9"/>
      <c r="N98" s="9"/>
      <c r="O98" s="9"/>
    </row>
    <row r="99" spans="1:15" ht="15" customHeight="1" x14ac:dyDescent="0.25">
      <c r="A99" s="71"/>
      <c r="B99" s="15" t="s">
        <v>208</v>
      </c>
      <c r="C99" s="32" t="s">
        <v>229</v>
      </c>
      <c r="D99" s="137">
        <v>3</v>
      </c>
      <c r="E99" s="22">
        <v>1.7824074074073999E-2</v>
      </c>
      <c r="F99" s="138">
        <v>1.798225308642E-2</v>
      </c>
      <c r="G99" s="13"/>
      <c r="H99" s="9"/>
      <c r="I99" s="9"/>
      <c r="J99" s="155"/>
      <c r="K99" s="9"/>
      <c r="L99" s="9"/>
      <c r="M99" s="9"/>
      <c r="N99" s="9"/>
      <c r="O99" s="9"/>
    </row>
    <row r="100" spans="1:15" ht="15" customHeight="1" x14ac:dyDescent="0.25">
      <c r="A100" s="71"/>
      <c r="B100" s="15" t="s">
        <v>132</v>
      </c>
      <c r="C100" s="16" t="s">
        <v>226</v>
      </c>
      <c r="D100" s="137">
        <v>13</v>
      </c>
      <c r="E100" s="22">
        <v>1.7893518518518E-2</v>
      </c>
      <c r="F100" s="138">
        <v>1.8036265432099002E-2</v>
      </c>
      <c r="G100" s="13"/>
      <c r="H100" s="9"/>
      <c r="I100" s="9"/>
      <c r="J100" s="155"/>
      <c r="K100" s="9"/>
      <c r="L100" s="9"/>
      <c r="M100" s="9"/>
      <c r="N100" s="9"/>
      <c r="O100" s="9"/>
    </row>
    <row r="101" spans="1:15" ht="15" customHeight="1" x14ac:dyDescent="0.25">
      <c r="A101" s="71"/>
      <c r="B101" s="15" t="s">
        <v>173</v>
      </c>
      <c r="C101" s="32" t="s">
        <v>230</v>
      </c>
      <c r="D101" s="137">
        <v>8</v>
      </c>
      <c r="E101" s="22">
        <v>2.1539351851852E-2</v>
      </c>
      <c r="F101" s="138">
        <v>2.1628086419753001E-2</v>
      </c>
      <c r="G101" s="13"/>
      <c r="H101" s="9"/>
      <c r="I101" s="9"/>
      <c r="J101" s="155"/>
      <c r="K101" s="9"/>
      <c r="L101" s="9"/>
      <c r="M101" s="9"/>
      <c r="N101" s="9"/>
      <c r="O101" s="9"/>
    </row>
    <row r="102" spans="1:15" ht="14.25" customHeight="1" x14ac:dyDescent="0.25">
      <c r="A102" s="148"/>
      <c r="B102" s="149"/>
      <c r="C102" s="93"/>
      <c r="D102" s="150"/>
      <c r="E102" s="81"/>
      <c r="F102" s="148"/>
      <c r="G102" s="9"/>
      <c r="H102" s="9"/>
      <c r="I102" s="9"/>
      <c r="J102" s="155"/>
      <c r="K102" s="9"/>
      <c r="L102" s="9"/>
      <c r="M102" s="9"/>
      <c r="N102" s="9"/>
      <c r="O102" s="9"/>
    </row>
    <row r="103" spans="1:15" ht="14.25" customHeight="1" x14ac:dyDescent="0.25">
      <c r="A103" s="153"/>
      <c r="B103" s="3"/>
      <c r="C103" s="4"/>
      <c r="D103" s="154"/>
      <c r="E103" s="2"/>
      <c r="F103" s="153"/>
      <c r="G103" s="9"/>
      <c r="H103" s="9"/>
      <c r="I103" s="9"/>
      <c r="J103" s="155"/>
      <c r="K103" s="9"/>
      <c r="L103" s="9"/>
      <c r="M103" s="9"/>
      <c r="N103" s="9"/>
      <c r="O103" s="9"/>
    </row>
    <row r="104" spans="1:15" ht="28.5" customHeight="1" x14ac:dyDescent="0.25">
      <c r="A104" s="12" t="s">
        <v>233</v>
      </c>
      <c r="B104" s="12" t="s">
        <v>1</v>
      </c>
      <c r="C104" s="12" t="s">
        <v>2</v>
      </c>
      <c r="D104" s="12" t="s">
        <v>23</v>
      </c>
      <c r="E104" s="12" t="s">
        <v>24</v>
      </c>
      <c r="F104" s="12" t="s">
        <v>25</v>
      </c>
      <c r="G104" s="13"/>
      <c r="H104" s="9"/>
      <c r="I104" s="9"/>
      <c r="J104" s="155"/>
      <c r="K104" s="9"/>
      <c r="L104" s="9"/>
      <c r="M104" s="9"/>
      <c r="N104" s="9"/>
      <c r="O104" s="9"/>
    </row>
    <row r="105" spans="1:15" ht="15" customHeight="1" x14ac:dyDescent="0.25">
      <c r="A105" s="71"/>
      <c r="B105" s="15" t="s">
        <v>307</v>
      </c>
      <c r="C105" s="16" t="s">
        <v>308</v>
      </c>
      <c r="D105" s="137">
        <v>3</v>
      </c>
      <c r="E105" s="22">
        <v>1.5555555555555999E-2</v>
      </c>
      <c r="F105" s="138">
        <v>1.5860339506173E-2</v>
      </c>
      <c r="G105" s="13"/>
      <c r="H105" s="9"/>
      <c r="I105" s="9"/>
      <c r="J105" s="155"/>
      <c r="K105" s="9"/>
      <c r="L105" s="9"/>
      <c r="M105" s="9"/>
      <c r="N105" s="9"/>
      <c r="O105" s="9"/>
    </row>
    <row r="106" spans="1:15" ht="15" customHeight="1" x14ac:dyDescent="0.25">
      <c r="A106" s="71"/>
      <c r="B106" s="15" t="s">
        <v>32</v>
      </c>
      <c r="C106" s="32" t="s">
        <v>373</v>
      </c>
      <c r="D106" s="137">
        <v>3</v>
      </c>
      <c r="E106" s="22">
        <v>1.5729166666666999E-2</v>
      </c>
      <c r="F106" s="138">
        <v>1.5941358024690998E-2</v>
      </c>
      <c r="G106" s="13"/>
      <c r="H106" s="9"/>
      <c r="I106" s="9"/>
      <c r="J106" s="155"/>
      <c r="K106" s="9"/>
      <c r="L106" s="9"/>
      <c r="M106" s="9"/>
      <c r="N106" s="9"/>
      <c r="O106" s="9"/>
    </row>
    <row r="107" spans="1:15" ht="15" customHeight="1" x14ac:dyDescent="0.25">
      <c r="A107" s="71"/>
      <c r="B107" s="15" t="s">
        <v>253</v>
      </c>
      <c r="C107" s="16" t="s">
        <v>254</v>
      </c>
      <c r="D107" s="137">
        <v>3</v>
      </c>
      <c r="E107" s="22">
        <v>1.6678240740741E-2</v>
      </c>
      <c r="F107" s="138">
        <v>1.6813271604938E-2</v>
      </c>
      <c r="G107" s="13"/>
      <c r="H107" s="9"/>
      <c r="I107" s="9"/>
      <c r="J107" s="155"/>
      <c r="K107" s="9"/>
      <c r="L107" s="9"/>
      <c r="M107" s="9"/>
      <c r="N107" s="9"/>
      <c r="O107" s="9"/>
    </row>
    <row r="108" spans="1:15" ht="14.25" customHeight="1" x14ac:dyDescent="0.25">
      <c r="A108" s="71"/>
      <c r="B108" s="15" t="s">
        <v>331</v>
      </c>
      <c r="C108" s="16" t="s">
        <v>335</v>
      </c>
      <c r="D108" s="137">
        <v>4</v>
      </c>
      <c r="E108" s="22">
        <v>1.7164351851852E-2</v>
      </c>
      <c r="F108" s="138">
        <v>1.7542438271604999E-2</v>
      </c>
      <c r="G108" s="13"/>
      <c r="H108" s="9"/>
      <c r="I108" s="9"/>
      <c r="J108" s="155"/>
      <c r="K108" s="9"/>
      <c r="L108" s="9"/>
      <c r="M108" s="9"/>
      <c r="N108" s="9"/>
      <c r="O108" s="9"/>
    </row>
    <row r="109" spans="1:15" ht="14.25" customHeight="1" x14ac:dyDescent="0.25">
      <c r="A109" s="71"/>
      <c r="B109" s="15" t="s">
        <v>298</v>
      </c>
      <c r="C109" s="16" t="s">
        <v>299</v>
      </c>
      <c r="D109" s="137">
        <v>3</v>
      </c>
      <c r="E109" s="22">
        <v>1.7303240740741001E-2</v>
      </c>
      <c r="F109" s="138">
        <v>1.7716049382715999E-2</v>
      </c>
      <c r="G109" s="13"/>
      <c r="H109" s="9"/>
      <c r="I109" s="9"/>
      <c r="J109" s="155"/>
      <c r="K109" s="9"/>
      <c r="L109" s="9"/>
      <c r="M109" s="9"/>
      <c r="N109" s="9"/>
      <c r="O109" s="9"/>
    </row>
    <row r="110" spans="1:15" ht="14.25" customHeight="1" x14ac:dyDescent="0.25">
      <c r="A110" s="71"/>
      <c r="B110" s="15" t="s">
        <v>63</v>
      </c>
      <c r="C110" s="16" t="s">
        <v>358</v>
      </c>
      <c r="D110" s="137">
        <v>4</v>
      </c>
      <c r="E110" s="22">
        <v>1.7719907407407001E-2</v>
      </c>
      <c r="F110" s="138">
        <v>1.7893518518518E-2</v>
      </c>
      <c r="G110" s="13"/>
      <c r="H110" s="9"/>
      <c r="I110" s="9"/>
      <c r="J110" s="155"/>
      <c r="K110" s="9"/>
      <c r="L110" s="9"/>
      <c r="M110" s="9"/>
      <c r="N110" s="9"/>
      <c r="O110" s="9"/>
    </row>
    <row r="111" spans="1:15" ht="14.25" customHeight="1" x14ac:dyDescent="0.25">
      <c r="A111" s="71"/>
      <c r="B111" s="15" t="s">
        <v>316</v>
      </c>
      <c r="C111" s="16" t="s">
        <v>317</v>
      </c>
      <c r="D111" s="137">
        <v>5</v>
      </c>
      <c r="E111" s="22">
        <v>1.8124999999999999E-2</v>
      </c>
      <c r="F111" s="138">
        <v>1.8344907407407001E-2</v>
      </c>
      <c r="G111" s="13"/>
      <c r="H111" s="9"/>
      <c r="I111" s="9"/>
      <c r="J111" s="155"/>
      <c r="K111" s="9"/>
      <c r="L111" s="9"/>
      <c r="M111" s="9"/>
      <c r="N111" s="9"/>
      <c r="O111" s="9"/>
    </row>
    <row r="112" spans="1:15" ht="14.25" customHeight="1" x14ac:dyDescent="0.25">
      <c r="A112" s="71"/>
      <c r="B112" s="15" t="s">
        <v>322</v>
      </c>
      <c r="C112" s="16" t="s">
        <v>155</v>
      </c>
      <c r="D112" s="137">
        <v>3</v>
      </c>
      <c r="E112" s="22">
        <v>1.8668981481482001E-2</v>
      </c>
      <c r="F112" s="138">
        <v>1.9043209876543E-2</v>
      </c>
      <c r="G112" s="13"/>
      <c r="H112" s="9"/>
      <c r="I112" s="9"/>
      <c r="J112" s="155"/>
      <c r="K112" s="9"/>
      <c r="L112" s="9"/>
      <c r="M112" s="9"/>
      <c r="N112" s="9"/>
      <c r="O112" s="9"/>
    </row>
    <row r="113" spans="1:15" ht="14.25" customHeight="1" x14ac:dyDescent="0.25">
      <c r="A113" s="71"/>
      <c r="B113" s="15" t="s">
        <v>318</v>
      </c>
      <c r="C113" s="16" t="s">
        <v>319</v>
      </c>
      <c r="D113" s="137">
        <v>3</v>
      </c>
      <c r="E113" s="22">
        <v>1.8657407407407001E-2</v>
      </c>
      <c r="F113" s="138">
        <v>1.9236111111110999E-2</v>
      </c>
      <c r="G113" s="13"/>
      <c r="H113" s="9"/>
      <c r="I113" s="9"/>
      <c r="J113" s="155"/>
      <c r="K113" s="9"/>
      <c r="L113" s="9"/>
      <c r="M113" s="9"/>
      <c r="N113" s="9"/>
      <c r="O113" s="9"/>
    </row>
    <row r="114" spans="1:15" ht="14.25" customHeight="1" x14ac:dyDescent="0.25">
      <c r="A114" s="71"/>
      <c r="B114" s="15" t="s">
        <v>315</v>
      </c>
      <c r="C114" s="32" t="s">
        <v>39</v>
      </c>
      <c r="D114" s="137">
        <v>5</v>
      </c>
      <c r="E114" s="22">
        <v>1.912037037037E-2</v>
      </c>
      <c r="F114" s="138">
        <v>1.9540895061728E-2</v>
      </c>
      <c r="G114" s="13"/>
      <c r="H114" s="9"/>
      <c r="I114" s="9"/>
      <c r="J114" s="155"/>
      <c r="K114" s="9"/>
      <c r="L114" s="9"/>
      <c r="M114" s="9"/>
      <c r="N114" s="9"/>
      <c r="O114" s="9"/>
    </row>
    <row r="115" spans="1:15" ht="14.25" customHeight="1" x14ac:dyDescent="0.25">
      <c r="A115" s="148"/>
      <c r="B115" s="149"/>
      <c r="C115" s="93"/>
      <c r="D115" s="156"/>
      <c r="E115" s="81"/>
      <c r="F115" s="148"/>
      <c r="G115" s="9"/>
      <c r="H115" s="9"/>
      <c r="I115" s="9"/>
      <c r="J115" s="155"/>
      <c r="K115" s="9"/>
      <c r="L115" s="9"/>
      <c r="M115" s="9"/>
      <c r="N115" s="9"/>
      <c r="O115" s="9"/>
    </row>
    <row r="116" spans="1:15" ht="14.25" customHeight="1" x14ac:dyDescent="0.25">
      <c r="A116" s="131"/>
      <c r="B116" s="120"/>
      <c r="C116" s="9"/>
      <c r="D116" s="134"/>
      <c r="E116" s="1"/>
      <c r="F116" s="131"/>
      <c r="G116" s="9"/>
      <c r="H116" s="9"/>
      <c r="I116" s="9"/>
      <c r="J116" s="155"/>
      <c r="K116" s="9"/>
      <c r="L116" s="9"/>
      <c r="M116" s="9"/>
      <c r="N116" s="9"/>
      <c r="O11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outlinePr summaryBelow="0" summaryRight="0"/>
  </sheetPr>
  <dimension ref="A1:AI263"/>
  <sheetViews>
    <sheetView workbookViewId="0">
      <selection activeCell="AH19" sqref="AH19"/>
    </sheetView>
  </sheetViews>
  <sheetFormatPr defaultColWidth="14.42578125" defaultRowHeight="12.75" customHeight="1" x14ac:dyDescent="0.2"/>
  <cols>
    <col min="1" max="1" width="26" customWidth="1"/>
    <col min="2" max="6" width="10" customWidth="1"/>
    <col min="7" max="7" width="15.28515625" customWidth="1"/>
    <col min="8" max="9" width="10" customWidth="1"/>
    <col min="10" max="10" width="20.7109375" customWidth="1"/>
    <col min="11" max="33" width="0.85546875" hidden="1" customWidth="1"/>
    <col min="34" max="35" width="10" customWidth="1"/>
  </cols>
  <sheetData>
    <row r="1" spans="1:35" ht="14.25" customHeight="1" x14ac:dyDescent="0.25">
      <c r="A1" s="9"/>
      <c r="B1" s="157" t="s">
        <v>409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ht="30" customHeight="1" x14ac:dyDescent="0.25">
      <c r="A2" s="4"/>
      <c r="B2" s="158" t="s">
        <v>410</v>
      </c>
      <c r="C2" s="4"/>
      <c r="D2" s="4"/>
      <c r="E2" s="4"/>
      <c r="F2" s="4"/>
      <c r="G2" s="4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5" ht="14.25" customHeight="1" x14ac:dyDescent="0.25">
      <c r="A3" s="159" t="s">
        <v>411</v>
      </c>
      <c r="B3" s="160" t="s">
        <v>412</v>
      </c>
      <c r="C3" s="160" t="s">
        <v>413</v>
      </c>
      <c r="D3" s="160" t="s">
        <v>414</v>
      </c>
      <c r="E3" s="160" t="s">
        <v>415</v>
      </c>
      <c r="F3" s="160" t="s">
        <v>416</v>
      </c>
      <c r="G3" s="160" t="s">
        <v>417</v>
      </c>
      <c r="H3" s="13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 ht="14.25" customHeight="1" x14ac:dyDescent="0.25">
      <c r="A4" s="32" t="s">
        <v>418</v>
      </c>
      <c r="B4" s="29">
        <v>1.4560185185185001E-2</v>
      </c>
      <c r="C4" s="29">
        <v>2.3993055555556E-2</v>
      </c>
      <c r="D4" s="29">
        <v>1.7592592592593E-2</v>
      </c>
      <c r="E4" s="29">
        <v>2.2731481481482001E-2</v>
      </c>
      <c r="F4" s="29">
        <v>3.8067129629629999E-2</v>
      </c>
      <c r="G4" s="161">
        <f t="shared" ref="G4:G12" si="0">SUM(B4:F4)</f>
        <v>0.11694444444444599</v>
      </c>
      <c r="H4" s="13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1:35" ht="14.25" customHeight="1" x14ac:dyDescent="0.25">
      <c r="A5" s="16" t="s">
        <v>419</v>
      </c>
      <c r="B5" s="21">
        <v>1.4976851851852E-2</v>
      </c>
      <c r="C5" s="17">
        <v>2.4097222222221999E-2</v>
      </c>
      <c r="D5" s="17">
        <v>1.7638888888888999E-2</v>
      </c>
      <c r="E5" s="29">
        <v>2.3634259259259001E-2</v>
      </c>
      <c r="F5" s="17">
        <v>3.9189814814814997E-2</v>
      </c>
      <c r="G5" s="162">
        <f t="shared" si="0"/>
        <v>0.11953703703703698</v>
      </c>
      <c r="H5" s="13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1:35" ht="14.25" customHeight="1" x14ac:dyDescent="0.25">
      <c r="A6" s="16" t="s">
        <v>420</v>
      </c>
      <c r="B6" s="21">
        <v>1.5428240740741001E-2</v>
      </c>
      <c r="C6" s="17">
        <v>2.5578703703703999E-2</v>
      </c>
      <c r="D6" s="17">
        <v>1.8703703703704E-2</v>
      </c>
      <c r="E6" s="29">
        <v>2.4363425925926E-2</v>
      </c>
      <c r="F6" s="17">
        <v>3.9837962962962999E-2</v>
      </c>
      <c r="G6" s="162">
        <f t="shared" si="0"/>
        <v>0.12391203703703799</v>
      </c>
      <c r="H6" s="13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1:35" ht="14.25" customHeight="1" x14ac:dyDescent="0.25">
      <c r="A7" s="16" t="s">
        <v>421</v>
      </c>
      <c r="B7" s="21">
        <v>1.5208333333332999E-2</v>
      </c>
      <c r="C7" s="17">
        <v>2.7453703703704001E-2</v>
      </c>
      <c r="D7" s="17">
        <v>1.8368055555556002E-2</v>
      </c>
      <c r="E7" s="29">
        <v>2.4224537037036999E-2</v>
      </c>
      <c r="F7" s="17">
        <v>3.9583333333332998E-2</v>
      </c>
      <c r="G7" s="162">
        <f t="shared" si="0"/>
        <v>0.124837962962963</v>
      </c>
      <c r="H7" s="13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1:35" ht="14.25" customHeight="1" x14ac:dyDescent="0.25">
      <c r="A8" s="16" t="s">
        <v>422</v>
      </c>
      <c r="B8" s="21">
        <v>1.5266203703704E-2</v>
      </c>
      <c r="C8" s="17">
        <v>2.755787037037E-2</v>
      </c>
      <c r="D8" s="17">
        <v>1.8333333333333E-2</v>
      </c>
      <c r="E8" s="29">
        <v>2.4340277777777999E-2</v>
      </c>
      <c r="F8" s="17">
        <v>4.0636574074073999E-2</v>
      </c>
      <c r="G8" s="162">
        <f t="shared" si="0"/>
        <v>0.126134259259259</v>
      </c>
      <c r="H8" s="13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1:35" ht="14.25" customHeight="1" x14ac:dyDescent="0.25">
      <c r="A9" s="16" t="s">
        <v>423</v>
      </c>
      <c r="B9" s="21">
        <v>1.6307870370370001E-2</v>
      </c>
      <c r="C9" s="17">
        <v>2.9027777777777999E-2</v>
      </c>
      <c r="D9" s="17">
        <v>1.9375E-2</v>
      </c>
      <c r="E9" s="29">
        <v>2.6192129629629999E-2</v>
      </c>
      <c r="F9" s="17">
        <v>4.1481481481482001E-2</v>
      </c>
      <c r="G9" s="162">
        <f t="shared" si="0"/>
        <v>0.13238425925926001</v>
      </c>
      <c r="H9" s="13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5" ht="14.25" customHeight="1" x14ac:dyDescent="0.25">
      <c r="A10" s="32" t="s">
        <v>424</v>
      </c>
      <c r="B10" s="21">
        <v>1.7118055555556001E-2</v>
      </c>
      <c r="C10" s="17">
        <v>2.8206018518517999E-2</v>
      </c>
      <c r="D10" s="17">
        <v>2.0266203703704001E-2</v>
      </c>
      <c r="E10" s="29">
        <v>2.7256944444444001E-2</v>
      </c>
      <c r="F10" s="17">
        <v>4.5590277777778E-2</v>
      </c>
      <c r="G10" s="162">
        <f t="shared" si="0"/>
        <v>0.13843750000000002</v>
      </c>
      <c r="H10" s="13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35" ht="14.25" customHeight="1" x14ac:dyDescent="0.25">
      <c r="A11" s="16" t="s">
        <v>425</v>
      </c>
      <c r="B11" s="21">
        <v>1.7685185185184998E-2</v>
      </c>
      <c r="C11" s="17">
        <v>3.1712962962962998E-2</v>
      </c>
      <c r="D11" s="17">
        <v>2.2048611111111002E-2</v>
      </c>
      <c r="E11" s="29">
        <v>2.9722222222222001E-2</v>
      </c>
      <c r="F11" s="17">
        <v>4.6192129629629999E-2</v>
      </c>
      <c r="G11" s="162">
        <f t="shared" si="0"/>
        <v>0.147361111111111</v>
      </c>
      <c r="H11" s="13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1:35" ht="14.25" customHeight="1" x14ac:dyDescent="0.25">
      <c r="A12" s="16" t="s">
        <v>426</v>
      </c>
      <c r="B12" s="21">
        <v>1.9224537037036998E-2</v>
      </c>
      <c r="C12" s="17">
        <v>3.3449074074073999E-2</v>
      </c>
      <c r="D12" s="17">
        <v>2.3194444444444001E-2</v>
      </c>
      <c r="E12" s="29">
        <v>3.0902777777778001E-2</v>
      </c>
      <c r="F12" s="17">
        <v>5.0127314814814999E-2</v>
      </c>
      <c r="G12" s="162">
        <f t="shared" si="0"/>
        <v>0.15689814814814801</v>
      </c>
      <c r="H12" s="13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1:35" ht="14.25" customHeight="1" x14ac:dyDescent="0.25">
      <c r="A13" s="142"/>
      <c r="B13" s="88"/>
      <c r="C13" s="86"/>
      <c r="D13" s="86"/>
      <c r="E13" s="84"/>
      <c r="F13" s="86"/>
      <c r="G13" s="163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1:35" ht="14.25" customHeight="1" x14ac:dyDescent="0.25">
      <c r="A14" s="164" t="s">
        <v>427</v>
      </c>
      <c r="B14" s="165" t="s">
        <v>412</v>
      </c>
      <c r="C14" s="165" t="s">
        <v>413</v>
      </c>
      <c r="D14" s="165" t="s">
        <v>414</v>
      </c>
      <c r="E14" s="165" t="s">
        <v>415</v>
      </c>
      <c r="F14" s="165" t="s">
        <v>416</v>
      </c>
      <c r="G14" s="165" t="s">
        <v>417</v>
      </c>
      <c r="H14" s="13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35" ht="14.25" customHeight="1" x14ac:dyDescent="0.25">
      <c r="A15" s="16" t="s">
        <v>428</v>
      </c>
      <c r="B15" s="21">
        <v>1.7604166666667E-2</v>
      </c>
      <c r="C15" s="17">
        <v>3.0902777777778001E-2</v>
      </c>
      <c r="D15" s="17">
        <v>2.1608796296296001E-2</v>
      </c>
      <c r="E15" s="29">
        <v>2.8819444444443999E-2</v>
      </c>
      <c r="F15" s="17">
        <v>4.5358796296296001E-2</v>
      </c>
      <c r="G15" s="162">
        <f>SUM(B15:F15)</f>
        <v>0.14429398148148101</v>
      </c>
      <c r="H15" s="13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1:35" ht="14.25" customHeight="1" x14ac:dyDescent="0.25">
      <c r="A16" s="16" t="s">
        <v>429</v>
      </c>
      <c r="B16" s="22">
        <v>1.8240740740741002E-2</v>
      </c>
      <c r="C16" s="22">
        <v>3.2789351851852E-2</v>
      </c>
      <c r="D16" s="22">
        <v>2.2384259259259E-2</v>
      </c>
      <c r="E16" s="22">
        <v>2.9722222222222001E-2</v>
      </c>
      <c r="F16" s="22">
        <v>4.8298611111111001E-2</v>
      </c>
      <c r="G16" s="166">
        <v>0.15039351851851801</v>
      </c>
      <c r="H16" s="13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1:35" ht="14.25" customHeight="1" x14ac:dyDescent="0.25">
      <c r="A17" s="16" t="s">
        <v>430</v>
      </c>
      <c r="B17" s="21">
        <v>1.8680555555555999E-2</v>
      </c>
      <c r="C17" s="17">
        <v>3.4224537037036998E-2</v>
      </c>
      <c r="D17" s="17">
        <v>2.2685185185184999E-2</v>
      </c>
      <c r="E17" s="29">
        <v>2.9872685185184999E-2</v>
      </c>
      <c r="F17" s="17">
        <v>5.0740740740741003E-2</v>
      </c>
      <c r="G17" s="162">
        <f>SUM(B17:F17)</f>
        <v>0.15620370370370401</v>
      </c>
      <c r="H17" s="13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ht="14.25" customHeight="1" x14ac:dyDescent="0.25">
      <c r="A18" s="93"/>
      <c r="B18" s="93"/>
      <c r="C18" s="93"/>
      <c r="D18" s="93"/>
      <c r="E18" s="93"/>
      <c r="F18" s="93"/>
      <c r="G18" s="9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ht="14.2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ht="14.25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ht="14.2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spans="1:35" ht="14.2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pans="1:35" ht="14.25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5" ht="14.2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pans="1:35" ht="14.2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 ht="14.2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:35" ht="14.2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ht="14.2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spans="1:35" ht="14.2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 ht="14.2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spans="1:35" ht="14.2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 ht="14.2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spans="1:35" ht="13.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 ht="14.2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spans="1:35" ht="14.2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ht="14.2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:35" ht="14.2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ht="14.2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spans="1:35" ht="14.2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ht="14.2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 ht="14.2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ht="14.2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35" ht="14.2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spans="1:35" ht="14.2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spans="1:35" ht="14.2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spans="1:35" ht="14.2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spans="1:35" ht="14.2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 spans="1:35" ht="14.2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 spans="1:35" ht="14.2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 spans="1:35" ht="14.2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5" ht="14.2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 spans="1:35" ht="14.2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spans="1:35" ht="14.2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spans="1:35" ht="14.2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 spans="1:35" ht="14.2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 spans="1:35" ht="14.2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spans="1:35" ht="14.2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spans="1:35" ht="14.2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spans="1:35" ht="14.2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 ht="14.2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ht="14.2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 ht="14.2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spans="1:35" ht="14.2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 ht="14.2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 ht="14.2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 ht="14.2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spans="1:35" ht="14.2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spans="1:35" ht="14.2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spans="1:35" ht="14.2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ht="14.2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ht="14.2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ht="14.2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ht="14.2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ht="14.2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ht="14.2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ht="14.2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spans="1:35" ht="14.2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spans="1:35" ht="14.2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spans="1:35" ht="14.2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 ht="14.2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spans="1:35" ht="14.2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spans="1:35" ht="14.2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spans="1:35" ht="14.2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 spans="1:35" ht="14.2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</row>
    <row r="85" spans="1:35" ht="14.2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</row>
    <row r="86" spans="1:35" ht="14.2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 spans="1:35" ht="14.2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</row>
    <row r="88" spans="1:35" ht="14.2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</row>
    <row r="89" spans="1:35" ht="14.2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</row>
    <row r="90" spans="1:35" ht="14.2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  <row r="91" spans="1:35" ht="14.2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</row>
    <row r="92" spans="1:35" ht="14.2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</row>
    <row r="93" spans="1:35" ht="14.2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  <row r="94" spans="1:35" ht="14.2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</row>
    <row r="95" spans="1:35" ht="14.2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</row>
    <row r="96" spans="1:35" ht="14.2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</row>
    <row r="97" spans="1:35" ht="14.2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</row>
    <row r="98" spans="1:35" ht="14.2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</row>
    <row r="99" spans="1:35" ht="14.2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 spans="1:35" ht="14.2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 spans="1:35" ht="14.2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 spans="1:35" ht="14.2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  <row r="103" spans="1:35" ht="14.2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 spans="1:35" ht="14.2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 spans="1:35" ht="14.2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 spans="1:35" ht="14.2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</row>
    <row r="107" spans="1:35" ht="14.2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 spans="1:35" ht="14.2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</row>
    <row r="109" spans="1:35" ht="14.2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 spans="1:35" ht="14.2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 spans="1:35" ht="14.2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 spans="1:35" ht="14.2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</row>
    <row r="113" spans="1:35" ht="14.2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 spans="1:35" ht="14.2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 spans="1:35" ht="14.2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 spans="1:35" ht="14.2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 spans="1:35" ht="14.2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 spans="1:35" ht="14.2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</row>
    <row r="119" spans="1:35" ht="14.2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 spans="1:35" ht="14.2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</row>
    <row r="121" spans="1:35" ht="14.2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</row>
    <row r="122" spans="1:35" ht="14.2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</row>
    <row r="123" spans="1:35" ht="14.2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</row>
    <row r="124" spans="1:35" ht="14.2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</row>
    <row r="125" spans="1:35" ht="14.2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</row>
    <row r="126" spans="1:35" ht="14.2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</row>
    <row r="127" spans="1:35" ht="14.2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</row>
    <row r="128" spans="1:35" ht="14.2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</row>
    <row r="129" spans="1:35" ht="14.2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</row>
    <row r="130" spans="1:35" ht="14.2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</row>
    <row r="131" spans="1:35" ht="14.2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</row>
    <row r="132" spans="1:35" ht="14.2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</row>
    <row r="133" spans="1:35" ht="14.2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</row>
    <row r="134" spans="1:35" ht="14.2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</row>
    <row r="135" spans="1:35" ht="14.2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</row>
    <row r="136" spans="1:35" ht="14.2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</row>
    <row r="137" spans="1:35" ht="14.2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</row>
    <row r="138" spans="1:35" ht="14.2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</row>
    <row r="139" spans="1:35" ht="14.2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</row>
    <row r="140" spans="1:35" ht="14.2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</row>
    <row r="141" spans="1:35" ht="14.2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</row>
    <row r="142" spans="1:35" ht="14.2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</row>
    <row r="143" spans="1:35" ht="14.2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</row>
    <row r="144" spans="1:35" ht="14.25" customHeight="1" x14ac:dyDescent="0.25">
      <c r="A144" s="9"/>
      <c r="B144" s="9"/>
      <c r="C144" s="9"/>
      <c r="D144" s="9"/>
      <c r="E144" s="9"/>
      <c r="F144" s="9"/>
      <c r="G144" s="9"/>
      <c r="H144" s="9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15" customHeight="1" x14ac:dyDescent="0.25">
      <c r="A145" s="9"/>
      <c r="B145" s="9"/>
      <c r="C145" s="9"/>
      <c r="D145" s="9"/>
      <c r="E145" s="9"/>
      <c r="F145" s="9"/>
      <c r="G145" s="9"/>
      <c r="H145" s="70"/>
      <c r="I145" s="59"/>
      <c r="J145" s="78"/>
      <c r="K145" s="31"/>
      <c r="L145" s="18"/>
      <c r="M145" s="20"/>
      <c r="N145" s="20"/>
      <c r="O145" s="18"/>
      <c r="P145" s="18"/>
      <c r="Q145" s="31"/>
      <c r="R145" s="18"/>
      <c r="S145" s="34"/>
      <c r="T145" s="38"/>
      <c r="U145" s="18"/>
      <c r="V145" s="34"/>
      <c r="W145" s="7"/>
      <c r="X145" s="7"/>
      <c r="Y145" s="7"/>
      <c r="Z145" s="7"/>
      <c r="AA145" s="7"/>
      <c r="AB145" s="7"/>
      <c r="AC145" s="7"/>
      <c r="AD145" s="7"/>
      <c r="AE145" s="7"/>
      <c r="AF145" s="23"/>
      <c r="AG145" s="61"/>
      <c r="AH145" s="37"/>
      <c r="AI145" s="62"/>
    </row>
    <row r="146" spans="1:35" ht="15" customHeight="1" x14ac:dyDescent="0.25">
      <c r="A146" s="9"/>
      <c r="B146" s="9"/>
      <c r="C146" s="9"/>
      <c r="D146" s="9"/>
      <c r="E146" s="9"/>
      <c r="F146" s="9"/>
      <c r="G146" s="9"/>
      <c r="H146" s="70"/>
      <c r="I146" s="59"/>
      <c r="J146" s="78"/>
      <c r="K146" s="18"/>
      <c r="L146" s="31"/>
      <c r="M146" s="20"/>
      <c r="N146" s="20"/>
      <c r="O146" s="18"/>
      <c r="P146" s="18"/>
      <c r="Q146" s="18"/>
      <c r="R146" s="18"/>
      <c r="S146" s="34"/>
      <c r="T146" s="38"/>
      <c r="U146" s="18"/>
      <c r="V146" s="34"/>
      <c r="W146" s="7"/>
      <c r="X146" s="7"/>
      <c r="Y146" s="7"/>
      <c r="Z146" s="7"/>
      <c r="AA146" s="7"/>
      <c r="AB146" s="7"/>
      <c r="AC146" s="67"/>
      <c r="AD146" s="7"/>
      <c r="AE146" s="7"/>
      <c r="AF146" s="23"/>
      <c r="AG146" s="61"/>
      <c r="AH146" s="37"/>
      <c r="AI146" s="62"/>
    </row>
    <row r="147" spans="1:35" ht="14.25" customHeight="1" x14ac:dyDescent="0.25">
      <c r="A147" s="9"/>
      <c r="B147" s="9"/>
      <c r="C147" s="9"/>
      <c r="D147" s="9"/>
      <c r="E147" s="9"/>
      <c r="F147" s="9"/>
      <c r="G147" s="9"/>
      <c r="H147" s="70"/>
      <c r="I147" s="59"/>
      <c r="J147" s="78"/>
      <c r="K147" s="18"/>
      <c r="L147" s="31"/>
      <c r="M147" s="20"/>
      <c r="N147" s="20"/>
      <c r="O147" s="18"/>
      <c r="P147" s="18"/>
      <c r="Q147" s="18"/>
      <c r="R147" s="18"/>
      <c r="S147" s="34"/>
      <c r="T147" s="38"/>
      <c r="U147" s="18"/>
      <c r="V147" s="34"/>
      <c r="W147" s="7"/>
      <c r="X147" s="7"/>
      <c r="Y147" s="7"/>
      <c r="Z147" s="7"/>
      <c r="AA147" s="36"/>
      <c r="AB147" s="7"/>
      <c r="AC147" s="7"/>
      <c r="AD147" s="7"/>
      <c r="AE147" s="7"/>
      <c r="AF147" s="23"/>
      <c r="AG147" s="61"/>
      <c r="AH147" s="37"/>
      <c r="AI147" s="62"/>
    </row>
    <row r="148" spans="1:35" ht="14.25" customHeight="1" x14ac:dyDescent="0.25">
      <c r="A148" s="9"/>
      <c r="B148" s="9"/>
      <c r="C148" s="9"/>
      <c r="D148" s="9"/>
      <c r="E148" s="9"/>
      <c r="F148" s="9"/>
      <c r="G148" s="9"/>
      <c r="H148" s="70"/>
      <c r="I148" s="59"/>
      <c r="J148" s="78"/>
      <c r="K148" s="18"/>
      <c r="L148" s="31"/>
      <c r="M148" s="20"/>
      <c r="N148" s="20"/>
      <c r="O148" s="18"/>
      <c r="P148" s="18"/>
      <c r="Q148" s="18"/>
      <c r="R148" s="18"/>
      <c r="S148" s="34"/>
      <c r="T148" s="38"/>
      <c r="U148" s="33"/>
      <c r="V148" s="34"/>
      <c r="W148" s="7"/>
      <c r="X148" s="7"/>
      <c r="Y148" s="7"/>
      <c r="Z148" s="7"/>
      <c r="AA148" s="7"/>
      <c r="AB148" s="7"/>
      <c r="AC148" s="7"/>
      <c r="AD148" s="7"/>
      <c r="AE148" s="7"/>
      <c r="AF148" s="23"/>
      <c r="AG148" s="61"/>
      <c r="AH148" s="37"/>
      <c r="AI148" s="62"/>
    </row>
    <row r="149" spans="1:35" ht="14.25" customHeight="1" x14ac:dyDescent="0.25">
      <c r="A149" s="9"/>
      <c r="B149" s="9"/>
      <c r="C149" s="9"/>
      <c r="D149" s="9"/>
      <c r="E149" s="9"/>
      <c r="F149" s="9"/>
      <c r="G149" s="9"/>
      <c r="H149" s="70"/>
      <c r="I149" s="59"/>
      <c r="J149" s="7"/>
      <c r="K149" s="18"/>
      <c r="L149" s="18"/>
      <c r="M149" s="42"/>
      <c r="N149" s="20"/>
      <c r="O149" s="18"/>
      <c r="P149" s="18"/>
      <c r="Q149" s="18"/>
      <c r="R149" s="18"/>
      <c r="S149" s="34"/>
      <c r="T149" s="38"/>
      <c r="U149" s="18"/>
      <c r="V149" s="34"/>
      <c r="W149" s="7"/>
      <c r="X149" s="7"/>
      <c r="Y149" s="7"/>
      <c r="Z149" s="7"/>
      <c r="AA149" s="7"/>
      <c r="AB149" s="7"/>
      <c r="AC149" s="7"/>
      <c r="AD149" s="7"/>
      <c r="AE149" s="7"/>
      <c r="AF149" s="23"/>
      <c r="AG149" s="61"/>
      <c r="AH149" s="37"/>
      <c r="AI149" s="62"/>
    </row>
    <row r="150" spans="1:35" ht="14.25" customHeight="1" x14ac:dyDescent="0.25">
      <c r="A150" s="9"/>
      <c r="B150" s="9"/>
      <c r="C150" s="9"/>
      <c r="D150" s="9"/>
      <c r="E150" s="9"/>
      <c r="F150" s="9"/>
      <c r="G150" s="9"/>
      <c r="H150" s="70"/>
      <c r="I150" s="59"/>
      <c r="J150" s="7"/>
      <c r="K150" s="18"/>
      <c r="L150" s="18"/>
      <c r="M150" s="42"/>
      <c r="N150" s="20"/>
      <c r="O150" s="18"/>
      <c r="P150" s="18"/>
      <c r="Q150" s="18"/>
      <c r="R150" s="18"/>
      <c r="S150" s="34"/>
      <c r="T150" s="38"/>
      <c r="U150" s="18"/>
      <c r="V150" s="34"/>
      <c r="W150" s="7"/>
      <c r="X150" s="7"/>
      <c r="Y150" s="7"/>
      <c r="Z150" s="7"/>
      <c r="AA150" s="7"/>
      <c r="AB150" s="7"/>
      <c r="AC150" s="7"/>
      <c r="AD150" s="7"/>
      <c r="AE150" s="7"/>
      <c r="AF150" s="23"/>
      <c r="AG150" s="61"/>
      <c r="AH150" s="37"/>
      <c r="AI150" s="62"/>
    </row>
    <row r="151" spans="1:35" ht="14.25" customHeight="1" x14ac:dyDescent="0.25">
      <c r="A151" s="9"/>
      <c r="B151" s="9"/>
      <c r="C151" s="9"/>
      <c r="D151" s="9"/>
      <c r="E151" s="9"/>
      <c r="F151" s="9"/>
      <c r="G151" s="9"/>
      <c r="H151" s="70"/>
      <c r="I151" s="59"/>
      <c r="J151" s="78"/>
      <c r="K151" s="31"/>
      <c r="L151" s="31"/>
      <c r="M151" s="20"/>
      <c r="N151" s="20"/>
      <c r="O151" s="18"/>
      <c r="P151" s="18"/>
      <c r="Q151" s="18"/>
      <c r="R151" s="18"/>
      <c r="S151" s="34"/>
      <c r="T151" s="38"/>
      <c r="U151" s="18"/>
      <c r="V151" s="34"/>
      <c r="W151" s="7"/>
      <c r="X151" s="7"/>
      <c r="Y151" s="7"/>
      <c r="Z151" s="7"/>
      <c r="AA151" s="7"/>
      <c r="AB151" s="7"/>
      <c r="AC151" s="7"/>
      <c r="AD151" s="7"/>
      <c r="AE151" s="7"/>
      <c r="AF151" s="23"/>
      <c r="AG151" s="61"/>
      <c r="AH151" s="37"/>
      <c r="AI151" s="62"/>
    </row>
    <row r="152" spans="1:35" ht="14.25" customHeight="1" x14ac:dyDescent="0.25">
      <c r="A152" s="9"/>
      <c r="B152" s="9"/>
      <c r="C152" s="9"/>
      <c r="D152" s="9"/>
      <c r="E152" s="9"/>
      <c r="F152" s="9"/>
      <c r="G152" s="9"/>
      <c r="H152" s="70"/>
      <c r="I152" s="59"/>
      <c r="J152" s="78"/>
      <c r="K152" s="31"/>
      <c r="L152" s="31"/>
      <c r="M152" s="20"/>
      <c r="N152" s="20"/>
      <c r="O152" s="18"/>
      <c r="P152" s="18"/>
      <c r="Q152" s="18"/>
      <c r="R152" s="18"/>
      <c r="S152" s="34"/>
      <c r="T152" s="38"/>
      <c r="U152" s="18"/>
      <c r="V152" s="34"/>
      <c r="W152" s="7"/>
      <c r="X152" s="7"/>
      <c r="Y152" s="7"/>
      <c r="Z152" s="7"/>
      <c r="AA152" s="36"/>
      <c r="AB152" s="67"/>
      <c r="AC152" s="7"/>
      <c r="AD152" s="7"/>
      <c r="AE152" s="7"/>
      <c r="AF152" s="23"/>
      <c r="AG152" s="61"/>
      <c r="AH152" s="37"/>
      <c r="AI152" s="62"/>
    </row>
    <row r="153" spans="1:35" ht="14.25" customHeight="1" x14ac:dyDescent="0.25">
      <c r="A153" s="9"/>
      <c r="B153" s="9"/>
      <c r="C153" s="9"/>
      <c r="D153" s="9"/>
      <c r="E153" s="9"/>
      <c r="F153" s="9"/>
      <c r="G153" s="9"/>
      <c r="H153" s="70"/>
      <c r="I153" s="59"/>
      <c r="J153" s="78"/>
      <c r="K153" s="31"/>
      <c r="L153" s="18"/>
      <c r="M153" s="20"/>
      <c r="N153" s="20"/>
      <c r="O153" s="18"/>
      <c r="P153" s="18"/>
      <c r="Q153" s="18"/>
      <c r="R153" s="18"/>
      <c r="S153" s="34"/>
      <c r="T153" s="38"/>
      <c r="U153" s="18"/>
      <c r="V153" s="34"/>
      <c r="W153" s="7"/>
      <c r="X153" s="7"/>
      <c r="Y153" s="7"/>
      <c r="Z153" s="7"/>
      <c r="AA153" s="7"/>
      <c r="AB153" s="7"/>
      <c r="AC153" s="7"/>
      <c r="AD153" s="7"/>
      <c r="AE153" s="7"/>
      <c r="AF153" s="23"/>
      <c r="AG153" s="61"/>
      <c r="AH153" s="37"/>
      <c r="AI153" s="62"/>
    </row>
    <row r="154" spans="1:35" ht="14.25" customHeight="1" x14ac:dyDescent="0.25">
      <c r="A154" s="9"/>
      <c r="B154" s="9"/>
      <c r="C154" s="9"/>
      <c r="D154" s="9"/>
      <c r="E154" s="9"/>
      <c r="F154" s="9"/>
      <c r="G154" s="9"/>
      <c r="H154" s="70"/>
      <c r="I154" s="59"/>
      <c r="J154" s="78"/>
      <c r="K154" s="18"/>
      <c r="L154" s="18"/>
      <c r="M154" s="20"/>
      <c r="N154" s="20"/>
      <c r="O154" s="31"/>
      <c r="P154" s="18"/>
      <c r="Q154" s="18"/>
      <c r="R154" s="18"/>
      <c r="S154" s="34"/>
      <c r="T154" s="34"/>
      <c r="U154" s="18"/>
      <c r="V154" s="34"/>
      <c r="W154" s="7"/>
      <c r="X154" s="7"/>
      <c r="Y154" s="7"/>
      <c r="Z154" s="7"/>
      <c r="AA154" s="7"/>
      <c r="AB154" s="7"/>
      <c r="AC154" s="7"/>
      <c r="AD154" s="7"/>
      <c r="AE154" s="7"/>
      <c r="AF154" s="23"/>
      <c r="AG154" s="61"/>
      <c r="AH154" s="37"/>
      <c r="AI154" s="62"/>
    </row>
    <row r="155" spans="1:35" ht="14.25" customHeight="1" x14ac:dyDescent="0.25">
      <c r="A155" s="9"/>
      <c r="B155" s="9"/>
      <c r="C155" s="9"/>
      <c r="D155" s="9"/>
      <c r="E155" s="9"/>
      <c r="F155" s="9"/>
      <c r="G155" s="9"/>
      <c r="H155" s="70"/>
      <c r="I155" s="59"/>
      <c r="J155" s="78"/>
      <c r="K155" s="18"/>
      <c r="L155" s="18"/>
      <c r="M155" s="20"/>
      <c r="N155" s="20"/>
      <c r="O155" s="31"/>
      <c r="P155" s="18"/>
      <c r="Q155" s="18"/>
      <c r="R155" s="18"/>
      <c r="S155" s="34"/>
      <c r="T155" s="38"/>
      <c r="U155" s="18"/>
      <c r="V155" s="34"/>
      <c r="W155" s="7"/>
      <c r="X155" s="7"/>
      <c r="Y155" s="7"/>
      <c r="Z155" s="7"/>
      <c r="AA155" s="7"/>
      <c r="AB155" s="7"/>
      <c r="AC155" s="7"/>
      <c r="AD155" s="7"/>
      <c r="AE155" s="7"/>
      <c r="AF155" s="23"/>
      <c r="AG155" s="61"/>
      <c r="AH155" s="37"/>
      <c r="AI155" s="62"/>
    </row>
    <row r="156" spans="1:35" ht="14.25" customHeight="1" x14ac:dyDescent="0.25">
      <c r="A156" s="9"/>
      <c r="B156" s="9"/>
      <c r="C156" s="9"/>
      <c r="D156" s="9"/>
      <c r="E156" s="9"/>
      <c r="F156" s="9"/>
      <c r="G156" s="9"/>
      <c r="H156" s="70"/>
      <c r="I156" s="59"/>
      <c r="J156" s="78"/>
      <c r="K156" s="18"/>
      <c r="L156" s="31"/>
      <c r="M156" s="20"/>
      <c r="N156" s="20"/>
      <c r="O156" s="18"/>
      <c r="P156" s="18"/>
      <c r="Q156" s="18"/>
      <c r="R156" s="18"/>
      <c r="S156" s="34"/>
      <c r="T156" s="38"/>
      <c r="U156" s="18"/>
      <c r="V156" s="34"/>
      <c r="W156" s="7"/>
      <c r="X156" s="7"/>
      <c r="Y156" s="7"/>
      <c r="Z156" s="7"/>
      <c r="AA156" s="7"/>
      <c r="AB156" s="7"/>
      <c r="AC156" s="7"/>
      <c r="AD156" s="7"/>
      <c r="AE156" s="7"/>
      <c r="AF156" s="23"/>
      <c r="AG156" s="61"/>
      <c r="AH156" s="37"/>
      <c r="AI156" s="62"/>
    </row>
    <row r="157" spans="1:35" ht="14.25" customHeight="1" x14ac:dyDescent="0.25">
      <c r="A157" s="9"/>
      <c r="B157" s="9"/>
      <c r="C157" s="9"/>
      <c r="D157" s="9"/>
      <c r="E157" s="9"/>
      <c r="F157" s="9"/>
      <c r="G157" s="9"/>
      <c r="H157" s="70"/>
      <c r="I157" s="59"/>
      <c r="J157" s="78"/>
      <c r="K157" s="18"/>
      <c r="L157" s="18"/>
      <c r="M157" s="20"/>
      <c r="N157" s="20"/>
      <c r="O157" s="31"/>
      <c r="P157" s="18"/>
      <c r="Q157" s="31"/>
      <c r="R157" s="31"/>
      <c r="S157" s="34"/>
      <c r="T157" s="38"/>
      <c r="U157" s="18"/>
      <c r="V157" s="33"/>
      <c r="W157" s="36"/>
      <c r="X157" s="36"/>
      <c r="Y157" s="36"/>
      <c r="Z157" s="36"/>
      <c r="AA157" s="36"/>
      <c r="AB157" s="36"/>
      <c r="AC157" s="67"/>
      <c r="AD157" s="36"/>
      <c r="AE157" s="36"/>
      <c r="AF157" s="23"/>
      <c r="AG157" s="61"/>
      <c r="AH157" s="37"/>
      <c r="AI157" s="62"/>
    </row>
    <row r="158" spans="1:35" ht="14.25" customHeight="1" x14ac:dyDescent="0.25">
      <c r="A158" s="9"/>
      <c r="B158" s="9"/>
      <c r="C158" s="9"/>
      <c r="D158" s="9"/>
      <c r="E158" s="9"/>
      <c r="F158" s="9"/>
      <c r="G158" s="9"/>
      <c r="H158" s="70"/>
      <c r="I158" s="59"/>
      <c r="J158" s="78"/>
      <c r="K158" s="31"/>
      <c r="L158" s="18"/>
      <c r="M158" s="20"/>
      <c r="N158" s="20"/>
      <c r="O158" s="18"/>
      <c r="P158" s="18"/>
      <c r="Q158" s="31"/>
      <c r="R158" s="18"/>
      <c r="S158" s="34"/>
      <c r="T158" s="38"/>
      <c r="U158" s="18"/>
      <c r="V158" s="34"/>
      <c r="W158" s="7"/>
      <c r="X158" s="7"/>
      <c r="Y158" s="7"/>
      <c r="Z158" s="7"/>
      <c r="AA158" s="7"/>
      <c r="AB158" s="7"/>
      <c r="AC158" s="7"/>
      <c r="AD158" s="7"/>
      <c r="AE158" s="7"/>
      <c r="AF158" s="23"/>
      <c r="AG158" s="61"/>
      <c r="AH158" s="37"/>
      <c r="AI158" s="62"/>
    </row>
    <row r="159" spans="1:35" ht="14.25" customHeight="1" x14ac:dyDescent="0.25">
      <c r="A159" s="9"/>
      <c r="B159" s="9"/>
      <c r="C159" s="9"/>
      <c r="D159" s="9"/>
      <c r="E159" s="9"/>
      <c r="F159" s="9"/>
      <c r="G159" s="9"/>
      <c r="H159" s="70"/>
      <c r="I159" s="7"/>
      <c r="J159" s="78"/>
      <c r="K159" s="18"/>
      <c r="L159" s="18"/>
      <c r="M159" s="42"/>
      <c r="N159" s="20"/>
      <c r="O159" s="31"/>
      <c r="P159" s="31"/>
      <c r="Q159" s="31"/>
      <c r="R159" s="31"/>
      <c r="S159" s="34"/>
      <c r="T159" s="36"/>
      <c r="U159" s="33"/>
      <c r="V159" s="33"/>
      <c r="W159" s="7"/>
      <c r="X159" s="7"/>
      <c r="Y159" s="33"/>
      <c r="Z159" s="36"/>
      <c r="AA159" s="36"/>
      <c r="AB159" s="67"/>
      <c r="AC159" s="67"/>
      <c r="AD159" s="36"/>
      <c r="AE159" s="36"/>
      <c r="AF159" s="23"/>
      <c r="AG159" s="61"/>
      <c r="AH159" s="37"/>
      <c r="AI159" s="62"/>
    </row>
    <row r="160" spans="1:35" ht="14.25" customHeight="1" x14ac:dyDescent="0.25">
      <c r="A160" s="9"/>
      <c r="B160" s="9"/>
      <c r="C160" s="9"/>
      <c r="D160" s="9"/>
      <c r="E160" s="9"/>
      <c r="F160" s="9"/>
      <c r="G160" s="9"/>
      <c r="H160" s="70"/>
      <c r="I160" s="59"/>
      <c r="J160" s="7"/>
      <c r="K160" s="18"/>
      <c r="L160" s="18"/>
      <c r="M160" s="42"/>
      <c r="N160" s="20"/>
      <c r="O160" s="18"/>
      <c r="P160" s="18"/>
      <c r="Q160" s="18"/>
      <c r="R160" s="18"/>
      <c r="S160" s="34"/>
      <c r="T160" s="38"/>
      <c r="U160" s="18"/>
      <c r="V160" s="34"/>
      <c r="W160" s="7"/>
      <c r="X160" s="7"/>
      <c r="Y160" s="7"/>
      <c r="Z160" s="7"/>
      <c r="AA160" s="7"/>
      <c r="AB160" s="7"/>
      <c r="AC160" s="7"/>
      <c r="AD160" s="7"/>
      <c r="AE160" s="7"/>
      <c r="AF160" s="23"/>
      <c r="AG160" s="61"/>
      <c r="AH160" s="37"/>
      <c r="AI160" s="62"/>
    </row>
    <row r="161" spans="1:35" ht="14.25" customHeight="1" x14ac:dyDescent="0.25">
      <c r="A161" s="9"/>
      <c r="B161" s="9"/>
      <c r="C161" s="9"/>
      <c r="D161" s="9"/>
      <c r="E161" s="9"/>
      <c r="F161" s="9"/>
      <c r="G161" s="9"/>
      <c r="H161" s="70"/>
      <c r="I161" s="59"/>
      <c r="J161" s="60"/>
      <c r="K161" s="18"/>
      <c r="L161" s="18"/>
      <c r="M161" s="20"/>
      <c r="N161" s="42"/>
      <c r="O161" s="18"/>
      <c r="P161" s="31"/>
      <c r="Q161" s="31"/>
      <c r="R161" s="18"/>
      <c r="S161" s="34"/>
      <c r="T161" s="38"/>
      <c r="U161" s="18"/>
      <c r="V161" s="34"/>
      <c r="W161" s="7"/>
      <c r="X161" s="7"/>
      <c r="Y161" s="7"/>
      <c r="Z161" s="7"/>
      <c r="AA161" s="7"/>
      <c r="AB161" s="7"/>
      <c r="AC161" s="7"/>
      <c r="AD161" s="7"/>
      <c r="AE161" s="7"/>
      <c r="AF161" s="23"/>
      <c r="AG161" s="61"/>
      <c r="AH161" s="37"/>
      <c r="AI161" s="62"/>
    </row>
    <row r="162" spans="1:35" ht="14.25" customHeight="1" x14ac:dyDescent="0.25">
      <c r="A162" s="9"/>
      <c r="B162" s="9"/>
      <c r="C162" s="9"/>
      <c r="D162" s="9"/>
      <c r="E162" s="9"/>
      <c r="F162" s="9"/>
      <c r="G162" s="9"/>
      <c r="H162" s="70"/>
      <c r="I162" s="59"/>
      <c r="J162" s="60"/>
      <c r="K162" s="18"/>
      <c r="L162" s="18"/>
      <c r="M162" s="20"/>
      <c r="N162" s="42"/>
      <c r="O162" s="18"/>
      <c r="P162" s="31"/>
      <c r="Q162" s="31"/>
      <c r="R162" s="18"/>
      <c r="S162" s="34"/>
      <c r="T162" s="38"/>
      <c r="U162" s="18"/>
      <c r="V162" s="34"/>
      <c r="W162" s="7"/>
      <c r="X162" s="7"/>
      <c r="Y162" s="7"/>
      <c r="Z162" s="7"/>
      <c r="AA162" s="7"/>
      <c r="AB162" s="7"/>
      <c r="AC162" s="167"/>
      <c r="AD162" s="7"/>
      <c r="AE162" s="7"/>
      <c r="AF162" s="23"/>
      <c r="AG162" s="61"/>
      <c r="AH162" s="37"/>
      <c r="AI162" s="62"/>
    </row>
    <row r="163" spans="1:35" ht="14.25" customHeight="1" x14ac:dyDescent="0.25">
      <c r="A163" s="9"/>
      <c r="B163" s="9"/>
      <c r="C163" s="9"/>
      <c r="D163" s="9"/>
      <c r="E163" s="9"/>
      <c r="F163" s="9"/>
      <c r="G163" s="9"/>
      <c r="H163" s="70"/>
      <c r="I163" s="59"/>
      <c r="J163" s="78"/>
      <c r="K163" s="18"/>
      <c r="L163" s="18"/>
      <c r="M163" s="20"/>
      <c r="N163" s="20"/>
      <c r="O163" s="31"/>
      <c r="P163" s="18"/>
      <c r="Q163" s="31"/>
      <c r="R163" s="18"/>
      <c r="S163" s="34"/>
      <c r="T163" s="38"/>
      <c r="U163" s="18"/>
      <c r="V163" s="34"/>
      <c r="W163" s="7"/>
      <c r="X163" s="7"/>
      <c r="Y163" s="7"/>
      <c r="Z163" s="7"/>
      <c r="AA163" s="7"/>
      <c r="AB163" s="7"/>
      <c r="AC163" s="7"/>
      <c r="AD163" s="7"/>
      <c r="AE163" s="7"/>
      <c r="AF163" s="23"/>
      <c r="AG163" s="61"/>
      <c r="AH163" s="37"/>
      <c r="AI163" s="62"/>
    </row>
    <row r="164" spans="1:35" ht="14.25" customHeight="1" x14ac:dyDescent="0.25">
      <c r="A164" s="9"/>
      <c r="B164" s="9"/>
      <c r="C164" s="9"/>
      <c r="D164" s="9"/>
      <c r="E164" s="9"/>
      <c r="F164" s="9"/>
      <c r="G164" s="9"/>
      <c r="H164" s="70"/>
      <c r="I164" s="59"/>
      <c r="J164" s="78"/>
      <c r="K164" s="31"/>
      <c r="L164" s="18"/>
      <c r="M164" s="20"/>
      <c r="N164" s="20"/>
      <c r="O164" s="18"/>
      <c r="P164" s="18"/>
      <c r="Q164" s="31"/>
      <c r="R164" s="18"/>
      <c r="S164" s="34"/>
      <c r="T164" s="38"/>
      <c r="U164" s="18"/>
      <c r="V164" s="34"/>
      <c r="W164" s="7"/>
      <c r="X164" s="7"/>
      <c r="Y164" s="7"/>
      <c r="Z164" s="7"/>
      <c r="AA164" s="7"/>
      <c r="AB164" s="7"/>
      <c r="AC164" s="7"/>
      <c r="AD164" s="7"/>
      <c r="AE164" s="7"/>
      <c r="AF164" s="23"/>
      <c r="AG164" s="61"/>
      <c r="AH164" s="37"/>
      <c r="AI164" s="62"/>
    </row>
    <row r="165" spans="1:35" ht="14.25" customHeight="1" x14ac:dyDescent="0.25">
      <c r="A165" s="9"/>
      <c r="B165" s="9"/>
      <c r="C165" s="9"/>
      <c r="D165" s="9"/>
      <c r="E165" s="9"/>
      <c r="F165" s="9"/>
      <c r="G165" s="9"/>
      <c r="H165" s="70"/>
      <c r="I165" s="59"/>
      <c r="J165" s="7"/>
      <c r="K165" s="18"/>
      <c r="L165" s="18"/>
      <c r="M165" s="42"/>
      <c r="N165" s="20"/>
      <c r="O165" s="18"/>
      <c r="P165" s="18"/>
      <c r="Q165" s="18"/>
      <c r="R165" s="18"/>
      <c r="S165" s="34"/>
      <c r="T165" s="38"/>
      <c r="U165" s="18"/>
      <c r="V165" s="34"/>
      <c r="W165" s="7"/>
      <c r="X165" s="7"/>
      <c r="Y165" s="7"/>
      <c r="Z165" s="7"/>
      <c r="AA165" s="7"/>
      <c r="AB165" s="7"/>
      <c r="AC165" s="7"/>
      <c r="AD165" s="7"/>
      <c r="AE165" s="7"/>
      <c r="AF165" s="23"/>
      <c r="AG165" s="61"/>
      <c r="AH165" s="37"/>
      <c r="AI165" s="62"/>
    </row>
    <row r="166" spans="1:35" ht="14.25" customHeight="1" x14ac:dyDescent="0.25">
      <c r="A166" s="9"/>
      <c r="B166" s="9"/>
      <c r="C166" s="9"/>
      <c r="D166" s="9"/>
      <c r="E166" s="9"/>
      <c r="F166" s="9"/>
      <c r="G166" s="9"/>
      <c r="H166" s="70"/>
      <c r="I166" s="59"/>
      <c r="J166" s="78"/>
      <c r="K166" s="31"/>
      <c r="L166" s="18"/>
      <c r="M166" s="42"/>
      <c r="N166" s="20"/>
      <c r="O166" s="31"/>
      <c r="P166" s="18"/>
      <c r="Q166" s="31"/>
      <c r="R166" s="18"/>
      <c r="S166" s="34"/>
      <c r="T166" s="38"/>
      <c r="U166" s="18"/>
      <c r="V166" s="31"/>
      <c r="W166" s="7"/>
      <c r="X166" s="7"/>
      <c r="Y166" s="7"/>
      <c r="Z166" s="7"/>
      <c r="AA166" s="7"/>
      <c r="AB166" s="7"/>
      <c r="AC166" s="7"/>
      <c r="AD166" s="7"/>
      <c r="AE166" s="7"/>
      <c r="AF166" s="23"/>
      <c r="AG166" s="61"/>
      <c r="AH166" s="37"/>
      <c r="AI166" s="62"/>
    </row>
    <row r="167" spans="1:35" ht="14.25" customHeight="1" x14ac:dyDescent="0.25">
      <c r="A167" s="9"/>
      <c r="B167" s="9"/>
      <c r="C167" s="9"/>
      <c r="D167" s="9"/>
      <c r="E167" s="9"/>
      <c r="F167" s="9"/>
      <c r="G167" s="9"/>
      <c r="H167" s="70"/>
      <c r="I167" s="59"/>
      <c r="J167" s="78"/>
      <c r="K167" s="31"/>
      <c r="L167" s="31"/>
      <c r="M167" s="20"/>
      <c r="N167" s="20"/>
      <c r="O167" s="18"/>
      <c r="P167" s="18"/>
      <c r="Q167" s="31"/>
      <c r="R167" s="18"/>
      <c r="S167" s="31"/>
      <c r="T167" s="38"/>
      <c r="U167" s="18"/>
      <c r="V167" s="33"/>
      <c r="W167" s="36"/>
      <c r="X167" s="36"/>
      <c r="Y167" s="36"/>
      <c r="Z167" s="36"/>
      <c r="AA167" s="36"/>
      <c r="AB167" s="36"/>
      <c r="AC167" s="36"/>
      <c r="AD167" s="36"/>
      <c r="AE167" s="36"/>
      <c r="AF167" s="23"/>
      <c r="AG167" s="61"/>
      <c r="AH167" s="37"/>
      <c r="AI167" s="62"/>
    </row>
    <row r="168" spans="1:35" ht="14.25" customHeight="1" x14ac:dyDescent="0.25">
      <c r="A168" s="9"/>
      <c r="B168" s="9"/>
      <c r="C168" s="9"/>
      <c r="D168" s="9"/>
      <c r="E168" s="9"/>
      <c r="F168" s="9"/>
      <c r="G168" s="9"/>
      <c r="H168" s="70"/>
      <c r="I168" s="59"/>
      <c r="J168" s="78"/>
      <c r="K168" s="31"/>
      <c r="L168" s="31"/>
      <c r="M168" s="20"/>
      <c r="N168" s="20"/>
      <c r="O168" s="18"/>
      <c r="P168" s="18"/>
      <c r="Q168" s="31"/>
      <c r="R168" s="18"/>
      <c r="S168" s="31"/>
      <c r="T168" s="38"/>
      <c r="U168" s="18"/>
      <c r="V168" s="31"/>
      <c r="W168" s="7"/>
      <c r="X168" s="7"/>
      <c r="Y168" s="7"/>
      <c r="Z168" s="7"/>
      <c r="AA168" s="7"/>
      <c r="AB168" s="7"/>
      <c r="AC168" s="7"/>
      <c r="AD168" s="7"/>
      <c r="AE168" s="7"/>
      <c r="AF168" s="23"/>
      <c r="AG168" s="61"/>
      <c r="AH168" s="37"/>
      <c r="AI168" s="62"/>
    </row>
    <row r="169" spans="1:35" ht="14.25" customHeight="1" x14ac:dyDescent="0.25">
      <c r="A169" s="9"/>
      <c r="B169" s="9"/>
      <c r="C169" s="9"/>
      <c r="D169" s="9"/>
      <c r="E169" s="9"/>
      <c r="F169" s="9"/>
      <c r="G169" s="9"/>
      <c r="H169" s="70"/>
      <c r="I169" s="59"/>
      <c r="J169" s="78"/>
      <c r="K169" s="31"/>
      <c r="L169" s="31"/>
      <c r="M169" s="20"/>
      <c r="N169" s="20"/>
      <c r="O169" s="18"/>
      <c r="P169" s="18"/>
      <c r="Q169" s="31"/>
      <c r="R169" s="18"/>
      <c r="S169" s="31"/>
      <c r="T169" s="38"/>
      <c r="U169" s="18"/>
      <c r="V169" s="31"/>
      <c r="W169" s="7"/>
      <c r="X169" s="7"/>
      <c r="Y169" s="7"/>
      <c r="Z169" s="7"/>
      <c r="AA169" s="7"/>
      <c r="AB169" s="67"/>
      <c r="AC169" s="7"/>
      <c r="AD169" s="7"/>
      <c r="AE169" s="7"/>
      <c r="AF169" s="23"/>
      <c r="AG169" s="61"/>
      <c r="AH169" s="37"/>
      <c r="AI169" s="62"/>
    </row>
    <row r="170" spans="1:35" ht="14.25" customHeight="1" x14ac:dyDescent="0.25">
      <c r="A170" s="9"/>
      <c r="B170" s="9"/>
      <c r="C170" s="9"/>
      <c r="D170" s="9"/>
      <c r="E170" s="9"/>
      <c r="F170" s="9"/>
      <c r="G170" s="9"/>
      <c r="H170" s="70"/>
      <c r="I170" s="59"/>
      <c r="J170" s="60"/>
      <c r="K170" s="31"/>
      <c r="L170" s="31"/>
      <c r="M170" s="20"/>
      <c r="N170" s="40"/>
      <c r="O170" s="18"/>
      <c r="P170" s="18"/>
      <c r="Q170" s="18"/>
      <c r="R170" s="18"/>
      <c r="S170" s="34"/>
      <c r="T170" s="38"/>
      <c r="U170" s="18"/>
      <c r="V170" s="34"/>
      <c r="W170" s="7"/>
      <c r="X170" s="7"/>
      <c r="Y170" s="7"/>
      <c r="Z170" s="7"/>
      <c r="AA170" s="7"/>
      <c r="AB170" s="7"/>
      <c r="AC170" s="7"/>
      <c r="AD170" s="7"/>
      <c r="AE170" s="7"/>
      <c r="AF170" s="23"/>
      <c r="AG170" s="61"/>
      <c r="AH170" s="37"/>
      <c r="AI170" s="62"/>
    </row>
    <row r="171" spans="1:35" ht="14.25" customHeight="1" x14ac:dyDescent="0.25">
      <c r="A171" s="9"/>
      <c r="B171" s="9"/>
      <c r="C171" s="9"/>
      <c r="D171" s="9"/>
      <c r="E171" s="9"/>
      <c r="F171" s="9"/>
      <c r="G171" s="9"/>
      <c r="H171" s="70"/>
      <c r="I171" s="59"/>
      <c r="J171" s="7"/>
      <c r="K171" s="18"/>
      <c r="L171" s="18"/>
      <c r="M171" s="42"/>
      <c r="N171" s="20"/>
      <c r="O171" s="18"/>
      <c r="P171" s="18"/>
      <c r="Q171" s="31"/>
      <c r="R171" s="18"/>
      <c r="S171" s="34"/>
      <c r="T171" s="38"/>
      <c r="U171" s="18"/>
      <c r="V171" s="31"/>
      <c r="W171" s="36"/>
      <c r="X171" s="36"/>
      <c r="Y171" s="36"/>
      <c r="Z171" s="36"/>
      <c r="AA171" s="36"/>
      <c r="AB171" s="36"/>
      <c r="AC171" s="36"/>
      <c r="AD171" s="36"/>
      <c r="AE171" s="36"/>
      <c r="AF171" s="23"/>
      <c r="AG171" s="61"/>
      <c r="AH171" s="37"/>
      <c r="AI171" s="62"/>
    </row>
    <row r="172" spans="1:35" ht="14.25" customHeight="1" x14ac:dyDescent="0.25">
      <c r="A172" s="9"/>
      <c r="B172" s="9"/>
      <c r="C172" s="9"/>
      <c r="D172" s="9"/>
      <c r="E172" s="9"/>
      <c r="F172" s="9"/>
      <c r="G172" s="9"/>
      <c r="H172" s="70"/>
      <c r="I172" s="59"/>
      <c r="J172" s="78"/>
      <c r="K172" s="18"/>
      <c r="L172" s="18"/>
      <c r="M172" s="20"/>
      <c r="N172" s="20"/>
      <c r="O172" s="18"/>
      <c r="P172" s="31"/>
      <c r="Q172" s="18"/>
      <c r="R172" s="18"/>
      <c r="S172" s="34"/>
      <c r="T172" s="38"/>
      <c r="U172" s="18"/>
      <c r="V172" s="34"/>
      <c r="W172" s="7"/>
      <c r="X172" s="7"/>
      <c r="Y172" s="7"/>
      <c r="Z172" s="7"/>
      <c r="AA172" s="7"/>
      <c r="AB172" s="7"/>
      <c r="AC172" s="7"/>
      <c r="AD172" s="7"/>
      <c r="AE172" s="7"/>
      <c r="AF172" s="23"/>
      <c r="AG172" s="61"/>
      <c r="AH172" s="37"/>
      <c r="AI172" s="62"/>
    </row>
    <row r="173" spans="1:35" ht="14.25" customHeight="1" x14ac:dyDescent="0.25">
      <c r="A173" s="9"/>
      <c r="B173" s="9"/>
      <c r="C173" s="9"/>
      <c r="D173" s="9"/>
      <c r="E173" s="9"/>
      <c r="F173" s="9"/>
      <c r="G173" s="9"/>
      <c r="H173" s="70"/>
      <c r="I173" s="59"/>
      <c r="J173" s="78"/>
      <c r="K173" s="18"/>
      <c r="L173" s="18"/>
      <c r="M173" s="20"/>
      <c r="N173" s="20"/>
      <c r="O173" s="18"/>
      <c r="P173" s="31"/>
      <c r="Q173" s="31"/>
      <c r="R173" s="18"/>
      <c r="S173" s="34"/>
      <c r="T173" s="38"/>
      <c r="U173" s="33"/>
      <c r="V173" s="33"/>
      <c r="W173" s="7"/>
      <c r="X173" s="7"/>
      <c r="Y173" s="7"/>
      <c r="Z173" s="7"/>
      <c r="AA173" s="36"/>
      <c r="AB173" s="7"/>
      <c r="AC173" s="7"/>
      <c r="AD173" s="7"/>
      <c r="AE173" s="7"/>
      <c r="AF173" s="23"/>
      <c r="AG173" s="61"/>
      <c r="AH173" s="37"/>
      <c r="AI173" s="62"/>
    </row>
    <row r="174" spans="1:35" ht="14.25" customHeight="1" x14ac:dyDescent="0.25">
      <c r="A174" s="9"/>
      <c r="B174" s="9"/>
      <c r="C174" s="9"/>
      <c r="D174" s="9"/>
      <c r="E174" s="9"/>
      <c r="F174" s="9"/>
      <c r="G174" s="9"/>
      <c r="H174" s="70"/>
      <c r="I174" s="59"/>
      <c r="J174" s="78"/>
      <c r="K174" s="31"/>
      <c r="L174" s="18"/>
      <c r="M174" s="20"/>
      <c r="N174" s="20"/>
      <c r="O174" s="18"/>
      <c r="P174" s="18"/>
      <c r="Q174" s="18"/>
      <c r="R174" s="18"/>
      <c r="S174" s="34"/>
      <c r="T174" s="38"/>
      <c r="U174" s="18"/>
      <c r="V174" s="34"/>
      <c r="W174" s="7"/>
      <c r="X174" s="7"/>
      <c r="Y174" s="7"/>
      <c r="Z174" s="7"/>
      <c r="AA174" s="7"/>
      <c r="AB174" s="7"/>
      <c r="AC174" s="7"/>
      <c r="AD174" s="7"/>
      <c r="AE174" s="7"/>
      <c r="AF174" s="23"/>
      <c r="AG174" s="61"/>
      <c r="AH174" s="37"/>
      <c r="AI174" s="62"/>
    </row>
    <row r="175" spans="1:35" ht="14.25" customHeight="1" x14ac:dyDescent="0.25">
      <c r="A175" s="9"/>
      <c r="B175" s="9"/>
      <c r="C175" s="9"/>
      <c r="D175" s="9"/>
      <c r="E175" s="9"/>
      <c r="F175" s="9"/>
      <c r="G175" s="9"/>
      <c r="H175" s="70"/>
      <c r="I175" s="59"/>
      <c r="J175" s="78"/>
      <c r="K175" s="31"/>
      <c r="L175" s="18"/>
      <c r="M175" s="20"/>
      <c r="N175" s="20"/>
      <c r="O175" s="18"/>
      <c r="P175" s="18"/>
      <c r="Q175" s="18"/>
      <c r="R175" s="18"/>
      <c r="S175" s="34"/>
      <c r="T175" s="38"/>
      <c r="U175" s="18"/>
      <c r="V175" s="31"/>
      <c r="W175" s="7"/>
      <c r="X175" s="7"/>
      <c r="Y175" s="7"/>
      <c r="Z175" s="7"/>
      <c r="AA175" s="7"/>
      <c r="AB175" s="7"/>
      <c r="AC175" s="7"/>
      <c r="AD175" s="7"/>
      <c r="AE175" s="7"/>
      <c r="AF175" s="23"/>
      <c r="AG175" s="61"/>
      <c r="AH175" s="37"/>
      <c r="AI175" s="62"/>
    </row>
    <row r="176" spans="1:35" ht="14.25" customHeight="1" x14ac:dyDescent="0.25">
      <c r="A176" s="9"/>
      <c r="B176" s="9"/>
      <c r="C176" s="9"/>
      <c r="D176" s="9"/>
      <c r="E176" s="9"/>
      <c r="F176" s="9"/>
      <c r="G176" s="9"/>
      <c r="H176" s="70"/>
      <c r="I176" s="59"/>
      <c r="J176" s="78"/>
      <c r="K176" s="31"/>
      <c r="L176" s="18"/>
      <c r="M176" s="20"/>
      <c r="N176" s="20"/>
      <c r="O176" s="31"/>
      <c r="P176" s="18"/>
      <c r="Q176" s="18"/>
      <c r="R176" s="18"/>
      <c r="S176" s="31"/>
      <c r="T176" s="36"/>
      <c r="U176" s="33"/>
      <c r="V176" s="31"/>
      <c r="W176" s="67"/>
      <c r="X176" s="33"/>
      <c r="Y176" s="33"/>
      <c r="Z176" s="36"/>
      <c r="AA176" s="36"/>
      <c r="AB176" s="36"/>
      <c r="AC176" s="36"/>
      <c r="AD176" s="36"/>
      <c r="AE176" s="36"/>
      <c r="AF176" s="23"/>
      <c r="AG176" s="61"/>
      <c r="AH176" s="37"/>
      <c r="AI176" s="62"/>
    </row>
    <row r="177" spans="1:35" ht="14.25" customHeight="1" x14ac:dyDescent="0.25">
      <c r="A177" s="9"/>
      <c r="B177" s="9"/>
      <c r="C177" s="9"/>
      <c r="D177" s="9"/>
      <c r="E177" s="9"/>
      <c r="F177" s="9"/>
      <c r="G177" s="9"/>
      <c r="H177" s="70"/>
      <c r="I177" s="59"/>
      <c r="J177" s="78"/>
      <c r="K177" s="31"/>
      <c r="L177" s="18"/>
      <c r="M177" s="20"/>
      <c r="N177" s="20"/>
      <c r="O177" s="31"/>
      <c r="P177" s="18"/>
      <c r="Q177" s="18"/>
      <c r="R177" s="18"/>
      <c r="S177" s="31"/>
      <c r="T177" s="36"/>
      <c r="U177" s="33"/>
      <c r="V177" s="31"/>
      <c r="W177" s="67"/>
      <c r="X177" s="33"/>
      <c r="Y177" s="33"/>
      <c r="Z177" s="36"/>
      <c r="AA177" s="36"/>
      <c r="AB177" s="36"/>
      <c r="AC177" s="168"/>
      <c r="AD177" s="36"/>
      <c r="AE177" s="36"/>
      <c r="AF177" s="23"/>
      <c r="AG177" s="61"/>
      <c r="AH177" s="37"/>
      <c r="AI177" s="62"/>
    </row>
    <row r="178" spans="1:35" ht="14.25" customHeight="1" x14ac:dyDescent="0.25">
      <c r="A178" s="9"/>
      <c r="B178" s="9"/>
      <c r="C178" s="9"/>
      <c r="D178" s="9"/>
      <c r="E178" s="9"/>
      <c r="F178" s="9"/>
      <c r="G178" s="9"/>
      <c r="H178" s="70"/>
      <c r="I178" s="59"/>
      <c r="J178" s="78"/>
      <c r="K178" s="31"/>
      <c r="L178" s="18"/>
      <c r="M178" s="20"/>
      <c r="N178" s="20"/>
      <c r="O178" s="31"/>
      <c r="P178" s="18"/>
      <c r="Q178" s="18"/>
      <c r="R178" s="18"/>
      <c r="S178" s="31"/>
      <c r="T178" s="38"/>
      <c r="U178" s="18"/>
      <c r="V178" s="33"/>
      <c r="W178" s="7"/>
      <c r="X178" s="7"/>
      <c r="Y178" s="7"/>
      <c r="Z178" s="7"/>
      <c r="AA178" s="7"/>
      <c r="AB178" s="7"/>
      <c r="AC178" s="7"/>
      <c r="AD178" s="7"/>
      <c r="AE178" s="7"/>
      <c r="AF178" s="23"/>
      <c r="AG178" s="61"/>
      <c r="AH178" s="37"/>
      <c r="AI178" s="62"/>
    </row>
    <row r="179" spans="1:35" ht="14.25" customHeight="1" x14ac:dyDescent="0.25">
      <c r="A179" s="9"/>
      <c r="B179" s="9"/>
      <c r="C179" s="9"/>
      <c r="D179" s="9"/>
      <c r="E179" s="9"/>
      <c r="F179" s="9"/>
      <c r="G179" s="9"/>
      <c r="H179" s="70"/>
      <c r="I179" s="59"/>
      <c r="J179" s="78"/>
      <c r="K179" s="18"/>
      <c r="L179" s="31"/>
      <c r="M179" s="20"/>
      <c r="N179" s="20"/>
      <c r="O179" s="18"/>
      <c r="P179" s="18"/>
      <c r="Q179" s="18"/>
      <c r="R179" s="18"/>
      <c r="S179" s="34"/>
      <c r="T179" s="38"/>
      <c r="U179" s="18"/>
      <c r="V179" s="34"/>
      <c r="W179" s="7"/>
      <c r="X179" s="7"/>
      <c r="Y179" s="7"/>
      <c r="Z179" s="7"/>
      <c r="AA179" s="7"/>
      <c r="AB179" s="7"/>
      <c r="AC179" s="7"/>
      <c r="AD179" s="7"/>
      <c r="AE179" s="7"/>
      <c r="AF179" s="23"/>
      <c r="AG179" s="61"/>
      <c r="AH179" s="37"/>
      <c r="AI179" s="62"/>
    </row>
    <row r="180" spans="1:35" ht="14.25" customHeight="1" x14ac:dyDescent="0.25">
      <c r="A180" s="9"/>
      <c r="B180" s="9"/>
      <c r="C180" s="9"/>
      <c r="D180" s="9"/>
      <c r="E180" s="9"/>
      <c r="F180" s="9"/>
      <c r="G180" s="9"/>
      <c r="H180" s="70"/>
      <c r="I180" s="59"/>
      <c r="J180" s="78"/>
      <c r="K180" s="18"/>
      <c r="L180" s="31"/>
      <c r="M180" s="20"/>
      <c r="N180" s="20"/>
      <c r="O180" s="18"/>
      <c r="P180" s="18"/>
      <c r="Q180" s="18"/>
      <c r="R180" s="18"/>
      <c r="S180" s="34"/>
      <c r="T180" s="38"/>
      <c r="U180" s="18"/>
      <c r="V180" s="34"/>
      <c r="W180" s="36"/>
      <c r="X180" s="36"/>
      <c r="Y180" s="36"/>
      <c r="Z180" s="36"/>
      <c r="AA180" s="36"/>
      <c r="AB180" s="36"/>
      <c r="AC180" s="36"/>
      <c r="AD180" s="36"/>
      <c r="AE180" s="36"/>
      <c r="AF180" s="23"/>
      <c r="AG180" s="61"/>
      <c r="AH180" s="37"/>
      <c r="AI180" s="62"/>
    </row>
    <row r="181" spans="1:35" ht="14.25" customHeight="1" x14ac:dyDescent="0.25">
      <c r="A181" s="9"/>
      <c r="B181" s="9"/>
      <c r="C181" s="9"/>
      <c r="D181" s="9"/>
      <c r="E181" s="9"/>
      <c r="F181" s="9"/>
      <c r="G181" s="9"/>
      <c r="H181" s="70"/>
      <c r="I181" s="59"/>
      <c r="J181" s="78"/>
      <c r="K181" s="31"/>
      <c r="L181" s="18"/>
      <c r="M181" s="20"/>
      <c r="N181" s="20"/>
      <c r="O181" s="18"/>
      <c r="P181" s="18"/>
      <c r="Q181" s="31"/>
      <c r="R181" s="31"/>
      <c r="S181" s="34"/>
      <c r="T181" s="36"/>
      <c r="U181" s="18"/>
      <c r="V181" s="34"/>
      <c r="W181" s="7"/>
      <c r="X181" s="7"/>
      <c r="Y181" s="7"/>
      <c r="Z181" s="7"/>
      <c r="AA181" s="7"/>
      <c r="AB181" s="67"/>
      <c r="AC181" s="168"/>
      <c r="AD181" s="7"/>
      <c r="AE181" s="7"/>
      <c r="AF181" s="23"/>
      <c r="AG181" s="61"/>
      <c r="AH181" s="37"/>
      <c r="AI181" s="62"/>
    </row>
    <row r="182" spans="1:35" ht="14.25" customHeight="1" x14ac:dyDescent="0.25">
      <c r="A182" s="9"/>
      <c r="B182" s="9"/>
      <c r="C182" s="9"/>
      <c r="D182" s="9"/>
      <c r="E182" s="9"/>
      <c r="F182" s="9"/>
      <c r="G182" s="9"/>
      <c r="H182" s="70"/>
      <c r="I182" s="59"/>
      <c r="J182" s="78"/>
      <c r="K182" s="18"/>
      <c r="L182" s="31"/>
      <c r="M182" s="20"/>
      <c r="N182" s="42"/>
      <c r="O182" s="31"/>
      <c r="P182" s="31"/>
      <c r="Q182" s="31"/>
      <c r="R182" s="18"/>
      <c r="S182" s="31"/>
      <c r="T182" s="18"/>
      <c r="U182" s="18"/>
      <c r="V182" s="34"/>
      <c r="W182" s="7"/>
      <c r="X182" s="7"/>
      <c r="Y182" s="7"/>
      <c r="Z182" s="7"/>
      <c r="AA182" s="7"/>
      <c r="AB182" s="7"/>
      <c r="AC182" s="7"/>
      <c r="AD182" s="7"/>
      <c r="AE182" s="7"/>
      <c r="AF182" s="23"/>
      <c r="AG182" s="61"/>
      <c r="AH182" s="37"/>
      <c r="AI182" s="62"/>
    </row>
    <row r="183" spans="1:35" ht="14.25" customHeight="1" x14ac:dyDescent="0.25">
      <c r="A183" s="9"/>
      <c r="B183" s="9"/>
      <c r="C183" s="9"/>
      <c r="D183" s="9"/>
      <c r="E183" s="9"/>
      <c r="F183" s="9"/>
      <c r="G183" s="9"/>
      <c r="H183" s="70"/>
      <c r="I183" s="59"/>
      <c r="J183" s="78"/>
      <c r="K183" s="31"/>
      <c r="L183" s="31"/>
      <c r="M183" s="42"/>
      <c r="N183" s="42"/>
      <c r="O183" s="31"/>
      <c r="P183" s="31"/>
      <c r="Q183" s="31"/>
      <c r="R183" s="36"/>
      <c r="S183" s="31"/>
      <c r="T183" s="36"/>
      <c r="U183" s="33"/>
      <c r="V183" s="31"/>
      <c r="W183" s="7"/>
      <c r="X183" s="7"/>
      <c r="Y183" s="33"/>
      <c r="Z183" s="36"/>
      <c r="AA183" s="36"/>
      <c r="AB183" s="36"/>
      <c r="AC183" s="36"/>
      <c r="AD183" s="36"/>
      <c r="AE183" s="36"/>
      <c r="AF183" s="23"/>
      <c r="AG183" s="61"/>
      <c r="AH183" s="37"/>
      <c r="AI183" s="62"/>
    </row>
    <row r="184" spans="1:35" ht="14.25" customHeight="1" x14ac:dyDescent="0.25">
      <c r="A184" s="9"/>
      <c r="B184" s="9"/>
      <c r="C184" s="9"/>
      <c r="D184" s="9"/>
      <c r="E184" s="9"/>
      <c r="F184" s="9"/>
      <c r="G184" s="9"/>
      <c r="H184" s="70"/>
      <c r="I184" s="59"/>
      <c r="J184" s="78"/>
      <c r="K184" s="31"/>
      <c r="L184" s="31"/>
      <c r="M184" s="42"/>
      <c r="N184" s="42"/>
      <c r="O184" s="31"/>
      <c r="P184" s="31"/>
      <c r="Q184" s="31"/>
      <c r="R184" s="36"/>
      <c r="S184" s="31"/>
      <c r="T184" s="36"/>
      <c r="U184" s="33"/>
      <c r="V184" s="31"/>
      <c r="W184" s="7"/>
      <c r="X184" s="7"/>
      <c r="Y184" s="33"/>
      <c r="Z184" s="36"/>
      <c r="AA184" s="36"/>
      <c r="AB184" s="36"/>
      <c r="AC184" s="36"/>
      <c r="AD184" s="36"/>
      <c r="AE184" s="36"/>
      <c r="AF184" s="23"/>
      <c r="AG184" s="61"/>
      <c r="AH184" s="37"/>
      <c r="AI184" s="62"/>
    </row>
    <row r="185" spans="1:35" ht="14.25" customHeight="1" x14ac:dyDescent="0.25">
      <c r="A185" s="9"/>
      <c r="B185" s="9"/>
      <c r="C185" s="9"/>
      <c r="D185" s="9"/>
      <c r="E185" s="9"/>
      <c r="F185" s="9"/>
      <c r="G185" s="9"/>
      <c r="H185" s="70"/>
      <c r="I185" s="59"/>
      <c r="J185" s="78"/>
      <c r="K185" s="31"/>
      <c r="L185" s="18"/>
      <c r="M185" s="20"/>
      <c r="N185" s="20"/>
      <c r="O185" s="18"/>
      <c r="P185" s="18"/>
      <c r="Q185" s="31"/>
      <c r="R185" s="18"/>
      <c r="S185" s="31"/>
      <c r="T185" s="18"/>
      <c r="U185" s="18"/>
      <c r="V185" s="34"/>
      <c r="W185" s="7"/>
      <c r="X185" s="7"/>
      <c r="Y185" s="7"/>
      <c r="Z185" s="7"/>
      <c r="AA185" s="7"/>
      <c r="AB185" s="7"/>
      <c r="AC185" s="7"/>
      <c r="AD185" s="7"/>
      <c r="AE185" s="7"/>
      <c r="AF185" s="23"/>
      <c r="AG185" s="61"/>
      <c r="AH185" s="37"/>
      <c r="AI185" s="62"/>
    </row>
    <row r="186" spans="1:35" ht="14.25" customHeight="1" x14ac:dyDescent="0.25">
      <c r="A186" s="9"/>
      <c r="B186" s="9"/>
      <c r="C186" s="9"/>
      <c r="D186" s="9"/>
      <c r="E186" s="9"/>
      <c r="F186" s="9"/>
      <c r="G186" s="9"/>
      <c r="H186" s="70"/>
      <c r="I186" s="59"/>
      <c r="J186" s="78"/>
      <c r="K186" s="31"/>
      <c r="L186" s="18"/>
      <c r="M186" s="20"/>
      <c r="N186" s="20"/>
      <c r="O186" s="18"/>
      <c r="P186" s="18"/>
      <c r="Q186" s="31"/>
      <c r="R186" s="18"/>
      <c r="S186" s="31"/>
      <c r="T186" s="18"/>
      <c r="U186" s="18"/>
      <c r="V186" s="34"/>
      <c r="W186" s="7"/>
      <c r="X186" s="7"/>
      <c r="Y186" s="7"/>
      <c r="Z186" s="7"/>
      <c r="AA186" s="7"/>
      <c r="AB186" s="7"/>
      <c r="AC186" s="7"/>
      <c r="AD186" s="7"/>
      <c r="AE186" s="7"/>
      <c r="AF186" s="23"/>
      <c r="AG186" s="61"/>
      <c r="AH186" s="37"/>
      <c r="AI186" s="62"/>
    </row>
    <row r="187" spans="1:35" ht="14.25" customHeight="1" x14ac:dyDescent="0.25">
      <c r="A187" s="9"/>
      <c r="B187" s="9"/>
      <c r="C187" s="9"/>
      <c r="D187" s="9"/>
      <c r="E187" s="9"/>
      <c r="F187" s="9"/>
      <c r="G187" s="9"/>
      <c r="H187" s="70"/>
      <c r="I187" s="59"/>
      <c r="J187" s="78"/>
      <c r="K187" s="31"/>
      <c r="L187" s="18"/>
      <c r="M187" s="42"/>
      <c r="N187" s="42"/>
      <c r="O187" s="31"/>
      <c r="P187" s="31"/>
      <c r="Q187" s="31"/>
      <c r="R187" s="31"/>
      <c r="S187" s="31"/>
      <c r="T187" s="18"/>
      <c r="U187" s="18"/>
      <c r="V187" s="34"/>
      <c r="W187" s="36"/>
      <c r="X187" s="36"/>
      <c r="Y187" s="36"/>
      <c r="Z187" s="36"/>
      <c r="AA187" s="36"/>
      <c r="AB187" s="36"/>
      <c r="AC187" s="36"/>
      <c r="AD187" s="36"/>
      <c r="AE187" s="36"/>
      <c r="AF187" s="23"/>
      <c r="AG187" s="61"/>
      <c r="AH187" s="37"/>
      <c r="AI187" s="62"/>
    </row>
    <row r="188" spans="1:35" ht="14.25" customHeight="1" x14ac:dyDescent="0.25">
      <c r="A188" s="9"/>
      <c r="B188" s="9"/>
      <c r="C188" s="9"/>
      <c r="D188" s="9"/>
      <c r="E188" s="9"/>
      <c r="F188" s="9"/>
      <c r="G188" s="9"/>
      <c r="H188" s="70"/>
      <c r="I188" s="59"/>
      <c r="J188" s="78"/>
      <c r="K188" s="18"/>
      <c r="L188" s="18"/>
      <c r="M188" s="20"/>
      <c r="N188" s="20"/>
      <c r="O188" s="18"/>
      <c r="P188" s="31"/>
      <c r="Q188" s="31"/>
      <c r="R188" s="36"/>
      <c r="S188" s="31"/>
      <c r="T188" s="18"/>
      <c r="U188" s="33"/>
      <c r="V188" s="33"/>
      <c r="W188" s="7"/>
      <c r="X188" s="33"/>
      <c r="Y188" s="33"/>
      <c r="Z188" s="33"/>
      <c r="AA188" s="33"/>
      <c r="AB188" s="33"/>
      <c r="AC188" s="33"/>
      <c r="AD188" s="33"/>
      <c r="AE188" s="33"/>
      <c r="AF188" s="23"/>
      <c r="AG188" s="61"/>
      <c r="AH188" s="37"/>
      <c r="AI188" s="62"/>
    </row>
    <row r="189" spans="1:35" ht="14.25" customHeight="1" x14ac:dyDescent="0.25">
      <c r="A189" s="9"/>
      <c r="B189" s="9"/>
      <c r="C189" s="9"/>
      <c r="D189" s="9"/>
      <c r="E189" s="9"/>
      <c r="F189" s="9"/>
      <c r="G189" s="9"/>
      <c r="H189" s="70"/>
      <c r="I189" s="59"/>
      <c r="J189" s="78"/>
      <c r="K189" s="31"/>
      <c r="L189" s="31"/>
      <c r="M189" s="42"/>
      <c r="N189" s="42"/>
      <c r="O189" s="18"/>
      <c r="P189" s="31"/>
      <c r="Q189" s="31"/>
      <c r="R189" s="31"/>
      <c r="S189" s="31"/>
      <c r="T189" s="18"/>
      <c r="U189" s="18"/>
      <c r="V189" s="31"/>
      <c r="W189" s="7"/>
      <c r="X189" s="7"/>
      <c r="Y189" s="7"/>
      <c r="Z189" s="7"/>
      <c r="AA189" s="7"/>
      <c r="AB189" s="7"/>
      <c r="AC189" s="7"/>
      <c r="AD189" s="7"/>
      <c r="AE189" s="7"/>
      <c r="AF189" s="23"/>
      <c r="AG189" s="61"/>
      <c r="AH189" s="37"/>
      <c r="AI189" s="62"/>
    </row>
    <row r="190" spans="1:35" ht="14.25" customHeight="1" x14ac:dyDescent="0.25">
      <c r="A190" s="9"/>
      <c r="B190" s="9"/>
      <c r="C190" s="9"/>
      <c r="D190" s="9"/>
      <c r="E190" s="9"/>
      <c r="F190" s="9"/>
      <c r="G190" s="9"/>
      <c r="H190" s="70"/>
      <c r="I190" s="59"/>
      <c r="J190" s="78"/>
      <c r="K190" s="18"/>
      <c r="L190" s="18"/>
      <c r="M190" s="20"/>
      <c r="N190" s="20"/>
      <c r="O190" s="31"/>
      <c r="P190" s="18"/>
      <c r="Q190" s="18"/>
      <c r="R190" s="18"/>
      <c r="S190" s="31"/>
      <c r="T190" s="18"/>
      <c r="U190" s="18"/>
      <c r="V190" s="34"/>
      <c r="W190" s="36"/>
      <c r="X190" s="36"/>
      <c r="Y190" s="36"/>
      <c r="Z190" s="36"/>
      <c r="AA190" s="36"/>
      <c r="AB190" s="36"/>
      <c r="AC190" s="36"/>
      <c r="AD190" s="36"/>
      <c r="AE190" s="36"/>
      <c r="AF190" s="23"/>
      <c r="AG190" s="61"/>
      <c r="AH190" s="37"/>
      <c r="AI190" s="62"/>
    </row>
    <row r="191" spans="1:35" ht="14.25" customHeight="1" x14ac:dyDescent="0.25">
      <c r="A191" s="9"/>
      <c r="B191" s="9"/>
      <c r="C191" s="9"/>
      <c r="D191" s="9"/>
      <c r="E191" s="9"/>
      <c r="F191" s="9"/>
      <c r="G191" s="9"/>
      <c r="H191" s="70"/>
      <c r="I191" s="59"/>
      <c r="J191" s="78"/>
      <c r="K191" s="31"/>
      <c r="L191" s="31"/>
      <c r="M191" s="20"/>
      <c r="N191" s="20"/>
      <c r="O191" s="18"/>
      <c r="P191" s="18"/>
      <c r="Q191" s="31"/>
      <c r="R191" s="18"/>
      <c r="S191" s="18"/>
      <c r="T191" s="18"/>
      <c r="U191" s="18"/>
      <c r="V191" s="31"/>
      <c r="W191" s="7"/>
      <c r="X191" s="7"/>
      <c r="Y191" s="7"/>
      <c r="Z191" s="7"/>
      <c r="AA191" s="7"/>
      <c r="AB191" s="7"/>
      <c r="AC191" s="7"/>
      <c r="AD191" s="7"/>
      <c r="AE191" s="7"/>
      <c r="AF191" s="23"/>
      <c r="AG191" s="61"/>
      <c r="AH191" s="37"/>
      <c r="AI191" s="62"/>
    </row>
    <row r="192" spans="1:35" ht="14.25" customHeight="1" x14ac:dyDescent="0.25">
      <c r="A192" s="9"/>
      <c r="B192" s="9"/>
      <c r="C192" s="9"/>
      <c r="D192" s="9"/>
      <c r="E192" s="9"/>
      <c r="F192" s="9"/>
      <c r="G192" s="9"/>
      <c r="H192" s="70"/>
      <c r="I192" s="59"/>
      <c r="J192" s="78"/>
      <c r="K192" s="31"/>
      <c r="L192" s="31"/>
      <c r="M192" s="20"/>
      <c r="N192" s="20"/>
      <c r="O192" s="18"/>
      <c r="P192" s="18"/>
      <c r="Q192" s="31"/>
      <c r="R192" s="18"/>
      <c r="S192" s="18"/>
      <c r="T192" s="18"/>
      <c r="U192" s="18"/>
      <c r="V192" s="31"/>
      <c r="W192" s="7"/>
      <c r="X192" s="33"/>
      <c r="Y192" s="33"/>
      <c r="Z192" s="36"/>
      <c r="AA192" s="36"/>
      <c r="AB192" s="36"/>
      <c r="AC192" s="36"/>
      <c r="AD192" s="36"/>
      <c r="AE192" s="36"/>
      <c r="AF192" s="23"/>
      <c r="AG192" s="61"/>
      <c r="AH192" s="37"/>
      <c r="AI192" s="62"/>
    </row>
    <row r="193" spans="1:35" ht="14.25" customHeight="1" x14ac:dyDescent="0.25">
      <c r="A193" s="9"/>
      <c r="B193" s="9"/>
      <c r="C193" s="9"/>
      <c r="D193" s="9"/>
      <c r="E193" s="9"/>
      <c r="F193" s="9"/>
      <c r="G193" s="9"/>
      <c r="H193" s="70"/>
      <c r="I193" s="59"/>
      <c r="J193" s="78"/>
      <c r="K193" s="31"/>
      <c r="L193" s="31"/>
      <c r="M193" s="20"/>
      <c r="N193" s="20"/>
      <c r="O193" s="18"/>
      <c r="P193" s="18"/>
      <c r="Q193" s="31"/>
      <c r="R193" s="18"/>
      <c r="S193" s="18"/>
      <c r="T193" s="18"/>
      <c r="U193" s="18"/>
      <c r="V193" s="31"/>
      <c r="W193" s="36"/>
      <c r="X193" s="36"/>
      <c r="Y193" s="36"/>
      <c r="Z193" s="36"/>
      <c r="AA193" s="36"/>
      <c r="AB193" s="67"/>
      <c r="AC193" s="67"/>
      <c r="AD193" s="36"/>
      <c r="AE193" s="36"/>
      <c r="AF193" s="23"/>
      <c r="AG193" s="61"/>
      <c r="AH193" s="37"/>
      <c r="AI193" s="62"/>
    </row>
    <row r="194" spans="1:35" ht="14.25" customHeight="1" x14ac:dyDescent="0.25">
      <c r="A194" s="9"/>
      <c r="B194" s="9"/>
      <c r="C194" s="9"/>
      <c r="D194" s="9"/>
      <c r="E194" s="9"/>
      <c r="F194" s="9"/>
      <c r="G194" s="9"/>
      <c r="H194" s="70"/>
      <c r="I194" s="59"/>
      <c r="J194" s="78"/>
      <c r="K194" s="31"/>
      <c r="L194" s="31"/>
      <c r="M194" s="20"/>
      <c r="N194" s="20"/>
      <c r="O194" s="18"/>
      <c r="P194" s="18"/>
      <c r="Q194" s="31"/>
      <c r="R194" s="18"/>
      <c r="S194" s="18"/>
      <c r="T194" s="18"/>
      <c r="U194" s="18"/>
      <c r="V194" s="31"/>
      <c r="W194" s="36"/>
      <c r="X194" s="36"/>
      <c r="Y194" s="36"/>
      <c r="Z194" s="36"/>
      <c r="AA194" s="36"/>
      <c r="AB194" s="67"/>
      <c r="AC194" s="67"/>
      <c r="AD194" s="36"/>
      <c r="AE194" s="36"/>
      <c r="AF194" s="23"/>
      <c r="AG194" s="61"/>
      <c r="AH194" s="37"/>
      <c r="AI194" s="62"/>
    </row>
    <row r="195" spans="1:35" ht="14.25" customHeight="1" x14ac:dyDescent="0.25">
      <c r="A195" s="9"/>
      <c r="B195" s="9"/>
      <c r="C195" s="9"/>
      <c r="D195" s="9"/>
      <c r="E195" s="9"/>
      <c r="F195" s="9"/>
      <c r="G195" s="9"/>
      <c r="H195" s="70"/>
      <c r="I195" s="59"/>
      <c r="J195" s="78"/>
      <c r="K195" s="31"/>
      <c r="L195" s="31"/>
      <c r="M195" s="20"/>
      <c r="N195" s="20"/>
      <c r="O195" s="18"/>
      <c r="P195" s="18"/>
      <c r="Q195" s="31"/>
      <c r="R195" s="18"/>
      <c r="S195" s="18"/>
      <c r="T195" s="18"/>
      <c r="U195" s="18"/>
      <c r="V195" s="31"/>
      <c r="W195" s="36"/>
      <c r="X195" s="36"/>
      <c r="Y195" s="36"/>
      <c r="Z195" s="36"/>
      <c r="AA195" s="36"/>
      <c r="AB195" s="36"/>
      <c r="AC195" s="36"/>
      <c r="AD195" s="36"/>
      <c r="AE195" s="36"/>
      <c r="AF195" s="23"/>
      <c r="AG195" s="61"/>
      <c r="AH195" s="37"/>
      <c r="AI195" s="62"/>
    </row>
    <row r="196" spans="1:35" ht="14.25" customHeight="1" x14ac:dyDescent="0.25">
      <c r="A196" s="9"/>
      <c r="B196" s="9"/>
      <c r="C196" s="9"/>
      <c r="D196" s="9"/>
      <c r="E196" s="9"/>
      <c r="F196" s="9"/>
      <c r="G196" s="9"/>
      <c r="H196" s="70"/>
      <c r="I196" s="59"/>
      <c r="J196" s="78"/>
      <c r="K196" s="31"/>
      <c r="L196" s="31"/>
      <c r="M196" s="20"/>
      <c r="N196" s="20"/>
      <c r="O196" s="18"/>
      <c r="P196" s="18"/>
      <c r="Q196" s="31"/>
      <c r="R196" s="18"/>
      <c r="S196" s="18"/>
      <c r="T196" s="18"/>
      <c r="U196" s="18"/>
      <c r="V196" s="31"/>
      <c r="W196" s="36"/>
      <c r="X196" s="33"/>
      <c r="Y196" s="33"/>
      <c r="Z196" s="33"/>
      <c r="AA196" s="33"/>
      <c r="AB196" s="33"/>
      <c r="AC196" s="33"/>
      <c r="AD196" s="33"/>
      <c r="AE196" s="33"/>
      <c r="AF196" s="23"/>
      <c r="AG196" s="61"/>
      <c r="AH196" s="37"/>
      <c r="AI196" s="62"/>
    </row>
    <row r="197" spans="1:35" ht="14.25" customHeight="1" x14ac:dyDescent="0.25">
      <c r="A197" s="9"/>
      <c r="B197" s="9"/>
      <c r="C197" s="9"/>
      <c r="D197" s="9"/>
      <c r="E197" s="9"/>
      <c r="F197" s="9"/>
      <c r="G197" s="9"/>
      <c r="H197" s="70"/>
      <c r="I197" s="59"/>
      <c r="J197" s="78"/>
      <c r="K197" s="18"/>
      <c r="L197" s="31"/>
      <c r="M197" s="42"/>
      <c r="N197" s="20"/>
      <c r="O197" s="18"/>
      <c r="P197" s="18"/>
      <c r="Q197" s="31"/>
      <c r="R197" s="18"/>
      <c r="S197" s="18"/>
      <c r="T197" s="18"/>
      <c r="U197" s="18"/>
      <c r="V197" s="18"/>
      <c r="W197" s="7"/>
      <c r="X197" s="7"/>
      <c r="Y197" s="7"/>
      <c r="Z197" s="7"/>
      <c r="AA197" s="7"/>
      <c r="AB197" s="7"/>
      <c r="AC197" s="7"/>
      <c r="AD197" s="7"/>
      <c r="AE197" s="7"/>
      <c r="AF197" s="23"/>
      <c r="AG197" s="61"/>
      <c r="AH197" s="37"/>
      <c r="AI197" s="62"/>
    </row>
    <row r="198" spans="1:35" ht="14.25" customHeight="1" x14ac:dyDescent="0.25">
      <c r="A198" s="9"/>
      <c r="B198" s="9"/>
      <c r="C198" s="9"/>
      <c r="D198" s="9"/>
      <c r="E198" s="9"/>
      <c r="F198" s="9"/>
      <c r="G198" s="9"/>
      <c r="H198" s="70"/>
      <c r="I198" s="59"/>
      <c r="J198" s="60"/>
      <c r="K198" s="18"/>
      <c r="L198" s="18"/>
      <c r="M198" s="20"/>
      <c r="N198" s="42"/>
      <c r="O198" s="18"/>
      <c r="P198" s="18"/>
      <c r="Q198" s="31"/>
      <c r="R198" s="18"/>
      <c r="S198" s="18"/>
      <c r="T198" s="18"/>
      <c r="U198" s="18"/>
      <c r="V198" s="18"/>
      <c r="W198" s="7"/>
      <c r="X198" s="7"/>
      <c r="Y198" s="7"/>
      <c r="Z198" s="7"/>
      <c r="AA198" s="7"/>
      <c r="AB198" s="7"/>
      <c r="AC198" s="7"/>
      <c r="AD198" s="7"/>
      <c r="AE198" s="7"/>
      <c r="AF198" s="23"/>
      <c r="AG198" s="61"/>
      <c r="AH198" s="37"/>
      <c r="AI198" s="62"/>
    </row>
    <row r="199" spans="1:35" ht="14.25" customHeight="1" x14ac:dyDescent="0.25">
      <c r="A199" s="9"/>
      <c r="B199" s="9"/>
      <c r="C199" s="9"/>
      <c r="D199" s="9"/>
      <c r="E199" s="9"/>
      <c r="F199" s="9"/>
      <c r="G199" s="9"/>
      <c r="H199" s="70"/>
      <c r="I199" s="59"/>
      <c r="J199" s="7"/>
      <c r="K199" s="18"/>
      <c r="L199" s="18"/>
      <c r="M199" s="31"/>
      <c r="N199" s="18"/>
      <c r="O199" s="18"/>
      <c r="P199" s="31"/>
      <c r="Q199" s="31"/>
      <c r="R199" s="18"/>
      <c r="S199" s="18"/>
      <c r="T199" s="18"/>
      <c r="U199" s="18"/>
      <c r="V199" s="33"/>
      <c r="W199" s="7"/>
      <c r="X199" s="7"/>
      <c r="Y199" s="7"/>
      <c r="Z199" s="7"/>
      <c r="AA199" s="7"/>
      <c r="AB199" s="7"/>
      <c r="AC199" s="7"/>
      <c r="AD199" s="7"/>
      <c r="AE199" s="7"/>
      <c r="AF199" s="23"/>
      <c r="AG199" s="61"/>
      <c r="AH199" s="37"/>
      <c r="AI199" s="62"/>
    </row>
    <row r="200" spans="1:35" ht="14.25" customHeight="1" x14ac:dyDescent="0.25">
      <c r="A200" s="9"/>
      <c r="B200" s="9"/>
      <c r="C200" s="9"/>
      <c r="D200" s="9"/>
      <c r="E200" s="9"/>
      <c r="F200" s="9"/>
      <c r="G200" s="9"/>
      <c r="H200" s="70"/>
      <c r="I200" s="59"/>
      <c r="J200" s="78"/>
      <c r="K200" s="31"/>
      <c r="L200" s="31"/>
      <c r="M200" s="20"/>
      <c r="N200" s="20"/>
      <c r="O200" s="18"/>
      <c r="P200" s="18"/>
      <c r="Q200" s="18"/>
      <c r="R200" s="18"/>
      <c r="S200" s="18"/>
      <c r="T200" s="18"/>
      <c r="U200" s="18"/>
      <c r="V200" s="18"/>
      <c r="W200" s="7"/>
      <c r="X200" s="7"/>
      <c r="Y200" s="7"/>
      <c r="Z200" s="7"/>
      <c r="AA200" s="7"/>
      <c r="AB200" s="7"/>
      <c r="AC200" s="7"/>
      <c r="AD200" s="7"/>
      <c r="AE200" s="7"/>
      <c r="AF200" s="23"/>
      <c r="AG200" s="61"/>
      <c r="AH200" s="37"/>
      <c r="AI200" s="62"/>
    </row>
    <row r="201" spans="1:35" ht="14.25" customHeight="1" x14ac:dyDescent="0.25">
      <c r="A201" s="9"/>
      <c r="B201" s="9"/>
      <c r="C201" s="9"/>
      <c r="D201" s="9"/>
      <c r="E201" s="9"/>
      <c r="F201" s="9"/>
      <c r="G201" s="9"/>
      <c r="H201" s="70"/>
      <c r="I201" s="59"/>
      <c r="J201" s="78"/>
      <c r="K201" s="31"/>
      <c r="L201" s="18"/>
      <c r="M201" s="20"/>
      <c r="N201" s="20"/>
      <c r="O201" s="18"/>
      <c r="P201" s="18"/>
      <c r="Q201" s="18"/>
      <c r="R201" s="18"/>
      <c r="S201" s="18"/>
      <c r="T201" s="18"/>
      <c r="U201" s="18"/>
      <c r="V201" s="18"/>
      <c r="W201" s="7"/>
      <c r="X201" s="7"/>
      <c r="Y201" s="7"/>
      <c r="Z201" s="7"/>
      <c r="AA201" s="7"/>
      <c r="AB201" s="7"/>
      <c r="AC201" s="7"/>
      <c r="AD201" s="7"/>
      <c r="AE201" s="7"/>
      <c r="AF201" s="23"/>
      <c r="AG201" s="61"/>
      <c r="AH201" s="37"/>
      <c r="AI201" s="62"/>
    </row>
    <row r="202" spans="1:35" ht="14.25" customHeight="1" x14ac:dyDescent="0.25">
      <c r="A202" s="9"/>
      <c r="B202" s="9"/>
      <c r="C202" s="9"/>
      <c r="D202" s="9"/>
      <c r="E202" s="9"/>
      <c r="F202" s="9"/>
      <c r="G202" s="9"/>
      <c r="H202" s="70"/>
      <c r="I202" s="59"/>
      <c r="J202" s="78"/>
      <c r="K202" s="18"/>
      <c r="L202" s="31"/>
      <c r="M202" s="20"/>
      <c r="N202" s="20"/>
      <c r="O202" s="18"/>
      <c r="P202" s="18"/>
      <c r="Q202" s="31"/>
      <c r="R202" s="18"/>
      <c r="S202" s="18"/>
      <c r="T202" s="18"/>
      <c r="U202" s="18"/>
      <c r="V202" s="18"/>
      <c r="W202" s="7"/>
      <c r="X202" s="7"/>
      <c r="Y202" s="7"/>
      <c r="Z202" s="7"/>
      <c r="AA202" s="7"/>
      <c r="AB202" s="7"/>
      <c r="AC202" s="7"/>
      <c r="AD202" s="7"/>
      <c r="AE202" s="7"/>
      <c r="AF202" s="23"/>
      <c r="AG202" s="61"/>
      <c r="AH202" s="37"/>
      <c r="AI202" s="62"/>
    </row>
    <row r="203" spans="1:35" ht="14.25" customHeight="1" x14ac:dyDescent="0.25">
      <c r="A203" s="9"/>
      <c r="B203" s="9"/>
      <c r="C203" s="9"/>
      <c r="D203" s="9"/>
      <c r="E203" s="9"/>
      <c r="F203" s="9"/>
      <c r="G203" s="9"/>
      <c r="H203" s="70"/>
      <c r="I203" s="59"/>
      <c r="J203" s="78"/>
      <c r="K203" s="31"/>
      <c r="L203" s="31"/>
      <c r="M203" s="42"/>
      <c r="N203" s="20"/>
      <c r="O203" s="18"/>
      <c r="P203" s="18"/>
      <c r="Q203" s="31"/>
      <c r="R203" s="18"/>
      <c r="S203" s="18"/>
      <c r="T203" s="18"/>
      <c r="U203" s="18"/>
      <c r="V203" s="18"/>
      <c r="W203" s="7"/>
      <c r="X203" s="7"/>
      <c r="Y203" s="7"/>
      <c r="Z203" s="7"/>
      <c r="AA203" s="7"/>
      <c r="AB203" s="7"/>
      <c r="AC203" s="7"/>
      <c r="AD203" s="7"/>
      <c r="AE203" s="7"/>
      <c r="AF203" s="23"/>
      <c r="AG203" s="61"/>
      <c r="AH203" s="37"/>
      <c r="AI203" s="62"/>
    </row>
    <row r="204" spans="1:35" ht="14.25" customHeight="1" x14ac:dyDescent="0.25">
      <c r="A204" s="9"/>
      <c r="B204" s="9"/>
      <c r="C204" s="9"/>
      <c r="D204" s="9"/>
      <c r="E204" s="9"/>
      <c r="F204" s="9"/>
      <c r="G204" s="9"/>
      <c r="H204" s="70"/>
      <c r="I204" s="59"/>
      <c r="J204" s="78"/>
      <c r="K204" s="31"/>
      <c r="L204" s="31"/>
      <c r="M204" s="42"/>
      <c r="N204" s="20"/>
      <c r="O204" s="18"/>
      <c r="P204" s="18"/>
      <c r="Q204" s="31"/>
      <c r="R204" s="18"/>
      <c r="S204" s="18"/>
      <c r="T204" s="18"/>
      <c r="U204" s="18"/>
      <c r="V204" s="18"/>
      <c r="W204" s="7"/>
      <c r="X204" s="7"/>
      <c r="Y204" s="7"/>
      <c r="Z204" s="7"/>
      <c r="AA204" s="7"/>
      <c r="AB204" s="67"/>
      <c r="AC204" s="67"/>
      <c r="AD204" s="7"/>
      <c r="AE204" s="7"/>
      <c r="AF204" s="23"/>
      <c r="AG204" s="61"/>
      <c r="AH204" s="37"/>
      <c r="AI204" s="62"/>
    </row>
    <row r="205" spans="1:35" ht="14.25" customHeight="1" x14ac:dyDescent="0.25">
      <c r="A205" s="9"/>
      <c r="B205" s="9"/>
      <c r="C205" s="9"/>
      <c r="D205" s="9"/>
      <c r="E205" s="9"/>
      <c r="F205" s="9"/>
      <c r="G205" s="9"/>
      <c r="H205" s="70"/>
      <c r="I205" s="59"/>
      <c r="J205" s="78"/>
      <c r="K205" s="18"/>
      <c r="L205" s="31"/>
      <c r="M205" s="20"/>
      <c r="N205" s="20"/>
      <c r="O205" s="18"/>
      <c r="P205" s="18"/>
      <c r="Q205" s="18"/>
      <c r="R205" s="18"/>
      <c r="S205" s="18"/>
      <c r="T205" s="18"/>
      <c r="U205" s="18"/>
      <c r="V205" s="18"/>
      <c r="W205" s="7"/>
      <c r="X205" s="7"/>
      <c r="Y205" s="7"/>
      <c r="Z205" s="7"/>
      <c r="AA205" s="7"/>
      <c r="AB205" s="7"/>
      <c r="AC205" s="7"/>
      <c r="AD205" s="7"/>
      <c r="AE205" s="7"/>
      <c r="AF205" s="23"/>
      <c r="AG205" s="61"/>
      <c r="AH205" s="37"/>
      <c r="AI205" s="62"/>
    </row>
    <row r="206" spans="1:35" ht="14.25" customHeight="1" x14ac:dyDescent="0.25">
      <c r="A206" s="9"/>
      <c r="B206" s="9"/>
      <c r="C206" s="9"/>
      <c r="D206" s="9"/>
      <c r="E206" s="9"/>
      <c r="F206" s="9"/>
      <c r="G206" s="9"/>
      <c r="H206" s="70"/>
      <c r="I206" s="59"/>
      <c r="J206" s="78"/>
      <c r="K206" s="18"/>
      <c r="L206" s="31"/>
      <c r="M206" s="20"/>
      <c r="N206" s="20"/>
      <c r="O206" s="18"/>
      <c r="P206" s="18"/>
      <c r="Q206" s="18"/>
      <c r="R206" s="18"/>
      <c r="S206" s="36"/>
      <c r="T206" s="18"/>
      <c r="U206" s="18"/>
      <c r="V206" s="18"/>
      <c r="W206" s="7"/>
      <c r="X206" s="7"/>
      <c r="Y206" s="7"/>
      <c r="Z206" s="7"/>
      <c r="AA206" s="7"/>
      <c r="AB206" s="7"/>
      <c r="AC206" s="7"/>
      <c r="AD206" s="7"/>
      <c r="AE206" s="7"/>
      <c r="AF206" s="23"/>
      <c r="AG206" s="61"/>
      <c r="AH206" s="37"/>
      <c r="AI206" s="62"/>
    </row>
    <row r="207" spans="1:35" ht="14.25" customHeight="1" x14ac:dyDescent="0.25">
      <c r="A207" s="9"/>
      <c r="B207" s="9"/>
      <c r="C207" s="9"/>
      <c r="D207" s="9"/>
      <c r="E207" s="9"/>
      <c r="F207" s="9"/>
      <c r="G207" s="9"/>
      <c r="H207" s="70"/>
      <c r="I207" s="59"/>
      <c r="J207" s="78"/>
      <c r="K207" s="31"/>
      <c r="L207" s="18"/>
      <c r="M207" s="20"/>
      <c r="N207" s="20"/>
      <c r="O207" s="18"/>
      <c r="P207" s="18"/>
      <c r="Q207" s="18"/>
      <c r="R207" s="18"/>
      <c r="S207" s="31"/>
      <c r="T207" s="18"/>
      <c r="U207" s="18"/>
      <c r="V207" s="34"/>
      <c r="W207" s="7"/>
      <c r="X207" s="7"/>
      <c r="Y207" s="7"/>
      <c r="Z207" s="7"/>
      <c r="AA207" s="7"/>
      <c r="AB207" s="7"/>
      <c r="AC207" s="7"/>
      <c r="AD207" s="7"/>
      <c r="AE207" s="7"/>
      <c r="AF207" s="23"/>
      <c r="AG207" s="61"/>
      <c r="AH207" s="37"/>
      <c r="AI207" s="62"/>
    </row>
    <row r="208" spans="1:35" ht="14.25" customHeight="1" x14ac:dyDescent="0.25">
      <c r="A208" s="9"/>
      <c r="B208" s="9"/>
      <c r="C208" s="9"/>
      <c r="D208" s="9"/>
      <c r="E208" s="9"/>
      <c r="F208" s="9"/>
      <c r="G208" s="9"/>
      <c r="H208" s="70"/>
      <c r="I208" s="59"/>
      <c r="J208" s="78"/>
      <c r="K208" s="18"/>
      <c r="L208" s="31"/>
      <c r="M208" s="42"/>
      <c r="N208" s="42"/>
      <c r="O208" s="31"/>
      <c r="P208" s="31"/>
      <c r="Q208" s="31"/>
      <c r="R208" s="31"/>
      <c r="S208" s="31"/>
      <c r="T208" s="18"/>
      <c r="U208" s="18"/>
      <c r="V208" s="33"/>
      <c r="W208" s="36"/>
      <c r="X208" s="36"/>
      <c r="Y208" s="36"/>
      <c r="Z208" s="36"/>
      <c r="AA208" s="36"/>
      <c r="AB208" s="36"/>
      <c r="AC208" s="36"/>
      <c r="AD208" s="36"/>
      <c r="AE208" s="36"/>
      <c r="AF208" s="23"/>
      <c r="AG208" s="61"/>
      <c r="AH208" s="37"/>
      <c r="AI208" s="62"/>
    </row>
    <row r="209" spans="1:35" ht="14.25" customHeight="1" x14ac:dyDescent="0.25">
      <c r="A209" s="9"/>
      <c r="B209" s="9"/>
      <c r="C209" s="9"/>
      <c r="D209" s="9"/>
      <c r="E209" s="9"/>
      <c r="F209" s="9"/>
      <c r="G209" s="9"/>
      <c r="H209" s="70"/>
      <c r="I209" s="59"/>
      <c r="J209" s="60"/>
      <c r="K209" s="18"/>
      <c r="L209" s="18"/>
      <c r="M209" s="20"/>
      <c r="N209" s="42"/>
      <c r="O209" s="18"/>
      <c r="P209" s="18"/>
      <c r="Q209" s="18"/>
      <c r="R209" s="18"/>
      <c r="S209" s="31"/>
      <c r="T209" s="18"/>
      <c r="U209" s="18"/>
      <c r="V209" s="34"/>
      <c r="W209" s="7"/>
      <c r="X209" s="7"/>
      <c r="Y209" s="7"/>
      <c r="Z209" s="7"/>
      <c r="AA209" s="7"/>
      <c r="AB209" s="7"/>
      <c r="AC209" s="7"/>
      <c r="AD209" s="7"/>
      <c r="AE209" s="7"/>
      <c r="AF209" s="23"/>
      <c r="AG209" s="61"/>
      <c r="AH209" s="37"/>
      <c r="AI209" s="62"/>
    </row>
    <row r="210" spans="1:35" ht="14.25" customHeight="1" x14ac:dyDescent="0.25">
      <c r="A210" s="9"/>
      <c r="B210" s="9"/>
      <c r="C210" s="9"/>
      <c r="D210" s="9"/>
      <c r="E210" s="9"/>
      <c r="F210" s="9"/>
      <c r="G210" s="9"/>
      <c r="H210" s="70"/>
      <c r="I210" s="59"/>
      <c r="J210" s="60"/>
      <c r="K210" s="18"/>
      <c r="L210" s="18"/>
      <c r="M210" s="20"/>
      <c r="N210" s="42"/>
      <c r="O210" s="18"/>
      <c r="P210" s="18"/>
      <c r="Q210" s="18"/>
      <c r="R210" s="18"/>
      <c r="S210" s="31"/>
      <c r="T210" s="18"/>
      <c r="U210" s="18"/>
      <c r="V210" s="34"/>
      <c r="W210" s="7"/>
      <c r="X210" s="7"/>
      <c r="Y210" s="7"/>
      <c r="Z210" s="7"/>
      <c r="AA210" s="7"/>
      <c r="AB210" s="7"/>
      <c r="AC210" s="7"/>
      <c r="AD210" s="7"/>
      <c r="AE210" s="7"/>
      <c r="AF210" s="23"/>
      <c r="AG210" s="61"/>
      <c r="AH210" s="37"/>
      <c r="AI210" s="62"/>
    </row>
    <row r="211" spans="1:35" ht="14.25" customHeight="1" x14ac:dyDescent="0.25">
      <c r="A211" s="9"/>
      <c r="B211" s="9"/>
      <c r="C211" s="9"/>
      <c r="D211" s="9"/>
      <c r="E211" s="9"/>
      <c r="F211" s="9"/>
      <c r="G211" s="9"/>
      <c r="H211" s="70"/>
      <c r="I211" s="59"/>
      <c r="J211" s="60"/>
      <c r="K211" s="18"/>
      <c r="L211" s="18"/>
      <c r="M211" s="20"/>
      <c r="N211" s="42"/>
      <c r="O211" s="18"/>
      <c r="P211" s="18"/>
      <c r="Q211" s="18"/>
      <c r="R211" s="18"/>
      <c r="S211" s="31"/>
      <c r="T211" s="33"/>
      <c r="U211" s="18"/>
      <c r="V211" s="33"/>
      <c r="W211" s="36"/>
      <c r="X211" s="36"/>
      <c r="Y211" s="33"/>
      <c r="Z211" s="36"/>
      <c r="AA211" s="36"/>
      <c r="AB211" s="67"/>
      <c r="AC211" s="168"/>
      <c r="AD211" s="36"/>
      <c r="AE211" s="36"/>
      <c r="AF211" s="23"/>
      <c r="AG211" s="61"/>
      <c r="AH211" s="37"/>
      <c r="AI211" s="62"/>
    </row>
    <row r="212" spans="1:35" ht="14.25" customHeight="1" x14ac:dyDescent="0.25">
      <c r="A212" s="9"/>
      <c r="B212" s="9"/>
      <c r="C212" s="9"/>
      <c r="D212" s="9"/>
      <c r="E212" s="9"/>
      <c r="F212" s="9"/>
      <c r="G212" s="9"/>
      <c r="H212" s="70"/>
      <c r="I212" s="59"/>
      <c r="J212" s="60"/>
      <c r="K212" s="18"/>
      <c r="L212" s="18"/>
      <c r="M212" s="20"/>
      <c r="N212" s="42"/>
      <c r="O212" s="18"/>
      <c r="P212" s="18"/>
      <c r="Q212" s="31"/>
      <c r="R212" s="18"/>
      <c r="S212" s="31"/>
      <c r="T212" s="18"/>
      <c r="U212" s="18"/>
      <c r="V212" s="34"/>
      <c r="W212" s="7"/>
      <c r="X212" s="7"/>
      <c r="Y212" s="7"/>
      <c r="Z212" s="7"/>
      <c r="AA212" s="7"/>
      <c r="AB212" s="7"/>
      <c r="AC212" s="7"/>
      <c r="AD212" s="7"/>
      <c r="AE212" s="7"/>
      <c r="AF212" s="23"/>
      <c r="AG212" s="61"/>
      <c r="AH212" s="37"/>
      <c r="AI212" s="62"/>
    </row>
    <row r="213" spans="1:35" ht="14.25" customHeight="1" x14ac:dyDescent="0.25">
      <c r="A213" s="9"/>
      <c r="B213" s="9"/>
      <c r="C213" s="9"/>
      <c r="D213" s="9"/>
      <c r="E213" s="9"/>
      <c r="F213" s="9"/>
      <c r="G213" s="9"/>
      <c r="H213" s="70"/>
      <c r="I213" s="59"/>
      <c r="J213" s="78"/>
      <c r="K213" s="34"/>
      <c r="L213" s="18"/>
      <c r="M213" s="20"/>
      <c r="N213" s="20"/>
      <c r="O213" s="18"/>
      <c r="P213" s="40"/>
      <c r="Q213" s="18"/>
      <c r="R213" s="18"/>
      <c r="S213" s="31"/>
      <c r="T213" s="18"/>
      <c r="U213" s="18"/>
      <c r="V213" s="33"/>
      <c r="W213" s="7"/>
      <c r="X213" s="7"/>
      <c r="Y213" s="7"/>
      <c r="Z213" s="7"/>
      <c r="AA213" s="7"/>
      <c r="AB213" s="7"/>
      <c r="AC213" s="7"/>
      <c r="AD213" s="7"/>
      <c r="AE213" s="7"/>
      <c r="AF213" s="23"/>
      <c r="AG213" s="61"/>
      <c r="AH213" s="37"/>
      <c r="AI213" s="62"/>
    </row>
    <row r="214" spans="1:35" ht="14.25" customHeight="1" x14ac:dyDescent="0.25">
      <c r="A214" s="9"/>
      <c r="B214" s="9"/>
      <c r="C214" s="9"/>
      <c r="D214" s="9"/>
      <c r="E214" s="9"/>
      <c r="F214" s="9"/>
      <c r="G214" s="9"/>
      <c r="H214" s="70"/>
      <c r="I214" s="59"/>
      <c r="J214" s="78"/>
      <c r="K214" s="34"/>
      <c r="L214" s="18"/>
      <c r="M214" s="20"/>
      <c r="N214" s="20"/>
      <c r="O214" s="18"/>
      <c r="P214" s="18"/>
      <c r="Q214" s="18"/>
      <c r="R214" s="18"/>
      <c r="S214" s="31"/>
      <c r="T214" s="18"/>
      <c r="U214" s="18"/>
      <c r="V214" s="34"/>
      <c r="W214" s="7"/>
      <c r="X214" s="7"/>
      <c r="Y214" s="7"/>
      <c r="Z214" s="7"/>
      <c r="AA214" s="7"/>
      <c r="AB214" s="7"/>
      <c r="AC214" s="7"/>
      <c r="AD214" s="7"/>
      <c r="AE214" s="7"/>
      <c r="AF214" s="23"/>
      <c r="AG214" s="61"/>
      <c r="AH214" s="37"/>
      <c r="AI214" s="62"/>
    </row>
    <row r="215" spans="1:35" ht="14.25" customHeight="1" x14ac:dyDescent="0.25">
      <c r="A215" s="9"/>
      <c r="B215" s="9"/>
      <c r="C215" s="9"/>
      <c r="D215" s="9"/>
      <c r="E215" s="9"/>
      <c r="F215" s="9"/>
      <c r="G215" s="9"/>
      <c r="H215" s="70"/>
      <c r="I215" s="59"/>
      <c r="J215" s="78"/>
      <c r="K215" s="34"/>
      <c r="L215" s="18"/>
      <c r="M215" s="20"/>
      <c r="N215" s="20"/>
      <c r="O215" s="18"/>
      <c r="P215" s="18"/>
      <c r="Q215" s="18"/>
      <c r="R215" s="18"/>
      <c r="S215" s="31"/>
      <c r="T215" s="18"/>
      <c r="U215" s="18"/>
      <c r="V215" s="34"/>
      <c r="W215" s="7"/>
      <c r="X215" s="7"/>
      <c r="Y215" s="7"/>
      <c r="Z215" s="7"/>
      <c r="AA215" s="7"/>
      <c r="AB215" s="7"/>
      <c r="AC215" s="168"/>
      <c r="AD215" s="7"/>
      <c r="AE215" s="7"/>
      <c r="AF215" s="23"/>
      <c r="AG215" s="61"/>
      <c r="AH215" s="37"/>
      <c r="AI215" s="62"/>
    </row>
    <row r="216" spans="1:35" ht="14.25" customHeight="1" x14ac:dyDescent="0.25">
      <c r="A216" s="9"/>
      <c r="B216" s="9"/>
      <c r="C216" s="9"/>
      <c r="D216" s="9"/>
      <c r="E216" s="9"/>
      <c r="F216" s="9"/>
      <c r="G216" s="9"/>
      <c r="H216" s="70"/>
      <c r="I216" s="59"/>
      <c r="J216" s="78"/>
      <c r="K216" s="34"/>
      <c r="L216" s="18"/>
      <c r="M216" s="20"/>
      <c r="N216" s="20"/>
      <c r="O216" s="18"/>
      <c r="P216" s="18"/>
      <c r="Q216" s="31"/>
      <c r="R216" s="18"/>
      <c r="S216" s="18"/>
      <c r="T216" s="18"/>
      <c r="U216" s="18"/>
      <c r="V216" s="18"/>
      <c r="W216" s="7"/>
      <c r="X216" s="7"/>
      <c r="Y216" s="7"/>
      <c r="Z216" s="7"/>
      <c r="AA216" s="7"/>
      <c r="AB216" s="7"/>
      <c r="AC216" s="7"/>
      <c r="AD216" s="7"/>
      <c r="AE216" s="7"/>
      <c r="AF216" s="23"/>
      <c r="AG216" s="61"/>
      <c r="AH216" s="37"/>
      <c r="AI216" s="62"/>
    </row>
    <row r="217" spans="1:35" ht="14.25" customHeight="1" x14ac:dyDescent="0.25">
      <c r="A217" s="9"/>
      <c r="B217" s="9"/>
      <c r="C217" s="9"/>
      <c r="D217" s="9"/>
      <c r="E217" s="9"/>
      <c r="F217" s="9"/>
      <c r="G217" s="9"/>
      <c r="H217" s="70"/>
      <c r="I217" s="59"/>
      <c r="J217" s="78"/>
      <c r="K217" s="31"/>
      <c r="L217" s="31"/>
      <c r="M217" s="20"/>
      <c r="N217" s="20"/>
      <c r="O217" s="18"/>
      <c r="P217" s="18"/>
      <c r="Q217" s="31"/>
      <c r="R217" s="18"/>
      <c r="S217" s="18"/>
      <c r="T217" s="18"/>
      <c r="U217" s="18"/>
      <c r="V217" s="18"/>
      <c r="W217" s="7"/>
      <c r="X217" s="7"/>
      <c r="Y217" s="7"/>
      <c r="Z217" s="7"/>
      <c r="AA217" s="7"/>
      <c r="AB217" s="7"/>
      <c r="AC217" s="7"/>
      <c r="AD217" s="7"/>
      <c r="AE217" s="7"/>
      <c r="AF217" s="23"/>
      <c r="AG217" s="61"/>
      <c r="AH217" s="37"/>
      <c r="AI217" s="62"/>
    </row>
    <row r="218" spans="1:35" ht="14.25" customHeight="1" x14ac:dyDescent="0.25">
      <c r="A218" s="9"/>
      <c r="B218" s="9"/>
      <c r="C218" s="9"/>
      <c r="D218" s="9"/>
      <c r="E218" s="9"/>
      <c r="F218" s="9"/>
      <c r="G218" s="9"/>
      <c r="H218" s="70"/>
      <c r="I218" s="59"/>
      <c r="J218" s="78"/>
      <c r="K218" s="31"/>
      <c r="L218" s="31"/>
      <c r="M218" s="20"/>
      <c r="N218" s="20"/>
      <c r="O218" s="18"/>
      <c r="P218" s="18"/>
      <c r="Q218" s="31"/>
      <c r="R218" s="18"/>
      <c r="S218" s="18"/>
      <c r="T218" s="18"/>
      <c r="U218" s="33"/>
      <c r="V218" s="18"/>
      <c r="W218" s="7"/>
      <c r="X218" s="7"/>
      <c r="Y218" s="7"/>
      <c r="Z218" s="7"/>
      <c r="AA218" s="36"/>
      <c r="AB218" s="7"/>
      <c r="AC218" s="7"/>
      <c r="AD218" s="7"/>
      <c r="AE218" s="7"/>
      <c r="AF218" s="23"/>
      <c r="AG218" s="61"/>
      <c r="AH218" s="37"/>
      <c r="AI218" s="62"/>
    </row>
    <row r="219" spans="1:35" ht="14.25" customHeight="1" x14ac:dyDescent="0.25">
      <c r="A219" s="9"/>
      <c r="B219" s="9"/>
      <c r="C219" s="9"/>
      <c r="D219" s="9"/>
      <c r="E219" s="9"/>
      <c r="F219" s="9"/>
      <c r="G219" s="9"/>
      <c r="H219" s="70"/>
      <c r="I219" s="59"/>
      <c r="J219" s="78"/>
      <c r="K219" s="31"/>
      <c r="L219" s="18"/>
      <c r="M219" s="20"/>
      <c r="N219" s="20"/>
      <c r="O219" s="18"/>
      <c r="P219" s="18"/>
      <c r="Q219" s="18"/>
      <c r="R219" s="18"/>
      <c r="S219" s="18"/>
      <c r="T219" s="18"/>
      <c r="U219" s="18"/>
      <c r="V219" s="18"/>
      <c r="W219" s="7"/>
      <c r="X219" s="7"/>
      <c r="Y219" s="7"/>
      <c r="Z219" s="7"/>
      <c r="AA219" s="7"/>
      <c r="AB219" s="7"/>
      <c r="AC219" s="7"/>
      <c r="AD219" s="7"/>
      <c r="AE219" s="7"/>
      <c r="AF219" s="23"/>
      <c r="AG219" s="61"/>
      <c r="AH219" s="37"/>
      <c r="AI219" s="62"/>
    </row>
    <row r="220" spans="1:35" ht="14.25" customHeight="1" x14ac:dyDescent="0.25">
      <c r="A220" s="9"/>
      <c r="B220" s="9"/>
      <c r="C220" s="9"/>
      <c r="D220" s="9"/>
      <c r="E220" s="9"/>
      <c r="F220" s="9"/>
      <c r="G220" s="9"/>
      <c r="H220" s="70"/>
      <c r="I220" s="59"/>
      <c r="J220" s="78"/>
      <c r="K220" s="18"/>
      <c r="L220" s="31"/>
      <c r="M220" s="42"/>
      <c r="N220" s="42"/>
      <c r="O220" s="31"/>
      <c r="P220" s="18"/>
      <c r="Q220" s="31"/>
      <c r="R220" s="31"/>
      <c r="S220" s="18"/>
      <c r="T220" s="18"/>
      <c r="U220" s="18"/>
      <c r="V220" s="18"/>
      <c r="W220" s="7"/>
      <c r="X220" s="7"/>
      <c r="Y220" s="7"/>
      <c r="Z220" s="7"/>
      <c r="AA220" s="7"/>
      <c r="AB220" s="7"/>
      <c r="AC220" s="7"/>
      <c r="AD220" s="7"/>
      <c r="AE220" s="7"/>
      <c r="AF220" s="23"/>
      <c r="AG220" s="61"/>
      <c r="AH220" s="37"/>
      <c r="AI220" s="62"/>
    </row>
    <row r="221" spans="1:35" ht="14.25" customHeight="1" x14ac:dyDescent="0.25">
      <c r="A221" s="9"/>
      <c r="B221" s="9"/>
      <c r="C221" s="9"/>
      <c r="D221" s="9"/>
      <c r="E221" s="9"/>
      <c r="F221" s="9"/>
      <c r="G221" s="9"/>
      <c r="H221" s="70"/>
      <c r="I221" s="59"/>
      <c r="J221" s="78"/>
      <c r="K221" s="31"/>
      <c r="L221" s="18"/>
      <c r="M221" s="20"/>
      <c r="N221" s="20"/>
      <c r="O221" s="18"/>
      <c r="P221" s="18"/>
      <c r="Q221" s="18"/>
      <c r="R221" s="18"/>
      <c r="S221" s="18"/>
      <c r="T221" s="18"/>
      <c r="U221" s="18"/>
      <c r="V221" s="18"/>
      <c r="W221" s="7"/>
      <c r="X221" s="7"/>
      <c r="Y221" s="7"/>
      <c r="Z221" s="7"/>
      <c r="AA221" s="7"/>
      <c r="AB221" s="7"/>
      <c r="AC221" s="7"/>
      <c r="AD221" s="7"/>
      <c r="AE221" s="7"/>
      <c r="AF221" s="23"/>
      <c r="AG221" s="61"/>
      <c r="AH221" s="37"/>
      <c r="AI221" s="62"/>
    </row>
    <row r="222" spans="1:35" ht="14.25" customHeight="1" x14ac:dyDescent="0.25">
      <c r="A222" s="9"/>
      <c r="B222" s="9"/>
      <c r="C222" s="9"/>
      <c r="D222" s="9"/>
      <c r="E222" s="9"/>
      <c r="F222" s="9"/>
      <c r="G222" s="9"/>
      <c r="H222" s="70"/>
      <c r="I222" s="59"/>
      <c r="J222" s="7"/>
      <c r="K222" s="18"/>
      <c r="L222" s="18"/>
      <c r="M222" s="42"/>
      <c r="N222" s="20"/>
      <c r="O222" s="18"/>
      <c r="P222" s="18"/>
      <c r="Q222" s="31"/>
      <c r="R222" s="18"/>
      <c r="S222" s="18"/>
      <c r="T222" s="18"/>
      <c r="U222" s="18"/>
      <c r="V222" s="18"/>
      <c r="W222" s="7"/>
      <c r="X222" s="7"/>
      <c r="Y222" s="7"/>
      <c r="Z222" s="7"/>
      <c r="AA222" s="7"/>
      <c r="AB222" s="7"/>
      <c r="AC222" s="67"/>
      <c r="AD222" s="7"/>
      <c r="AE222" s="7"/>
      <c r="AF222" s="23"/>
      <c r="AG222" s="61"/>
      <c r="AH222" s="37"/>
      <c r="AI222" s="62"/>
    </row>
    <row r="223" spans="1:35" ht="14.25" customHeight="1" x14ac:dyDescent="0.25">
      <c r="A223" s="9"/>
      <c r="B223" s="9"/>
      <c r="C223" s="9"/>
      <c r="D223" s="9"/>
      <c r="E223" s="9"/>
      <c r="F223" s="9"/>
      <c r="G223" s="9"/>
      <c r="H223" s="70"/>
      <c r="I223" s="59"/>
      <c r="J223" s="7"/>
      <c r="K223" s="18"/>
      <c r="L223" s="18"/>
      <c r="M223" s="42"/>
      <c r="N223" s="20"/>
      <c r="O223" s="18"/>
      <c r="P223" s="18"/>
      <c r="Q223" s="31"/>
      <c r="R223" s="18"/>
      <c r="S223" s="18"/>
      <c r="T223" s="18"/>
      <c r="U223" s="18"/>
      <c r="V223" s="18"/>
      <c r="W223" s="7"/>
      <c r="X223" s="7"/>
      <c r="Y223" s="7"/>
      <c r="Z223" s="7"/>
      <c r="AA223" s="7"/>
      <c r="AB223" s="7"/>
      <c r="AC223" s="67"/>
      <c r="AD223" s="7"/>
      <c r="AE223" s="7"/>
      <c r="AF223" s="23"/>
      <c r="AG223" s="61"/>
      <c r="AH223" s="37"/>
      <c r="AI223" s="62"/>
    </row>
    <row r="224" spans="1:35" ht="14.25" customHeight="1" x14ac:dyDescent="0.25">
      <c r="A224" s="9"/>
      <c r="B224" s="9"/>
      <c r="C224" s="9"/>
      <c r="D224" s="9"/>
      <c r="E224" s="9"/>
      <c r="F224" s="9"/>
      <c r="G224" s="9"/>
      <c r="H224" s="70"/>
      <c r="I224" s="59"/>
      <c r="J224" s="78"/>
      <c r="K224" s="18"/>
      <c r="L224" s="31"/>
      <c r="M224" s="42"/>
      <c r="N224" s="20"/>
      <c r="O224" s="31"/>
      <c r="P224" s="31"/>
      <c r="Q224" s="18"/>
      <c r="R224" s="31"/>
      <c r="S224" s="31"/>
      <c r="T224" s="18"/>
      <c r="U224" s="18"/>
      <c r="V224" s="31"/>
      <c r="W224" s="7"/>
      <c r="X224" s="33"/>
      <c r="Y224" s="33"/>
      <c r="Z224" s="36"/>
      <c r="AA224" s="36"/>
      <c r="AB224" s="36"/>
      <c r="AC224" s="168"/>
      <c r="AD224" s="36"/>
      <c r="AE224" s="36"/>
      <c r="AF224" s="23"/>
      <c r="AG224" s="61"/>
      <c r="AH224" s="37"/>
      <c r="AI224" s="62"/>
    </row>
    <row r="225" spans="1:35" ht="14.25" customHeight="1" x14ac:dyDescent="0.25">
      <c r="A225" s="9"/>
      <c r="B225" s="9"/>
      <c r="C225" s="9"/>
      <c r="D225" s="9"/>
      <c r="E225" s="9"/>
      <c r="F225" s="9"/>
      <c r="G225" s="9"/>
      <c r="H225" s="70"/>
      <c r="I225" s="59"/>
      <c r="J225" s="78"/>
      <c r="K225" s="18"/>
      <c r="L225" s="18"/>
      <c r="M225" s="42"/>
      <c r="N225" s="20"/>
      <c r="O225" s="18"/>
      <c r="P225" s="31"/>
      <c r="Q225" s="18"/>
      <c r="R225" s="18"/>
      <c r="S225" s="36"/>
      <c r="T225" s="33"/>
      <c r="U225" s="18"/>
      <c r="V225" s="18"/>
      <c r="W225" s="7"/>
      <c r="X225" s="33"/>
      <c r="Y225" s="33"/>
      <c r="Z225" s="36"/>
      <c r="AA225" s="36"/>
      <c r="AB225" s="36"/>
      <c r="AC225" s="36"/>
      <c r="AD225" s="36"/>
      <c r="AE225" s="36"/>
      <c r="AF225" s="23"/>
      <c r="AG225" s="61"/>
      <c r="AH225" s="37"/>
      <c r="AI225" s="62"/>
    </row>
    <row r="226" spans="1:35" ht="14.25" customHeight="1" x14ac:dyDescent="0.25">
      <c r="A226" s="9"/>
      <c r="B226" s="9"/>
      <c r="C226" s="9"/>
      <c r="D226" s="9"/>
      <c r="E226" s="9"/>
      <c r="F226" s="9"/>
      <c r="G226" s="9"/>
      <c r="H226" s="70"/>
      <c r="I226" s="59"/>
      <c r="J226" s="7"/>
      <c r="K226" s="18"/>
      <c r="L226" s="31"/>
      <c r="M226" s="42"/>
      <c r="N226" s="20"/>
      <c r="O226" s="18"/>
      <c r="P226" s="31"/>
      <c r="Q226" s="31"/>
      <c r="R226" s="31"/>
      <c r="S226" s="36"/>
      <c r="T226" s="18"/>
      <c r="U226" s="33"/>
      <c r="V226" s="33"/>
      <c r="W226" s="36"/>
      <c r="X226" s="36"/>
      <c r="Y226" s="36"/>
      <c r="Z226" s="36"/>
      <c r="AA226" s="36"/>
      <c r="AB226" s="36"/>
      <c r="AC226" s="36"/>
      <c r="AD226" s="36"/>
      <c r="AE226" s="36"/>
      <c r="AF226" s="23"/>
      <c r="AG226" s="61"/>
      <c r="AH226" s="37"/>
      <c r="AI226" s="62"/>
    </row>
    <row r="227" spans="1:35" ht="14.25" customHeight="1" x14ac:dyDescent="0.25">
      <c r="A227" s="9"/>
      <c r="B227" s="9"/>
      <c r="C227" s="9"/>
      <c r="D227" s="9"/>
      <c r="E227" s="9"/>
      <c r="F227" s="9"/>
      <c r="G227" s="9"/>
      <c r="H227" s="70"/>
      <c r="I227" s="59"/>
      <c r="J227" s="78"/>
      <c r="K227" s="31"/>
      <c r="L227" s="18"/>
      <c r="M227" s="20"/>
      <c r="N227" s="20"/>
      <c r="O227" s="18"/>
      <c r="P227" s="18"/>
      <c r="Q227" s="31"/>
      <c r="R227" s="18"/>
      <c r="S227" s="18"/>
      <c r="T227" s="18"/>
      <c r="U227" s="18"/>
      <c r="V227" s="18"/>
      <c r="W227" s="7"/>
      <c r="X227" s="7"/>
      <c r="Y227" s="7"/>
      <c r="Z227" s="7"/>
      <c r="AA227" s="7"/>
      <c r="AB227" s="7"/>
      <c r="AC227" s="7"/>
      <c r="AD227" s="7"/>
      <c r="AE227" s="7"/>
      <c r="AF227" s="23"/>
      <c r="AG227" s="61"/>
      <c r="AH227" s="37"/>
      <c r="AI227" s="62"/>
    </row>
    <row r="228" spans="1:35" ht="14.25" customHeight="1" x14ac:dyDescent="0.25">
      <c r="A228" s="9"/>
      <c r="B228" s="9"/>
      <c r="C228" s="9"/>
      <c r="D228" s="9"/>
      <c r="E228" s="9"/>
      <c r="F228" s="9"/>
      <c r="G228" s="9"/>
      <c r="H228" s="70"/>
      <c r="I228" s="59"/>
      <c r="J228" s="78"/>
      <c r="K228" s="31"/>
      <c r="L228" s="18"/>
      <c r="M228" s="20"/>
      <c r="N228" s="20"/>
      <c r="O228" s="18"/>
      <c r="P228" s="18"/>
      <c r="Q228" s="31"/>
      <c r="R228" s="18"/>
      <c r="S228" s="18"/>
      <c r="T228" s="18"/>
      <c r="U228" s="18"/>
      <c r="V228" s="18"/>
      <c r="W228" s="7"/>
      <c r="X228" s="7"/>
      <c r="Y228" s="33"/>
      <c r="Z228" s="33"/>
      <c r="AA228" s="33"/>
      <c r="AB228" s="33"/>
      <c r="AC228" s="33"/>
      <c r="AD228" s="33"/>
      <c r="AE228" s="33"/>
      <c r="AF228" s="23"/>
      <c r="AG228" s="61"/>
      <c r="AH228" s="37"/>
      <c r="AI228" s="62"/>
    </row>
    <row r="229" spans="1:35" ht="14.25" customHeight="1" x14ac:dyDescent="0.25">
      <c r="A229" s="9"/>
      <c r="B229" s="9"/>
      <c r="C229" s="9"/>
      <c r="D229" s="9"/>
      <c r="E229" s="9"/>
      <c r="F229" s="9"/>
      <c r="G229" s="9"/>
      <c r="H229" s="70"/>
      <c r="I229" s="59"/>
      <c r="J229" s="7"/>
      <c r="K229" s="18"/>
      <c r="L229" s="18"/>
      <c r="M229" s="42"/>
      <c r="N229" s="20"/>
      <c r="O229" s="18"/>
      <c r="P229" s="18"/>
      <c r="Q229" s="31"/>
      <c r="R229" s="18"/>
      <c r="S229" s="18"/>
      <c r="T229" s="18"/>
      <c r="U229" s="18"/>
      <c r="V229" s="33"/>
      <c r="W229" s="7"/>
      <c r="X229" s="7"/>
      <c r="Y229" s="7"/>
      <c r="Z229" s="7"/>
      <c r="AA229" s="7"/>
      <c r="AB229" s="7"/>
      <c r="AC229" s="7"/>
      <c r="AD229" s="7"/>
      <c r="AE229" s="7"/>
      <c r="AF229" s="23"/>
      <c r="AG229" s="61"/>
      <c r="AH229" s="37"/>
      <c r="AI229" s="62"/>
    </row>
    <row r="230" spans="1:35" ht="14.25" customHeight="1" x14ac:dyDescent="0.25">
      <c r="A230" s="9"/>
      <c r="B230" s="9"/>
      <c r="C230" s="9"/>
      <c r="D230" s="9"/>
      <c r="E230" s="9"/>
      <c r="F230" s="9"/>
      <c r="G230" s="9"/>
      <c r="H230" s="70"/>
      <c r="I230" s="59"/>
      <c r="J230" s="78"/>
      <c r="K230" s="18"/>
      <c r="L230" s="31"/>
      <c r="M230" s="20"/>
      <c r="N230" s="20"/>
      <c r="O230" s="18"/>
      <c r="P230" s="18"/>
      <c r="Q230" s="18"/>
      <c r="R230" s="18"/>
      <c r="S230" s="18"/>
      <c r="T230" s="18"/>
      <c r="U230" s="18"/>
      <c r="V230" s="18"/>
      <c r="W230" s="7"/>
      <c r="X230" s="7"/>
      <c r="Y230" s="7"/>
      <c r="Z230" s="7"/>
      <c r="AA230" s="7"/>
      <c r="AB230" s="7"/>
      <c r="AC230" s="7"/>
      <c r="AD230" s="7"/>
      <c r="AE230" s="7"/>
      <c r="AF230" s="23"/>
      <c r="AG230" s="61"/>
      <c r="AH230" s="37"/>
      <c r="AI230" s="62"/>
    </row>
    <row r="231" spans="1:35" ht="14.25" customHeight="1" x14ac:dyDescent="0.25">
      <c r="A231" s="9"/>
      <c r="B231" s="9"/>
      <c r="C231" s="9"/>
      <c r="D231" s="9"/>
      <c r="E231" s="9"/>
      <c r="F231" s="9"/>
      <c r="G231" s="9"/>
      <c r="H231" s="70"/>
      <c r="I231" s="59"/>
      <c r="J231" s="78"/>
      <c r="K231" s="18"/>
      <c r="L231" s="31"/>
      <c r="M231" s="20"/>
      <c r="N231" s="20"/>
      <c r="O231" s="18"/>
      <c r="P231" s="18"/>
      <c r="Q231" s="18"/>
      <c r="R231" s="18"/>
      <c r="S231" s="18"/>
      <c r="T231" s="18"/>
      <c r="U231" s="18"/>
      <c r="V231" s="18"/>
      <c r="W231" s="7"/>
      <c r="X231" s="7"/>
      <c r="Y231" s="7"/>
      <c r="Z231" s="7"/>
      <c r="AA231" s="7"/>
      <c r="AB231" s="7"/>
      <c r="AC231" s="168"/>
      <c r="AD231" s="7"/>
      <c r="AE231" s="7"/>
      <c r="AF231" s="23"/>
      <c r="AG231" s="61"/>
      <c r="AH231" s="37"/>
      <c r="AI231" s="62"/>
    </row>
    <row r="232" spans="1:35" ht="14.25" customHeight="1" x14ac:dyDescent="0.25">
      <c r="A232" s="9"/>
      <c r="B232" s="9"/>
      <c r="C232" s="9"/>
      <c r="D232" s="9"/>
      <c r="E232" s="9"/>
      <c r="F232" s="9"/>
      <c r="G232" s="9"/>
      <c r="H232" s="70"/>
      <c r="I232" s="59"/>
      <c r="J232" s="78"/>
      <c r="K232" s="18"/>
      <c r="L232" s="31"/>
      <c r="M232" s="20"/>
      <c r="N232" s="20"/>
      <c r="O232" s="18"/>
      <c r="P232" s="18"/>
      <c r="Q232" s="18"/>
      <c r="R232" s="18"/>
      <c r="S232" s="18"/>
      <c r="T232" s="18"/>
      <c r="U232" s="18"/>
      <c r="V232" s="18"/>
      <c r="W232" s="36"/>
      <c r="X232" s="33"/>
      <c r="Y232" s="33"/>
      <c r="Z232" s="36"/>
      <c r="AA232" s="36"/>
      <c r="AB232" s="67"/>
      <c r="AC232" s="36"/>
      <c r="AD232" s="36"/>
      <c r="AE232" s="36"/>
      <c r="AF232" s="23"/>
      <c r="AG232" s="61"/>
      <c r="AH232" s="37"/>
      <c r="AI232" s="62"/>
    </row>
    <row r="233" spans="1:35" ht="14.25" customHeight="1" x14ac:dyDescent="0.25">
      <c r="A233" s="9"/>
      <c r="B233" s="9"/>
      <c r="C233" s="9"/>
      <c r="D233" s="9"/>
      <c r="E233" s="9"/>
      <c r="F233" s="9"/>
      <c r="G233" s="9"/>
      <c r="H233" s="70"/>
      <c r="I233" s="59"/>
      <c r="J233" s="78"/>
      <c r="K233" s="31"/>
      <c r="L233" s="31"/>
      <c r="M233" s="42"/>
      <c r="N233" s="20"/>
      <c r="O233" s="18"/>
      <c r="P233" s="18"/>
      <c r="Q233" s="31"/>
      <c r="R233" s="18"/>
      <c r="S233" s="18"/>
      <c r="T233" s="18"/>
      <c r="U233" s="18"/>
      <c r="V233" s="18"/>
      <c r="W233" s="7"/>
      <c r="X233" s="33"/>
      <c r="Y233" s="33"/>
      <c r="Z233" s="33"/>
      <c r="AA233" s="33"/>
      <c r="AB233" s="33"/>
      <c r="AC233" s="33"/>
      <c r="AD233" s="33"/>
      <c r="AE233" s="33"/>
      <c r="AF233" s="23"/>
      <c r="AG233" s="61"/>
      <c r="AH233" s="37"/>
      <c r="AI233" s="62"/>
    </row>
    <row r="234" spans="1:35" ht="14.25" customHeight="1" x14ac:dyDescent="0.25">
      <c r="A234" s="9"/>
      <c r="B234" s="9"/>
      <c r="C234" s="9"/>
      <c r="D234" s="9"/>
      <c r="E234" s="9"/>
      <c r="F234" s="9"/>
      <c r="G234" s="9"/>
      <c r="H234" s="70"/>
      <c r="I234" s="59"/>
      <c r="J234" s="78"/>
      <c r="K234" s="31"/>
      <c r="L234" s="31"/>
      <c r="M234" s="42"/>
      <c r="N234" s="20"/>
      <c r="O234" s="18"/>
      <c r="P234" s="18"/>
      <c r="Q234" s="31"/>
      <c r="R234" s="18"/>
      <c r="S234" s="18"/>
      <c r="T234" s="33"/>
      <c r="U234" s="18"/>
      <c r="V234" s="18"/>
      <c r="W234" s="7"/>
      <c r="X234" s="7"/>
      <c r="Y234" s="7"/>
      <c r="Z234" s="7"/>
      <c r="AA234" s="7"/>
      <c r="AB234" s="7"/>
      <c r="AC234" s="7"/>
      <c r="AD234" s="7"/>
      <c r="AE234" s="7"/>
      <c r="AF234" s="23"/>
      <c r="AG234" s="61"/>
      <c r="AH234" s="37"/>
      <c r="AI234" s="62"/>
    </row>
    <row r="235" spans="1:35" ht="14.25" customHeight="1" x14ac:dyDescent="0.25">
      <c r="A235" s="9"/>
      <c r="B235" s="9"/>
      <c r="C235" s="9"/>
      <c r="D235" s="9"/>
      <c r="E235" s="9"/>
      <c r="F235" s="9"/>
      <c r="G235" s="9"/>
      <c r="H235" s="70"/>
      <c r="I235" s="59"/>
      <c r="J235" s="78"/>
      <c r="K235" s="18"/>
      <c r="L235" s="31"/>
      <c r="M235" s="42"/>
      <c r="N235" s="42"/>
      <c r="O235" s="18"/>
      <c r="P235" s="18"/>
      <c r="Q235" s="31"/>
      <c r="R235" s="31"/>
      <c r="S235" s="18"/>
      <c r="T235" s="18"/>
      <c r="U235" s="18"/>
      <c r="V235" s="31"/>
      <c r="W235" s="7"/>
      <c r="X235" s="7"/>
      <c r="Y235" s="7"/>
      <c r="Z235" s="7"/>
      <c r="AA235" s="7"/>
      <c r="AB235" s="7"/>
      <c r="AC235" s="7"/>
      <c r="AD235" s="7"/>
      <c r="AE235" s="7"/>
      <c r="AF235" s="23"/>
      <c r="AG235" s="61"/>
      <c r="AH235" s="37"/>
      <c r="AI235" s="62"/>
    </row>
    <row r="236" spans="1:35" ht="14.25" customHeight="1" x14ac:dyDescent="0.25">
      <c r="A236" s="9"/>
      <c r="B236" s="9"/>
      <c r="C236" s="9"/>
      <c r="D236" s="9"/>
      <c r="E236" s="9"/>
      <c r="F236" s="9"/>
      <c r="G236" s="9"/>
      <c r="H236" s="70"/>
      <c r="I236" s="59"/>
      <c r="J236" s="78"/>
      <c r="K236" s="18"/>
      <c r="L236" s="31"/>
      <c r="M236" s="42"/>
      <c r="N236" s="42"/>
      <c r="O236" s="18"/>
      <c r="P236" s="18"/>
      <c r="Q236" s="31"/>
      <c r="R236" s="31"/>
      <c r="S236" s="18"/>
      <c r="T236" s="18"/>
      <c r="U236" s="18"/>
      <c r="V236" s="31"/>
      <c r="W236" s="7"/>
      <c r="X236" s="7"/>
      <c r="Y236" s="33"/>
      <c r="Z236" s="33"/>
      <c r="AA236" s="33"/>
      <c r="AB236" s="33"/>
      <c r="AC236" s="33"/>
      <c r="AD236" s="33"/>
      <c r="AE236" s="33"/>
      <c r="AF236" s="23"/>
      <c r="AG236" s="61"/>
      <c r="AH236" s="37"/>
      <c r="AI236" s="62"/>
    </row>
    <row r="237" spans="1:35" ht="14.25" customHeight="1" x14ac:dyDescent="0.25">
      <c r="A237" s="9"/>
      <c r="B237" s="9"/>
      <c r="C237" s="9"/>
      <c r="D237" s="9"/>
      <c r="E237" s="9"/>
      <c r="F237" s="9"/>
      <c r="G237" s="9"/>
      <c r="H237" s="70"/>
      <c r="I237" s="59"/>
      <c r="J237" s="78"/>
      <c r="K237" s="31"/>
      <c r="L237" s="18"/>
      <c r="M237" s="20"/>
      <c r="N237" s="20"/>
      <c r="O237" s="18"/>
      <c r="P237" s="18"/>
      <c r="Q237" s="31"/>
      <c r="R237" s="18"/>
      <c r="S237" s="18"/>
      <c r="T237" s="18"/>
      <c r="U237" s="18"/>
      <c r="V237" s="18"/>
      <c r="W237" s="7"/>
      <c r="X237" s="7"/>
      <c r="Y237" s="7"/>
      <c r="Z237" s="7"/>
      <c r="AA237" s="7"/>
      <c r="AB237" s="7"/>
      <c r="AC237" s="7"/>
      <c r="AD237" s="7"/>
      <c r="AE237" s="7"/>
      <c r="AF237" s="23"/>
      <c r="AG237" s="61"/>
      <c r="AH237" s="37"/>
      <c r="AI237" s="62"/>
    </row>
    <row r="238" spans="1:35" ht="14.25" customHeight="1" x14ac:dyDescent="0.25">
      <c r="A238" s="9"/>
      <c r="B238" s="9"/>
      <c r="C238" s="9"/>
      <c r="D238" s="9"/>
      <c r="E238" s="9"/>
      <c r="F238" s="9"/>
      <c r="G238" s="9"/>
      <c r="H238" s="70"/>
      <c r="I238" s="59"/>
      <c r="J238" s="78"/>
      <c r="K238" s="31"/>
      <c r="L238" s="18"/>
      <c r="M238" s="20"/>
      <c r="N238" s="20"/>
      <c r="O238" s="18"/>
      <c r="P238" s="18"/>
      <c r="Q238" s="18"/>
      <c r="R238" s="18"/>
      <c r="S238" s="18"/>
      <c r="T238" s="33"/>
      <c r="U238" s="18"/>
      <c r="V238" s="18"/>
      <c r="W238" s="7"/>
      <c r="X238" s="7"/>
      <c r="Y238" s="7"/>
      <c r="Z238" s="7"/>
      <c r="AA238" s="7"/>
      <c r="AB238" s="7"/>
      <c r="AC238" s="7"/>
      <c r="AD238" s="7"/>
      <c r="AE238" s="7"/>
      <c r="AF238" s="23"/>
      <c r="AG238" s="61"/>
      <c r="AH238" s="37"/>
      <c r="AI238" s="62"/>
    </row>
    <row r="239" spans="1:35" ht="14.25" customHeight="1" x14ac:dyDescent="0.25">
      <c r="A239" s="9"/>
      <c r="B239" s="9"/>
      <c r="C239" s="9"/>
      <c r="D239" s="9"/>
      <c r="E239" s="9"/>
      <c r="F239" s="9"/>
      <c r="G239" s="9"/>
      <c r="H239" s="70"/>
      <c r="I239" s="59"/>
      <c r="J239" s="78"/>
      <c r="K239" s="31"/>
      <c r="L239" s="31"/>
      <c r="M239" s="42"/>
      <c r="N239" s="20"/>
      <c r="O239" s="31"/>
      <c r="P239" s="31"/>
      <c r="Q239" s="18"/>
      <c r="R239" s="36"/>
      <c r="S239" s="36"/>
      <c r="T239" s="18"/>
      <c r="U239" s="18"/>
      <c r="V239" s="33"/>
      <c r="W239" s="36"/>
      <c r="X239" s="36"/>
      <c r="Y239" s="36"/>
      <c r="Z239" s="36"/>
      <c r="AA239" s="36"/>
      <c r="AB239" s="36"/>
      <c r="AC239" s="36"/>
      <c r="AD239" s="36"/>
      <c r="AE239" s="36"/>
      <c r="AF239" s="23"/>
      <c r="AG239" s="61"/>
      <c r="AH239" s="37"/>
      <c r="AI239" s="62"/>
    </row>
    <row r="240" spans="1:35" ht="14.25" customHeight="1" x14ac:dyDescent="0.25">
      <c r="A240" s="9"/>
      <c r="B240" s="9"/>
      <c r="C240" s="9"/>
      <c r="D240" s="9"/>
      <c r="E240" s="9"/>
      <c r="F240" s="9"/>
      <c r="G240" s="9"/>
      <c r="H240" s="70"/>
      <c r="I240" s="59"/>
      <c r="J240" s="78"/>
      <c r="K240" s="18"/>
      <c r="L240" s="18"/>
      <c r="M240" s="20"/>
      <c r="N240" s="20"/>
      <c r="O240" s="18"/>
      <c r="P240" s="31"/>
      <c r="Q240" s="18"/>
      <c r="R240" s="31"/>
      <c r="S240" s="18"/>
      <c r="T240" s="18"/>
      <c r="U240" s="18"/>
      <c r="V240" s="18"/>
      <c r="W240" s="7"/>
      <c r="X240" s="7"/>
      <c r="Y240" s="7"/>
      <c r="Z240" s="7"/>
      <c r="AA240" s="7"/>
      <c r="AB240" s="7"/>
      <c r="AC240" s="7"/>
      <c r="AD240" s="7"/>
      <c r="AE240" s="7"/>
      <c r="AF240" s="23"/>
      <c r="AG240" s="61"/>
      <c r="AH240" s="37"/>
      <c r="AI240" s="62"/>
    </row>
    <row r="241" spans="1:35" ht="14.25" customHeight="1" x14ac:dyDescent="0.25">
      <c r="A241" s="9"/>
      <c r="B241" s="9"/>
      <c r="C241" s="9"/>
      <c r="D241" s="9"/>
      <c r="E241" s="9"/>
      <c r="F241" s="9"/>
      <c r="G241" s="9"/>
      <c r="H241" s="70"/>
      <c r="I241" s="59"/>
      <c r="J241" s="78"/>
      <c r="K241" s="18"/>
      <c r="L241" s="18"/>
      <c r="M241" s="20"/>
      <c r="N241" s="20"/>
      <c r="O241" s="18"/>
      <c r="P241" s="31"/>
      <c r="Q241" s="18"/>
      <c r="R241" s="31"/>
      <c r="S241" s="18"/>
      <c r="T241" s="18"/>
      <c r="U241" s="18"/>
      <c r="V241" s="18"/>
      <c r="W241" s="7"/>
      <c r="X241" s="7"/>
      <c r="Y241" s="7"/>
      <c r="Z241" s="36"/>
      <c r="AA241" s="36"/>
      <c r="AB241" s="36"/>
      <c r="AC241" s="36"/>
      <c r="AD241" s="36"/>
      <c r="AE241" s="36"/>
      <c r="AF241" s="23"/>
      <c r="AG241" s="61"/>
      <c r="AH241" s="37"/>
      <c r="AI241" s="62"/>
    </row>
    <row r="242" spans="1:35" ht="14.25" customHeight="1" x14ac:dyDescent="0.25">
      <c r="A242" s="9"/>
      <c r="B242" s="9"/>
      <c r="C242" s="9"/>
      <c r="D242" s="9"/>
      <c r="E242" s="9"/>
      <c r="F242" s="9"/>
      <c r="G242" s="9"/>
      <c r="H242" s="70"/>
      <c r="I242" s="59"/>
      <c r="J242" s="78"/>
      <c r="K242" s="31"/>
      <c r="L242" s="18"/>
      <c r="M242" s="20"/>
      <c r="N242" s="20"/>
      <c r="O242" s="18"/>
      <c r="P242" s="18"/>
      <c r="Q242" s="18"/>
      <c r="R242" s="18"/>
      <c r="S242" s="18"/>
      <c r="T242" s="18"/>
      <c r="U242" s="18"/>
      <c r="V242" s="18"/>
      <c r="W242" s="7"/>
      <c r="X242" s="7"/>
      <c r="Y242" s="7"/>
      <c r="Z242" s="7"/>
      <c r="AA242" s="7"/>
      <c r="AB242" s="7"/>
      <c r="AC242" s="7"/>
      <c r="AD242" s="7"/>
      <c r="AE242" s="7"/>
      <c r="AF242" s="23"/>
      <c r="AG242" s="61"/>
      <c r="AH242" s="37"/>
      <c r="AI242" s="62"/>
    </row>
    <row r="243" spans="1:35" ht="14.25" customHeight="1" x14ac:dyDescent="0.25">
      <c r="A243" s="9"/>
      <c r="B243" s="9"/>
      <c r="C243" s="9"/>
      <c r="D243" s="9"/>
      <c r="E243" s="9"/>
      <c r="F243" s="9"/>
      <c r="G243" s="9"/>
      <c r="H243" s="70"/>
      <c r="I243" s="59"/>
      <c r="J243" s="78"/>
      <c r="K243" s="18"/>
      <c r="L243" s="31"/>
      <c r="M243" s="20"/>
      <c r="N243" s="20"/>
      <c r="O243" s="18"/>
      <c r="P243" s="18"/>
      <c r="Q243" s="18"/>
      <c r="R243" s="18"/>
      <c r="S243" s="18"/>
      <c r="T243" s="18"/>
      <c r="U243" s="18"/>
      <c r="V243" s="18"/>
      <c r="W243" s="7"/>
      <c r="X243" s="7"/>
      <c r="Y243" s="7"/>
      <c r="Z243" s="7"/>
      <c r="AA243" s="7"/>
      <c r="AB243" s="7"/>
      <c r="AC243" s="7"/>
      <c r="AD243" s="7"/>
      <c r="AE243" s="7"/>
      <c r="AF243" s="23"/>
      <c r="AG243" s="61"/>
      <c r="AH243" s="37"/>
      <c r="AI243" s="62"/>
    </row>
    <row r="244" spans="1:35" ht="14.25" customHeight="1" x14ac:dyDescent="0.25">
      <c r="A244" s="9"/>
      <c r="B244" s="9"/>
      <c r="C244" s="9"/>
      <c r="D244" s="9"/>
      <c r="E244" s="9"/>
      <c r="F244" s="9"/>
      <c r="G244" s="9"/>
      <c r="H244" s="70"/>
      <c r="I244" s="59"/>
      <c r="J244" s="78"/>
      <c r="K244" s="18"/>
      <c r="L244" s="31"/>
      <c r="M244" s="20"/>
      <c r="N244" s="20"/>
      <c r="O244" s="18"/>
      <c r="P244" s="18"/>
      <c r="Q244" s="18"/>
      <c r="R244" s="18"/>
      <c r="S244" s="18"/>
      <c r="T244" s="18"/>
      <c r="U244" s="18"/>
      <c r="V244" s="18"/>
      <c r="W244" s="7"/>
      <c r="X244" s="7"/>
      <c r="Y244" s="7"/>
      <c r="Z244" s="7"/>
      <c r="AA244" s="7"/>
      <c r="AB244" s="7"/>
      <c r="AC244" s="167"/>
      <c r="AD244" s="7"/>
      <c r="AE244" s="7"/>
      <c r="AF244" s="23"/>
      <c r="AG244" s="61"/>
      <c r="AH244" s="37"/>
      <c r="AI244" s="62"/>
    </row>
    <row r="245" spans="1:35" ht="14.25" customHeight="1" x14ac:dyDescent="0.25">
      <c r="A245" s="9"/>
      <c r="B245" s="9"/>
      <c r="C245" s="9"/>
      <c r="D245" s="9"/>
      <c r="E245" s="9"/>
      <c r="F245" s="9"/>
      <c r="G245" s="9"/>
      <c r="H245" s="70"/>
      <c r="I245" s="59"/>
      <c r="J245" s="7"/>
      <c r="K245" s="18"/>
      <c r="L245" s="18"/>
      <c r="M245" s="42"/>
      <c r="N245" s="20"/>
      <c r="O245" s="18"/>
      <c r="P245" s="18"/>
      <c r="Q245" s="31"/>
      <c r="R245" s="18"/>
      <c r="S245" s="18"/>
      <c r="T245" s="18"/>
      <c r="U245" s="18"/>
      <c r="V245" s="33"/>
      <c r="W245" s="7"/>
      <c r="X245" s="7"/>
      <c r="Y245" s="7"/>
      <c r="Z245" s="7"/>
      <c r="AA245" s="7"/>
      <c r="AB245" s="7"/>
      <c r="AC245" s="7"/>
      <c r="AD245" s="7"/>
      <c r="AE245" s="7"/>
      <c r="AF245" s="23"/>
      <c r="AG245" s="61"/>
      <c r="AH245" s="37"/>
      <c r="AI245" s="62"/>
    </row>
    <row r="246" spans="1:35" ht="14.25" customHeight="1" x14ac:dyDescent="0.25">
      <c r="A246" s="9"/>
      <c r="B246" s="9"/>
      <c r="C246" s="9"/>
      <c r="D246" s="9"/>
      <c r="E246" s="9"/>
      <c r="F246" s="9"/>
      <c r="G246" s="9"/>
      <c r="H246" s="70"/>
      <c r="I246" s="59"/>
      <c r="J246" s="78"/>
      <c r="K246" s="18"/>
      <c r="L246" s="18"/>
      <c r="M246" s="20"/>
      <c r="N246" s="20"/>
      <c r="O246" s="18"/>
      <c r="P246" s="31"/>
      <c r="Q246" s="31"/>
      <c r="R246" s="18"/>
      <c r="S246" s="42"/>
      <c r="T246" s="18"/>
      <c r="U246" s="18"/>
      <c r="V246" s="34"/>
      <c r="W246" s="7"/>
      <c r="X246" s="7"/>
      <c r="Y246" s="7"/>
      <c r="Z246" s="7"/>
      <c r="AA246" s="7"/>
      <c r="AB246" s="7"/>
      <c r="AC246" s="7"/>
      <c r="AD246" s="7"/>
      <c r="AE246" s="7"/>
      <c r="AF246" s="23"/>
      <c r="AG246" s="61"/>
      <c r="AH246" s="37"/>
      <c r="AI246" s="62"/>
    </row>
    <row r="247" spans="1:35" ht="14.25" customHeight="1" x14ac:dyDescent="0.25">
      <c r="A247" s="9"/>
      <c r="B247" s="9"/>
      <c r="C247" s="9"/>
      <c r="D247" s="9"/>
      <c r="E247" s="9"/>
      <c r="F247" s="9"/>
      <c r="G247" s="9"/>
      <c r="H247" s="70"/>
      <c r="I247" s="59"/>
      <c r="J247" s="78"/>
      <c r="K247" s="18"/>
      <c r="L247" s="18"/>
      <c r="M247" s="20"/>
      <c r="N247" s="20"/>
      <c r="O247" s="18"/>
      <c r="P247" s="31"/>
      <c r="Q247" s="31"/>
      <c r="R247" s="18"/>
      <c r="S247" s="42"/>
      <c r="T247" s="18"/>
      <c r="U247" s="18"/>
      <c r="V247" s="34"/>
      <c r="W247" s="7"/>
      <c r="X247" s="7"/>
      <c r="Y247" s="7"/>
      <c r="Z247" s="7"/>
      <c r="AA247" s="7"/>
      <c r="AB247" s="67"/>
      <c r="AC247" s="7"/>
      <c r="AD247" s="7"/>
      <c r="AE247" s="7"/>
      <c r="AF247" s="23"/>
      <c r="AG247" s="61"/>
      <c r="AH247" s="37"/>
      <c r="AI247" s="62"/>
    </row>
    <row r="248" spans="1:35" ht="14.25" customHeight="1" x14ac:dyDescent="0.25">
      <c r="A248" s="9"/>
      <c r="B248" s="9"/>
      <c r="C248" s="9"/>
      <c r="D248" s="9"/>
      <c r="E248" s="9"/>
      <c r="F248" s="9"/>
      <c r="G248" s="9"/>
      <c r="H248" s="70"/>
      <c r="I248" s="59"/>
      <c r="J248" s="78"/>
      <c r="K248" s="18"/>
      <c r="L248" s="18"/>
      <c r="M248" s="20"/>
      <c r="N248" s="20"/>
      <c r="O248" s="18"/>
      <c r="P248" s="31"/>
      <c r="Q248" s="31"/>
      <c r="R248" s="18"/>
      <c r="S248" s="42"/>
      <c r="T248" s="18"/>
      <c r="U248" s="18"/>
      <c r="V248" s="34"/>
      <c r="W248" s="7"/>
      <c r="X248" s="33"/>
      <c r="Y248" s="33"/>
      <c r="Z248" s="33"/>
      <c r="AA248" s="33"/>
      <c r="AB248" s="33"/>
      <c r="AC248" s="33"/>
      <c r="AD248" s="33"/>
      <c r="AE248" s="33"/>
      <c r="AF248" s="23"/>
      <c r="AG248" s="61"/>
      <c r="AH248" s="37"/>
      <c r="AI248" s="62"/>
    </row>
    <row r="249" spans="1:35" ht="14.25" customHeight="1" x14ac:dyDescent="0.25">
      <c r="A249" s="9"/>
      <c r="B249" s="9"/>
      <c r="C249" s="9"/>
      <c r="D249" s="9"/>
      <c r="E249" s="9"/>
      <c r="F249" s="9"/>
      <c r="G249" s="9"/>
      <c r="H249" s="70"/>
      <c r="I249" s="59"/>
      <c r="J249" s="7"/>
      <c r="K249" s="18"/>
      <c r="L249" s="18"/>
      <c r="M249" s="42"/>
      <c r="N249" s="42"/>
      <c r="O249" s="18"/>
      <c r="P249" s="31"/>
      <c r="Q249" s="34"/>
      <c r="R249" s="31"/>
      <c r="S249" s="31"/>
      <c r="T249" s="18"/>
      <c r="U249" s="33"/>
      <c r="V249" s="34"/>
      <c r="W249" s="7"/>
      <c r="X249" s="33"/>
      <c r="Y249" s="33"/>
      <c r="Z249" s="33"/>
      <c r="AA249" s="33"/>
      <c r="AB249" s="33"/>
      <c r="AC249" s="33"/>
      <c r="AD249" s="33"/>
      <c r="AE249" s="33"/>
      <c r="AF249" s="23"/>
      <c r="AG249" s="61"/>
      <c r="AH249" s="37"/>
      <c r="AI249" s="62"/>
    </row>
    <row r="250" spans="1:35" ht="14.25" customHeight="1" x14ac:dyDescent="0.25">
      <c r="A250" s="9"/>
      <c r="B250" s="9"/>
      <c r="C250" s="9"/>
      <c r="D250" s="9"/>
      <c r="E250" s="9"/>
      <c r="F250" s="9"/>
      <c r="G250" s="9"/>
      <c r="H250" s="70"/>
      <c r="I250" s="59"/>
      <c r="J250" s="78"/>
      <c r="K250" s="18"/>
      <c r="L250" s="31"/>
      <c r="M250" s="20"/>
      <c r="N250" s="20"/>
      <c r="O250" s="18"/>
      <c r="P250" s="18"/>
      <c r="Q250" s="18"/>
      <c r="R250" s="18"/>
      <c r="S250" s="31"/>
      <c r="T250" s="18"/>
      <c r="U250" s="18"/>
      <c r="V250" s="34"/>
      <c r="W250" s="7"/>
      <c r="X250" s="7"/>
      <c r="Y250" s="7"/>
      <c r="Z250" s="7"/>
      <c r="AA250" s="7"/>
      <c r="AB250" s="7"/>
      <c r="AC250" s="7"/>
      <c r="AD250" s="7"/>
      <c r="AE250" s="7"/>
      <c r="AF250" s="23"/>
      <c r="AG250" s="61"/>
      <c r="AH250" s="37"/>
      <c r="AI250" s="62"/>
    </row>
    <row r="251" spans="1:35" ht="14.25" customHeight="1" x14ac:dyDescent="0.25">
      <c r="A251" s="9"/>
      <c r="B251" s="9"/>
      <c r="C251" s="9"/>
      <c r="D251" s="9"/>
      <c r="E251" s="9"/>
      <c r="F251" s="9"/>
      <c r="G251" s="9"/>
      <c r="H251" s="70"/>
      <c r="I251" s="59"/>
      <c r="J251" s="78"/>
      <c r="K251" s="31"/>
      <c r="L251" s="18"/>
      <c r="M251" s="42"/>
      <c r="N251" s="20"/>
      <c r="O251" s="31"/>
      <c r="P251" s="18"/>
      <c r="Q251" s="31"/>
      <c r="R251" s="18"/>
      <c r="S251" s="18"/>
      <c r="T251" s="18"/>
      <c r="U251" s="18"/>
      <c r="V251" s="31"/>
      <c r="W251" s="7"/>
      <c r="X251" s="7"/>
      <c r="Y251" s="7"/>
      <c r="Z251" s="7"/>
      <c r="AA251" s="7"/>
      <c r="AB251" s="67"/>
      <c r="AC251" s="7"/>
      <c r="AD251" s="7"/>
      <c r="AE251" s="7"/>
      <c r="AF251" s="23"/>
      <c r="AG251" s="61"/>
      <c r="AH251" s="37"/>
      <c r="AI251" s="62"/>
    </row>
    <row r="252" spans="1:35" ht="14.25" customHeight="1" x14ac:dyDescent="0.25">
      <c r="A252" s="9"/>
      <c r="B252" s="9"/>
      <c r="C252" s="9"/>
      <c r="D252" s="9"/>
      <c r="E252" s="9"/>
      <c r="F252" s="9"/>
      <c r="G252" s="9"/>
      <c r="H252" s="70"/>
      <c r="I252" s="59"/>
      <c r="J252" s="78"/>
      <c r="K252" s="18"/>
      <c r="L252" s="18"/>
      <c r="M252" s="20"/>
      <c r="N252" s="20"/>
      <c r="O252" s="18"/>
      <c r="P252" s="31"/>
      <c r="Q252" s="18"/>
      <c r="R252" s="18"/>
      <c r="S252" s="18"/>
      <c r="T252" s="18"/>
      <c r="U252" s="18"/>
      <c r="V252" s="18"/>
      <c r="W252" s="7"/>
      <c r="X252" s="7"/>
      <c r="Y252" s="7"/>
      <c r="Z252" s="7"/>
      <c r="AA252" s="7"/>
      <c r="AB252" s="7"/>
      <c r="AC252" s="67"/>
      <c r="AD252" s="7"/>
      <c r="AE252" s="7"/>
      <c r="AF252" s="23"/>
      <c r="AG252" s="61"/>
      <c r="AH252" s="37"/>
      <c r="AI252" s="62"/>
    </row>
    <row r="253" spans="1:35" ht="14.25" customHeight="1" x14ac:dyDescent="0.25">
      <c r="A253" s="9"/>
      <c r="B253" s="9"/>
      <c r="C253" s="9"/>
      <c r="D253" s="9"/>
      <c r="E253" s="9"/>
      <c r="F253" s="9"/>
      <c r="G253" s="9"/>
      <c r="H253" s="70"/>
      <c r="I253" s="59"/>
      <c r="J253" s="78"/>
      <c r="K253" s="18"/>
      <c r="L253" s="18"/>
      <c r="M253" s="20"/>
      <c r="N253" s="20"/>
      <c r="O253" s="18"/>
      <c r="P253" s="31"/>
      <c r="Q253" s="18"/>
      <c r="R253" s="18"/>
      <c r="S253" s="169"/>
      <c r="T253" s="18"/>
      <c r="U253" s="18"/>
      <c r="V253" s="31"/>
      <c r="W253" s="7"/>
      <c r="X253" s="7"/>
      <c r="Y253" s="7"/>
      <c r="Z253" s="7"/>
      <c r="AA253" s="7"/>
      <c r="AB253" s="7"/>
      <c r="AC253" s="7"/>
      <c r="AD253" s="7"/>
      <c r="AE253" s="7"/>
      <c r="AF253" s="23"/>
      <c r="AG253" s="61"/>
      <c r="AH253" s="37"/>
      <c r="AI253" s="62"/>
    </row>
    <row r="254" spans="1:35" ht="14.25" customHeight="1" x14ac:dyDescent="0.25">
      <c r="A254" s="9"/>
      <c r="B254" s="9"/>
      <c r="C254" s="9"/>
      <c r="D254" s="9"/>
      <c r="E254" s="9"/>
      <c r="F254" s="9"/>
      <c r="G254" s="9"/>
      <c r="H254" s="70"/>
      <c r="I254" s="59"/>
      <c r="J254" s="78"/>
      <c r="K254" s="31"/>
      <c r="L254" s="18"/>
      <c r="M254" s="20"/>
      <c r="N254" s="20"/>
      <c r="O254" s="18"/>
      <c r="P254" s="18"/>
      <c r="Q254" s="31"/>
      <c r="R254" s="18"/>
      <c r="S254" s="18"/>
      <c r="T254" s="18"/>
      <c r="U254" s="18"/>
      <c r="V254" s="18"/>
      <c r="W254" s="7"/>
      <c r="X254" s="7"/>
      <c r="Y254" s="7"/>
      <c r="Z254" s="7"/>
      <c r="AA254" s="7"/>
      <c r="AB254" s="7"/>
      <c r="AC254" s="7"/>
      <c r="AD254" s="7"/>
      <c r="AE254" s="7"/>
      <c r="AF254" s="23"/>
      <c r="AG254" s="61"/>
      <c r="AH254" s="37"/>
      <c r="AI254" s="62"/>
    </row>
    <row r="255" spans="1:35" ht="14.25" customHeight="1" x14ac:dyDescent="0.25">
      <c r="A255" s="9"/>
      <c r="B255" s="9"/>
      <c r="C255" s="9"/>
      <c r="D255" s="9"/>
      <c r="E255" s="9"/>
      <c r="F255" s="9"/>
      <c r="G255" s="9"/>
      <c r="H255" s="70"/>
      <c r="I255" s="59"/>
      <c r="J255" s="78"/>
      <c r="K255" s="18"/>
      <c r="L255" s="31"/>
      <c r="M255" s="20"/>
      <c r="N255" s="20"/>
      <c r="O255" s="18"/>
      <c r="P255" s="18"/>
      <c r="Q255" s="31"/>
      <c r="R255" s="18"/>
      <c r="S255" s="18"/>
      <c r="T255" s="18"/>
      <c r="U255" s="18"/>
      <c r="V255" s="18"/>
      <c r="W255" s="7"/>
      <c r="X255" s="7"/>
      <c r="Y255" s="7"/>
      <c r="Z255" s="7"/>
      <c r="AA255" s="7"/>
      <c r="AB255" s="7"/>
      <c r="AC255" s="7"/>
      <c r="AD255" s="7"/>
      <c r="AE255" s="7"/>
      <c r="AF255" s="23"/>
      <c r="AG255" s="61"/>
      <c r="AH255" s="37"/>
      <c r="AI255" s="62"/>
    </row>
    <row r="256" spans="1:35" ht="14.25" customHeight="1" x14ac:dyDescent="0.25">
      <c r="A256" s="9"/>
      <c r="B256" s="9"/>
      <c r="C256" s="9"/>
      <c r="D256" s="9"/>
      <c r="E256" s="9"/>
      <c r="F256" s="9"/>
      <c r="G256" s="9"/>
      <c r="H256" s="70"/>
      <c r="I256" s="59"/>
      <c r="J256" s="7"/>
      <c r="K256" s="18"/>
      <c r="L256" s="18"/>
      <c r="M256" s="42"/>
      <c r="N256" s="20"/>
      <c r="O256" s="18"/>
      <c r="P256" s="18"/>
      <c r="Q256" s="31"/>
      <c r="R256" s="18"/>
      <c r="S256" s="18"/>
      <c r="T256" s="18"/>
      <c r="U256" s="18"/>
      <c r="V256" s="18"/>
      <c r="W256" s="7"/>
      <c r="X256" s="7"/>
      <c r="Y256" s="7"/>
      <c r="Z256" s="7"/>
      <c r="AA256" s="7"/>
      <c r="AB256" s="7"/>
      <c r="AC256" s="7"/>
      <c r="AD256" s="7"/>
      <c r="AE256" s="7"/>
      <c r="AF256" s="23"/>
      <c r="AG256" s="61"/>
      <c r="AH256" s="37"/>
      <c r="AI256" s="62"/>
    </row>
    <row r="257" spans="1:35" ht="14.25" customHeight="1" x14ac:dyDescent="0.25">
      <c r="A257" s="9"/>
      <c r="B257" s="9"/>
      <c r="C257" s="9"/>
      <c r="D257" s="9"/>
      <c r="E257" s="9"/>
      <c r="F257" s="9"/>
      <c r="G257" s="9"/>
      <c r="H257" s="70"/>
      <c r="I257" s="59"/>
      <c r="J257" s="78"/>
      <c r="K257" s="18"/>
      <c r="L257" s="18"/>
      <c r="M257" s="20"/>
      <c r="N257" s="20"/>
      <c r="O257" s="31"/>
      <c r="P257" s="18"/>
      <c r="Q257" s="31"/>
      <c r="R257" s="31"/>
      <c r="S257" s="18"/>
      <c r="T257" s="18"/>
      <c r="U257" s="18"/>
      <c r="V257" s="18"/>
      <c r="W257" s="7"/>
      <c r="X257" s="7"/>
      <c r="Y257" s="7"/>
      <c r="Z257" s="7"/>
      <c r="AA257" s="7"/>
      <c r="AB257" s="7"/>
      <c r="AC257" s="7"/>
      <c r="AD257" s="7"/>
      <c r="AE257" s="7"/>
      <c r="AF257" s="23"/>
      <c r="AG257" s="61"/>
      <c r="AH257" s="37"/>
      <c r="AI257" s="62"/>
    </row>
    <row r="258" spans="1:35" ht="14.25" customHeight="1" x14ac:dyDescent="0.25">
      <c r="A258" s="9"/>
      <c r="B258" s="9"/>
      <c r="C258" s="9"/>
      <c r="D258" s="9"/>
      <c r="E258" s="9"/>
      <c r="F258" s="9"/>
      <c r="G258" s="9"/>
      <c r="H258" s="70"/>
      <c r="I258" s="59"/>
      <c r="J258" s="78"/>
      <c r="K258" s="31"/>
      <c r="L258" s="18"/>
      <c r="M258" s="20"/>
      <c r="N258" s="20"/>
      <c r="O258" s="31"/>
      <c r="P258" s="18"/>
      <c r="Q258" s="18"/>
      <c r="R258" s="18"/>
      <c r="S258" s="18"/>
      <c r="T258" s="18"/>
      <c r="U258" s="18"/>
      <c r="V258" s="18"/>
      <c r="W258" s="7"/>
      <c r="X258" s="7"/>
      <c r="Y258" s="7"/>
      <c r="Z258" s="7"/>
      <c r="AA258" s="7"/>
      <c r="AB258" s="7"/>
      <c r="AC258" s="7"/>
      <c r="AD258" s="7"/>
      <c r="AE258" s="7"/>
      <c r="AF258" s="23"/>
      <c r="AG258" s="61"/>
      <c r="AH258" s="37"/>
      <c r="AI258" s="62"/>
    </row>
    <row r="259" spans="1:35" ht="14.25" customHeight="1" x14ac:dyDescent="0.25">
      <c r="A259" s="9"/>
      <c r="B259" s="9"/>
      <c r="C259" s="9"/>
      <c r="D259" s="9"/>
      <c r="E259" s="9"/>
      <c r="F259" s="9"/>
      <c r="G259" s="9"/>
      <c r="H259" s="70"/>
      <c r="I259" s="59"/>
      <c r="J259" s="78"/>
      <c r="K259" s="18"/>
      <c r="L259" s="18"/>
      <c r="M259" s="20"/>
      <c r="N259" s="42"/>
      <c r="O259" s="18"/>
      <c r="P259" s="31"/>
      <c r="Q259" s="31"/>
      <c r="R259" s="18"/>
      <c r="S259" s="18"/>
      <c r="T259" s="18"/>
      <c r="U259" s="18"/>
      <c r="V259" s="31"/>
      <c r="W259" s="7"/>
      <c r="X259" s="7"/>
      <c r="Y259" s="7"/>
      <c r="Z259" s="7"/>
      <c r="AA259" s="7"/>
      <c r="AB259" s="7"/>
      <c r="AC259" s="7"/>
      <c r="AD259" s="7"/>
      <c r="AE259" s="7"/>
      <c r="AF259" s="23"/>
      <c r="AG259" s="61"/>
      <c r="AH259" s="37"/>
      <c r="AI259" s="62"/>
    </row>
    <row r="260" spans="1:35" ht="14.25" customHeight="1" x14ac:dyDescent="0.25">
      <c r="A260" s="9"/>
      <c r="B260" s="9"/>
      <c r="C260" s="9"/>
      <c r="D260" s="9"/>
      <c r="E260" s="9"/>
      <c r="F260" s="9"/>
      <c r="G260" s="9"/>
      <c r="H260" s="70"/>
      <c r="I260" s="59"/>
      <c r="J260" s="78"/>
      <c r="K260" s="31"/>
      <c r="L260" s="18"/>
      <c r="M260" s="42"/>
      <c r="N260" s="20"/>
      <c r="O260" s="18"/>
      <c r="P260" s="18"/>
      <c r="Q260" s="31"/>
      <c r="R260" s="18"/>
      <c r="S260" s="18"/>
      <c r="T260" s="18"/>
      <c r="U260" s="18"/>
      <c r="V260" s="18"/>
      <c r="W260" s="7"/>
      <c r="X260" s="7"/>
      <c r="Y260" s="7"/>
      <c r="Z260" s="7"/>
      <c r="AA260" s="7"/>
      <c r="AB260" s="7"/>
      <c r="AC260" s="7"/>
      <c r="AD260" s="7"/>
      <c r="AE260" s="7"/>
      <c r="AF260" s="23"/>
      <c r="AG260" s="61"/>
      <c r="AH260" s="37"/>
      <c r="AI260" s="62"/>
    </row>
    <row r="261" spans="1:35" ht="14.25" customHeight="1" x14ac:dyDescent="0.25">
      <c r="A261" s="9"/>
      <c r="B261" s="9"/>
      <c r="C261" s="9"/>
      <c r="D261" s="9"/>
      <c r="E261" s="9"/>
      <c r="F261" s="9"/>
      <c r="G261" s="9"/>
      <c r="H261" s="70"/>
      <c r="I261" s="59"/>
      <c r="J261" s="78"/>
      <c r="K261" s="18"/>
      <c r="L261" s="31"/>
      <c r="M261" s="42"/>
      <c r="N261" s="20"/>
      <c r="O261" s="31"/>
      <c r="P261" s="18"/>
      <c r="Q261" s="18"/>
      <c r="R261" s="18"/>
      <c r="S261" s="36"/>
      <c r="T261" s="33"/>
      <c r="U261" s="18"/>
      <c r="V261" s="33"/>
      <c r="W261" s="36"/>
      <c r="X261" s="36"/>
      <c r="Y261" s="36"/>
      <c r="Z261" s="36"/>
      <c r="AA261" s="36"/>
      <c r="AB261" s="36"/>
      <c r="AC261" s="36"/>
      <c r="AD261" s="36"/>
      <c r="AE261" s="36"/>
      <c r="AF261" s="23"/>
      <c r="AG261" s="61"/>
      <c r="AH261" s="37"/>
      <c r="AI261" s="62"/>
    </row>
    <row r="262" spans="1:35" ht="14.25" customHeight="1" x14ac:dyDescent="0.25">
      <c r="A262" s="9"/>
      <c r="B262" s="9"/>
      <c r="C262" s="9"/>
      <c r="D262" s="9"/>
      <c r="E262" s="9"/>
      <c r="F262" s="9"/>
      <c r="G262" s="9"/>
      <c r="H262" s="70"/>
      <c r="I262" s="59"/>
      <c r="J262" s="78"/>
      <c r="K262" s="18"/>
      <c r="L262" s="31"/>
      <c r="M262" s="42"/>
      <c r="N262" s="20"/>
      <c r="O262" s="31"/>
      <c r="P262" s="18"/>
      <c r="Q262" s="18"/>
      <c r="R262" s="18"/>
      <c r="S262" s="36"/>
      <c r="T262" s="18"/>
      <c r="U262" s="18"/>
      <c r="V262" s="33"/>
      <c r="W262" s="36"/>
      <c r="X262" s="36"/>
      <c r="Y262" s="36"/>
      <c r="Z262" s="36"/>
      <c r="AA262" s="36"/>
      <c r="AB262" s="36"/>
      <c r="AC262" s="36"/>
      <c r="AD262" s="36"/>
      <c r="AE262" s="36"/>
      <c r="AF262" s="23"/>
      <c r="AG262" s="61"/>
      <c r="AH262" s="37"/>
      <c r="AI262" s="62"/>
    </row>
    <row r="263" spans="1:35" ht="14.25" customHeight="1" x14ac:dyDescent="0.25">
      <c r="A263" s="9"/>
      <c r="B263" s="9"/>
      <c r="C263" s="9"/>
      <c r="D263" s="9"/>
      <c r="E263" s="9"/>
      <c r="F263" s="9"/>
      <c r="G263" s="9"/>
      <c r="H263" s="70"/>
      <c r="I263" s="59"/>
      <c r="J263" s="78"/>
      <c r="K263" s="7"/>
      <c r="L263" s="170"/>
      <c r="M263" s="20"/>
      <c r="N263" s="20"/>
      <c r="O263" s="31"/>
      <c r="P263" s="31"/>
      <c r="Q263" s="18"/>
      <c r="R263" s="18"/>
      <c r="S263" s="18"/>
      <c r="T263" s="18"/>
      <c r="U263" s="18"/>
      <c r="V263" s="18"/>
      <c r="W263" s="67"/>
      <c r="X263" s="67"/>
      <c r="Y263" s="67"/>
      <c r="Z263" s="36"/>
      <c r="AA263" s="36"/>
      <c r="AB263" s="36"/>
      <c r="AC263" s="36"/>
      <c r="AD263" s="36"/>
      <c r="AE263" s="36"/>
      <c r="AF263" s="23"/>
      <c r="AG263" s="61"/>
      <c r="AH263" s="37"/>
      <c r="AI263" s="6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19D1-4224-4F57-8336-3DB5E3048D42}">
  <sheetPr codeName="Sheet6"/>
  <dimension ref="A1:G1421"/>
  <sheetViews>
    <sheetView tabSelected="1" topLeftCell="A1377" zoomScale="70" zoomScaleNormal="70" workbookViewId="0">
      <selection activeCell="J50" sqref="J50"/>
    </sheetView>
  </sheetViews>
  <sheetFormatPr defaultRowHeight="12.75" x14ac:dyDescent="0.2"/>
  <cols>
    <col min="2" max="2" width="24.140625" customWidth="1"/>
    <col min="3" max="4" width="14.85546875" style="171" customWidth="1"/>
    <col min="5" max="5" width="14.85546875" style="174" customWidth="1"/>
    <col min="6" max="6" width="12" customWidth="1"/>
    <col min="7" max="7" width="19.140625" customWidth="1"/>
  </cols>
  <sheetData>
    <row r="1" spans="1:7" x14ac:dyDescent="0.2">
      <c r="A1" s="172" t="s">
        <v>673</v>
      </c>
      <c r="D1" s="177" t="s">
        <v>674</v>
      </c>
    </row>
    <row r="2" spans="1:7" x14ac:dyDescent="0.2">
      <c r="B2" t="s">
        <v>431</v>
      </c>
      <c r="C2" s="171">
        <v>1.7303240740741001E-2</v>
      </c>
      <c r="E2" s="176">
        <v>16</v>
      </c>
      <c r="F2" s="173">
        <v>41194</v>
      </c>
      <c r="G2" s="172" t="s">
        <v>672</v>
      </c>
    </row>
    <row r="3" spans="1:7" x14ac:dyDescent="0.2">
      <c r="B3" t="s">
        <v>432</v>
      </c>
      <c r="C3" s="171">
        <v>1.7013888888888998E-2</v>
      </c>
      <c r="E3" s="176">
        <v>16</v>
      </c>
      <c r="F3" s="173">
        <v>41194</v>
      </c>
      <c r="G3" s="172" t="s">
        <v>672</v>
      </c>
    </row>
    <row r="4" spans="1:7" x14ac:dyDescent="0.2">
      <c r="B4" t="s">
        <v>443</v>
      </c>
      <c r="C4" s="171">
        <v>2.8495370370370001E-2</v>
      </c>
      <c r="E4" s="176">
        <v>16</v>
      </c>
      <c r="F4" s="173">
        <v>41194</v>
      </c>
      <c r="G4" s="172" t="s">
        <v>672</v>
      </c>
    </row>
    <row r="5" spans="1:7" x14ac:dyDescent="0.2">
      <c r="B5" t="s">
        <v>447</v>
      </c>
      <c r="C5" s="171">
        <v>1.5451388888889001E-2</v>
      </c>
      <c r="E5" s="176">
        <v>16</v>
      </c>
      <c r="F5" s="173">
        <v>41194</v>
      </c>
      <c r="G5" s="172" t="s">
        <v>672</v>
      </c>
    </row>
    <row r="6" spans="1:7" x14ac:dyDescent="0.2">
      <c r="B6" t="s">
        <v>418</v>
      </c>
      <c r="C6" s="171">
        <v>1.5590277777778E-2</v>
      </c>
      <c r="E6" s="176">
        <v>16</v>
      </c>
      <c r="F6" s="173">
        <v>41194</v>
      </c>
      <c r="G6" s="172" t="s">
        <v>672</v>
      </c>
    </row>
    <row r="7" spans="1:7" x14ac:dyDescent="0.2">
      <c r="B7" t="s">
        <v>454</v>
      </c>
      <c r="C7" s="171">
        <v>1.7303240740741001E-2</v>
      </c>
      <c r="E7" s="176">
        <v>16</v>
      </c>
      <c r="F7" s="173">
        <v>41194</v>
      </c>
      <c r="G7" s="172" t="s">
        <v>672</v>
      </c>
    </row>
    <row r="8" spans="1:7" x14ac:dyDescent="0.2">
      <c r="B8" t="s">
        <v>455</v>
      </c>
      <c r="C8" s="171">
        <v>1.7835648148148E-2</v>
      </c>
      <c r="E8" s="176">
        <v>16</v>
      </c>
      <c r="F8" s="173">
        <v>41194</v>
      </c>
      <c r="G8" s="172" t="s">
        <v>672</v>
      </c>
    </row>
    <row r="9" spans="1:7" x14ac:dyDescent="0.2">
      <c r="B9" t="s">
        <v>456</v>
      </c>
      <c r="C9" s="171">
        <v>1.8518518518518001E-2</v>
      </c>
      <c r="E9" s="176">
        <v>16</v>
      </c>
      <c r="F9" s="173">
        <v>41194</v>
      </c>
      <c r="G9" s="172" t="s">
        <v>672</v>
      </c>
    </row>
    <row r="10" spans="1:7" x14ac:dyDescent="0.2">
      <c r="B10" t="s">
        <v>457</v>
      </c>
      <c r="C10" s="171">
        <v>1.5625E-2</v>
      </c>
      <c r="E10" s="176">
        <v>16</v>
      </c>
      <c r="F10" s="173">
        <v>41194</v>
      </c>
      <c r="G10" s="172" t="s">
        <v>672</v>
      </c>
    </row>
    <row r="11" spans="1:7" x14ac:dyDescent="0.2">
      <c r="B11" t="s">
        <v>458</v>
      </c>
      <c r="C11" s="171">
        <v>1.8275462962963E-2</v>
      </c>
      <c r="E11" s="176">
        <v>16</v>
      </c>
      <c r="F11" s="173">
        <v>41194</v>
      </c>
      <c r="G11" s="172" t="s">
        <v>672</v>
      </c>
    </row>
    <row r="12" spans="1:7" x14ac:dyDescent="0.2">
      <c r="B12" t="s">
        <v>459</v>
      </c>
      <c r="C12" s="171">
        <v>1.8148148148148E-2</v>
      </c>
      <c r="E12" s="176">
        <v>16</v>
      </c>
      <c r="F12" s="173">
        <v>41194</v>
      </c>
      <c r="G12" s="172" t="s">
        <v>672</v>
      </c>
    </row>
    <row r="13" spans="1:7" x14ac:dyDescent="0.2">
      <c r="B13" t="s">
        <v>461</v>
      </c>
      <c r="C13" s="171">
        <v>1.5787037037036999E-2</v>
      </c>
      <c r="E13" s="176">
        <v>16</v>
      </c>
      <c r="F13" s="173">
        <v>41194</v>
      </c>
      <c r="G13" s="172" t="s">
        <v>672</v>
      </c>
    </row>
    <row r="14" spans="1:7" x14ac:dyDescent="0.2">
      <c r="B14" t="s">
        <v>462</v>
      </c>
      <c r="C14" s="171">
        <v>1.8865740740740999E-2</v>
      </c>
      <c r="E14" s="176">
        <v>16</v>
      </c>
      <c r="F14" s="173">
        <v>41194</v>
      </c>
      <c r="G14" s="172" t="s">
        <v>672</v>
      </c>
    </row>
    <row r="15" spans="1:7" x14ac:dyDescent="0.2">
      <c r="B15" t="s">
        <v>464</v>
      </c>
      <c r="C15" s="171">
        <v>1.5729166666666999E-2</v>
      </c>
      <c r="E15" s="176">
        <v>16</v>
      </c>
      <c r="F15" s="173">
        <v>41194</v>
      </c>
      <c r="G15" s="172" t="s">
        <v>672</v>
      </c>
    </row>
    <row r="16" spans="1:7" x14ac:dyDescent="0.2">
      <c r="B16" t="s">
        <v>466</v>
      </c>
      <c r="C16" s="171">
        <v>1.7719907407407001E-2</v>
      </c>
      <c r="E16" s="176">
        <v>16</v>
      </c>
      <c r="F16" s="173">
        <v>41194</v>
      </c>
      <c r="G16" s="172" t="s">
        <v>672</v>
      </c>
    </row>
    <row r="17" spans="2:7" x14ac:dyDescent="0.2">
      <c r="B17" t="s">
        <v>471</v>
      </c>
      <c r="C17" s="171">
        <v>1.943287037037E-2</v>
      </c>
      <c r="E17" s="176">
        <v>16</v>
      </c>
      <c r="F17" s="173">
        <v>41194</v>
      </c>
      <c r="G17" s="172" t="s">
        <v>672</v>
      </c>
    </row>
    <row r="18" spans="2:7" x14ac:dyDescent="0.2">
      <c r="B18" t="s">
        <v>422</v>
      </c>
      <c r="C18" s="171">
        <v>1.6296296296296E-2</v>
      </c>
      <c r="E18" s="176">
        <v>16</v>
      </c>
      <c r="F18" s="173">
        <v>41194</v>
      </c>
      <c r="G18" s="172" t="s">
        <v>672</v>
      </c>
    </row>
    <row r="19" spans="2:7" x14ac:dyDescent="0.2">
      <c r="B19" t="s">
        <v>472</v>
      </c>
      <c r="C19" s="171">
        <v>1.6851851851852E-2</v>
      </c>
      <c r="E19" s="176">
        <v>16</v>
      </c>
      <c r="F19" s="173">
        <v>41194</v>
      </c>
      <c r="G19" s="172" t="s">
        <v>672</v>
      </c>
    </row>
    <row r="20" spans="2:7" x14ac:dyDescent="0.2">
      <c r="B20" t="s">
        <v>473</v>
      </c>
      <c r="C20" s="171">
        <v>1.7685185185184998E-2</v>
      </c>
      <c r="E20" s="176">
        <v>16</v>
      </c>
      <c r="F20" s="173">
        <v>41194</v>
      </c>
      <c r="G20" s="172" t="s">
        <v>672</v>
      </c>
    </row>
    <row r="21" spans="2:7" x14ac:dyDescent="0.2">
      <c r="B21" t="s">
        <v>475</v>
      </c>
      <c r="C21" s="171">
        <v>1.8622685185184999E-2</v>
      </c>
      <c r="E21" s="176">
        <v>16</v>
      </c>
      <c r="F21" s="173">
        <v>41194</v>
      </c>
      <c r="G21" s="172" t="s">
        <v>672</v>
      </c>
    </row>
    <row r="22" spans="2:7" x14ac:dyDescent="0.2">
      <c r="B22" t="s">
        <v>480</v>
      </c>
      <c r="C22" s="171">
        <v>1.7627314814814998E-2</v>
      </c>
      <c r="E22" s="176">
        <v>16</v>
      </c>
      <c r="F22" s="173">
        <v>41194</v>
      </c>
      <c r="G22" s="172" t="s">
        <v>672</v>
      </c>
    </row>
    <row r="23" spans="2:7" x14ac:dyDescent="0.2">
      <c r="B23" t="s">
        <v>481</v>
      </c>
      <c r="C23" s="171">
        <v>1.8124999999999999E-2</v>
      </c>
      <c r="E23" s="176">
        <v>16</v>
      </c>
      <c r="F23" s="173">
        <v>41194</v>
      </c>
      <c r="G23" s="172" t="s">
        <v>672</v>
      </c>
    </row>
    <row r="24" spans="2:7" x14ac:dyDescent="0.2">
      <c r="B24" t="s">
        <v>485</v>
      </c>
      <c r="C24" s="171">
        <v>1.9618055555555999E-2</v>
      </c>
      <c r="E24" s="176">
        <v>16</v>
      </c>
      <c r="F24" s="173">
        <v>41194</v>
      </c>
      <c r="G24" s="172" t="s">
        <v>672</v>
      </c>
    </row>
    <row r="25" spans="2:7" x14ac:dyDescent="0.2">
      <c r="B25" t="s">
        <v>487</v>
      </c>
      <c r="C25" s="171">
        <v>2.0254629629630001E-2</v>
      </c>
      <c r="E25" s="176">
        <v>16</v>
      </c>
      <c r="F25" s="173">
        <v>41194</v>
      </c>
      <c r="G25" s="172" t="s">
        <v>672</v>
      </c>
    </row>
    <row r="26" spans="2:7" x14ac:dyDescent="0.2">
      <c r="B26" t="s">
        <v>489</v>
      </c>
      <c r="C26" s="171">
        <v>1.7962962962963E-2</v>
      </c>
      <c r="E26" s="176">
        <v>16</v>
      </c>
      <c r="F26" s="173">
        <v>41194</v>
      </c>
      <c r="G26" s="172" t="s">
        <v>672</v>
      </c>
    </row>
    <row r="27" spans="2:7" x14ac:dyDescent="0.2">
      <c r="B27" t="s">
        <v>490</v>
      </c>
      <c r="C27" s="171">
        <v>1.7766203703703999E-2</v>
      </c>
      <c r="E27" s="176">
        <v>16</v>
      </c>
      <c r="F27" s="173">
        <v>41194</v>
      </c>
      <c r="G27" s="172" t="s">
        <v>672</v>
      </c>
    </row>
    <row r="28" spans="2:7" x14ac:dyDescent="0.2">
      <c r="B28" t="s">
        <v>419</v>
      </c>
      <c r="C28" s="171">
        <v>1.5578703703704001E-2</v>
      </c>
      <c r="E28" s="176">
        <v>16</v>
      </c>
      <c r="F28" s="173">
        <v>41194</v>
      </c>
      <c r="G28" s="172" t="s">
        <v>672</v>
      </c>
    </row>
    <row r="29" spans="2:7" x14ac:dyDescent="0.2">
      <c r="B29" t="s">
        <v>492</v>
      </c>
      <c r="C29" s="171">
        <v>1.7453703703703999E-2</v>
      </c>
      <c r="E29" s="176">
        <v>16</v>
      </c>
      <c r="F29" s="173">
        <v>41194</v>
      </c>
      <c r="G29" s="172" t="s">
        <v>672</v>
      </c>
    </row>
    <row r="30" spans="2:7" x14ac:dyDescent="0.2">
      <c r="B30" t="s">
        <v>493</v>
      </c>
      <c r="C30" s="171">
        <v>1.7858796296296001E-2</v>
      </c>
      <c r="E30" s="176">
        <v>16</v>
      </c>
      <c r="F30" s="173">
        <v>41194</v>
      </c>
      <c r="G30" s="172" t="s">
        <v>672</v>
      </c>
    </row>
    <row r="31" spans="2:7" x14ac:dyDescent="0.2">
      <c r="B31" t="s">
        <v>494</v>
      </c>
      <c r="C31" s="171">
        <v>1.7129629629630001E-2</v>
      </c>
      <c r="E31" s="176">
        <v>16</v>
      </c>
      <c r="F31" s="173">
        <v>41194</v>
      </c>
      <c r="G31" s="172" t="s">
        <v>672</v>
      </c>
    </row>
    <row r="32" spans="2:7" x14ac:dyDescent="0.2">
      <c r="B32" t="s">
        <v>495</v>
      </c>
      <c r="C32" s="171">
        <v>1.6493055555556E-2</v>
      </c>
      <c r="E32" s="176">
        <v>16</v>
      </c>
      <c r="F32" s="173">
        <v>41194</v>
      </c>
      <c r="G32" s="172" t="s">
        <v>672</v>
      </c>
    </row>
    <row r="33" spans="2:7" x14ac:dyDescent="0.2">
      <c r="B33" t="s">
        <v>425</v>
      </c>
      <c r="C33" s="171">
        <v>2.0127314814815001E-2</v>
      </c>
      <c r="E33" s="176">
        <v>16</v>
      </c>
      <c r="F33" s="173">
        <v>41194</v>
      </c>
      <c r="G33" s="172" t="s">
        <v>672</v>
      </c>
    </row>
    <row r="34" spans="2:7" x14ac:dyDescent="0.2">
      <c r="B34" t="s">
        <v>496</v>
      </c>
      <c r="C34" s="171">
        <v>1.8043981481482001E-2</v>
      </c>
      <c r="E34" s="176">
        <v>16</v>
      </c>
      <c r="F34" s="173">
        <v>41194</v>
      </c>
      <c r="G34" s="172" t="s">
        <v>672</v>
      </c>
    </row>
    <row r="35" spans="2:7" x14ac:dyDescent="0.2">
      <c r="B35" t="s">
        <v>497</v>
      </c>
      <c r="C35" s="171">
        <v>1.8414351851852001E-2</v>
      </c>
      <c r="E35" s="176">
        <v>16</v>
      </c>
      <c r="F35" s="173">
        <v>41194</v>
      </c>
      <c r="G35" s="172" t="s">
        <v>672</v>
      </c>
    </row>
    <row r="36" spans="2:7" x14ac:dyDescent="0.2">
      <c r="B36" t="s">
        <v>500</v>
      </c>
      <c r="C36" s="171">
        <v>1.7835648148148E-2</v>
      </c>
      <c r="E36" s="176">
        <v>16</v>
      </c>
      <c r="F36" s="173">
        <v>41194</v>
      </c>
      <c r="G36" s="172" t="s">
        <v>672</v>
      </c>
    </row>
    <row r="37" spans="2:7" x14ac:dyDescent="0.2">
      <c r="B37" t="s">
        <v>501</v>
      </c>
      <c r="C37" s="171">
        <v>1.7233796296296001E-2</v>
      </c>
      <c r="E37" s="176">
        <v>16</v>
      </c>
      <c r="F37" s="173">
        <v>41194</v>
      </c>
      <c r="G37" s="172" t="s">
        <v>672</v>
      </c>
    </row>
    <row r="38" spans="2:7" x14ac:dyDescent="0.2">
      <c r="B38" t="s">
        <v>503</v>
      </c>
      <c r="C38" s="171">
        <v>1.8067129629629999E-2</v>
      </c>
      <c r="E38" s="176">
        <v>16</v>
      </c>
      <c r="F38" s="173">
        <v>41194</v>
      </c>
      <c r="G38" s="172" t="s">
        <v>672</v>
      </c>
    </row>
    <row r="39" spans="2:7" x14ac:dyDescent="0.2">
      <c r="B39" t="s">
        <v>517</v>
      </c>
      <c r="C39" s="171">
        <v>1.8923611111110999E-2</v>
      </c>
      <c r="E39" s="176">
        <v>16</v>
      </c>
      <c r="F39" s="173">
        <v>41194</v>
      </c>
      <c r="G39" s="172" t="s">
        <v>672</v>
      </c>
    </row>
    <row r="40" spans="2:7" x14ac:dyDescent="0.2">
      <c r="B40" t="s">
        <v>518</v>
      </c>
      <c r="C40" s="171">
        <v>2.0185185185185001E-2</v>
      </c>
      <c r="E40" s="176">
        <v>16</v>
      </c>
      <c r="F40" s="173">
        <v>41194</v>
      </c>
      <c r="G40" s="172" t="s">
        <v>672</v>
      </c>
    </row>
    <row r="41" spans="2:7" x14ac:dyDescent="0.2">
      <c r="B41" t="s">
        <v>519</v>
      </c>
      <c r="C41" s="171">
        <v>1.7372685185185002E-2</v>
      </c>
      <c r="E41" s="176">
        <v>16</v>
      </c>
      <c r="F41" s="173">
        <v>41194</v>
      </c>
      <c r="G41" s="172" t="s">
        <v>672</v>
      </c>
    </row>
    <row r="42" spans="2:7" x14ac:dyDescent="0.2">
      <c r="B42" t="s">
        <v>429</v>
      </c>
      <c r="C42" s="171">
        <v>2.0115740740741E-2</v>
      </c>
      <c r="E42" s="176">
        <v>16</v>
      </c>
      <c r="F42" s="173">
        <v>41194</v>
      </c>
      <c r="G42" s="172" t="s">
        <v>672</v>
      </c>
    </row>
    <row r="43" spans="2:7" x14ac:dyDescent="0.2">
      <c r="B43" t="s">
        <v>521</v>
      </c>
      <c r="C43" s="171">
        <v>2.2569444444444E-2</v>
      </c>
      <c r="E43" s="176">
        <v>16</v>
      </c>
      <c r="F43" s="173">
        <v>41194</v>
      </c>
      <c r="G43" s="172" t="s">
        <v>672</v>
      </c>
    </row>
    <row r="44" spans="2:7" x14ac:dyDescent="0.2">
      <c r="B44" t="s">
        <v>524</v>
      </c>
      <c r="C44" s="171">
        <v>1.6863425925926E-2</v>
      </c>
      <c r="E44" s="176">
        <v>16</v>
      </c>
      <c r="F44" s="173">
        <v>41194</v>
      </c>
      <c r="G44" s="172" t="s">
        <v>672</v>
      </c>
    </row>
    <row r="45" spans="2:7" x14ac:dyDescent="0.2">
      <c r="B45" t="s">
        <v>525</v>
      </c>
      <c r="C45" s="171">
        <v>1.8020833333333E-2</v>
      </c>
      <c r="E45" s="176">
        <v>16</v>
      </c>
      <c r="F45" s="173">
        <v>41194</v>
      </c>
      <c r="G45" s="172" t="s">
        <v>672</v>
      </c>
    </row>
    <row r="46" spans="2:7" x14ac:dyDescent="0.2">
      <c r="B46" t="s">
        <v>526</v>
      </c>
      <c r="C46" s="171">
        <v>1.8194444444444E-2</v>
      </c>
      <c r="E46" s="176">
        <v>16</v>
      </c>
      <c r="F46" s="173">
        <v>41194</v>
      </c>
      <c r="G46" s="172" t="s">
        <v>672</v>
      </c>
    </row>
    <row r="47" spans="2:7" x14ac:dyDescent="0.2">
      <c r="B47" t="s">
        <v>527</v>
      </c>
      <c r="C47" s="171">
        <v>1.9363425925925999E-2</v>
      </c>
      <c r="E47" s="176">
        <v>16</v>
      </c>
      <c r="F47" s="173">
        <v>41194</v>
      </c>
      <c r="G47" s="172" t="s">
        <v>672</v>
      </c>
    </row>
    <row r="48" spans="2:7" x14ac:dyDescent="0.2">
      <c r="B48" t="s">
        <v>528</v>
      </c>
      <c r="C48" s="171">
        <v>1.7662037037037E-2</v>
      </c>
      <c r="E48" s="176">
        <v>16</v>
      </c>
      <c r="F48" s="173">
        <v>41194</v>
      </c>
      <c r="G48" s="172" t="s">
        <v>672</v>
      </c>
    </row>
    <row r="49" spans="2:7" x14ac:dyDescent="0.2">
      <c r="B49" t="s">
        <v>529</v>
      </c>
      <c r="C49" s="171">
        <v>1.8344907407407001E-2</v>
      </c>
      <c r="E49" s="176">
        <v>16</v>
      </c>
      <c r="F49" s="173">
        <v>41194</v>
      </c>
      <c r="G49" s="172" t="s">
        <v>672</v>
      </c>
    </row>
    <row r="50" spans="2:7" x14ac:dyDescent="0.2">
      <c r="B50" t="s">
        <v>421</v>
      </c>
      <c r="C50" s="171">
        <v>1.6180555555556E-2</v>
      </c>
      <c r="E50" s="176">
        <v>16</v>
      </c>
      <c r="F50" s="173">
        <v>41194</v>
      </c>
      <c r="G50" s="172" t="s">
        <v>672</v>
      </c>
    </row>
    <row r="51" spans="2:7" x14ac:dyDescent="0.2">
      <c r="B51" t="s">
        <v>538</v>
      </c>
      <c r="C51" s="171">
        <v>2.0844907407407E-2</v>
      </c>
      <c r="E51" s="176">
        <v>16</v>
      </c>
      <c r="F51" s="173">
        <v>41194</v>
      </c>
      <c r="G51" s="172" t="s">
        <v>672</v>
      </c>
    </row>
    <row r="52" spans="2:7" x14ac:dyDescent="0.2">
      <c r="B52" t="s">
        <v>428</v>
      </c>
      <c r="C52" s="171">
        <v>1.8773148148148001E-2</v>
      </c>
      <c r="E52" s="176">
        <v>16</v>
      </c>
      <c r="F52" s="173">
        <v>41194</v>
      </c>
      <c r="G52" s="172" t="s">
        <v>672</v>
      </c>
    </row>
    <row r="53" spans="2:7" x14ac:dyDescent="0.2">
      <c r="B53" t="s">
        <v>542</v>
      </c>
      <c r="C53" s="171">
        <v>2.1099537037037E-2</v>
      </c>
      <c r="E53" s="176">
        <v>16</v>
      </c>
      <c r="F53" s="173">
        <v>41194</v>
      </c>
      <c r="G53" s="172" t="s">
        <v>672</v>
      </c>
    </row>
    <row r="54" spans="2:7" x14ac:dyDescent="0.2">
      <c r="B54" t="s">
        <v>549</v>
      </c>
      <c r="C54" s="171">
        <v>2.5046296296296001E-2</v>
      </c>
      <c r="E54" s="176">
        <v>16</v>
      </c>
      <c r="F54" s="173">
        <v>41194</v>
      </c>
      <c r="G54" s="172" t="s">
        <v>672</v>
      </c>
    </row>
    <row r="55" spans="2:7" x14ac:dyDescent="0.2">
      <c r="B55" t="s">
        <v>556</v>
      </c>
      <c r="C55" s="171">
        <v>2.0451388888889001E-2</v>
      </c>
      <c r="E55" s="176">
        <v>16</v>
      </c>
      <c r="F55" s="173">
        <v>41194</v>
      </c>
      <c r="G55" s="172" t="s">
        <v>672</v>
      </c>
    </row>
    <row r="56" spans="2:7" x14ac:dyDescent="0.2">
      <c r="B56" t="s">
        <v>558</v>
      </c>
      <c r="C56" s="171">
        <v>1.90625E-2</v>
      </c>
      <c r="E56" s="176">
        <v>16</v>
      </c>
      <c r="F56" s="173">
        <v>41194</v>
      </c>
      <c r="G56" s="172" t="s">
        <v>672</v>
      </c>
    </row>
    <row r="57" spans="2:7" x14ac:dyDescent="0.2">
      <c r="B57" t="s">
        <v>563</v>
      </c>
      <c r="C57" s="171">
        <v>2.0451388888889001E-2</v>
      </c>
      <c r="E57" s="176">
        <v>16</v>
      </c>
      <c r="F57" s="173">
        <v>41194</v>
      </c>
      <c r="G57" s="172" t="s">
        <v>672</v>
      </c>
    </row>
    <row r="58" spans="2:7" x14ac:dyDescent="0.2">
      <c r="B58" t="s">
        <v>570</v>
      </c>
      <c r="C58" s="171">
        <v>1.9224537037036998E-2</v>
      </c>
      <c r="E58" s="176">
        <v>16</v>
      </c>
      <c r="F58" s="173">
        <v>41194</v>
      </c>
      <c r="G58" s="172" t="s">
        <v>672</v>
      </c>
    </row>
    <row r="59" spans="2:7" x14ac:dyDescent="0.2">
      <c r="B59" t="s">
        <v>583</v>
      </c>
      <c r="C59" s="171">
        <v>1.8958333333333001E-2</v>
      </c>
      <c r="E59" s="176">
        <v>16</v>
      </c>
      <c r="F59" s="173">
        <v>41194</v>
      </c>
      <c r="G59" s="172" t="s">
        <v>672</v>
      </c>
    </row>
    <row r="60" spans="2:7" x14ac:dyDescent="0.2">
      <c r="B60" t="s">
        <v>594</v>
      </c>
      <c r="C60" s="171">
        <v>2.0011574074074001E-2</v>
      </c>
      <c r="E60" s="176">
        <v>16</v>
      </c>
      <c r="F60" s="173">
        <v>41194</v>
      </c>
      <c r="G60" s="172" t="s">
        <v>672</v>
      </c>
    </row>
    <row r="61" spans="2:7" x14ac:dyDescent="0.2">
      <c r="B61" t="s">
        <v>596</v>
      </c>
      <c r="C61" s="171">
        <v>2.0428240740741E-2</v>
      </c>
      <c r="E61" s="176">
        <v>16</v>
      </c>
      <c r="F61" s="173">
        <v>41194</v>
      </c>
      <c r="G61" s="172" t="s">
        <v>672</v>
      </c>
    </row>
    <row r="62" spans="2:7" x14ac:dyDescent="0.2">
      <c r="B62" t="s">
        <v>610</v>
      </c>
      <c r="C62" s="171">
        <v>1.8437499999999999E-2</v>
      </c>
      <c r="E62" s="176">
        <v>16</v>
      </c>
      <c r="F62" s="173">
        <v>41194</v>
      </c>
      <c r="G62" s="172" t="s">
        <v>672</v>
      </c>
    </row>
    <row r="63" spans="2:7" x14ac:dyDescent="0.2">
      <c r="B63" t="s">
        <v>611</v>
      </c>
      <c r="C63" s="171">
        <v>2.1030092592592999E-2</v>
      </c>
      <c r="E63" s="176">
        <v>16</v>
      </c>
      <c r="F63" s="173">
        <v>41194</v>
      </c>
      <c r="G63" s="172" t="s">
        <v>672</v>
      </c>
    </row>
    <row r="64" spans="2:7" x14ac:dyDescent="0.2">
      <c r="B64" t="s">
        <v>612</v>
      </c>
      <c r="C64" s="171">
        <v>1.8518518518518001E-2</v>
      </c>
      <c r="E64" s="176">
        <v>16</v>
      </c>
      <c r="F64" s="173">
        <v>41194</v>
      </c>
      <c r="G64" s="172" t="s">
        <v>672</v>
      </c>
    </row>
    <row r="65" spans="2:7" x14ac:dyDescent="0.2">
      <c r="B65" t="s">
        <v>613</v>
      </c>
      <c r="C65" s="171">
        <v>1.9386574074074001E-2</v>
      </c>
      <c r="E65" s="176">
        <v>16</v>
      </c>
      <c r="F65" s="173">
        <v>41194</v>
      </c>
      <c r="G65" s="172" t="s">
        <v>672</v>
      </c>
    </row>
    <row r="66" spans="2:7" x14ac:dyDescent="0.2">
      <c r="B66" t="s">
        <v>618</v>
      </c>
      <c r="C66" s="171">
        <v>1.6319444444444001E-2</v>
      </c>
      <c r="E66" s="176">
        <v>16</v>
      </c>
      <c r="F66" s="173">
        <v>41194</v>
      </c>
      <c r="G66" s="172" t="s">
        <v>672</v>
      </c>
    </row>
    <row r="67" spans="2:7" x14ac:dyDescent="0.2">
      <c r="B67" t="s">
        <v>630</v>
      </c>
      <c r="C67" s="171">
        <v>2.1203703703703999E-2</v>
      </c>
      <c r="E67" s="176">
        <v>16</v>
      </c>
      <c r="F67" s="173">
        <v>41194</v>
      </c>
      <c r="G67" s="172" t="s">
        <v>672</v>
      </c>
    </row>
    <row r="68" spans="2:7" x14ac:dyDescent="0.2">
      <c r="B68" t="s">
        <v>632</v>
      </c>
      <c r="C68" s="171">
        <v>2.1203703703703999E-2</v>
      </c>
      <c r="E68" s="176">
        <v>16</v>
      </c>
      <c r="F68" s="173">
        <v>41194</v>
      </c>
      <c r="G68" s="172" t="s">
        <v>672</v>
      </c>
    </row>
    <row r="69" spans="2:7" x14ac:dyDescent="0.2">
      <c r="B69" t="s">
        <v>637</v>
      </c>
      <c r="C69" s="171">
        <v>1.7199074074073999E-2</v>
      </c>
      <c r="E69" s="176">
        <v>16</v>
      </c>
      <c r="F69" s="173">
        <v>41194</v>
      </c>
      <c r="G69" s="172" t="s">
        <v>672</v>
      </c>
    </row>
    <row r="70" spans="2:7" x14ac:dyDescent="0.2">
      <c r="B70" t="s">
        <v>650</v>
      </c>
      <c r="C70" s="171">
        <v>2.1655092592593E-2</v>
      </c>
      <c r="E70" s="176">
        <v>16</v>
      </c>
      <c r="F70" s="173">
        <v>41194</v>
      </c>
      <c r="G70" s="172" t="s">
        <v>672</v>
      </c>
    </row>
    <row r="71" spans="2:7" x14ac:dyDescent="0.2">
      <c r="B71" t="s">
        <v>431</v>
      </c>
      <c r="C71" s="171">
        <v>1.7199074074073999E-2</v>
      </c>
      <c r="E71" s="176">
        <v>16</v>
      </c>
      <c r="F71" s="173">
        <v>41198</v>
      </c>
      <c r="G71" s="172" t="s">
        <v>672</v>
      </c>
    </row>
    <row r="72" spans="2:7" x14ac:dyDescent="0.2">
      <c r="B72" t="s">
        <v>432</v>
      </c>
      <c r="C72" s="171">
        <v>1.6006944444444001E-2</v>
      </c>
      <c r="E72" s="176">
        <v>16</v>
      </c>
      <c r="F72" s="173">
        <v>41198</v>
      </c>
      <c r="G72" s="172" t="s">
        <v>672</v>
      </c>
    </row>
    <row r="73" spans="2:7" x14ac:dyDescent="0.2">
      <c r="B73" t="s">
        <v>433</v>
      </c>
      <c r="C73" s="171">
        <v>2.0775462962962999E-2</v>
      </c>
      <c r="E73" s="176">
        <v>16</v>
      </c>
      <c r="F73" s="173">
        <v>41198</v>
      </c>
      <c r="G73" s="172" t="s">
        <v>672</v>
      </c>
    </row>
    <row r="74" spans="2:7" x14ac:dyDescent="0.2">
      <c r="B74" t="s">
        <v>434</v>
      </c>
      <c r="C74" s="171">
        <v>1.8946759259259E-2</v>
      </c>
      <c r="E74" s="176">
        <v>16</v>
      </c>
      <c r="F74" s="173">
        <v>41198</v>
      </c>
      <c r="G74" s="172" t="s">
        <v>672</v>
      </c>
    </row>
    <row r="75" spans="2:7" x14ac:dyDescent="0.2">
      <c r="B75" t="s">
        <v>438</v>
      </c>
      <c r="C75" s="171">
        <v>2.0069444444444001E-2</v>
      </c>
      <c r="E75" s="176">
        <v>16</v>
      </c>
      <c r="F75" s="173">
        <v>41198</v>
      </c>
      <c r="G75" s="172" t="s">
        <v>672</v>
      </c>
    </row>
    <row r="76" spans="2:7" x14ac:dyDescent="0.2">
      <c r="B76" t="s">
        <v>439</v>
      </c>
      <c r="C76" s="171">
        <v>2.0520833333332999E-2</v>
      </c>
      <c r="E76" s="176">
        <v>16</v>
      </c>
      <c r="F76" s="173">
        <v>41198</v>
      </c>
      <c r="G76" s="172" t="s">
        <v>672</v>
      </c>
    </row>
    <row r="77" spans="2:7" x14ac:dyDescent="0.2">
      <c r="B77" t="s">
        <v>440</v>
      </c>
      <c r="C77" s="171">
        <v>2.0752314814815001E-2</v>
      </c>
      <c r="E77" s="176">
        <v>16</v>
      </c>
      <c r="F77" s="173">
        <v>41198</v>
      </c>
      <c r="G77" s="172" t="s">
        <v>672</v>
      </c>
    </row>
    <row r="78" spans="2:7" x14ac:dyDescent="0.2">
      <c r="B78" t="s">
        <v>443</v>
      </c>
      <c r="C78" s="171">
        <v>2.7986111111111E-2</v>
      </c>
      <c r="E78" s="176">
        <v>16</v>
      </c>
      <c r="F78" s="173">
        <v>41198</v>
      </c>
      <c r="G78" s="172" t="s">
        <v>672</v>
      </c>
    </row>
    <row r="79" spans="2:7" x14ac:dyDescent="0.2">
      <c r="B79" t="s">
        <v>444</v>
      </c>
      <c r="C79" s="171">
        <v>2.1655092592593E-2</v>
      </c>
      <c r="E79" s="176">
        <v>16</v>
      </c>
      <c r="F79" s="173">
        <v>41198</v>
      </c>
      <c r="G79" s="172" t="s">
        <v>672</v>
      </c>
    </row>
    <row r="80" spans="2:7" x14ac:dyDescent="0.2">
      <c r="B80" t="s">
        <v>445</v>
      </c>
      <c r="C80" s="171">
        <v>2.2222222222222001E-2</v>
      </c>
      <c r="E80" s="176">
        <v>16</v>
      </c>
      <c r="F80" s="173">
        <v>41198</v>
      </c>
      <c r="G80" s="172" t="s">
        <v>672</v>
      </c>
    </row>
    <row r="81" spans="2:7" x14ac:dyDescent="0.2">
      <c r="B81" t="s">
        <v>447</v>
      </c>
      <c r="C81" s="171">
        <v>1.5462962962963E-2</v>
      </c>
      <c r="E81" s="176">
        <v>16</v>
      </c>
      <c r="F81" s="173">
        <v>41198</v>
      </c>
      <c r="G81" s="172" t="s">
        <v>672</v>
      </c>
    </row>
    <row r="82" spans="2:7" x14ac:dyDescent="0.2">
      <c r="B82" t="s">
        <v>448</v>
      </c>
      <c r="C82" s="171">
        <v>1.6331018518517999E-2</v>
      </c>
      <c r="E82" s="176">
        <v>16</v>
      </c>
      <c r="F82" s="173">
        <v>41198</v>
      </c>
      <c r="G82" s="172" t="s">
        <v>672</v>
      </c>
    </row>
    <row r="83" spans="2:7" x14ac:dyDescent="0.2">
      <c r="B83" t="s">
        <v>451</v>
      </c>
      <c r="C83" s="171">
        <v>1.9560185185185E-2</v>
      </c>
      <c r="E83" s="176">
        <v>16</v>
      </c>
      <c r="F83" s="173">
        <v>41198</v>
      </c>
      <c r="G83" s="172" t="s">
        <v>672</v>
      </c>
    </row>
    <row r="84" spans="2:7" x14ac:dyDescent="0.2">
      <c r="B84" t="s">
        <v>452</v>
      </c>
      <c r="C84" s="171">
        <v>2.0798611111111E-2</v>
      </c>
      <c r="E84" s="176">
        <v>16</v>
      </c>
      <c r="F84" s="173">
        <v>41198</v>
      </c>
      <c r="G84" s="172" t="s">
        <v>672</v>
      </c>
    </row>
    <row r="85" spans="2:7" x14ac:dyDescent="0.2">
      <c r="B85" t="s">
        <v>454</v>
      </c>
      <c r="C85" s="171">
        <v>1.6886574074073998E-2</v>
      </c>
      <c r="E85" s="176">
        <v>16</v>
      </c>
      <c r="F85" s="173">
        <v>41198</v>
      </c>
      <c r="G85" s="172" t="s">
        <v>672</v>
      </c>
    </row>
    <row r="86" spans="2:7" x14ac:dyDescent="0.2">
      <c r="B86" t="s">
        <v>456</v>
      </c>
      <c r="C86" s="171">
        <v>1.7627314814814998E-2</v>
      </c>
      <c r="E86" s="176">
        <v>16</v>
      </c>
      <c r="F86" s="173">
        <v>41198</v>
      </c>
      <c r="G86" s="172" t="s">
        <v>672</v>
      </c>
    </row>
    <row r="87" spans="2:7" x14ac:dyDescent="0.2">
      <c r="B87" t="s">
        <v>457</v>
      </c>
      <c r="C87" s="171">
        <v>1.5208333333332999E-2</v>
      </c>
      <c r="E87" s="176">
        <v>16</v>
      </c>
      <c r="F87" s="173">
        <v>41198</v>
      </c>
      <c r="G87" s="172" t="s">
        <v>672</v>
      </c>
    </row>
    <row r="88" spans="2:7" x14ac:dyDescent="0.2">
      <c r="B88" t="s">
        <v>458</v>
      </c>
      <c r="C88" s="171">
        <v>1.7939814814814999E-2</v>
      </c>
      <c r="E88" s="176">
        <v>16</v>
      </c>
      <c r="F88" s="173">
        <v>41198</v>
      </c>
      <c r="G88" s="172" t="s">
        <v>672</v>
      </c>
    </row>
    <row r="89" spans="2:7" x14ac:dyDescent="0.2">
      <c r="B89" t="s">
        <v>459</v>
      </c>
      <c r="C89" s="171">
        <v>1.8020833333333E-2</v>
      </c>
      <c r="E89" s="176">
        <v>16</v>
      </c>
      <c r="F89" s="173">
        <v>41198</v>
      </c>
      <c r="G89" s="172" t="s">
        <v>672</v>
      </c>
    </row>
    <row r="90" spans="2:7" x14ac:dyDescent="0.2">
      <c r="B90" t="s">
        <v>461</v>
      </c>
      <c r="C90" s="171">
        <v>1.5706018518518002E-2</v>
      </c>
      <c r="E90" s="176">
        <v>16</v>
      </c>
      <c r="F90" s="173">
        <v>41198</v>
      </c>
      <c r="G90" s="172" t="s">
        <v>672</v>
      </c>
    </row>
    <row r="91" spans="2:7" x14ac:dyDescent="0.2">
      <c r="B91" t="s">
        <v>462</v>
      </c>
      <c r="C91" s="171">
        <v>1.8796296296295999E-2</v>
      </c>
      <c r="E91" s="176">
        <v>16</v>
      </c>
      <c r="F91" s="173">
        <v>41198</v>
      </c>
      <c r="G91" s="172" t="s">
        <v>672</v>
      </c>
    </row>
    <row r="92" spans="2:7" x14ac:dyDescent="0.2">
      <c r="B92" t="s">
        <v>466</v>
      </c>
      <c r="C92" s="171">
        <v>1.7210648148147999E-2</v>
      </c>
      <c r="E92" s="176">
        <v>16</v>
      </c>
      <c r="F92" s="173">
        <v>41198</v>
      </c>
      <c r="G92" s="172" t="s">
        <v>672</v>
      </c>
    </row>
    <row r="93" spans="2:7" x14ac:dyDescent="0.2">
      <c r="B93" t="s">
        <v>471</v>
      </c>
      <c r="C93" s="171">
        <v>1.9201388888889E-2</v>
      </c>
      <c r="E93" s="176">
        <v>16</v>
      </c>
      <c r="F93" s="173">
        <v>41198</v>
      </c>
      <c r="G93" s="172" t="s">
        <v>672</v>
      </c>
    </row>
    <row r="94" spans="2:7" x14ac:dyDescent="0.2">
      <c r="B94" t="s">
        <v>472</v>
      </c>
      <c r="C94" s="171">
        <v>1.6585648148147999E-2</v>
      </c>
      <c r="E94" s="176">
        <v>16</v>
      </c>
      <c r="F94" s="173">
        <v>41198</v>
      </c>
      <c r="G94" s="172" t="s">
        <v>672</v>
      </c>
    </row>
    <row r="95" spans="2:7" x14ac:dyDescent="0.2">
      <c r="B95" t="s">
        <v>473</v>
      </c>
      <c r="C95" s="171">
        <v>1.6574074074074002E-2</v>
      </c>
      <c r="E95" s="176">
        <v>16</v>
      </c>
      <c r="F95" s="173">
        <v>41198</v>
      </c>
      <c r="G95" s="172" t="s">
        <v>672</v>
      </c>
    </row>
    <row r="96" spans="2:7" x14ac:dyDescent="0.2">
      <c r="B96" t="s">
        <v>475</v>
      </c>
      <c r="C96" s="171">
        <v>1.8275462962963E-2</v>
      </c>
      <c r="E96" s="176">
        <v>16</v>
      </c>
      <c r="F96" s="173">
        <v>41198</v>
      </c>
      <c r="G96" s="172" t="s">
        <v>672</v>
      </c>
    </row>
    <row r="97" spans="2:7" x14ac:dyDescent="0.2">
      <c r="B97" t="s">
        <v>476</v>
      </c>
      <c r="C97" s="171">
        <v>1.6180555555556E-2</v>
      </c>
      <c r="E97" s="176">
        <v>16</v>
      </c>
      <c r="F97" s="173">
        <v>41198</v>
      </c>
      <c r="G97" s="172" t="s">
        <v>672</v>
      </c>
    </row>
    <row r="98" spans="2:7" x14ac:dyDescent="0.2">
      <c r="B98" t="s">
        <v>477</v>
      </c>
      <c r="C98" s="171">
        <v>1.6041666666666999E-2</v>
      </c>
      <c r="E98" s="176">
        <v>16</v>
      </c>
      <c r="F98" s="173">
        <v>41198</v>
      </c>
      <c r="G98" s="172" t="s">
        <v>672</v>
      </c>
    </row>
    <row r="99" spans="2:7" x14ac:dyDescent="0.2">
      <c r="B99" t="s">
        <v>478</v>
      </c>
      <c r="C99" s="171">
        <v>1.8692129629629999E-2</v>
      </c>
      <c r="E99" s="176">
        <v>16</v>
      </c>
      <c r="F99" s="173">
        <v>41198</v>
      </c>
      <c r="G99" s="172" t="s">
        <v>672</v>
      </c>
    </row>
    <row r="100" spans="2:7" x14ac:dyDescent="0.2">
      <c r="B100" t="s">
        <v>424</v>
      </c>
      <c r="C100" s="171">
        <v>1.7743055555556001E-2</v>
      </c>
      <c r="E100" s="176">
        <v>16</v>
      </c>
      <c r="F100" s="173">
        <v>41198</v>
      </c>
      <c r="G100" s="172" t="s">
        <v>672</v>
      </c>
    </row>
    <row r="101" spans="2:7" x14ac:dyDescent="0.2">
      <c r="B101" t="s">
        <v>479</v>
      </c>
      <c r="C101" s="171">
        <v>1.6597222222221999E-2</v>
      </c>
      <c r="E101" s="176">
        <v>16</v>
      </c>
      <c r="F101" s="173">
        <v>41198</v>
      </c>
      <c r="G101" s="172" t="s">
        <v>672</v>
      </c>
    </row>
    <row r="102" spans="2:7" x14ac:dyDescent="0.2">
      <c r="B102" t="s">
        <v>487</v>
      </c>
      <c r="C102" s="171">
        <v>2.0208333333332999E-2</v>
      </c>
      <c r="E102" s="176">
        <v>16</v>
      </c>
      <c r="F102" s="173">
        <v>41198</v>
      </c>
      <c r="G102" s="172" t="s">
        <v>672</v>
      </c>
    </row>
    <row r="103" spans="2:7" x14ac:dyDescent="0.2">
      <c r="B103" t="s">
        <v>488</v>
      </c>
      <c r="C103" s="171">
        <v>1.9421296296295999E-2</v>
      </c>
      <c r="E103" s="176">
        <v>16</v>
      </c>
      <c r="F103" s="173">
        <v>41198</v>
      </c>
      <c r="G103" s="172" t="s">
        <v>672</v>
      </c>
    </row>
    <row r="104" spans="2:7" x14ac:dyDescent="0.2">
      <c r="B104" t="s">
        <v>420</v>
      </c>
      <c r="C104" s="171">
        <v>1.6076388888889001E-2</v>
      </c>
      <c r="E104" s="176">
        <v>16</v>
      </c>
      <c r="F104" s="173">
        <v>41198</v>
      </c>
      <c r="G104" s="172" t="s">
        <v>672</v>
      </c>
    </row>
    <row r="105" spans="2:7" x14ac:dyDescent="0.2">
      <c r="B105" t="s">
        <v>491</v>
      </c>
      <c r="C105" s="171">
        <v>1.5208333333332999E-2</v>
      </c>
      <c r="E105" s="176">
        <v>16</v>
      </c>
      <c r="F105" s="173">
        <v>41198</v>
      </c>
      <c r="G105" s="172" t="s">
        <v>672</v>
      </c>
    </row>
    <row r="106" spans="2:7" x14ac:dyDescent="0.2">
      <c r="B106" t="s">
        <v>419</v>
      </c>
      <c r="C106" s="171">
        <v>1.5115740740741001E-2</v>
      </c>
      <c r="E106" s="176">
        <v>16</v>
      </c>
      <c r="F106" s="173">
        <v>41198</v>
      </c>
      <c r="G106" s="172" t="s">
        <v>672</v>
      </c>
    </row>
    <row r="107" spans="2:7" x14ac:dyDescent="0.2">
      <c r="B107" t="s">
        <v>493</v>
      </c>
      <c r="C107" s="171">
        <v>1.7476851851852E-2</v>
      </c>
      <c r="E107" s="176">
        <v>16</v>
      </c>
      <c r="F107" s="173">
        <v>41198</v>
      </c>
      <c r="G107" s="172" t="s">
        <v>672</v>
      </c>
    </row>
    <row r="108" spans="2:7" x14ac:dyDescent="0.2">
      <c r="B108" t="s">
        <v>494</v>
      </c>
      <c r="C108" s="171">
        <v>1.6979166666667E-2</v>
      </c>
      <c r="E108" s="176">
        <v>16</v>
      </c>
      <c r="F108" s="173">
        <v>41198</v>
      </c>
      <c r="G108" s="172" t="s">
        <v>672</v>
      </c>
    </row>
    <row r="109" spans="2:7" x14ac:dyDescent="0.2">
      <c r="B109" t="s">
        <v>495</v>
      </c>
      <c r="C109" s="171">
        <v>1.6261574074074001E-2</v>
      </c>
      <c r="E109" s="176">
        <v>16</v>
      </c>
      <c r="F109" s="173">
        <v>41198</v>
      </c>
      <c r="G109" s="172" t="s">
        <v>672</v>
      </c>
    </row>
    <row r="110" spans="2:7" x14ac:dyDescent="0.2">
      <c r="B110" t="s">
        <v>425</v>
      </c>
      <c r="C110" s="171">
        <v>1.9375E-2</v>
      </c>
      <c r="E110" s="176">
        <v>16</v>
      </c>
      <c r="F110" s="173">
        <v>41198</v>
      </c>
      <c r="G110" s="172" t="s">
        <v>672</v>
      </c>
    </row>
    <row r="111" spans="2:7" x14ac:dyDescent="0.2">
      <c r="B111" t="s">
        <v>496</v>
      </c>
      <c r="C111" s="171">
        <v>1.7696759259258999E-2</v>
      </c>
      <c r="E111" s="176">
        <v>16</v>
      </c>
      <c r="F111" s="173">
        <v>41198</v>
      </c>
      <c r="G111" s="172" t="s">
        <v>672</v>
      </c>
    </row>
    <row r="112" spans="2:7" x14ac:dyDescent="0.2">
      <c r="B112" t="s">
        <v>497</v>
      </c>
      <c r="C112" s="171">
        <v>1.7546296296296001E-2</v>
      </c>
      <c r="E112" s="176">
        <v>16</v>
      </c>
      <c r="F112" s="173">
        <v>41198</v>
      </c>
      <c r="G112" s="172" t="s">
        <v>672</v>
      </c>
    </row>
    <row r="113" spans="2:7" x14ac:dyDescent="0.2">
      <c r="B113" t="s">
        <v>499</v>
      </c>
      <c r="C113" s="171">
        <v>1.7743055555556001E-2</v>
      </c>
      <c r="E113" s="176">
        <v>16</v>
      </c>
      <c r="F113" s="173">
        <v>41198</v>
      </c>
      <c r="G113" s="172" t="s">
        <v>672</v>
      </c>
    </row>
    <row r="114" spans="2:7" x14ac:dyDescent="0.2">
      <c r="B114" t="s">
        <v>500</v>
      </c>
      <c r="C114" s="171">
        <v>1.7372685185185002E-2</v>
      </c>
      <c r="E114" s="176">
        <v>16</v>
      </c>
      <c r="F114" s="173">
        <v>41198</v>
      </c>
      <c r="G114" s="172" t="s">
        <v>672</v>
      </c>
    </row>
    <row r="115" spans="2:7" x14ac:dyDescent="0.2">
      <c r="B115" t="s">
        <v>503</v>
      </c>
      <c r="C115" s="171">
        <v>1.7997685185184999E-2</v>
      </c>
      <c r="E115" s="176">
        <v>16</v>
      </c>
      <c r="F115" s="173">
        <v>41198</v>
      </c>
      <c r="G115" s="172" t="s">
        <v>672</v>
      </c>
    </row>
    <row r="116" spans="2:7" x14ac:dyDescent="0.2">
      <c r="B116" t="s">
        <v>504</v>
      </c>
      <c r="C116" s="171">
        <v>1.6319444444444001E-2</v>
      </c>
      <c r="E116" s="176">
        <v>16</v>
      </c>
      <c r="F116" s="173">
        <v>41198</v>
      </c>
      <c r="G116" s="172" t="s">
        <v>672</v>
      </c>
    </row>
    <row r="117" spans="2:7" x14ac:dyDescent="0.2">
      <c r="B117" t="s">
        <v>505</v>
      </c>
      <c r="C117" s="171">
        <v>1.7743055555556001E-2</v>
      </c>
      <c r="E117" s="176">
        <v>16</v>
      </c>
      <c r="F117" s="173">
        <v>41198</v>
      </c>
      <c r="G117" s="172" t="s">
        <v>672</v>
      </c>
    </row>
    <row r="118" spans="2:7" x14ac:dyDescent="0.2">
      <c r="B118" t="s">
        <v>506</v>
      </c>
      <c r="C118" s="171">
        <v>1.6724537037037E-2</v>
      </c>
      <c r="E118" s="176">
        <v>16</v>
      </c>
      <c r="F118" s="173">
        <v>41198</v>
      </c>
      <c r="G118" s="172" t="s">
        <v>672</v>
      </c>
    </row>
    <row r="119" spans="2:7" x14ac:dyDescent="0.2">
      <c r="B119" t="s">
        <v>507</v>
      </c>
      <c r="C119" s="171">
        <v>1.8842592592593001E-2</v>
      </c>
      <c r="E119" s="176">
        <v>16</v>
      </c>
      <c r="F119" s="173">
        <v>41198</v>
      </c>
      <c r="G119" s="172" t="s">
        <v>672</v>
      </c>
    </row>
    <row r="120" spans="2:7" x14ac:dyDescent="0.2">
      <c r="B120" t="s">
        <v>508</v>
      </c>
      <c r="C120" s="171">
        <v>1.9537037037036999E-2</v>
      </c>
      <c r="E120" s="176">
        <v>16</v>
      </c>
      <c r="F120" s="173">
        <v>41198</v>
      </c>
      <c r="G120" s="172" t="s">
        <v>672</v>
      </c>
    </row>
    <row r="121" spans="2:7" x14ac:dyDescent="0.2">
      <c r="B121" t="s">
        <v>517</v>
      </c>
      <c r="C121" s="171">
        <v>1.8217592592593E-2</v>
      </c>
      <c r="E121" s="176">
        <v>16</v>
      </c>
      <c r="F121" s="173">
        <v>41198</v>
      </c>
      <c r="G121" s="172" t="s">
        <v>672</v>
      </c>
    </row>
    <row r="122" spans="2:7" x14ac:dyDescent="0.2">
      <c r="B122" t="s">
        <v>519</v>
      </c>
      <c r="C122" s="171">
        <v>1.7002314814815001E-2</v>
      </c>
      <c r="E122" s="176">
        <v>16</v>
      </c>
      <c r="F122" s="173">
        <v>41198</v>
      </c>
      <c r="G122" s="172" t="s">
        <v>672</v>
      </c>
    </row>
    <row r="123" spans="2:7" x14ac:dyDescent="0.2">
      <c r="B123" t="s">
        <v>429</v>
      </c>
      <c r="C123" s="171">
        <v>1.9699074074074001E-2</v>
      </c>
      <c r="E123" s="176">
        <v>16</v>
      </c>
      <c r="F123" s="173">
        <v>41198</v>
      </c>
      <c r="G123" s="172" t="s">
        <v>672</v>
      </c>
    </row>
    <row r="124" spans="2:7" x14ac:dyDescent="0.2">
      <c r="B124" t="s">
        <v>521</v>
      </c>
      <c r="C124" s="171">
        <v>2.1562499999999998E-2</v>
      </c>
      <c r="E124" s="176">
        <v>16</v>
      </c>
      <c r="F124" s="173">
        <v>41198</v>
      </c>
      <c r="G124" s="172" t="s">
        <v>672</v>
      </c>
    </row>
    <row r="125" spans="2:7" x14ac:dyDescent="0.2">
      <c r="B125" t="s">
        <v>523</v>
      </c>
      <c r="C125" s="171">
        <v>1.9965277777777998E-2</v>
      </c>
      <c r="E125" s="176">
        <v>16</v>
      </c>
      <c r="F125" s="173">
        <v>41198</v>
      </c>
      <c r="G125" s="172" t="s">
        <v>672</v>
      </c>
    </row>
    <row r="126" spans="2:7" x14ac:dyDescent="0.2">
      <c r="B126" t="s">
        <v>526</v>
      </c>
      <c r="C126" s="171">
        <v>1.7800925925926001E-2</v>
      </c>
      <c r="E126" s="176">
        <v>16</v>
      </c>
      <c r="F126" s="173">
        <v>41198</v>
      </c>
      <c r="G126" s="172" t="s">
        <v>672</v>
      </c>
    </row>
    <row r="127" spans="2:7" x14ac:dyDescent="0.2">
      <c r="B127" t="s">
        <v>528</v>
      </c>
      <c r="C127" s="171">
        <v>1.6805555555556E-2</v>
      </c>
      <c r="E127" s="176">
        <v>16</v>
      </c>
      <c r="F127" s="173">
        <v>41198</v>
      </c>
      <c r="G127" s="172" t="s">
        <v>672</v>
      </c>
    </row>
    <row r="128" spans="2:7" x14ac:dyDescent="0.2">
      <c r="B128" t="s">
        <v>529</v>
      </c>
      <c r="C128" s="171">
        <v>1.8483796296295998E-2</v>
      </c>
      <c r="E128" s="176">
        <v>16</v>
      </c>
      <c r="F128" s="173">
        <v>41198</v>
      </c>
      <c r="G128" s="172" t="s">
        <v>672</v>
      </c>
    </row>
    <row r="129" spans="2:7" x14ac:dyDescent="0.2">
      <c r="B129" t="s">
        <v>421</v>
      </c>
      <c r="C129" s="171">
        <v>1.599537037037E-2</v>
      </c>
      <c r="E129" s="176">
        <v>16</v>
      </c>
      <c r="F129" s="173">
        <v>41198</v>
      </c>
      <c r="G129" s="172" t="s">
        <v>672</v>
      </c>
    </row>
    <row r="130" spans="2:7" x14ac:dyDescent="0.2">
      <c r="B130" t="s">
        <v>531</v>
      </c>
      <c r="C130" s="171">
        <v>1.8854166666667001E-2</v>
      </c>
      <c r="E130" s="176">
        <v>16</v>
      </c>
      <c r="F130" s="173">
        <v>41198</v>
      </c>
      <c r="G130" s="172" t="s">
        <v>672</v>
      </c>
    </row>
    <row r="131" spans="2:7" x14ac:dyDescent="0.2">
      <c r="B131" t="s">
        <v>532</v>
      </c>
      <c r="C131" s="171">
        <v>2.2002314814814999E-2</v>
      </c>
      <c r="E131" s="176">
        <v>16</v>
      </c>
      <c r="F131" s="173">
        <v>41198</v>
      </c>
      <c r="G131" s="172" t="s">
        <v>672</v>
      </c>
    </row>
    <row r="132" spans="2:7" x14ac:dyDescent="0.2">
      <c r="B132" t="s">
        <v>538</v>
      </c>
      <c r="C132" s="171">
        <v>2.0555555555556E-2</v>
      </c>
      <c r="E132" s="176">
        <v>16</v>
      </c>
      <c r="F132" s="173">
        <v>41198</v>
      </c>
      <c r="G132" s="172" t="s">
        <v>672</v>
      </c>
    </row>
    <row r="133" spans="2:7" x14ac:dyDescent="0.2">
      <c r="B133" t="s">
        <v>428</v>
      </c>
      <c r="C133" s="171">
        <v>1.8275462962963E-2</v>
      </c>
      <c r="E133" s="176">
        <v>16</v>
      </c>
      <c r="F133" s="173">
        <v>41198</v>
      </c>
      <c r="G133" s="172" t="s">
        <v>672</v>
      </c>
    </row>
    <row r="134" spans="2:7" x14ac:dyDescent="0.2">
      <c r="B134" t="s">
        <v>544</v>
      </c>
      <c r="C134" s="171">
        <v>1.8379629629629999E-2</v>
      </c>
      <c r="E134" s="176">
        <v>16</v>
      </c>
      <c r="F134" s="173">
        <v>41198</v>
      </c>
      <c r="G134" s="172" t="s">
        <v>672</v>
      </c>
    </row>
    <row r="135" spans="2:7" x14ac:dyDescent="0.2">
      <c r="B135" t="s">
        <v>545</v>
      </c>
      <c r="C135" s="171">
        <v>1.7638888888888999E-2</v>
      </c>
      <c r="E135" s="176">
        <v>16</v>
      </c>
      <c r="F135" s="173">
        <v>41198</v>
      </c>
      <c r="G135" s="172" t="s">
        <v>672</v>
      </c>
    </row>
    <row r="136" spans="2:7" x14ac:dyDescent="0.2">
      <c r="B136" t="s">
        <v>546</v>
      </c>
      <c r="C136" s="171">
        <v>1.8229166666667001E-2</v>
      </c>
      <c r="E136" s="176">
        <v>16</v>
      </c>
      <c r="F136" s="173">
        <v>41198</v>
      </c>
      <c r="G136" s="172" t="s">
        <v>672</v>
      </c>
    </row>
    <row r="137" spans="2:7" x14ac:dyDescent="0.2">
      <c r="B137" t="s">
        <v>554</v>
      </c>
      <c r="C137" s="171">
        <v>2.0347222222221999E-2</v>
      </c>
      <c r="E137" s="176">
        <v>16</v>
      </c>
      <c r="F137" s="173">
        <v>41198</v>
      </c>
      <c r="G137" s="172" t="s">
        <v>672</v>
      </c>
    </row>
    <row r="138" spans="2:7" x14ac:dyDescent="0.2">
      <c r="B138" t="s">
        <v>555</v>
      </c>
      <c r="C138" s="171">
        <v>1.7638888888888999E-2</v>
      </c>
      <c r="E138" s="176">
        <v>16</v>
      </c>
      <c r="F138" s="173">
        <v>41198</v>
      </c>
      <c r="G138" s="172" t="s">
        <v>672</v>
      </c>
    </row>
    <row r="139" spans="2:7" x14ac:dyDescent="0.2">
      <c r="B139" t="s">
        <v>565</v>
      </c>
      <c r="C139" s="171">
        <v>1.6180555555556E-2</v>
      </c>
      <c r="E139" s="176">
        <v>16</v>
      </c>
      <c r="F139" s="173">
        <v>41198</v>
      </c>
      <c r="G139" s="172" t="s">
        <v>672</v>
      </c>
    </row>
    <row r="140" spans="2:7" x14ac:dyDescent="0.2">
      <c r="B140" t="s">
        <v>572</v>
      </c>
      <c r="C140" s="171">
        <v>1.4918981481482E-2</v>
      </c>
      <c r="E140" s="176">
        <v>16</v>
      </c>
      <c r="F140" s="173">
        <v>41198</v>
      </c>
      <c r="G140" s="172" t="s">
        <v>672</v>
      </c>
    </row>
    <row r="141" spans="2:7" x14ac:dyDescent="0.2">
      <c r="B141" t="s">
        <v>607</v>
      </c>
      <c r="C141" s="171">
        <v>1.9074074074074E-2</v>
      </c>
      <c r="E141" s="176">
        <v>16</v>
      </c>
      <c r="F141" s="173">
        <v>41198</v>
      </c>
      <c r="G141" s="172" t="s">
        <v>672</v>
      </c>
    </row>
    <row r="142" spans="2:7" x14ac:dyDescent="0.2">
      <c r="B142" t="s">
        <v>612</v>
      </c>
      <c r="C142" s="171">
        <v>1.8368055555556002E-2</v>
      </c>
      <c r="E142" s="176">
        <v>16</v>
      </c>
      <c r="F142" s="173">
        <v>41198</v>
      </c>
      <c r="G142" s="172" t="s">
        <v>672</v>
      </c>
    </row>
    <row r="143" spans="2:7" x14ac:dyDescent="0.2">
      <c r="B143" t="s">
        <v>613</v>
      </c>
      <c r="C143" s="171">
        <v>1.8657407407407001E-2</v>
      </c>
      <c r="E143" s="176">
        <v>16</v>
      </c>
      <c r="F143" s="173">
        <v>41198</v>
      </c>
      <c r="G143" s="172" t="s">
        <v>672</v>
      </c>
    </row>
    <row r="144" spans="2:7" x14ac:dyDescent="0.2">
      <c r="B144" t="s">
        <v>639</v>
      </c>
      <c r="C144" s="171">
        <v>1.8946759259259E-2</v>
      </c>
      <c r="E144" s="176">
        <v>16</v>
      </c>
      <c r="F144" s="173">
        <v>41198</v>
      </c>
      <c r="G144" s="172" t="s">
        <v>672</v>
      </c>
    </row>
    <row r="145" spans="2:7" x14ac:dyDescent="0.2">
      <c r="B145" t="s">
        <v>653</v>
      </c>
      <c r="C145" s="171">
        <v>1.7129629629630001E-2</v>
      </c>
      <c r="E145" s="176">
        <v>16</v>
      </c>
      <c r="F145" s="173">
        <v>41198</v>
      </c>
      <c r="G145" s="172" t="s">
        <v>672</v>
      </c>
    </row>
    <row r="146" spans="2:7" x14ac:dyDescent="0.2">
      <c r="B146" t="s">
        <v>664</v>
      </c>
      <c r="C146" s="171">
        <v>1.6377314814815001E-2</v>
      </c>
      <c r="E146" s="176">
        <v>16</v>
      </c>
      <c r="F146" s="173">
        <v>41198</v>
      </c>
      <c r="G146" s="172" t="s">
        <v>672</v>
      </c>
    </row>
    <row r="147" spans="2:7" x14ac:dyDescent="0.2">
      <c r="B147" t="s">
        <v>432</v>
      </c>
      <c r="C147" s="171">
        <v>1.6053240740741E-2</v>
      </c>
      <c r="E147" s="176">
        <v>16</v>
      </c>
      <c r="F147" s="173">
        <v>41205</v>
      </c>
      <c r="G147" s="172" t="s">
        <v>672</v>
      </c>
    </row>
    <row r="148" spans="2:7" x14ac:dyDescent="0.2">
      <c r="B148" t="s">
        <v>434</v>
      </c>
      <c r="C148" s="171">
        <v>1.9108796296295999E-2</v>
      </c>
      <c r="E148" s="176">
        <v>16</v>
      </c>
      <c r="F148" s="173">
        <v>41205</v>
      </c>
      <c r="G148" s="172" t="s">
        <v>672</v>
      </c>
    </row>
    <row r="149" spans="2:7" x14ac:dyDescent="0.2">
      <c r="B149" t="s">
        <v>438</v>
      </c>
      <c r="C149" s="171">
        <v>1.9884259259259001E-2</v>
      </c>
      <c r="E149" s="176">
        <v>16</v>
      </c>
      <c r="F149" s="173">
        <v>41205</v>
      </c>
      <c r="G149" s="172" t="s">
        <v>672</v>
      </c>
    </row>
    <row r="150" spans="2:7" x14ac:dyDescent="0.2">
      <c r="B150" t="s">
        <v>439</v>
      </c>
      <c r="C150" s="171">
        <v>2.0567129629630001E-2</v>
      </c>
      <c r="E150" s="176">
        <v>16</v>
      </c>
      <c r="F150" s="173">
        <v>41205</v>
      </c>
      <c r="G150" s="172" t="s">
        <v>672</v>
      </c>
    </row>
    <row r="151" spans="2:7" x14ac:dyDescent="0.2">
      <c r="B151" t="s">
        <v>443</v>
      </c>
      <c r="C151" s="171">
        <v>2.7002314814815E-2</v>
      </c>
      <c r="E151" s="176">
        <v>16</v>
      </c>
      <c r="F151" s="173">
        <v>41205</v>
      </c>
      <c r="G151" s="172" t="s">
        <v>672</v>
      </c>
    </row>
    <row r="152" spans="2:7" x14ac:dyDescent="0.2">
      <c r="B152" t="s">
        <v>444</v>
      </c>
      <c r="C152" s="171">
        <v>2.1967592592593E-2</v>
      </c>
      <c r="E152" s="176">
        <v>16</v>
      </c>
      <c r="F152" s="173">
        <v>41205</v>
      </c>
      <c r="G152" s="172" t="s">
        <v>672</v>
      </c>
    </row>
    <row r="153" spans="2:7" x14ac:dyDescent="0.2">
      <c r="B153" t="s">
        <v>451</v>
      </c>
      <c r="C153" s="171">
        <v>1.9652777777778001E-2</v>
      </c>
      <c r="E153" s="176">
        <v>16</v>
      </c>
      <c r="F153" s="173">
        <v>41205</v>
      </c>
      <c r="G153" s="172" t="s">
        <v>672</v>
      </c>
    </row>
    <row r="154" spans="2:7" x14ac:dyDescent="0.2">
      <c r="B154" t="s">
        <v>454</v>
      </c>
      <c r="C154" s="171">
        <v>1.6666666666667E-2</v>
      </c>
      <c r="E154" s="176">
        <v>16</v>
      </c>
      <c r="F154" s="173">
        <v>41205</v>
      </c>
      <c r="G154" s="172" t="s">
        <v>672</v>
      </c>
    </row>
    <row r="155" spans="2:7" x14ac:dyDescent="0.2">
      <c r="B155" t="s">
        <v>456</v>
      </c>
      <c r="C155" s="171">
        <v>1.7430555555556001E-2</v>
      </c>
      <c r="E155" s="176">
        <v>16</v>
      </c>
      <c r="F155" s="173">
        <v>41205</v>
      </c>
      <c r="G155" s="172" t="s">
        <v>672</v>
      </c>
    </row>
    <row r="156" spans="2:7" x14ac:dyDescent="0.2">
      <c r="B156" t="s">
        <v>457</v>
      </c>
      <c r="C156" s="171">
        <v>1.5474537037037E-2</v>
      </c>
      <c r="E156" s="176">
        <v>16</v>
      </c>
      <c r="F156" s="173">
        <v>41205</v>
      </c>
      <c r="G156" s="172" t="s">
        <v>672</v>
      </c>
    </row>
    <row r="157" spans="2:7" x14ac:dyDescent="0.2">
      <c r="B157" t="s">
        <v>458</v>
      </c>
      <c r="C157" s="171">
        <v>1.8206018518518E-2</v>
      </c>
      <c r="E157" s="176">
        <v>16</v>
      </c>
      <c r="F157" s="173">
        <v>41205</v>
      </c>
      <c r="G157" s="172" t="s">
        <v>672</v>
      </c>
    </row>
    <row r="158" spans="2:7" x14ac:dyDescent="0.2">
      <c r="B158" t="s">
        <v>459</v>
      </c>
      <c r="C158" s="171">
        <v>1.7962962962963E-2</v>
      </c>
      <c r="E158" s="176">
        <v>16</v>
      </c>
      <c r="F158" s="173">
        <v>41205</v>
      </c>
      <c r="G158" s="172" t="s">
        <v>672</v>
      </c>
    </row>
    <row r="159" spans="2:7" x14ac:dyDescent="0.2">
      <c r="B159" t="s">
        <v>467</v>
      </c>
      <c r="C159" s="171">
        <v>2.0902777777777999E-2</v>
      </c>
      <c r="E159" s="176">
        <v>16</v>
      </c>
      <c r="F159" s="173">
        <v>41205</v>
      </c>
      <c r="G159" s="172" t="s">
        <v>672</v>
      </c>
    </row>
    <row r="160" spans="2:7" x14ac:dyDescent="0.2">
      <c r="B160" t="s">
        <v>468</v>
      </c>
      <c r="C160" s="171">
        <v>1.9027777777778001E-2</v>
      </c>
      <c r="E160" s="176">
        <v>16</v>
      </c>
      <c r="F160" s="173">
        <v>41205</v>
      </c>
      <c r="G160" s="172" t="s">
        <v>672</v>
      </c>
    </row>
    <row r="161" spans="2:7" x14ac:dyDescent="0.2">
      <c r="B161" t="s">
        <v>422</v>
      </c>
      <c r="C161" s="171">
        <v>1.5821759259259001E-2</v>
      </c>
      <c r="E161" s="176">
        <v>16</v>
      </c>
      <c r="F161" s="173">
        <v>41205</v>
      </c>
      <c r="G161" s="172" t="s">
        <v>672</v>
      </c>
    </row>
    <row r="162" spans="2:7" x14ac:dyDescent="0.2">
      <c r="B162" t="s">
        <v>472</v>
      </c>
      <c r="C162" s="171">
        <v>1.7013888888888998E-2</v>
      </c>
      <c r="E162" s="176">
        <v>16</v>
      </c>
      <c r="F162" s="173">
        <v>41205</v>
      </c>
      <c r="G162" s="172" t="s">
        <v>672</v>
      </c>
    </row>
    <row r="163" spans="2:7" x14ac:dyDescent="0.2">
      <c r="B163" t="s">
        <v>473</v>
      </c>
      <c r="C163" s="171">
        <v>1.6828703703704002E-2</v>
      </c>
      <c r="E163" s="176">
        <v>16</v>
      </c>
      <c r="F163" s="173">
        <v>41205</v>
      </c>
      <c r="G163" s="172" t="s">
        <v>672</v>
      </c>
    </row>
    <row r="164" spans="2:7" x14ac:dyDescent="0.2">
      <c r="B164" t="s">
        <v>475</v>
      </c>
      <c r="C164" s="171">
        <v>1.8402777777778E-2</v>
      </c>
      <c r="E164" s="176">
        <v>16</v>
      </c>
      <c r="F164" s="173">
        <v>41205</v>
      </c>
      <c r="G164" s="172" t="s">
        <v>672</v>
      </c>
    </row>
    <row r="165" spans="2:7" x14ac:dyDescent="0.2">
      <c r="B165" t="s">
        <v>478</v>
      </c>
      <c r="C165" s="171">
        <v>1.9467592592593001E-2</v>
      </c>
      <c r="E165" s="176">
        <v>16</v>
      </c>
      <c r="F165" s="173">
        <v>41205</v>
      </c>
      <c r="G165" s="172" t="s">
        <v>672</v>
      </c>
    </row>
    <row r="166" spans="2:7" x14ac:dyDescent="0.2">
      <c r="B166" t="s">
        <v>424</v>
      </c>
      <c r="C166" s="171">
        <v>1.7800925925926001E-2</v>
      </c>
      <c r="E166" s="176">
        <v>16</v>
      </c>
      <c r="F166" s="173">
        <v>41205</v>
      </c>
      <c r="G166" s="172" t="s">
        <v>672</v>
      </c>
    </row>
    <row r="167" spans="2:7" x14ac:dyDescent="0.2">
      <c r="B167" t="s">
        <v>481</v>
      </c>
      <c r="C167" s="171">
        <v>1.7222222222222E-2</v>
      </c>
      <c r="E167" s="176">
        <v>16</v>
      </c>
      <c r="F167" s="173">
        <v>41205</v>
      </c>
      <c r="G167" s="172" t="s">
        <v>672</v>
      </c>
    </row>
    <row r="168" spans="2:7" x14ac:dyDescent="0.2">
      <c r="B168" t="s">
        <v>482</v>
      </c>
      <c r="C168" s="171">
        <v>1.9201388888889E-2</v>
      </c>
      <c r="E168" s="176">
        <v>16</v>
      </c>
      <c r="F168" s="173">
        <v>41205</v>
      </c>
      <c r="G168" s="172" t="s">
        <v>672</v>
      </c>
    </row>
    <row r="169" spans="2:7" x14ac:dyDescent="0.2">
      <c r="B169" t="s">
        <v>486</v>
      </c>
      <c r="C169" s="171">
        <v>2.0046296296296E-2</v>
      </c>
      <c r="E169" s="176">
        <v>16</v>
      </c>
      <c r="F169" s="173">
        <v>41205</v>
      </c>
      <c r="G169" s="172" t="s">
        <v>672</v>
      </c>
    </row>
    <row r="170" spans="2:7" x14ac:dyDescent="0.2">
      <c r="B170" t="s">
        <v>487</v>
      </c>
      <c r="C170" s="171">
        <v>1.9641203703704001E-2</v>
      </c>
      <c r="E170" s="176">
        <v>16</v>
      </c>
      <c r="F170" s="173">
        <v>41205</v>
      </c>
      <c r="G170" s="172" t="s">
        <v>672</v>
      </c>
    </row>
    <row r="171" spans="2:7" x14ac:dyDescent="0.2">
      <c r="B171" t="s">
        <v>420</v>
      </c>
      <c r="C171" s="171">
        <v>1.6342592592592999E-2</v>
      </c>
      <c r="E171" s="176">
        <v>16</v>
      </c>
      <c r="F171" s="173">
        <v>41205</v>
      </c>
      <c r="G171" s="172" t="s">
        <v>672</v>
      </c>
    </row>
    <row r="172" spans="2:7" x14ac:dyDescent="0.2">
      <c r="B172" t="s">
        <v>489</v>
      </c>
      <c r="C172" s="171">
        <v>1.7731481481482E-2</v>
      </c>
      <c r="E172" s="176">
        <v>16</v>
      </c>
      <c r="F172" s="173">
        <v>41205</v>
      </c>
      <c r="G172" s="172" t="s">
        <v>672</v>
      </c>
    </row>
    <row r="173" spans="2:7" x14ac:dyDescent="0.2">
      <c r="B173" t="s">
        <v>493</v>
      </c>
      <c r="C173" s="171">
        <v>1.7939814814814999E-2</v>
      </c>
      <c r="E173" s="176">
        <v>16</v>
      </c>
      <c r="F173" s="173">
        <v>41205</v>
      </c>
      <c r="G173" s="172" t="s">
        <v>672</v>
      </c>
    </row>
    <row r="174" spans="2:7" x14ac:dyDescent="0.2">
      <c r="B174" t="s">
        <v>495</v>
      </c>
      <c r="C174" s="171">
        <v>1.6504629629630001E-2</v>
      </c>
      <c r="E174" s="176">
        <v>16</v>
      </c>
      <c r="F174" s="173">
        <v>41205</v>
      </c>
      <c r="G174" s="172" t="s">
        <v>672</v>
      </c>
    </row>
    <row r="175" spans="2:7" x14ac:dyDescent="0.2">
      <c r="B175" t="s">
        <v>425</v>
      </c>
      <c r="C175" s="171">
        <v>2.0127314814815001E-2</v>
      </c>
      <c r="E175" s="176">
        <v>16</v>
      </c>
      <c r="F175" s="173">
        <v>41205</v>
      </c>
      <c r="G175" s="172" t="s">
        <v>672</v>
      </c>
    </row>
    <row r="176" spans="2:7" x14ac:dyDescent="0.2">
      <c r="B176" t="s">
        <v>497</v>
      </c>
      <c r="C176" s="171">
        <v>1.7546296296296001E-2</v>
      </c>
      <c r="E176" s="176">
        <v>16</v>
      </c>
      <c r="F176" s="173">
        <v>41205</v>
      </c>
      <c r="G176" s="172" t="s">
        <v>672</v>
      </c>
    </row>
    <row r="177" spans="2:7" x14ac:dyDescent="0.2">
      <c r="B177" t="s">
        <v>500</v>
      </c>
      <c r="C177" s="171">
        <v>1.7708333333333E-2</v>
      </c>
      <c r="E177" s="176">
        <v>16</v>
      </c>
      <c r="F177" s="173">
        <v>41205</v>
      </c>
      <c r="G177" s="172" t="s">
        <v>672</v>
      </c>
    </row>
    <row r="178" spans="2:7" x14ac:dyDescent="0.2">
      <c r="B178" t="s">
        <v>508</v>
      </c>
      <c r="C178" s="171">
        <v>1.9224537037036998E-2</v>
      </c>
      <c r="E178" s="176">
        <v>16</v>
      </c>
      <c r="F178" s="173">
        <v>41205</v>
      </c>
      <c r="G178" s="172" t="s">
        <v>672</v>
      </c>
    </row>
    <row r="179" spans="2:7" x14ac:dyDescent="0.2">
      <c r="B179" t="s">
        <v>509</v>
      </c>
      <c r="C179" s="171">
        <v>2.0127314814815001E-2</v>
      </c>
      <c r="E179" s="176">
        <v>16</v>
      </c>
      <c r="F179" s="173">
        <v>41205</v>
      </c>
      <c r="G179" s="172" t="s">
        <v>672</v>
      </c>
    </row>
    <row r="180" spans="2:7" x14ac:dyDescent="0.2">
      <c r="B180" t="s">
        <v>519</v>
      </c>
      <c r="C180" s="171">
        <v>1.6886574074073998E-2</v>
      </c>
      <c r="E180" s="176">
        <v>16</v>
      </c>
      <c r="F180" s="173">
        <v>41205</v>
      </c>
      <c r="G180" s="172" t="s">
        <v>672</v>
      </c>
    </row>
    <row r="181" spans="2:7" x14ac:dyDescent="0.2">
      <c r="B181" t="s">
        <v>429</v>
      </c>
      <c r="C181" s="171">
        <v>1.9224537037036998E-2</v>
      </c>
      <c r="E181" s="176">
        <v>16</v>
      </c>
      <c r="F181" s="173">
        <v>41205</v>
      </c>
      <c r="G181" s="172" t="s">
        <v>672</v>
      </c>
    </row>
    <row r="182" spans="2:7" x14ac:dyDescent="0.2">
      <c r="B182" t="s">
        <v>520</v>
      </c>
      <c r="C182" s="171">
        <v>2.0439814814815001E-2</v>
      </c>
      <c r="E182" s="176">
        <v>16</v>
      </c>
      <c r="F182" s="173">
        <v>41205</v>
      </c>
      <c r="G182" s="172" t="s">
        <v>672</v>
      </c>
    </row>
    <row r="183" spans="2:7" x14ac:dyDescent="0.2">
      <c r="B183" t="s">
        <v>522</v>
      </c>
      <c r="C183" s="171">
        <v>1.8333333333333E-2</v>
      </c>
      <c r="E183" s="176">
        <v>16</v>
      </c>
      <c r="F183" s="173">
        <v>41205</v>
      </c>
      <c r="G183" s="172" t="s">
        <v>672</v>
      </c>
    </row>
    <row r="184" spans="2:7" x14ac:dyDescent="0.2">
      <c r="B184" t="s">
        <v>526</v>
      </c>
      <c r="C184" s="171">
        <v>1.8171296296296002E-2</v>
      </c>
      <c r="E184" s="176">
        <v>16</v>
      </c>
      <c r="F184" s="173">
        <v>41205</v>
      </c>
      <c r="G184" s="172" t="s">
        <v>672</v>
      </c>
    </row>
    <row r="185" spans="2:7" x14ac:dyDescent="0.2">
      <c r="B185" t="s">
        <v>527</v>
      </c>
      <c r="C185" s="171">
        <v>1.9328703703704E-2</v>
      </c>
      <c r="E185" s="176">
        <v>16</v>
      </c>
      <c r="F185" s="173">
        <v>41205</v>
      </c>
      <c r="G185" s="172" t="s">
        <v>672</v>
      </c>
    </row>
    <row r="186" spans="2:7" x14ac:dyDescent="0.2">
      <c r="B186" t="s">
        <v>528</v>
      </c>
      <c r="C186" s="171">
        <v>1.7268518518517999E-2</v>
      </c>
      <c r="E186" s="176">
        <v>16</v>
      </c>
      <c r="F186" s="173">
        <v>41205</v>
      </c>
      <c r="G186" s="172" t="s">
        <v>672</v>
      </c>
    </row>
    <row r="187" spans="2:7" x14ac:dyDescent="0.2">
      <c r="B187" t="s">
        <v>529</v>
      </c>
      <c r="C187" s="171">
        <v>1.8391203703704E-2</v>
      </c>
      <c r="E187" s="176">
        <v>16</v>
      </c>
      <c r="F187" s="173">
        <v>41205</v>
      </c>
      <c r="G187" s="172" t="s">
        <v>672</v>
      </c>
    </row>
    <row r="188" spans="2:7" x14ac:dyDescent="0.2">
      <c r="B188" t="s">
        <v>533</v>
      </c>
      <c r="C188" s="171">
        <v>1.8703703703704E-2</v>
      </c>
      <c r="E188" s="176">
        <v>16</v>
      </c>
      <c r="F188" s="173">
        <v>41205</v>
      </c>
      <c r="G188" s="172" t="s">
        <v>672</v>
      </c>
    </row>
    <row r="189" spans="2:7" x14ac:dyDescent="0.2">
      <c r="B189" t="s">
        <v>534</v>
      </c>
      <c r="C189" s="171">
        <v>2.2604166666667001E-2</v>
      </c>
      <c r="E189" s="176">
        <v>16</v>
      </c>
      <c r="F189" s="173">
        <v>41205</v>
      </c>
      <c r="G189" s="172" t="s">
        <v>672</v>
      </c>
    </row>
    <row r="190" spans="2:7" x14ac:dyDescent="0.2">
      <c r="B190" t="s">
        <v>538</v>
      </c>
      <c r="C190" s="171">
        <v>2.0856481481482E-2</v>
      </c>
      <c r="E190" s="176">
        <v>16</v>
      </c>
      <c r="F190" s="173">
        <v>41205</v>
      </c>
      <c r="G190" s="172" t="s">
        <v>672</v>
      </c>
    </row>
    <row r="191" spans="2:7" x14ac:dyDescent="0.2">
      <c r="B191" t="s">
        <v>539</v>
      </c>
      <c r="C191" s="171">
        <v>1.8703703703704E-2</v>
      </c>
      <c r="E191" s="176">
        <v>16</v>
      </c>
      <c r="F191" s="173">
        <v>41205</v>
      </c>
      <c r="G191" s="172" t="s">
        <v>672</v>
      </c>
    </row>
    <row r="192" spans="2:7" x14ac:dyDescent="0.2">
      <c r="B192" t="s">
        <v>543</v>
      </c>
      <c r="C192" s="171">
        <v>1.7916666666667001E-2</v>
      </c>
      <c r="E192" s="176">
        <v>16</v>
      </c>
      <c r="F192" s="173">
        <v>41205</v>
      </c>
      <c r="G192" s="172" t="s">
        <v>672</v>
      </c>
    </row>
    <row r="193" spans="2:7" x14ac:dyDescent="0.2">
      <c r="B193" t="s">
        <v>544</v>
      </c>
      <c r="C193" s="171">
        <v>1.9131944444444E-2</v>
      </c>
      <c r="E193" s="176">
        <v>16</v>
      </c>
      <c r="F193" s="173">
        <v>41205</v>
      </c>
      <c r="G193" s="172" t="s">
        <v>672</v>
      </c>
    </row>
    <row r="194" spans="2:7" x14ac:dyDescent="0.2">
      <c r="B194" t="s">
        <v>548</v>
      </c>
      <c r="C194" s="171">
        <v>1.6435185185185001E-2</v>
      </c>
      <c r="E194" s="176">
        <v>16</v>
      </c>
      <c r="F194" s="173">
        <v>41205</v>
      </c>
      <c r="G194" s="172" t="s">
        <v>672</v>
      </c>
    </row>
    <row r="195" spans="2:7" x14ac:dyDescent="0.2">
      <c r="B195" t="s">
        <v>620</v>
      </c>
      <c r="C195" s="171">
        <v>1.8402777777778E-2</v>
      </c>
      <c r="E195" s="176">
        <v>16</v>
      </c>
      <c r="F195" s="173">
        <v>41205</v>
      </c>
      <c r="G195" s="172" t="s">
        <v>672</v>
      </c>
    </row>
    <row r="196" spans="2:7" x14ac:dyDescent="0.2">
      <c r="B196" t="s">
        <v>432</v>
      </c>
      <c r="C196" s="171">
        <v>1.6516203703704001E-2</v>
      </c>
      <c r="E196" s="176">
        <v>16</v>
      </c>
      <c r="F196" s="173">
        <v>41211</v>
      </c>
      <c r="G196" s="172" t="s">
        <v>672</v>
      </c>
    </row>
    <row r="197" spans="2:7" x14ac:dyDescent="0.2">
      <c r="B197" t="s">
        <v>438</v>
      </c>
      <c r="C197" s="171">
        <v>2.0451388888889001E-2</v>
      </c>
      <c r="E197" s="176">
        <v>16</v>
      </c>
      <c r="F197" s="173">
        <v>41211</v>
      </c>
      <c r="G197" s="172" t="s">
        <v>672</v>
      </c>
    </row>
    <row r="198" spans="2:7" x14ac:dyDescent="0.2">
      <c r="B198" t="s">
        <v>447</v>
      </c>
      <c r="C198" s="171">
        <v>1.5532407407407E-2</v>
      </c>
      <c r="E198" s="176">
        <v>16</v>
      </c>
      <c r="F198" s="173">
        <v>41211</v>
      </c>
      <c r="G198" s="172" t="s">
        <v>672</v>
      </c>
    </row>
    <row r="199" spans="2:7" x14ac:dyDescent="0.2">
      <c r="B199" t="s">
        <v>418</v>
      </c>
      <c r="C199" s="171">
        <v>1.6342592592592999E-2</v>
      </c>
      <c r="E199" s="176">
        <v>16</v>
      </c>
      <c r="F199" s="173">
        <v>41211</v>
      </c>
      <c r="G199" s="172" t="s">
        <v>672</v>
      </c>
    </row>
    <row r="200" spans="2:7" x14ac:dyDescent="0.2">
      <c r="B200" t="s">
        <v>454</v>
      </c>
      <c r="C200" s="171">
        <v>1.6967592592592999E-2</v>
      </c>
      <c r="E200" s="176">
        <v>16</v>
      </c>
      <c r="F200" s="173">
        <v>41211</v>
      </c>
      <c r="G200" s="172" t="s">
        <v>672</v>
      </c>
    </row>
    <row r="201" spans="2:7" x14ac:dyDescent="0.2">
      <c r="B201" t="s">
        <v>456</v>
      </c>
      <c r="C201" s="171">
        <v>1.7870370370369999E-2</v>
      </c>
      <c r="E201" s="176">
        <v>16</v>
      </c>
      <c r="F201" s="173">
        <v>41211</v>
      </c>
      <c r="G201" s="172" t="s">
        <v>672</v>
      </c>
    </row>
    <row r="202" spans="2:7" x14ac:dyDescent="0.2">
      <c r="B202" t="s">
        <v>457</v>
      </c>
      <c r="C202" s="171">
        <v>1.5428240740741001E-2</v>
      </c>
      <c r="E202" s="176">
        <v>16</v>
      </c>
      <c r="F202" s="173">
        <v>41211</v>
      </c>
      <c r="G202" s="172" t="s">
        <v>672</v>
      </c>
    </row>
    <row r="203" spans="2:7" x14ac:dyDescent="0.2">
      <c r="B203" t="s">
        <v>458</v>
      </c>
      <c r="C203" s="171">
        <v>1.7974537037037001E-2</v>
      </c>
      <c r="E203" s="176">
        <v>16</v>
      </c>
      <c r="F203" s="173">
        <v>41211</v>
      </c>
      <c r="G203" s="172" t="s">
        <v>672</v>
      </c>
    </row>
    <row r="204" spans="2:7" x14ac:dyDescent="0.2">
      <c r="B204" t="s">
        <v>459</v>
      </c>
      <c r="C204" s="171">
        <v>1.7858796296296001E-2</v>
      </c>
      <c r="E204" s="176">
        <v>16</v>
      </c>
      <c r="F204" s="173">
        <v>41211</v>
      </c>
      <c r="G204" s="172" t="s">
        <v>672</v>
      </c>
    </row>
    <row r="205" spans="2:7" x14ac:dyDescent="0.2">
      <c r="B205" t="s">
        <v>461</v>
      </c>
      <c r="C205" s="171">
        <v>1.5625E-2</v>
      </c>
      <c r="E205" s="176">
        <v>16</v>
      </c>
      <c r="F205" s="173">
        <v>41211</v>
      </c>
      <c r="G205" s="172" t="s">
        <v>672</v>
      </c>
    </row>
    <row r="206" spans="2:7" x14ac:dyDescent="0.2">
      <c r="B206" t="s">
        <v>463</v>
      </c>
      <c r="C206" s="171">
        <v>1.7395833333333E-2</v>
      </c>
      <c r="E206" s="176">
        <v>16</v>
      </c>
      <c r="F206" s="173">
        <v>41211</v>
      </c>
      <c r="G206" s="172" t="s">
        <v>672</v>
      </c>
    </row>
    <row r="207" spans="2:7" x14ac:dyDescent="0.2">
      <c r="B207" t="s">
        <v>467</v>
      </c>
      <c r="C207" s="171">
        <v>2.0567129629630001E-2</v>
      </c>
      <c r="E207" s="176">
        <v>16</v>
      </c>
      <c r="F207" s="173">
        <v>41211</v>
      </c>
      <c r="G207" s="172" t="s">
        <v>672</v>
      </c>
    </row>
    <row r="208" spans="2:7" x14ac:dyDescent="0.2">
      <c r="B208" t="s">
        <v>471</v>
      </c>
      <c r="C208" s="171">
        <v>1.9641203703704001E-2</v>
      </c>
      <c r="E208" s="176">
        <v>16</v>
      </c>
      <c r="F208" s="173">
        <v>41211</v>
      </c>
      <c r="G208" s="172" t="s">
        <v>672</v>
      </c>
    </row>
    <row r="209" spans="2:7" x14ac:dyDescent="0.2">
      <c r="B209" t="s">
        <v>422</v>
      </c>
      <c r="C209" s="171">
        <v>1.5833333333333002E-2</v>
      </c>
      <c r="E209" s="176">
        <v>16</v>
      </c>
      <c r="F209" s="173">
        <v>41211</v>
      </c>
      <c r="G209" s="172" t="s">
        <v>672</v>
      </c>
    </row>
    <row r="210" spans="2:7" x14ac:dyDescent="0.2">
      <c r="B210" t="s">
        <v>473</v>
      </c>
      <c r="C210" s="171">
        <v>1.6990740740741E-2</v>
      </c>
      <c r="E210" s="176">
        <v>16</v>
      </c>
      <c r="F210" s="173">
        <v>41211</v>
      </c>
      <c r="G210" s="172" t="s">
        <v>672</v>
      </c>
    </row>
    <row r="211" spans="2:7" x14ac:dyDescent="0.2">
      <c r="B211" t="s">
        <v>475</v>
      </c>
      <c r="C211" s="171">
        <v>1.8298611111111002E-2</v>
      </c>
      <c r="E211" s="176">
        <v>16</v>
      </c>
      <c r="F211" s="173">
        <v>41211</v>
      </c>
      <c r="G211" s="172" t="s">
        <v>672</v>
      </c>
    </row>
    <row r="212" spans="2:7" x14ac:dyDescent="0.2">
      <c r="B212" t="s">
        <v>476</v>
      </c>
      <c r="C212" s="171">
        <v>1.6388888888889001E-2</v>
      </c>
      <c r="E212" s="176">
        <v>16</v>
      </c>
      <c r="F212" s="173">
        <v>41211</v>
      </c>
      <c r="G212" s="172" t="s">
        <v>672</v>
      </c>
    </row>
    <row r="213" spans="2:7" x14ac:dyDescent="0.2">
      <c r="B213" t="s">
        <v>478</v>
      </c>
      <c r="C213" s="171">
        <v>1.9270833333333001E-2</v>
      </c>
      <c r="E213" s="176">
        <v>16</v>
      </c>
      <c r="F213" s="173">
        <v>41211</v>
      </c>
      <c r="G213" s="172" t="s">
        <v>672</v>
      </c>
    </row>
    <row r="214" spans="2:7" x14ac:dyDescent="0.2">
      <c r="B214" t="s">
        <v>481</v>
      </c>
      <c r="C214" s="171">
        <v>1.7326388888888999E-2</v>
      </c>
      <c r="E214" s="176">
        <v>16</v>
      </c>
      <c r="F214" s="173">
        <v>41211</v>
      </c>
      <c r="G214" s="172" t="s">
        <v>672</v>
      </c>
    </row>
    <row r="215" spans="2:7" x14ac:dyDescent="0.2">
      <c r="B215" t="s">
        <v>487</v>
      </c>
      <c r="C215" s="171">
        <v>1.9895833333332998E-2</v>
      </c>
      <c r="E215" s="176">
        <v>16</v>
      </c>
      <c r="F215" s="173">
        <v>41211</v>
      </c>
      <c r="G215" s="172" t="s">
        <v>672</v>
      </c>
    </row>
    <row r="216" spans="2:7" x14ac:dyDescent="0.2">
      <c r="B216" t="s">
        <v>488</v>
      </c>
      <c r="C216" s="171">
        <v>2.0347222222221999E-2</v>
      </c>
      <c r="E216" s="176">
        <v>16</v>
      </c>
      <c r="F216" s="173">
        <v>41211</v>
      </c>
      <c r="G216" s="172" t="s">
        <v>672</v>
      </c>
    </row>
    <row r="217" spans="2:7" x14ac:dyDescent="0.2">
      <c r="B217" t="s">
        <v>420</v>
      </c>
      <c r="C217" s="171">
        <v>1.6388888888889001E-2</v>
      </c>
      <c r="E217" s="176">
        <v>16</v>
      </c>
      <c r="F217" s="173">
        <v>41211</v>
      </c>
      <c r="G217" s="172" t="s">
        <v>672</v>
      </c>
    </row>
    <row r="218" spans="2:7" x14ac:dyDescent="0.2">
      <c r="B218" t="s">
        <v>419</v>
      </c>
      <c r="C218" s="171">
        <v>1.5486111111110999E-2</v>
      </c>
      <c r="E218" s="176">
        <v>16</v>
      </c>
      <c r="F218" s="173">
        <v>41211</v>
      </c>
      <c r="G218" s="172" t="s">
        <v>672</v>
      </c>
    </row>
    <row r="219" spans="2:7" x14ac:dyDescent="0.2">
      <c r="B219" t="s">
        <v>492</v>
      </c>
      <c r="C219" s="171">
        <v>1.7337962962962999E-2</v>
      </c>
      <c r="E219" s="176">
        <v>16</v>
      </c>
      <c r="F219" s="173">
        <v>41211</v>
      </c>
      <c r="G219" s="172" t="s">
        <v>672</v>
      </c>
    </row>
    <row r="220" spans="2:7" x14ac:dyDescent="0.2">
      <c r="B220" t="s">
        <v>493</v>
      </c>
      <c r="C220" s="171">
        <v>1.7557870370369998E-2</v>
      </c>
      <c r="E220" s="176">
        <v>16</v>
      </c>
      <c r="F220" s="173">
        <v>41211</v>
      </c>
      <c r="G220" s="172" t="s">
        <v>672</v>
      </c>
    </row>
    <row r="221" spans="2:7" x14ac:dyDescent="0.2">
      <c r="B221" t="s">
        <v>495</v>
      </c>
      <c r="C221" s="171">
        <v>1.6365740740741E-2</v>
      </c>
      <c r="E221" s="176">
        <v>16</v>
      </c>
      <c r="F221" s="173">
        <v>41211</v>
      </c>
      <c r="G221" s="172" t="s">
        <v>672</v>
      </c>
    </row>
    <row r="222" spans="2:7" x14ac:dyDescent="0.2">
      <c r="B222" t="s">
        <v>425</v>
      </c>
      <c r="C222" s="171">
        <v>1.9837962962963002E-2</v>
      </c>
      <c r="E222" s="176">
        <v>16</v>
      </c>
      <c r="F222" s="173">
        <v>41211</v>
      </c>
      <c r="G222" s="172" t="s">
        <v>672</v>
      </c>
    </row>
    <row r="223" spans="2:7" x14ac:dyDescent="0.2">
      <c r="B223" t="s">
        <v>496</v>
      </c>
      <c r="C223" s="171">
        <v>1.8032407407407001E-2</v>
      </c>
      <c r="E223" s="176">
        <v>16</v>
      </c>
      <c r="F223" s="173">
        <v>41211</v>
      </c>
      <c r="G223" s="172" t="s">
        <v>672</v>
      </c>
    </row>
    <row r="224" spans="2:7" x14ac:dyDescent="0.2">
      <c r="B224" t="s">
        <v>497</v>
      </c>
      <c r="C224" s="171">
        <v>1.7546296296296001E-2</v>
      </c>
      <c r="E224" s="176">
        <v>16</v>
      </c>
      <c r="F224" s="173">
        <v>41211</v>
      </c>
      <c r="G224" s="172" t="s">
        <v>672</v>
      </c>
    </row>
    <row r="225" spans="2:7" x14ac:dyDescent="0.2">
      <c r="B225" t="s">
        <v>498</v>
      </c>
      <c r="C225" s="171">
        <v>1.8645833333333001E-2</v>
      </c>
      <c r="E225" s="176">
        <v>16</v>
      </c>
      <c r="F225" s="173">
        <v>41211</v>
      </c>
      <c r="G225" s="172" t="s">
        <v>672</v>
      </c>
    </row>
    <row r="226" spans="2:7" x14ac:dyDescent="0.2">
      <c r="B226" t="s">
        <v>499</v>
      </c>
      <c r="C226" s="171">
        <v>1.7708333333333E-2</v>
      </c>
      <c r="E226" s="176">
        <v>16</v>
      </c>
      <c r="F226" s="173">
        <v>41211</v>
      </c>
      <c r="G226" s="172" t="s">
        <v>672</v>
      </c>
    </row>
    <row r="227" spans="2:7" x14ac:dyDescent="0.2">
      <c r="B227" t="s">
        <v>500</v>
      </c>
      <c r="C227" s="171">
        <v>1.7777777777778E-2</v>
      </c>
      <c r="E227" s="176">
        <v>16</v>
      </c>
      <c r="F227" s="173">
        <v>41211</v>
      </c>
      <c r="G227" s="172" t="s">
        <v>672</v>
      </c>
    </row>
    <row r="228" spans="2:7" x14ac:dyDescent="0.2">
      <c r="B228" t="s">
        <v>501</v>
      </c>
      <c r="C228" s="171">
        <v>1.7337962962962999E-2</v>
      </c>
      <c r="E228" s="176">
        <v>16</v>
      </c>
      <c r="F228" s="173">
        <v>41211</v>
      </c>
      <c r="G228" s="172" t="s">
        <v>672</v>
      </c>
    </row>
    <row r="229" spans="2:7" x14ac:dyDescent="0.2">
      <c r="B229" t="s">
        <v>502</v>
      </c>
      <c r="C229" s="171">
        <v>1.8159722222222001E-2</v>
      </c>
      <c r="E229" s="176">
        <v>16</v>
      </c>
      <c r="F229" s="173">
        <v>41211</v>
      </c>
      <c r="G229" s="172" t="s">
        <v>672</v>
      </c>
    </row>
    <row r="230" spans="2:7" x14ac:dyDescent="0.2">
      <c r="B230" t="s">
        <v>518</v>
      </c>
      <c r="C230" s="171">
        <v>1.9953703703704001E-2</v>
      </c>
      <c r="E230" s="176">
        <v>16</v>
      </c>
      <c r="F230" s="173">
        <v>41211</v>
      </c>
      <c r="G230" s="172" t="s">
        <v>672</v>
      </c>
    </row>
    <row r="231" spans="2:7" x14ac:dyDescent="0.2">
      <c r="B231" t="s">
        <v>429</v>
      </c>
      <c r="C231" s="171">
        <v>2.0752314814815001E-2</v>
      </c>
      <c r="E231" s="176">
        <v>16</v>
      </c>
      <c r="F231" s="173">
        <v>41211</v>
      </c>
      <c r="G231" s="172" t="s">
        <v>672</v>
      </c>
    </row>
    <row r="232" spans="2:7" x14ac:dyDescent="0.2">
      <c r="B232" t="s">
        <v>520</v>
      </c>
      <c r="C232" s="171">
        <v>2.0763888888888998E-2</v>
      </c>
      <c r="E232" s="176">
        <v>16</v>
      </c>
      <c r="F232" s="173">
        <v>41211</v>
      </c>
      <c r="G232" s="172" t="s">
        <v>672</v>
      </c>
    </row>
    <row r="233" spans="2:7" x14ac:dyDescent="0.2">
      <c r="B233" t="s">
        <v>529</v>
      </c>
      <c r="C233" s="171">
        <v>1.8414351851852001E-2</v>
      </c>
      <c r="E233" s="176">
        <v>16</v>
      </c>
      <c r="F233" s="173">
        <v>41211</v>
      </c>
      <c r="G233" s="172" t="s">
        <v>672</v>
      </c>
    </row>
    <row r="234" spans="2:7" x14ac:dyDescent="0.2">
      <c r="B234" t="s">
        <v>421</v>
      </c>
      <c r="C234" s="171">
        <v>1.7696759259258999E-2</v>
      </c>
      <c r="E234" s="176">
        <v>16</v>
      </c>
      <c r="F234" s="173">
        <v>41211</v>
      </c>
      <c r="G234" s="172" t="s">
        <v>672</v>
      </c>
    </row>
    <row r="235" spans="2:7" x14ac:dyDescent="0.2">
      <c r="B235" t="s">
        <v>530</v>
      </c>
      <c r="C235" s="171">
        <v>1.7581018518518E-2</v>
      </c>
      <c r="E235" s="176">
        <v>16</v>
      </c>
      <c r="F235" s="173">
        <v>41211</v>
      </c>
      <c r="G235" s="172" t="s">
        <v>672</v>
      </c>
    </row>
    <row r="236" spans="2:7" x14ac:dyDescent="0.2">
      <c r="B236" t="s">
        <v>428</v>
      </c>
      <c r="C236" s="171">
        <v>1.8611111111110999E-2</v>
      </c>
      <c r="E236" s="176">
        <v>16</v>
      </c>
      <c r="F236" s="173">
        <v>41211</v>
      </c>
      <c r="G236" s="172" t="s">
        <v>672</v>
      </c>
    </row>
    <row r="237" spans="2:7" x14ac:dyDescent="0.2">
      <c r="B237" t="s">
        <v>543</v>
      </c>
      <c r="C237" s="171">
        <v>1.8749999999999999E-2</v>
      </c>
      <c r="E237" s="176">
        <v>16</v>
      </c>
      <c r="F237" s="173">
        <v>41211</v>
      </c>
      <c r="G237" s="172" t="s">
        <v>672</v>
      </c>
    </row>
    <row r="238" spans="2:7" x14ac:dyDescent="0.2">
      <c r="B238" t="s">
        <v>544</v>
      </c>
      <c r="C238" s="171">
        <v>1.8553240740740998E-2</v>
      </c>
      <c r="E238" s="176">
        <v>16</v>
      </c>
      <c r="F238" s="173">
        <v>41211</v>
      </c>
      <c r="G238" s="172" t="s">
        <v>672</v>
      </c>
    </row>
    <row r="239" spans="2:7" x14ac:dyDescent="0.2">
      <c r="B239" t="s">
        <v>551</v>
      </c>
      <c r="C239" s="171">
        <v>2.0613425925926E-2</v>
      </c>
      <c r="E239" s="176">
        <v>16</v>
      </c>
      <c r="F239" s="173">
        <v>41211</v>
      </c>
      <c r="G239" s="172" t="s">
        <v>672</v>
      </c>
    </row>
    <row r="240" spans="2:7" x14ac:dyDescent="0.2">
      <c r="B240" t="s">
        <v>556</v>
      </c>
      <c r="C240" s="171">
        <v>1.9675925925925999E-2</v>
      </c>
      <c r="E240" s="176">
        <v>16</v>
      </c>
      <c r="F240" s="173">
        <v>41211</v>
      </c>
      <c r="G240" s="172" t="s">
        <v>672</v>
      </c>
    </row>
    <row r="241" spans="2:7" x14ac:dyDescent="0.2">
      <c r="B241" t="s">
        <v>561</v>
      </c>
      <c r="C241" s="171">
        <v>1.6932870370370001E-2</v>
      </c>
      <c r="E241" s="176">
        <v>16</v>
      </c>
      <c r="F241" s="173">
        <v>41211</v>
      </c>
      <c r="G241" s="172" t="s">
        <v>672</v>
      </c>
    </row>
    <row r="242" spans="2:7" x14ac:dyDescent="0.2">
      <c r="B242" t="s">
        <v>568</v>
      </c>
      <c r="C242" s="171">
        <v>1.9560185185185E-2</v>
      </c>
      <c r="E242" s="176">
        <v>16</v>
      </c>
      <c r="F242" s="173">
        <v>41211</v>
      </c>
      <c r="G242" s="172" t="s">
        <v>672</v>
      </c>
    </row>
    <row r="243" spans="2:7" x14ac:dyDescent="0.2">
      <c r="B243" t="s">
        <v>588</v>
      </c>
      <c r="C243" s="171">
        <v>1.6655092592592999E-2</v>
      </c>
      <c r="E243" s="176">
        <v>16</v>
      </c>
      <c r="F243" s="173">
        <v>41211</v>
      </c>
      <c r="G243" s="172" t="s">
        <v>672</v>
      </c>
    </row>
    <row r="244" spans="2:7" x14ac:dyDescent="0.2">
      <c r="B244" t="s">
        <v>607</v>
      </c>
      <c r="C244" s="171">
        <v>1.9444444444444001E-2</v>
      </c>
      <c r="E244" s="176">
        <v>16</v>
      </c>
      <c r="F244" s="173">
        <v>41211</v>
      </c>
      <c r="G244" s="172" t="s">
        <v>672</v>
      </c>
    </row>
    <row r="245" spans="2:7" x14ac:dyDescent="0.2">
      <c r="B245" t="s">
        <v>610</v>
      </c>
      <c r="C245" s="171">
        <v>1.8437499999999999E-2</v>
      </c>
      <c r="E245" s="176">
        <v>16</v>
      </c>
      <c r="F245" s="173">
        <v>41211</v>
      </c>
      <c r="G245" s="172" t="s">
        <v>672</v>
      </c>
    </row>
    <row r="246" spans="2:7" x14ac:dyDescent="0.2">
      <c r="B246" t="s">
        <v>612</v>
      </c>
      <c r="C246" s="171">
        <v>1.8518518518518001E-2</v>
      </c>
      <c r="E246" s="176">
        <v>16</v>
      </c>
      <c r="F246" s="173">
        <v>41211</v>
      </c>
      <c r="G246" s="172" t="s">
        <v>672</v>
      </c>
    </row>
    <row r="247" spans="2:7" x14ac:dyDescent="0.2">
      <c r="B247" t="s">
        <v>613</v>
      </c>
      <c r="C247" s="171">
        <v>1.9652777777778001E-2</v>
      </c>
      <c r="E247" s="176">
        <v>16</v>
      </c>
      <c r="F247" s="173">
        <v>41211</v>
      </c>
      <c r="G247" s="172" t="s">
        <v>672</v>
      </c>
    </row>
    <row r="248" spans="2:7" x14ac:dyDescent="0.2">
      <c r="B248" t="s">
        <v>616</v>
      </c>
      <c r="C248" s="171">
        <v>1.7337962962962999E-2</v>
      </c>
      <c r="E248" s="176">
        <v>16</v>
      </c>
      <c r="F248" s="173">
        <v>41211</v>
      </c>
      <c r="G248" s="172" t="s">
        <v>672</v>
      </c>
    </row>
    <row r="249" spans="2:7" x14ac:dyDescent="0.2">
      <c r="B249" t="s">
        <v>640</v>
      </c>
      <c r="C249" s="171">
        <v>1.8888888888889E-2</v>
      </c>
      <c r="E249" s="176">
        <v>16</v>
      </c>
      <c r="F249" s="173">
        <v>41211</v>
      </c>
      <c r="G249" s="172" t="s">
        <v>672</v>
      </c>
    </row>
    <row r="250" spans="2:7" x14ac:dyDescent="0.2">
      <c r="B250" t="s">
        <v>651</v>
      </c>
      <c r="C250" s="171">
        <v>1.7592592592593E-2</v>
      </c>
      <c r="E250" s="176">
        <v>16</v>
      </c>
      <c r="F250" s="173">
        <v>41211</v>
      </c>
      <c r="G250" s="172" t="s">
        <v>672</v>
      </c>
    </row>
    <row r="251" spans="2:7" x14ac:dyDescent="0.2">
      <c r="B251" t="s">
        <v>659</v>
      </c>
      <c r="C251" s="171">
        <v>1.9050925925925999E-2</v>
      </c>
      <c r="E251" s="176">
        <v>16</v>
      </c>
      <c r="F251" s="173">
        <v>41211</v>
      </c>
      <c r="G251" s="172" t="s">
        <v>672</v>
      </c>
    </row>
    <row r="252" spans="2:7" x14ac:dyDescent="0.2">
      <c r="B252" t="s">
        <v>663</v>
      </c>
      <c r="C252" s="171">
        <v>1.6828703703704002E-2</v>
      </c>
      <c r="E252" s="176">
        <v>16</v>
      </c>
      <c r="F252" s="173">
        <v>41211</v>
      </c>
      <c r="G252" s="172" t="s">
        <v>672</v>
      </c>
    </row>
    <row r="253" spans="2:7" x14ac:dyDescent="0.2">
      <c r="B253" t="s">
        <v>432</v>
      </c>
      <c r="C253" s="171">
        <v>1.5949074074074001E-2</v>
      </c>
      <c r="E253" s="176">
        <v>16</v>
      </c>
      <c r="F253" s="173">
        <v>41212</v>
      </c>
      <c r="G253" s="172" t="s">
        <v>672</v>
      </c>
    </row>
    <row r="254" spans="2:7" x14ac:dyDescent="0.2">
      <c r="B254" t="s">
        <v>434</v>
      </c>
      <c r="C254" s="171">
        <v>1.8078703703703999E-2</v>
      </c>
      <c r="E254" s="176">
        <v>16</v>
      </c>
      <c r="F254" s="173">
        <v>41212</v>
      </c>
      <c r="G254" s="172" t="s">
        <v>672</v>
      </c>
    </row>
    <row r="255" spans="2:7" x14ac:dyDescent="0.2">
      <c r="B255" t="s">
        <v>437</v>
      </c>
      <c r="C255" s="171">
        <v>2.5706018518518E-2</v>
      </c>
      <c r="E255" s="176">
        <v>16</v>
      </c>
      <c r="F255" s="173">
        <v>41212</v>
      </c>
      <c r="G255" s="172" t="s">
        <v>672</v>
      </c>
    </row>
    <row r="256" spans="2:7" x14ac:dyDescent="0.2">
      <c r="B256" t="s">
        <v>438</v>
      </c>
      <c r="C256" s="171">
        <v>1.9398148148148001E-2</v>
      </c>
      <c r="E256" s="176">
        <v>16</v>
      </c>
      <c r="F256" s="173">
        <v>41212</v>
      </c>
      <c r="G256" s="172" t="s">
        <v>672</v>
      </c>
    </row>
    <row r="257" spans="2:7" x14ac:dyDescent="0.2">
      <c r="B257" t="s">
        <v>441</v>
      </c>
      <c r="C257" s="171">
        <v>2.0243055555556E-2</v>
      </c>
      <c r="E257" s="176">
        <v>16</v>
      </c>
      <c r="F257" s="173">
        <v>41212</v>
      </c>
      <c r="G257" s="172" t="s">
        <v>672</v>
      </c>
    </row>
    <row r="258" spans="2:7" x14ac:dyDescent="0.2">
      <c r="B258" t="s">
        <v>443</v>
      </c>
      <c r="C258" s="171">
        <v>2.5844907407407001E-2</v>
      </c>
      <c r="E258" s="176">
        <v>16</v>
      </c>
      <c r="F258" s="173">
        <v>41212</v>
      </c>
      <c r="G258" s="172" t="s">
        <v>672</v>
      </c>
    </row>
    <row r="259" spans="2:7" x14ac:dyDescent="0.2">
      <c r="B259" t="s">
        <v>445</v>
      </c>
      <c r="C259" s="171">
        <v>2.2071759259259E-2</v>
      </c>
      <c r="E259" s="176">
        <v>16</v>
      </c>
      <c r="F259" s="173">
        <v>41212</v>
      </c>
      <c r="G259" s="172" t="s">
        <v>672</v>
      </c>
    </row>
    <row r="260" spans="2:7" x14ac:dyDescent="0.2">
      <c r="B260" t="s">
        <v>447</v>
      </c>
      <c r="C260" s="171">
        <v>1.5648148148148001E-2</v>
      </c>
      <c r="E260" s="176">
        <v>16</v>
      </c>
      <c r="F260" s="173">
        <v>41212</v>
      </c>
      <c r="G260" s="172" t="s">
        <v>672</v>
      </c>
    </row>
    <row r="261" spans="2:7" x14ac:dyDescent="0.2">
      <c r="B261" t="s">
        <v>448</v>
      </c>
      <c r="C261" s="171">
        <v>1.5891203703704001E-2</v>
      </c>
      <c r="E261" s="176">
        <v>16</v>
      </c>
      <c r="F261" s="173">
        <v>41212</v>
      </c>
      <c r="G261" s="172" t="s">
        <v>672</v>
      </c>
    </row>
    <row r="262" spans="2:7" x14ac:dyDescent="0.2">
      <c r="B262" t="s">
        <v>449</v>
      </c>
      <c r="C262" s="171">
        <v>1.8159722222222001E-2</v>
      </c>
      <c r="E262" s="176">
        <v>16</v>
      </c>
      <c r="F262" s="173">
        <v>41212</v>
      </c>
      <c r="G262" s="172" t="s">
        <v>672</v>
      </c>
    </row>
    <row r="263" spans="2:7" x14ac:dyDescent="0.2">
      <c r="B263" t="s">
        <v>451</v>
      </c>
      <c r="C263" s="171">
        <v>1.9409722222221999E-2</v>
      </c>
      <c r="E263" s="176">
        <v>16</v>
      </c>
      <c r="F263" s="173">
        <v>41212</v>
      </c>
      <c r="G263" s="172" t="s">
        <v>672</v>
      </c>
    </row>
    <row r="264" spans="2:7" x14ac:dyDescent="0.2">
      <c r="B264" t="s">
        <v>453</v>
      </c>
      <c r="C264" s="171">
        <v>1.9467592592593001E-2</v>
      </c>
      <c r="E264" s="176">
        <v>16</v>
      </c>
      <c r="F264" s="173">
        <v>41212</v>
      </c>
      <c r="G264" s="172" t="s">
        <v>672</v>
      </c>
    </row>
    <row r="265" spans="2:7" x14ac:dyDescent="0.2">
      <c r="B265" t="s">
        <v>454</v>
      </c>
      <c r="C265" s="171">
        <v>1.6296296296296E-2</v>
      </c>
      <c r="E265" s="176">
        <v>16</v>
      </c>
      <c r="F265" s="173">
        <v>41212</v>
      </c>
      <c r="G265" s="172" t="s">
        <v>672</v>
      </c>
    </row>
    <row r="266" spans="2:7" x14ac:dyDescent="0.2">
      <c r="B266" t="s">
        <v>456</v>
      </c>
      <c r="C266" s="171">
        <v>1.7164351851852E-2</v>
      </c>
      <c r="E266" s="176">
        <v>16</v>
      </c>
      <c r="F266" s="173">
        <v>41212</v>
      </c>
      <c r="G266" s="172" t="s">
        <v>672</v>
      </c>
    </row>
    <row r="267" spans="2:7" x14ac:dyDescent="0.2">
      <c r="B267" t="s">
        <v>457</v>
      </c>
      <c r="C267" s="171">
        <v>1.5532407407407E-2</v>
      </c>
      <c r="E267" s="176">
        <v>16</v>
      </c>
      <c r="F267" s="173">
        <v>41212</v>
      </c>
      <c r="G267" s="172" t="s">
        <v>672</v>
      </c>
    </row>
    <row r="268" spans="2:7" x14ac:dyDescent="0.2">
      <c r="B268" t="s">
        <v>458</v>
      </c>
      <c r="C268" s="171">
        <v>1.8055555555556001E-2</v>
      </c>
      <c r="E268" s="176">
        <v>16</v>
      </c>
      <c r="F268" s="173">
        <v>41212</v>
      </c>
      <c r="G268" s="172" t="s">
        <v>672</v>
      </c>
    </row>
    <row r="269" spans="2:7" x14ac:dyDescent="0.2">
      <c r="B269" t="s">
        <v>462</v>
      </c>
      <c r="C269" s="171">
        <v>1.7858796296296001E-2</v>
      </c>
      <c r="E269" s="176">
        <v>16</v>
      </c>
      <c r="F269" s="173">
        <v>41212</v>
      </c>
      <c r="G269" s="172" t="s">
        <v>672</v>
      </c>
    </row>
    <row r="270" spans="2:7" x14ac:dyDescent="0.2">
      <c r="B270" t="s">
        <v>464</v>
      </c>
      <c r="C270" s="171">
        <v>1.5740740740740999E-2</v>
      </c>
      <c r="E270" s="176">
        <v>16</v>
      </c>
      <c r="F270" s="173">
        <v>41212</v>
      </c>
      <c r="G270" s="172" t="s">
        <v>672</v>
      </c>
    </row>
    <row r="271" spans="2:7" x14ac:dyDescent="0.2">
      <c r="B271" t="s">
        <v>466</v>
      </c>
      <c r="C271" s="171">
        <v>1.7442129629630002E-2</v>
      </c>
      <c r="E271" s="176">
        <v>16</v>
      </c>
      <c r="F271" s="173">
        <v>41212</v>
      </c>
      <c r="G271" s="172" t="s">
        <v>672</v>
      </c>
    </row>
    <row r="272" spans="2:7" x14ac:dyDescent="0.2">
      <c r="B272" t="s">
        <v>467</v>
      </c>
      <c r="C272" s="171">
        <v>2.0381944444444001E-2</v>
      </c>
      <c r="E272" s="176">
        <v>16</v>
      </c>
      <c r="F272" s="173">
        <v>41212</v>
      </c>
      <c r="G272" s="172" t="s">
        <v>672</v>
      </c>
    </row>
    <row r="273" spans="2:7" x14ac:dyDescent="0.2">
      <c r="B273" t="s">
        <v>422</v>
      </c>
      <c r="C273" s="171">
        <v>1.5983796296296E-2</v>
      </c>
      <c r="E273" s="176">
        <v>16</v>
      </c>
      <c r="F273" s="173">
        <v>41212</v>
      </c>
      <c r="G273" s="172" t="s">
        <v>672</v>
      </c>
    </row>
    <row r="274" spans="2:7" x14ac:dyDescent="0.2">
      <c r="B274" t="s">
        <v>472</v>
      </c>
      <c r="C274" s="171">
        <v>1.6250000000000001E-2</v>
      </c>
      <c r="E274" s="176">
        <v>16</v>
      </c>
      <c r="F274" s="173">
        <v>41212</v>
      </c>
      <c r="G274" s="172" t="s">
        <v>672</v>
      </c>
    </row>
    <row r="275" spans="2:7" x14ac:dyDescent="0.2">
      <c r="B275" t="s">
        <v>473</v>
      </c>
      <c r="C275" s="171">
        <v>1.6574074074074002E-2</v>
      </c>
      <c r="E275" s="176">
        <v>16</v>
      </c>
      <c r="F275" s="173">
        <v>41212</v>
      </c>
      <c r="G275" s="172" t="s">
        <v>672</v>
      </c>
    </row>
    <row r="276" spans="2:7" x14ac:dyDescent="0.2">
      <c r="B276" t="s">
        <v>474</v>
      </c>
      <c r="C276" s="171">
        <v>1.6666666666667E-2</v>
      </c>
      <c r="E276" s="176">
        <v>16</v>
      </c>
      <c r="F276" s="173">
        <v>41212</v>
      </c>
      <c r="G276" s="172" t="s">
        <v>672</v>
      </c>
    </row>
    <row r="277" spans="2:7" x14ac:dyDescent="0.2">
      <c r="B277" t="s">
        <v>475</v>
      </c>
      <c r="C277" s="171">
        <v>1.7858796296296001E-2</v>
      </c>
      <c r="E277" s="176">
        <v>16</v>
      </c>
      <c r="F277" s="173">
        <v>41212</v>
      </c>
      <c r="G277" s="172" t="s">
        <v>672</v>
      </c>
    </row>
    <row r="278" spans="2:7" x14ac:dyDescent="0.2">
      <c r="B278" t="s">
        <v>476</v>
      </c>
      <c r="C278" s="171">
        <v>1.5324074074074E-2</v>
      </c>
      <c r="E278" s="176">
        <v>16</v>
      </c>
      <c r="F278" s="173">
        <v>41212</v>
      </c>
      <c r="G278" s="172" t="s">
        <v>672</v>
      </c>
    </row>
    <row r="279" spans="2:7" x14ac:dyDescent="0.2">
      <c r="B279" t="s">
        <v>478</v>
      </c>
      <c r="C279" s="171">
        <v>1.8912037037037002E-2</v>
      </c>
      <c r="E279" s="176">
        <v>16</v>
      </c>
      <c r="F279" s="173">
        <v>41212</v>
      </c>
      <c r="G279" s="172" t="s">
        <v>672</v>
      </c>
    </row>
    <row r="280" spans="2:7" x14ac:dyDescent="0.2">
      <c r="B280" t="s">
        <v>479</v>
      </c>
      <c r="C280" s="171">
        <v>1.6678240740741E-2</v>
      </c>
      <c r="E280" s="176">
        <v>16</v>
      </c>
      <c r="F280" s="173">
        <v>41212</v>
      </c>
      <c r="G280" s="172" t="s">
        <v>672</v>
      </c>
    </row>
    <row r="281" spans="2:7" x14ac:dyDescent="0.2">
      <c r="B281" t="s">
        <v>480</v>
      </c>
      <c r="C281" s="171">
        <v>1.7627314814814998E-2</v>
      </c>
      <c r="E281" s="176">
        <v>16</v>
      </c>
      <c r="F281" s="173">
        <v>41212</v>
      </c>
      <c r="G281" s="172" t="s">
        <v>672</v>
      </c>
    </row>
    <row r="282" spans="2:7" x14ac:dyDescent="0.2">
      <c r="B282" t="s">
        <v>481</v>
      </c>
      <c r="C282" s="171">
        <v>1.6481481481481999E-2</v>
      </c>
      <c r="E282" s="176">
        <v>16</v>
      </c>
      <c r="F282" s="173">
        <v>41212</v>
      </c>
      <c r="G282" s="172" t="s">
        <v>672</v>
      </c>
    </row>
    <row r="283" spans="2:7" x14ac:dyDescent="0.2">
      <c r="B283" t="s">
        <v>482</v>
      </c>
      <c r="C283" s="171">
        <v>1.8599537037037001E-2</v>
      </c>
      <c r="E283" s="176">
        <v>16</v>
      </c>
      <c r="F283" s="173">
        <v>41212</v>
      </c>
      <c r="G283" s="172" t="s">
        <v>672</v>
      </c>
    </row>
    <row r="284" spans="2:7" x14ac:dyDescent="0.2">
      <c r="B284" t="s">
        <v>483</v>
      </c>
      <c r="C284" s="171">
        <v>1.7650462962963E-2</v>
      </c>
      <c r="E284" s="176">
        <v>16</v>
      </c>
      <c r="F284" s="173">
        <v>41212</v>
      </c>
      <c r="G284" s="172" t="s">
        <v>672</v>
      </c>
    </row>
    <row r="285" spans="2:7" x14ac:dyDescent="0.2">
      <c r="B285" t="s">
        <v>487</v>
      </c>
      <c r="C285" s="171">
        <v>1.9548611111110999E-2</v>
      </c>
      <c r="E285" s="176">
        <v>16</v>
      </c>
      <c r="F285" s="173">
        <v>41212</v>
      </c>
      <c r="G285" s="172" t="s">
        <v>672</v>
      </c>
    </row>
    <row r="286" spans="2:7" x14ac:dyDescent="0.2">
      <c r="B286" t="s">
        <v>488</v>
      </c>
      <c r="C286" s="171">
        <v>1.9907407407406999E-2</v>
      </c>
      <c r="E286" s="176">
        <v>16</v>
      </c>
      <c r="F286" s="173">
        <v>41212</v>
      </c>
      <c r="G286" s="172" t="s">
        <v>672</v>
      </c>
    </row>
    <row r="287" spans="2:7" x14ac:dyDescent="0.2">
      <c r="B287" t="s">
        <v>420</v>
      </c>
      <c r="C287" s="171">
        <v>1.6134259259259001E-2</v>
      </c>
      <c r="E287" s="176">
        <v>16</v>
      </c>
      <c r="F287" s="173">
        <v>41212</v>
      </c>
      <c r="G287" s="172" t="s">
        <v>672</v>
      </c>
    </row>
    <row r="288" spans="2:7" x14ac:dyDescent="0.2">
      <c r="B288" t="s">
        <v>489</v>
      </c>
      <c r="C288" s="171">
        <v>1.7476851851852E-2</v>
      </c>
      <c r="E288" s="176">
        <v>16</v>
      </c>
      <c r="F288" s="173">
        <v>41212</v>
      </c>
      <c r="G288" s="172" t="s">
        <v>672</v>
      </c>
    </row>
    <row r="289" spans="2:7" x14ac:dyDescent="0.2">
      <c r="B289" t="s">
        <v>419</v>
      </c>
      <c r="C289" s="171">
        <v>1.5393518518518E-2</v>
      </c>
      <c r="E289" s="176">
        <v>16</v>
      </c>
      <c r="F289" s="173">
        <v>41212</v>
      </c>
      <c r="G289" s="172" t="s">
        <v>672</v>
      </c>
    </row>
    <row r="290" spans="2:7" x14ac:dyDescent="0.2">
      <c r="B290" t="s">
        <v>493</v>
      </c>
      <c r="C290" s="171">
        <v>1.7928240740741001E-2</v>
      </c>
      <c r="E290" s="176">
        <v>16</v>
      </c>
      <c r="F290" s="173">
        <v>41212</v>
      </c>
      <c r="G290" s="172" t="s">
        <v>672</v>
      </c>
    </row>
    <row r="291" spans="2:7" x14ac:dyDescent="0.2">
      <c r="B291" t="s">
        <v>494</v>
      </c>
      <c r="C291" s="171">
        <v>1.7337962962962999E-2</v>
      </c>
      <c r="E291" s="176">
        <v>16</v>
      </c>
      <c r="F291" s="173">
        <v>41212</v>
      </c>
      <c r="G291" s="172" t="s">
        <v>672</v>
      </c>
    </row>
    <row r="292" spans="2:7" x14ac:dyDescent="0.2">
      <c r="B292" t="s">
        <v>495</v>
      </c>
      <c r="C292" s="171">
        <v>1.59375E-2</v>
      </c>
      <c r="E292" s="176">
        <v>16</v>
      </c>
      <c r="F292" s="173">
        <v>41212</v>
      </c>
      <c r="G292" s="172" t="s">
        <v>672</v>
      </c>
    </row>
    <row r="293" spans="2:7" x14ac:dyDescent="0.2">
      <c r="B293" t="s">
        <v>425</v>
      </c>
      <c r="C293" s="171">
        <v>1.9351851851851998E-2</v>
      </c>
      <c r="E293" s="176">
        <v>16</v>
      </c>
      <c r="F293" s="173">
        <v>41212</v>
      </c>
      <c r="G293" s="172" t="s">
        <v>672</v>
      </c>
    </row>
    <row r="294" spans="2:7" x14ac:dyDescent="0.2">
      <c r="B294" t="s">
        <v>496</v>
      </c>
      <c r="C294" s="171">
        <v>1.7291666666667E-2</v>
      </c>
      <c r="E294" s="176">
        <v>16</v>
      </c>
      <c r="F294" s="173">
        <v>41212</v>
      </c>
      <c r="G294" s="172" t="s">
        <v>672</v>
      </c>
    </row>
    <row r="295" spans="2:7" x14ac:dyDescent="0.2">
      <c r="B295" t="s">
        <v>498</v>
      </c>
      <c r="C295" s="171">
        <v>1.7407407407407E-2</v>
      </c>
      <c r="E295" s="176">
        <v>16</v>
      </c>
      <c r="F295" s="173">
        <v>41212</v>
      </c>
      <c r="G295" s="172" t="s">
        <v>672</v>
      </c>
    </row>
    <row r="296" spans="2:7" x14ac:dyDescent="0.2">
      <c r="B296" t="s">
        <v>503</v>
      </c>
      <c r="C296" s="171">
        <v>1.8159722222222001E-2</v>
      </c>
      <c r="E296" s="176">
        <v>16</v>
      </c>
      <c r="F296" s="173">
        <v>41212</v>
      </c>
      <c r="G296" s="172" t="s">
        <v>672</v>
      </c>
    </row>
    <row r="297" spans="2:7" x14ac:dyDescent="0.2">
      <c r="B297" t="s">
        <v>504</v>
      </c>
      <c r="C297" s="171">
        <v>1.6724537037037E-2</v>
      </c>
      <c r="E297" s="176">
        <v>16</v>
      </c>
      <c r="F297" s="173">
        <v>41212</v>
      </c>
      <c r="G297" s="172" t="s">
        <v>672</v>
      </c>
    </row>
    <row r="298" spans="2:7" x14ac:dyDescent="0.2">
      <c r="B298" t="s">
        <v>505</v>
      </c>
      <c r="C298" s="171">
        <v>1.7789351851852001E-2</v>
      </c>
      <c r="E298" s="176">
        <v>16</v>
      </c>
      <c r="F298" s="173">
        <v>41212</v>
      </c>
      <c r="G298" s="172" t="s">
        <v>672</v>
      </c>
    </row>
    <row r="299" spans="2:7" x14ac:dyDescent="0.2">
      <c r="B299" t="s">
        <v>506</v>
      </c>
      <c r="C299" s="171">
        <v>1.6597222222221999E-2</v>
      </c>
      <c r="E299" s="176">
        <v>16</v>
      </c>
      <c r="F299" s="173">
        <v>41212</v>
      </c>
      <c r="G299" s="172" t="s">
        <v>672</v>
      </c>
    </row>
    <row r="300" spans="2:7" x14ac:dyDescent="0.2">
      <c r="B300" t="s">
        <v>507</v>
      </c>
      <c r="C300" s="171">
        <v>1.7939814814814999E-2</v>
      </c>
      <c r="E300" s="176">
        <v>16</v>
      </c>
      <c r="F300" s="173">
        <v>41212</v>
      </c>
      <c r="G300" s="172" t="s">
        <v>672</v>
      </c>
    </row>
    <row r="301" spans="2:7" x14ac:dyDescent="0.2">
      <c r="B301" t="s">
        <v>509</v>
      </c>
      <c r="C301" s="171">
        <v>2.0069444444444001E-2</v>
      </c>
      <c r="E301" s="176">
        <v>16</v>
      </c>
      <c r="F301" s="173">
        <v>41212</v>
      </c>
      <c r="G301" s="172" t="s">
        <v>672</v>
      </c>
    </row>
    <row r="302" spans="2:7" x14ac:dyDescent="0.2">
      <c r="B302" t="s">
        <v>517</v>
      </c>
      <c r="C302" s="171">
        <v>1.8090277777778E-2</v>
      </c>
      <c r="E302" s="176">
        <v>16</v>
      </c>
      <c r="F302" s="173">
        <v>41212</v>
      </c>
      <c r="G302" s="172" t="s">
        <v>672</v>
      </c>
    </row>
    <row r="303" spans="2:7" x14ac:dyDescent="0.2">
      <c r="B303" t="s">
        <v>519</v>
      </c>
      <c r="C303" s="171">
        <v>1.7013888888888998E-2</v>
      </c>
      <c r="E303" s="176">
        <v>16</v>
      </c>
      <c r="F303" s="173">
        <v>41212</v>
      </c>
      <c r="G303" s="172" t="s">
        <v>672</v>
      </c>
    </row>
    <row r="304" spans="2:7" x14ac:dyDescent="0.2">
      <c r="B304" t="s">
        <v>429</v>
      </c>
      <c r="C304" s="171">
        <v>1.8888888888889E-2</v>
      </c>
      <c r="E304" s="176">
        <v>16</v>
      </c>
      <c r="F304" s="173">
        <v>41212</v>
      </c>
      <c r="G304" s="172" t="s">
        <v>672</v>
      </c>
    </row>
    <row r="305" spans="2:7" x14ac:dyDescent="0.2">
      <c r="B305" t="s">
        <v>520</v>
      </c>
      <c r="C305" s="171">
        <v>1.994212962963E-2</v>
      </c>
      <c r="E305" s="176">
        <v>16</v>
      </c>
      <c r="F305" s="173">
        <v>41212</v>
      </c>
      <c r="G305" s="172" t="s">
        <v>672</v>
      </c>
    </row>
    <row r="306" spans="2:7" x14ac:dyDescent="0.2">
      <c r="B306" t="s">
        <v>523</v>
      </c>
      <c r="C306" s="171">
        <v>1.9861111111111E-2</v>
      </c>
      <c r="E306" s="176">
        <v>16</v>
      </c>
      <c r="F306" s="173">
        <v>41212</v>
      </c>
      <c r="G306" s="172" t="s">
        <v>672</v>
      </c>
    </row>
    <row r="307" spans="2:7" x14ac:dyDescent="0.2">
      <c r="B307" t="s">
        <v>524</v>
      </c>
      <c r="C307" s="171">
        <v>1.6354166666666999E-2</v>
      </c>
      <c r="E307" s="176">
        <v>16</v>
      </c>
      <c r="F307" s="173">
        <v>41212</v>
      </c>
      <c r="G307" s="172" t="s">
        <v>672</v>
      </c>
    </row>
    <row r="308" spans="2:7" x14ac:dyDescent="0.2">
      <c r="B308" t="s">
        <v>526</v>
      </c>
      <c r="C308" s="171">
        <v>1.8171296296296002E-2</v>
      </c>
      <c r="E308" s="176">
        <v>16</v>
      </c>
      <c r="F308" s="173">
        <v>41212</v>
      </c>
      <c r="G308" s="172" t="s">
        <v>672</v>
      </c>
    </row>
    <row r="309" spans="2:7" x14ac:dyDescent="0.2">
      <c r="B309" t="s">
        <v>528</v>
      </c>
      <c r="C309" s="171">
        <v>1.6898148148147999E-2</v>
      </c>
      <c r="E309" s="176">
        <v>16</v>
      </c>
      <c r="F309" s="173">
        <v>41212</v>
      </c>
      <c r="G309" s="172" t="s">
        <v>672</v>
      </c>
    </row>
    <row r="310" spans="2:7" x14ac:dyDescent="0.2">
      <c r="B310" t="s">
        <v>421</v>
      </c>
      <c r="C310" s="171">
        <v>1.5590277777778E-2</v>
      </c>
      <c r="E310" s="176">
        <v>16</v>
      </c>
      <c r="F310" s="173">
        <v>41212</v>
      </c>
      <c r="G310" s="172" t="s">
        <v>672</v>
      </c>
    </row>
    <row r="311" spans="2:7" x14ac:dyDescent="0.2">
      <c r="B311" t="s">
        <v>533</v>
      </c>
      <c r="C311" s="171">
        <v>1.8402777777778E-2</v>
      </c>
      <c r="E311" s="176">
        <v>16</v>
      </c>
      <c r="F311" s="173">
        <v>41212</v>
      </c>
      <c r="G311" s="172" t="s">
        <v>672</v>
      </c>
    </row>
    <row r="312" spans="2:7" x14ac:dyDescent="0.2">
      <c r="B312" t="s">
        <v>534</v>
      </c>
      <c r="C312" s="171">
        <v>2.2361111111110998E-2</v>
      </c>
      <c r="E312" s="176">
        <v>16</v>
      </c>
      <c r="F312" s="173">
        <v>41212</v>
      </c>
      <c r="G312" s="172" t="s">
        <v>672</v>
      </c>
    </row>
    <row r="313" spans="2:7" x14ac:dyDescent="0.2">
      <c r="B313" t="s">
        <v>535</v>
      </c>
      <c r="C313" s="171">
        <v>1.8726851851852001E-2</v>
      </c>
      <c r="E313" s="176">
        <v>16</v>
      </c>
      <c r="F313" s="173">
        <v>41212</v>
      </c>
      <c r="G313" s="172" t="s">
        <v>672</v>
      </c>
    </row>
    <row r="314" spans="2:7" x14ac:dyDescent="0.2">
      <c r="B314" t="s">
        <v>538</v>
      </c>
      <c r="C314" s="171">
        <v>2.0509259259259002E-2</v>
      </c>
      <c r="E314" s="176">
        <v>16</v>
      </c>
      <c r="F314" s="173">
        <v>41212</v>
      </c>
      <c r="G314" s="172" t="s">
        <v>672</v>
      </c>
    </row>
    <row r="315" spans="2:7" x14ac:dyDescent="0.2">
      <c r="B315" t="s">
        <v>543</v>
      </c>
      <c r="C315" s="171">
        <v>1.7662037037037E-2</v>
      </c>
      <c r="E315" s="176">
        <v>16</v>
      </c>
      <c r="F315" s="173">
        <v>41212</v>
      </c>
      <c r="G315" s="172" t="s">
        <v>672</v>
      </c>
    </row>
    <row r="316" spans="2:7" x14ac:dyDescent="0.2">
      <c r="B316" t="s">
        <v>554</v>
      </c>
      <c r="C316" s="171">
        <v>1.8703703703704E-2</v>
      </c>
      <c r="E316" s="176">
        <v>16</v>
      </c>
      <c r="F316" s="173">
        <v>41212</v>
      </c>
      <c r="G316" s="172" t="s">
        <v>672</v>
      </c>
    </row>
    <row r="317" spans="2:7" x14ac:dyDescent="0.2">
      <c r="B317" t="s">
        <v>559</v>
      </c>
      <c r="C317" s="171">
        <v>1.9212962962963001E-2</v>
      </c>
      <c r="E317" s="176">
        <v>16</v>
      </c>
      <c r="F317" s="173">
        <v>41212</v>
      </c>
      <c r="G317" s="172" t="s">
        <v>672</v>
      </c>
    </row>
    <row r="318" spans="2:7" x14ac:dyDescent="0.2">
      <c r="B318" t="s">
        <v>560</v>
      </c>
      <c r="C318" s="171">
        <v>2.0914351851852E-2</v>
      </c>
      <c r="E318" s="176">
        <v>16</v>
      </c>
      <c r="F318" s="173">
        <v>41212</v>
      </c>
      <c r="G318" s="172" t="s">
        <v>672</v>
      </c>
    </row>
    <row r="319" spans="2:7" x14ac:dyDescent="0.2">
      <c r="B319" t="s">
        <v>600</v>
      </c>
      <c r="C319" s="171">
        <v>1.6921296296296E-2</v>
      </c>
      <c r="E319" s="176">
        <v>16</v>
      </c>
      <c r="F319" s="173">
        <v>41212</v>
      </c>
      <c r="G319" s="172" t="s">
        <v>672</v>
      </c>
    </row>
    <row r="320" spans="2:7" x14ac:dyDescent="0.2">
      <c r="B320" t="s">
        <v>432</v>
      </c>
      <c r="C320" s="171">
        <v>1.6134259259259001E-2</v>
      </c>
      <c r="E320" s="176">
        <v>16</v>
      </c>
      <c r="F320" s="173">
        <v>41219</v>
      </c>
      <c r="G320" s="172" t="s">
        <v>672</v>
      </c>
    </row>
    <row r="321" spans="2:7" x14ac:dyDescent="0.2">
      <c r="B321" t="s">
        <v>433</v>
      </c>
      <c r="C321" s="171">
        <v>2.1574074074073999E-2</v>
      </c>
      <c r="E321" s="176">
        <v>16</v>
      </c>
      <c r="F321" s="173">
        <v>41219</v>
      </c>
      <c r="G321" s="172" t="s">
        <v>672</v>
      </c>
    </row>
    <row r="322" spans="2:7" x14ac:dyDescent="0.2">
      <c r="B322" t="s">
        <v>434</v>
      </c>
      <c r="C322" s="171">
        <v>1.9282407407406998E-2</v>
      </c>
      <c r="E322" s="176">
        <v>16</v>
      </c>
      <c r="F322" s="173">
        <v>41219</v>
      </c>
      <c r="G322" s="172" t="s">
        <v>672</v>
      </c>
    </row>
    <row r="323" spans="2:7" x14ac:dyDescent="0.2">
      <c r="B323" t="s">
        <v>435</v>
      </c>
      <c r="C323" s="171">
        <v>2.6585648148148001E-2</v>
      </c>
      <c r="E323" s="176">
        <v>16</v>
      </c>
      <c r="F323" s="173">
        <v>41219</v>
      </c>
      <c r="G323" s="172" t="s">
        <v>672</v>
      </c>
    </row>
    <row r="324" spans="2:7" x14ac:dyDescent="0.2">
      <c r="B324" t="s">
        <v>436</v>
      </c>
      <c r="C324" s="171">
        <v>2.0578703703704002E-2</v>
      </c>
      <c r="E324" s="176">
        <v>16</v>
      </c>
      <c r="F324" s="173">
        <v>41219</v>
      </c>
      <c r="G324" s="172" t="s">
        <v>672</v>
      </c>
    </row>
    <row r="325" spans="2:7" x14ac:dyDescent="0.2">
      <c r="B325" t="s">
        <v>437</v>
      </c>
      <c r="C325" s="171">
        <v>2.3726851851851999E-2</v>
      </c>
      <c r="E325" s="176">
        <v>16</v>
      </c>
      <c r="F325" s="173">
        <v>41219</v>
      </c>
      <c r="G325" s="172" t="s">
        <v>672</v>
      </c>
    </row>
    <row r="326" spans="2:7" x14ac:dyDescent="0.2">
      <c r="B326" t="s">
        <v>438</v>
      </c>
      <c r="C326" s="171">
        <v>1.962962962963E-2</v>
      </c>
      <c r="E326" s="176">
        <v>16</v>
      </c>
      <c r="F326" s="173">
        <v>41219</v>
      </c>
      <c r="G326" s="172" t="s">
        <v>672</v>
      </c>
    </row>
    <row r="327" spans="2:7" x14ac:dyDescent="0.2">
      <c r="B327" t="s">
        <v>441</v>
      </c>
      <c r="C327" s="171">
        <v>2.0451388888889001E-2</v>
      </c>
      <c r="E327" s="176">
        <v>16</v>
      </c>
      <c r="F327" s="173">
        <v>41219</v>
      </c>
      <c r="G327" s="172" t="s">
        <v>672</v>
      </c>
    </row>
    <row r="328" spans="2:7" x14ac:dyDescent="0.2">
      <c r="B328" t="s">
        <v>443</v>
      </c>
      <c r="C328" s="171">
        <v>2.6504629629629999E-2</v>
      </c>
      <c r="E328" s="176">
        <v>16</v>
      </c>
      <c r="F328" s="173">
        <v>41219</v>
      </c>
      <c r="G328" s="172" t="s">
        <v>672</v>
      </c>
    </row>
    <row r="329" spans="2:7" x14ac:dyDescent="0.2">
      <c r="B329" t="s">
        <v>444</v>
      </c>
      <c r="C329" s="171">
        <v>2.1874999999999999E-2</v>
      </c>
      <c r="E329" s="176">
        <v>16</v>
      </c>
      <c r="F329" s="173">
        <v>41219</v>
      </c>
      <c r="G329" s="172" t="s">
        <v>672</v>
      </c>
    </row>
    <row r="330" spans="2:7" x14ac:dyDescent="0.2">
      <c r="B330" t="s">
        <v>445</v>
      </c>
      <c r="C330" s="171">
        <v>2.34375E-2</v>
      </c>
      <c r="E330" s="176">
        <v>16</v>
      </c>
      <c r="F330" s="173">
        <v>41219</v>
      </c>
      <c r="G330" s="172" t="s">
        <v>672</v>
      </c>
    </row>
    <row r="331" spans="2:7" x14ac:dyDescent="0.2">
      <c r="B331" t="s">
        <v>454</v>
      </c>
      <c r="C331" s="171">
        <v>1.6828703703704002E-2</v>
      </c>
      <c r="E331" s="176">
        <v>16</v>
      </c>
      <c r="F331" s="173">
        <v>41219</v>
      </c>
      <c r="G331" s="172" t="s">
        <v>672</v>
      </c>
    </row>
    <row r="332" spans="2:7" x14ac:dyDescent="0.2">
      <c r="B332" t="s">
        <v>455</v>
      </c>
      <c r="C332" s="171">
        <v>1.8020833333333E-2</v>
      </c>
      <c r="E332" s="176">
        <v>16</v>
      </c>
      <c r="F332" s="173">
        <v>41219</v>
      </c>
      <c r="G332" s="172" t="s">
        <v>672</v>
      </c>
    </row>
    <row r="333" spans="2:7" x14ac:dyDescent="0.2">
      <c r="B333" t="s">
        <v>456</v>
      </c>
      <c r="C333" s="171">
        <v>1.7557870370369998E-2</v>
      </c>
      <c r="E333" s="176">
        <v>16</v>
      </c>
      <c r="F333" s="173">
        <v>41219</v>
      </c>
      <c r="G333" s="172" t="s">
        <v>672</v>
      </c>
    </row>
    <row r="334" spans="2:7" x14ac:dyDescent="0.2">
      <c r="B334" t="s">
        <v>457</v>
      </c>
      <c r="C334" s="171">
        <v>1.5648148148148001E-2</v>
      </c>
      <c r="E334" s="176">
        <v>16</v>
      </c>
      <c r="F334" s="173">
        <v>41219</v>
      </c>
      <c r="G334" s="172" t="s">
        <v>672</v>
      </c>
    </row>
    <row r="335" spans="2:7" x14ac:dyDescent="0.2">
      <c r="B335" t="s">
        <v>458</v>
      </c>
      <c r="C335" s="171">
        <v>1.8483796296295998E-2</v>
      </c>
      <c r="E335" s="176">
        <v>16</v>
      </c>
      <c r="F335" s="173">
        <v>41219</v>
      </c>
      <c r="G335" s="172" t="s">
        <v>672</v>
      </c>
    </row>
    <row r="336" spans="2:7" x14ac:dyDescent="0.2">
      <c r="B336" t="s">
        <v>466</v>
      </c>
      <c r="C336" s="171">
        <v>1.6956018518517999E-2</v>
      </c>
      <c r="E336" s="176">
        <v>16</v>
      </c>
      <c r="F336" s="173">
        <v>41219</v>
      </c>
      <c r="G336" s="172" t="s">
        <v>672</v>
      </c>
    </row>
    <row r="337" spans="2:7" x14ac:dyDescent="0.2">
      <c r="B337" t="s">
        <v>467</v>
      </c>
      <c r="C337" s="171">
        <v>2.0856481481482E-2</v>
      </c>
      <c r="E337" s="176">
        <v>16</v>
      </c>
      <c r="F337" s="173">
        <v>41219</v>
      </c>
      <c r="G337" s="172" t="s">
        <v>672</v>
      </c>
    </row>
    <row r="338" spans="2:7" x14ac:dyDescent="0.2">
      <c r="B338" t="s">
        <v>468</v>
      </c>
      <c r="C338" s="171">
        <v>1.8749999999999999E-2</v>
      </c>
      <c r="E338" s="176">
        <v>16</v>
      </c>
      <c r="F338" s="173">
        <v>41219</v>
      </c>
      <c r="G338" s="172" t="s">
        <v>672</v>
      </c>
    </row>
    <row r="339" spans="2:7" x14ac:dyDescent="0.2">
      <c r="B339" t="s">
        <v>422</v>
      </c>
      <c r="C339" s="171">
        <v>1.6030092592593002E-2</v>
      </c>
      <c r="E339" s="176">
        <v>16</v>
      </c>
      <c r="F339" s="173">
        <v>41219</v>
      </c>
      <c r="G339" s="172" t="s">
        <v>672</v>
      </c>
    </row>
    <row r="340" spans="2:7" x14ac:dyDescent="0.2">
      <c r="B340" t="s">
        <v>472</v>
      </c>
      <c r="C340" s="171">
        <v>1.6921296296296E-2</v>
      </c>
      <c r="E340" s="176">
        <v>16</v>
      </c>
      <c r="F340" s="173">
        <v>41219</v>
      </c>
      <c r="G340" s="172" t="s">
        <v>672</v>
      </c>
    </row>
    <row r="341" spans="2:7" x14ac:dyDescent="0.2">
      <c r="B341" t="s">
        <v>473</v>
      </c>
      <c r="C341" s="171">
        <v>1.6979166666667E-2</v>
      </c>
      <c r="E341" s="176">
        <v>16</v>
      </c>
      <c r="F341" s="173">
        <v>41219</v>
      </c>
      <c r="G341" s="172" t="s">
        <v>672</v>
      </c>
    </row>
    <row r="342" spans="2:7" x14ac:dyDescent="0.2">
      <c r="B342" t="s">
        <v>475</v>
      </c>
      <c r="C342" s="171">
        <v>1.8344907407407001E-2</v>
      </c>
      <c r="E342" s="176">
        <v>16</v>
      </c>
      <c r="F342" s="173">
        <v>41219</v>
      </c>
      <c r="G342" s="172" t="s">
        <v>672</v>
      </c>
    </row>
    <row r="343" spans="2:7" x14ac:dyDescent="0.2">
      <c r="B343" t="s">
        <v>476</v>
      </c>
      <c r="C343" s="171">
        <v>1.5625E-2</v>
      </c>
      <c r="E343" s="176">
        <v>16</v>
      </c>
      <c r="F343" s="173">
        <v>41219</v>
      </c>
      <c r="G343" s="172" t="s">
        <v>672</v>
      </c>
    </row>
    <row r="344" spans="2:7" x14ac:dyDescent="0.2">
      <c r="B344" t="s">
        <v>477</v>
      </c>
      <c r="C344" s="171">
        <v>1.6550925925926E-2</v>
      </c>
      <c r="E344" s="176">
        <v>16</v>
      </c>
      <c r="F344" s="173">
        <v>41219</v>
      </c>
      <c r="G344" s="172" t="s">
        <v>672</v>
      </c>
    </row>
    <row r="345" spans="2:7" x14ac:dyDescent="0.2">
      <c r="B345" t="s">
        <v>479</v>
      </c>
      <c r="C345" s="171">
        <v>1.7303240740741001E-2</v>
      </c>
      <c r="E345" s="176">
        <v>16</v>
      </c>
      <c r="F345" s="173">
        <v>41219</v>
      </c>
      <c r="G345" s="172" t="s">
        <v>672</v>
      </c>
    </row>
    <row r="346" spans="2:7" x14ac:dyDescent="0.2">
      <c r="B346" t="s">
        <v>481</v>
      </c>
      <c r="C346" s="171">
        <v>1.6805555555556E-2</v>
      </c>
      <c r="E346" s="176">
        <v>16</v>
      </c>
      <c r="F346" s="173">
        <v>41219</v>
      </c>
      <c r="G346" s="172" t="s">
        <v>672</v>
      </c>
    </row>
    <row r="347" spans="2:7" x14ac:dyDescent="0.2">
      <c r="B347" t="s">
        <v>482</v>
      </c>
      <c r="C347" s="171">
        <v>1.9097222222222002E-2</v>
      </c>
      <c r="E347" s="176">
        <v>16</v>
      </c>
      <c r="F347" s="173">
        <v>41219</v>
      </c>
      <c r="G347" s="172" t="s">
        <v>672</v>
      </c>
    </row>
    <row r="348" spans="2:7" x14ac:dyDescent="0.2">
      <c r="B348" t="s">
        <v>483</v>
      </c>
      <c r="C348" s="171">
        <v>1.8252314814814999E-2</v>
      </c>
      <c r="E348" s="176">
        <v>16</v>
      </c>
      <c r="F348" s="173">
        <v>41219</v>
      </c>
      <c r="G348" s="172" t="s">
        <v>672</v>
      </c>
    </row>
    <row r="349" spans="2:7" x14ac:dyDescent="0.2">
      <c r="B349" t="s">
        <v>420</v>
      </c>
      <c r="C349" s="171">
        <v>1.6388888888889001E-2</v>
      </c>
      <c r="E349" s="176">
        <v>16</v>
      </c>
      <c r="F349" s="173">
        <v>41219</v>
      </c>
      <c r="G349" s="172" t="s">
        <v>672</v>
      </c>
    </row>
    <row r="350" spans="2:7" x14ac:dyDescent="0.2">
      <c r="B350" t="s">
        <v>489</v>
      </c>
      <c r="C350" s="171">
        <v>1.7349537037037E-2</v>
      </c>
      <c r="E350" s="176">
        <v>16</v>
      </c>
      <c r="F350" s="173">
        <v>41219</v>
      </c>
      <c r="G350" s="172" t="s">
        <v>672</v>
      </c>
    </row>
    <row r="351" spans="2:7" x14ac:dyDescent="0.2">
      <c r="B351" t="s">
        <v>419</v>
      </c>
      <c r="C351" s="171">
        <v>1.5347222222222E-2</v>
      </c>
      <c r="E351" s="176">
        <v>16</v>
      </c>
      <c r="F351" s="173">
        <v>41219</v>
      </c>
      <c r="G351" s="172" t="s">
        <v>672</v>
      </c>
    </row>
    <row r="352" spans="2:7" x14ac:dyDescent="0.2">
      <c r="B352" t="s">
        <v>496</v>
      </c>
      <c r="C352" s="171">
        <v>1.8055555555556001E-2</v>
      </c>
      <c r="E352" s="176">
        <v>16</v>
      </c>
      <c r="F352" s="173">
        <v>41219</v>
      </c>
      <c r="G352" s="172" t="s">
        <v>672</v>
      </c>
    </row>
    <row r="353" spans="2:7" x14ac:dyDescent="0.2">
      <c r="B353" t="s">
        <v>497</v>
      </c>
      <c r="C353" s="171">
        <v>1.7974537037037001E-2</v>
      </c>
      <c r="E353" s="176">
        <v>16</v>
      </c>
      <c r="F353" s="173">
        <v>41219</v>
      </c>
      <c r="G353" s="172" t="s">
        <v>672</v>
      </c>
    </row>
    <row r="354" spans="2:7" x14ac:dyDescent="0.2">
      <c r="B354" t="s">
        <v>499</v>
      </c>
      <c r="C354" s="171">
        <v>1.7881944444443999E-2</v>
      </c>
      <c r="E354" s="176">
        <v>16</v>
      </c>
      <c r="F354" s="173">
        <v>41219</v>
      </c>
      <c r="G354" s="172" t="s">
        <v>672</v>
      </c>
    </row>
    <row r="355" spans="2:7" x14ac:dyDescent="0.2">
      <c r="B355" t="s">
        <v>500</v>
      </c>
      <c r="C355" s="171">
        <v>1.7766203703703999E-2</v>
      </c>
      <c r="E355" s="176">
        <v>16</v>
      </c>
      <c r="F355" s="173">
        <v>41219</v>
      </c>
      <c r="G355" s="172" t="s">
        <v>672</v>
      </c>
    </row>
    <row r="356" spans="2:7" x14ac:dyDescent="0.2">
      <c r="B356" t="s">
        <v>503</v>
      </c>
      <c r="C356" s="171">
        <v>1.8067129629629999E-2</v>
      </c>
      <c r="E356" s="176">
        <v>16</v>
      </c>
      <c r="F356" s="173">
        <v>41219</v>
      </c>
      <c r="G356" s="172" t="s">
        <v>672</v>
      </c>
    </row>
    <row r="357" spans="2:7" x14ac:dyDescent="0.2">
      <c r="B357" t="s">
        <v>507</v>
      </c>
      <c r="C357" s="171">
        <v>1.8321759259259E-2</v>
      </c>
      <c r="E357" s="176">
        <v>16</v>
      </c>
      <c r="F357" s="173">
        <v>41219</v>
      </c>
      <c r="G357" s="172" t="s">
        <v>672</v>
      </c>
    </row>
    <row r="358" spans="2:7" x14ac:dyDescent="0.2">
      <c r="B358" t="s">
        <v>519</v>
      </c>
      <c r="C358" s="171">
        <v>1.7418981481482E-2</v>
      </c>
      <c r="E358" s="176">
        <v>16</v>
      </c>
      <c r="F358" s="173">
        <v>41219</v>
      </c>
      <c r="G358" s="172" t="s">
        <v>672</v>
      </c>
    </row>
    <row r="359" spans="2:7" x14ac:dyDescent="0.2">
      <c r="B359" t="s">
        <v>429</v>
      </c>
      <c r="C359" s="171">
        <v>1.8923611111110999E-2</v>
      </c>
      <c r="E359" s="176">
        <v>16</v>
      </c>
      <c r="F359" s="173">
        <v>41219</v>
      </c>
      <c r="G359" s="172" t="s">
        <v>672</v>
      </c>
    </row>
    <row r="360" spans="2:7" x14ac:dyDescent="0.2">
      <c r="B360" t="s">
        <v>522</v>
      </c>
      <c r="C360" s="171">
        <v>1.8587962962963001E-2</v>
      </c>
      <c r="E360" s="176">
        <v>16</v>
      </c>
      <c r="F360" s="173">
        <v>41219</v>
      </c>
      <c r="G360" s="172" t="s">
        <v>672</v>
      </c>
    </row>
    <row r="361" spans="2:7" x14ac:dyDescent="0.2">
      <c r="B361" t="s">
        <v>527</v>
      </c>
      <c r="C361" s="171">
        <v>1.9467592592593001E-2</v>
      </c>
      <c r="E361" s="176">
        <v>16</v>
      </c>
      <c r="F361" s="173">
        <v>41219</v>
      </c>
      <c r="G361" s="172" t="s">
        <v>672</v>
      </c>
    </row>
    <row r="362" spans="2:7" x14ac:dyDescent="0.2">
      <c r="B362" t="s">
        <v>528</v>
      </c>
      <c r="C362" s="171">
        <v>1.7361111111111001E-2</v>
      </c>
      <c r="E362" s="176">
        <v>16</v>
      </c>
      <c r="F362" s="173">
        <v>41219</v>
      </c>
      <c r="G362" s="172" t="s">
        <v>672</v>
      </c>
    </row>
    <row r="363" spans="2:7" x14ac:dyDescent="0.2">
      <c r="B363" t="s">
        <v>529</v>
      </c>
      <c r="C363" s="171">
        <v>1.8078703703703999E-2</v>
      </c>
      <c r="E363" s="176">
        <v>16</v>
      </c>
      <c r="F363" s="173">
        <v>41219</v>
      </c>
      <c r="G363" s="172" t="s">
        <v>672</v>
      </c>
    </row>
    <row r="364" spans="2:7" x14ac:dyDescent="0.2">
      <c r="B364" t="s">
        <v>421</v>
      </c>
      <c r="C364" s="171">
        <v>1.7395833333333E-2</v>
      </c>
      <c r="E364" s="176">
        <v>16</v>
      </c>
      <c r="F364" s="173">
        <v>41219</v>
      </c>
      <c r="G364" s="172" t="s">
        <v>672</v>
      </c>
    </row>
    <row r="365" spans="2:7" x14ac:dyDescent="0.2">
      <c r="B365" t="s">
        <v>531</v>
      </c>
      <c r="C365" s="171">
        <v>1.8391203703704E-2</v>
      </c>
      <c r="E365" s="176">
        <v>16</v>
      </c>
      <c r="F365" s="173">
        <v>41219</v>
      </c>
      <c r="G365" s="172" t="s">
        <v>672</v>
      </c>
    </row>
    <row r="366" spans="2:7" x14ac:dyDescent="0.2">
      <c r="B366" t="s">
        <v>532</v>
      </c>
      <c r="C366" s="171">
        <v>2.0532407407407E-2</v>
      </c>
      <c r="E366" s="176">
        <v>16</v>
      </c>
      <c r="F366" s="173">
        <v>41219</v>
      </c>
      <c r="G366" s="172" t="s">
        <v>672</v>
      </c>
    </row>
    <row r="367" spans="2:7" x14ac:dyDescent="0.2">
      <c r="B367" t="s">
        <v>534</v>
      </c>
      <c r="C367" s="171">
        <v>2.2025462962963E-2</v>
      </c>
      <c r="E367" s="176">
        <v>16</v>
      </c>
      <c r="F367" s="173">
        <v>41219</v>
      </c>
      <c r="G367" s="172" t="s">
        <v>672</v>
      </c>
    </row>
    <row r="368" spans="2:7" x14ac:dyDescent="0.2">
      <c r="B368" t="s">
        <v>543</v>
      </c>
      <c r="C368" s="171">
        <v>1.7557870370369998E-2</v>
      </c>
      <c r="E368" s="176">
        <v>16</v>
      </c>
      <c r="F368" s="173">
        <v>41219</v>
      </c>
      <c r="G368" s="172" t="s">
        <v>672</v>
      </c>
    </row>
    <row r="369" spans="2:7" x14ac:dyDescent="0.2">
      <c r="B369" t="s">
        <v>554</v>
      </c>
      <c r="C369" s="171">
        <v>1.9305555555555999E-2</v>
      </c>
      <c r="E369" s="176">
        <v>16</v>
      </c>
      <c r="F369" s="173">
        <v>41219</v>
      </c>
      <c r="G369" s="172" t="s">
        <v>672</v>
      </c>
    </row>
    <row r="370" spans="2:7" x14ac:dyDescent="0.2">
      <c r="B370" t="s">
        <v>581</v>
      </c>
      <c r="C370" s="171">
        <v>2.8067129629630001E-2</v>
      </c>
      <c r="E370" s="176">
        <v>16</v>
      </c>
      <c r="F370" s="173">
        <v>41219</v>
      </c>
      <c r="G370" s="172" t="s">
        <v>672</v>
      </c>
    </row>
    <row r="371" spans="2:7" x14ac:dyDescent="0.2">
      <c r="B371" t="s">
        <v>597</v>
      </c>
      <c r="C371" s="171">
        <v>1.9502314814815E-2</v>
      </c>
      <c r="E371" s="176">
        <v>16</v>
      </c>
      <c r="F371" s="173">
        <v>41219</v>
      </c>
      <c r="G371" s="172" t="s">
        <v>672</v>
      </c>
    </row>
    <row r="372" spans="2:7" x14ac:dyDescent="0.2">
      <c r="B372" t="s">
        <v>612</v>
      </c>
      <c r="C372" s="171">
        <v>1.8124999999999999E-2</v>
      </c>
      <c r="E372" s="176">
        <v>16</v>
      </c>
      <c r="F372" s="173">
        <v>41219</v>
      </c>
      <c r="G372" s="172" t="s">
        <v>672</v>
      </c>
    </row>
    <row r="373" spans="2:7" x14ac:dyDescent="0.2">
      <c r="B373" t="s">
        <v>648</v>
      </c>
      <c r="C373" s="171">
        <v>1.9490740740740999E-2</v>
      </c>
      <c r="E373" s="176">
        <v>16</v>
      </c>
      <c r="F373" s="173">
        <v>41219</v>
      </c>
      <c r="G373" s="172" t="s">
        <v>672</v>
      </c>
    </row>
    <row r="374" spans="2:7" x14ac:dyDescent="0.2">
      <c r="B374" t="s">
        <v>661</v>
      </c>
      <c r="C374" s="171">
        <v>1.8819444444444E-2</v>
      </c>
      <c r="E374" s="176">
        <v>16</v>
      </c>
      <c r="F374" s="173">
        <v>41219</v>
      </c>
      <c r="G374" s="172" t="s">
        <v>672</v>
      </c>
    </row>
    <row r="375" spans="2:7" x14ac:dyDescent="0.2">
      <c r="B375" t="s">
        <v>432</v>
      </c>
      <c r="C375" s="171">
        <v>1.6527777777777999E-2</v>
      </c>
      <c r="E375" s="176">
        <v>16</v>
      </c>
      <c r="F375" s="173">
        <v>41226</v>
      </c>
      <c r="G375" s="172" t="s">
        <v>672</v>
      </c>
    </row>
    <row r="376" spans="2:7" x14ac:dyDescent="0.2">
      <c r="B376" t="s">
        <v>434</v>
      </c>
      <c r="C376" s="171">
        <v>1.8530092592593E-2</v>
      </c>
      <c r="E376" s="176">
        <v>16</v>
      </c>
      <c r="F376" s="173">
        <v>41226</v>
      </c>
      <c r="G376" s="172" t="s">
        <v>672</v>
      </c>
    </row>
    <row r="377" spans="2:7" x14ac:dyDescent="0.2">
      <c r="B377" t="s">
        <v>443</v>
      </c>
      <c r="C377" s="171">
        <v>2.6192129629629999E-2</v>
      </c>
      <c r="E377" s="176">
        <v>16</v>
      </c>
      <c r="F377" s="173">
        <v>41226</v>
      </c>
      <c r="G377" s="172" t="s">
        <v>672</v>
      </c>
    </row>
    <row r="378" spans="2:7" x14ac:dyDescent="0.2">
      <c r="B378" t="s">
        <v>445</v>
      </c>
      <c r="C378" s="171">
        <v>2.2245370370369999E-2</v>
      </c>
      <c r="E378" s="176">
        <v>16</v>
      </c>
      <c r="F378" s="173">
        <v>41226</v>
      </c>
      <c r="G378" s="172" t="s">
        <v>672</v>
      </c>
    </row>
    <row r="379" spans="2:7" x14ac:dyDescent="0.2">
      <c r="B379" t="s">
        <v>454</v>
      </c>
      <c r="C379" s="171">
        <v>1.6736111111111E-2</v>
      </c>
      <c r="E379" s="176">
        <v>16</v>
      </c>
      <c r="F379" s="173">
        <v>41226</v>
      </c>
      <c r="G379" s="172" t="s">
        <v>672</v>
      </c>
    </row>
    <row r="380" spans="2:7" x14ac:dyDescent="0.2">
      <c r="B380" t="s">
        <v>457</v>
      </c>
      <c r="C380" s="171">
        <v>1.5601851851852E-2</v>
      </c>
      <c r="E380" s="176">
        <v>16</v>
      </c>
      <c r="F380" s="173">
        <v>41226</v>
      </c>
      <c r="G380" s="172" t="s">
        <v>672</v>
      </c>
    </row>
    <row r="381" spans="2:7" x14ac:dyDescent="0.2">
      <c r="B381" t="s">
        <v>459</v>
      </c>
      <c r="C381" s="171">
        <v>1.8171296296296002E-2</v>
      </c>
      <c r="E381" s="176">
        <v>16</v>
      </c>
      <c r="F381" s="173">
        <v>41226</v>
      </c>
      <c r="G381" s="172" t="s">
        <v>672</v>
      </c>
    </row>
    <row r="382" spans="2:7" x14ac:dyDescent="0.2">
      <c r="B382" t="s">
        <v>469</v>
      </c>
      <c r="C382" s="171">
        <v>1.9375E-2</v>
      </c>
      <c r="E382" s="176">
        <v>16</v>
      </c>
      <c r="F382" s="173">
        <v>41226</v>
      </c>
      <c r="G382" s="172" t="s">
        <v>672</v>
      </c>
    </row>
    <row r="383" spans="2:7" x14ac:dyDescent="0.2">
      <c r="B383" t="s">
        <v>473</v>
      </c>
      <c r="C383" s="171">
        <v>1.6886574074073998E-2</v>
      </c>
      <c r="E383" s="176">
        <v>16</v>
      </c>
      <c r="F383" s="173">
        <v>41226</v>
      </c>
      <c r="G383" s="172" t="s">
        <v>672</v>
      </c>
    </row>
    <row r="384" spans="2:7" x14ac:dyDescent="0.2">
      <c r="B384" t="s">
        <v>424</v>
      </c>
      <c r="C384" s="171">
        <v>1.7858796296296001E-2</v>
      </c>
      <c r="E384" s="176">
        <v>16</v>
      </c>
      <c r="F384" s="173">
        <v>41226</v>
      </c>
      <c r="G384" s="172" t="s">
        <v>672</v>
      </c>
    </row>
    <row r="385" spans="2:7" x14ac:dyDescent="0.2">
      <c r="B385" t="s">
        <v>481</v>
      </c>
      <c r="C385" s="171">
        <v>1.6597222222221999E-2</v>
      </c>
      <c r="E385" s="176">
        <v>16</v>
      </c>
      <c r="F385" s="173">
        <v>41226</v>
      </c>
      <c r="G385" s="172" t="s">
        <v>672</v>
      </c>
    </row>
    <row r="386" spans="2:7" x14ac:dyDescent="0.2">
      <c r="B386" t="s">
        <v>482</v>
      </c>
      <c r="C386" s="171">
        <v>1.9050925925925999E-2</v>
      </c>
      <c r="E386" s="176">
        <v>16</v>
      </c>
      <c r="F386" s="173">
        <v>41226</v>
      </c>
      <c r="G386" s="172" t="s">
        <v>672</v>
      </c>
    </row>
    <row r="387" spans="2:7" x14ac:dyDescent="0.2">
      <c r="B387" t="s">
        <v>483</v>
      </c>
      <c r="C387" s="171">
        <v>1.7824074074073999E-2</v>
      </c>
      <c r="E387" s="176">
        <v>16</v>
      </c>
      <c r="F387" s="173">
        <v>41226</v>
      </c>
      <c r="G387" s="172" t="s">
        <v>672</v>
      </c>
    </row>
    <row r="388" spans="2:7" x14ac:dyDescent="0.2">
      <c r="B388" t="s">
        <v>487</v>
      </c>
      <c r="C388" s="171">
        <v>2.0115740740741E-2</v>
      </c>
      <c r="E388" s="176">
        <v>16</v>
      </c>
      <c r="F388" s="173">
        <v>41226</v>
      </c>
      <c r="G388" s="172" t="s">
        <v>672</v>
      </c>
    </row>
    <row r="389" spans="2:7" x14ac:dyDescent="0.2">
      <c r="B389" t="s">
        <v>420</v>
      </c>
      <c r="C389" s="171">
        <v>1.6331018518517999E-2</v>
      </c>
      <c r="E389" s="176">
        <v>16</v>
      </c>
      <c r="F389" s="173">
        <v>41226</v>
      </c>
      <c r="G389" s="172" t="s">
        <v>672</v>
      </c>
    </row>
    <row r="390" spans="2:7" x14ac:dyDescent="0.2">
      <c r="B390" t="s">
        <v>491</v>
      </c>
      <c r="C390" s="171">
        <v>1.5416666666667E-2</v>
      </c>
      <c r="E390" s="176">
        <v>16</v>
      </c>
      <c r="F390" s="173">
        <v>41226</v>
      </c>
      <c r="G390" s="172" t="s">
        <v>672</v>
      </c>
    </row>
    <row r="391" spans="2:7" x14ac:dyDescent="0.2">
      <c r="B391" t="s">
        <v>419</v>
      </c>
      <c r="C391" s="171">
        <v>1.525462962963E-2</v>
      </c>
      <c r="E391" s="176">
        <v>16</v>
      </c>
      <c r="F391" s="173">
        <v>41226</v>
      </c>
      <c r="G391" s="172" t="s">
        <v>672</v>
      </c>
    </row>
    <row r="392" spans="2:7" x14ac:dyDescent="0.2">
      <c r="B392" t="s">
        <v>495</v>
      </c>
      <c r="C392" s="171">
        <v>1.6307870370370001E-2</v>
      </c>
      <c r="E392" s="176">
        <v>16</v>
      </c>
      <c r="F392" s="173">
        <v>41226</v>
      </c>
      <c r="G392" s="172" t="s">
        <v>672</v>
      </c>
    </row>
    <row r="393" spans="2:7" x14ac:dyDescent="0.2">
      <c r="B393" t="s">
        <v>496</v>
      </c>
      <c r="C393" s="171">
        <v>1.7858796296296001E-2</v>
      </c>
      <c r="E393" s="176">
        <v>16</v>
      </c>
      <c r="F393" s="173">
        <v>41226</v>
      </c>
      <c r="G393" s="172" t="s">
        <v>672</v>
      </c>
    </row>
    <row r="394" spans="2:7" x14ac:dyDescent="0.2">
      <c r="B394" t="s">
        <v>498</v>
      </c>
      <c r="C394" s="171">
        <v>1.7465277777778E-2</v>
      </c>
      <c r="E394" s="176">
        <v>16</v>
      </c>
      <c r="F394" s="173">
        <v>41226</v>
      </c>
      <c r="G394" s="172" t="s">
        <v>672</v>
      </c>
    </row>
    <row r="395" spans="2:7" x14ac:dyDescent="0.2">
      <c r="B395" t="s">
        <v>500</v>
      </c>
      <c r="C395" s="171">
        <v>1.7858796296296001E-2</v>
      </c>
      <c r="E395" s="176">
        <v>16</v>
      </c>
      <c r="F395" s="173">
        <v>41226</v>
      </c>
      <c r="G395" s="172" t="s">
        <v>672</v>
      </c>
    </row>
    <row r="396" spans="2:7" x14ac:dyDescent="0.2">
      <c r="B396" t="s">
        <v>507</v>
      </c>
      <c r="C396" s="171">
        <v>1.7476851851852E-2</v>
      </c>
      <c r="E396" s="176">
        <v>16</v>
      </c>
      <c r="F396" s="173">
        <v>41226</v>
      </c>
      <c r="G396" s="172" t="s">
        <v>672</v>
      </c>
    </row>
    <row r="397" spans="2:7" x14ac:dyDescent="0.2">
      <c r="B397" t="s">
        <v>509</v>
      </c>
      <c r="C397" s="171">
        <v>2.0138888888889001E-2</v>
      </c>
      <c r="E397" s="176">
        <v>16</v>
      </c>
      <c r="F397" s="173">
        <v>41226</v>
      </c>
      <c r="G397" s="172" t="s">
        <v>672</v>
      </c>
    </row>
    <row r="398" spans="2:7" x14ac:dyDescent="0.2">
      <c r="B398" t="s">
        <v>510</v>
      </c>
      <c r="C398" s="171">
        <v>1.7928240740741001E-2</v>
      </c>
      <c r="E398" s="176">
        <v>16</v>
      </c>
      <c r="F398" s="173">
        <v>41226</v>
      </c>
      <c r="G398" s="172" t="s">
        <v>672</v>
      </c>
    </row>
    <row r="399" spans="2:7" x14ac:dyDescent="0.2">
      <c r="B399" t="s">
        <v>511</v>
      </c>
      <c r="C399" s="171">
        <v>1.5694444444444001E-2</v>
      </c>
      <c r="E399" s="176">
        <v>16</v>
      </c>
      <c r="F399" s="173">
        <v>41226</v>
      </c>
      <c r="G399" s="172" t="s">
        <v>672</v>
      </c>
    </row>
    <row r="400" spans="2:7" x14ac:dyDescent="0.2">
      <c r="B400" t="s">
        <v>429</v>
      </c>
      <c r="C400" s="171">
        <v>1.912037037037E-2</v>
      </c>
      <c r="E400" s="176">
        <v>16</v>
      </c>
      <c r="F400" s="173">
        <v>41226</v>
      </c>
      <c r="G400" s="172" t="s">
        <v>672</v>
      </c>
    </row>
    <row r="401" spans="2:7" x14ac:dyDescent="0.2">
      <c r="B401" t="s">
        <v>523</v>
      </c>
      <c r="C401" s="171">
        <v>2.0405092592592999E-2</v>
      </c>
      <c r="E401" s="176">
        <v>16</v>
      </c>
      <c r="F401" s="173">
        <v>41226</v>
      </c>
      <c r="G401" s="172" t="s">
        <v>672</v>
      </c>
    </row>
    <row r="402" spans="2:7" x14ac:dyDescent="0.2">
      <c r="B402" t="s">
        <v>525</v>
      </c>
      <c r="C402" s="171">
        <v>1.7824074074073999E-2</v>
      </c>
      <c r="E402" s="176">
        <v>16</v>
      </c>
      <c r="F402" s="173">
        <v>41226</v>
      </c>
      <c r="G402" s="172" t="s">
        <v>672</v>
      </c>
    </row>
    <row r="403" spans="2:7" x14ac:dyDescent="0.2">
      <c r="B403" t="s">
        <v>526</v>
      </c>
      <c r="C403" s="171">
        <v>1.7546296296296001E-2</v>
      </c>
      <c r="E403" s="176">
        <v>16</v>
      </c>
      <c r="F403" s="173">
        <v>41226</v>
      </c>
      <c r="G403" s="172" t="s">
        <v>672</v>
      </c>
    </row>
    <row r="404" spans="2:7" x14ac:dyDescent="0.2">
      <c r="B404" t="s">
        <v>527</v>
      </c>
      <c r="C404" s="171">
        <v>1.9155092592593001E-2</v>
      </c>
      <c r="E404" s="176">
        <v>16</v>
      </c>
      <c r="F404" s="173">
        <v>41226</v>
      </c>
      <c r="G404" s="172" t="s">
        <v>672</v>
      </c>
    </row>
    <row r="405" spans="2:7" x14ac:dyDescent="0.2">
      <c r="B405" t="s">
        <v>528</v>
      </c>
      <c r="C405" s="171">
        <v>1.7256944444443999E-2</v>
      </c>
      <c r="E405" s="176">
        <v>16</v>
      </c>
      <c r="F405" s="173">
        <v>41226</v>
      </c>
      <c r="G405" s="172" t="s">
        <v>672</v>
      </c>
    </row>
    <row r="406" spans="2:7" x14ac:dyDescent="0.2">
      <c r="B406" t="s">
        <v>423</v>
      </c>
      <c r="C406" s="171">
        <v>1.7175925925926001E-2</v>
      </c>
      <c r="E406" s="176">
        <v>16</v>
      </c>
      <c r="F406" s="173">
        <v>41226</v>
      </c>
      <c r="G406" s="172" t="s">
        <v>672</v>
      </c>
    </row>
    <row r="407" spans="2:7" x14ac:dyDescent="0.2">
      <c r="B407" t="s">
        <v>529</v>
      </c>
      <c r="C407" s="171">
        <v>1.8182870370369999E-2</v>
      </c>
      <c r="E407" s="176">
        <v>16</v>
      </c>
      <c r="F407" s="173">
        <v>41226</v>
      </c>
      <c r="G407" s="172" t="s">
        <v>672</v>
      </c>
    </row>
    <row r="408" spans="2:7" x14ac:dyDescent="0.2">
      <c r="B408" t="s">
        <v>533</v>
      </c>
      <c r="C408" s="171">
        <v>1.8888888888889E-2</v>
      </c>
      <c r="E408" s="176">
        <v>16</v>
      </c>
      <c r="F408" s="173">
        <v>41226</v>
      </c>
      <c r="G408" s="172" t="s">
        <v>672</v>
      </c>
    </row>
    <row r="409" spans="2:7" x14ac:dyDescent="0.2">
      <c r="B409" t="s">
        <v>535</v>
      </c>
      <c r="C409" s="171">
        <v>1.9074074074074E-2</v>
      </c>
      <c r="E409" s="176">
        <v>16</v>
      </c>
      <c r="F409" s="173">
        <v>41226</v>
      </c>
      <c r="G409" s="172" t="s">
        <v>672</v>
      </c>
    </row>
    <row r="410" spans="2:7" x14ac:dyDescent="0.2">
      <c r="B410" t="s">
        <v>538</v>
      </c>
      <c r="C410" s="171">
        <v>2.0868055555556E-2</v>
      </c>
      <c r="E410" s="176">
        <v>16</v>
      </c>
      <c r="F410" s="173">
        <v>41226</v>
      </c>
      <c r="G410" s="172" t="s">
        <v>672</v>
      </c>
    </row>
    <row r="411" spans="2:7" x14ac:dyDescent="0.2">
      <c r="B411" t="s">
        <v>428</v>
      </c>
      <c r="C411" s="171">
        <v>1.8518518518518001E-2</v>
      </c>
      <c r="E411" s="176">
        <v>16</v>
      </c>
      <c r="F411" s="173">
        <v>41226</v>
      </c>
      <c r="G411" s="172" t="s">
        <v>672</v>
      </c>
    </row>
    <row r="412" spans="2:7" x14ac:dyDescent="0.2">
      <c r="B412" t="s">
        <v>543</v>
      </c>
      <c r="C412" s="171">
        <v>1.7719907407407001E-2</v>
      </c>
      <c r="E412" s="176">
        <v>16</v>
      </c>
      <c r="F412" s="173">
        <v>41226</v>
      </c>
      <c r="G412" s="172" t="s">
        <v>672</v>
      </c>
    </row>
    <row r="413" spans="2:7" x14ac:dyDescent="0.2">
      <c r="B413" t="s">
        <v>546</v>
      </c>
      <c r="C413" s="171">
        <v>1.7893518518518E-2</v>
      </c>
      <c r="E413" s="176">
        <v>16</v>
      </c>
      <c r="F413" s="173">
        <v>41226</v>
      </c>
      <c r="G413" s="172" t="s">
        <v>672</v>
      </c>
    </row>
    <row r="414" spans="2:7" x14ac:dyDescent="0.2">
      <c r="B414" t="s">
        <v>547</v>
      </c>
      <c r="C414" s="171">
        <v>2.287037037037E-2</v>
      </c>
      <c r="E414" s="176">
        <v>16</v>
      </c>
      <c r="F414" s="173">
        <v>41226</v>
      </c>
      <c r="G414" s="172" t="s">
        <v>672</v>
      </c>
    </row>
    <row r="415" spans="2:7" x14ac:dyDescent="0.2">
      <c r="B415" t="s">
        <v>549</v>
      </c>
      <c r="C415" s="171">
        <v>2.5671296296296001E-2</v>
      </c>
      <c r="E415" s="176">
        <v>16</v>
      </c>
      <c r="F415" s="173">
        <v>41226</v>
      </c>
      <c r="G415" s="172" t="s">
        <v>672</v>
      </c>
    </row>
    <row r="416" spans="2:7" x14ac:dyDescent="0.2">
      <c r="B416" t="s">
        <v>568</v>
      </c>
      <c r="C416" s="171">
        <v>2.1747685185184999E-2</v>
      </c>
      <c r="E416" s="176">
        <v>16</v>
      </c>
      <c r="F416" s="173">
        <v>41226</v>
      </c>
      <c r="G416" s="172" t="s">
        <v>672</v>
      </c>
    </row>
    <row r="417" spans="2:7" x14ac:dyDescent="0.2">
      <c r="B417" t="s">
        <v>573</v>
      </c>
      <c r="C417" s="171">
        <v>1.8263888888889E-2</v>
      </c>
      <c r="E417" s="176">
        <v>16</v>
      </c>
      <c r="F417" s="173">
        <v>41226</v>
      </c>
      <c r="G417" s="172" t="s">
        <v>672</v>
      </c>
    </row>
    <row r="418" spans="2:7" x14ac:dyDescent="0.2">
      <c r="B418" t="s">
        <v>591</v>
      </c>
      <c r="C418" s="171">
        <v>1.8518518518518001E-2</v>
      </c>
      <c r="E418" s="176">
        <v>16</v>
      </c>
      <c r="F418" s="173">
        <v>41226</v>
      </c>
      <c r="G418" s="172" t="s">
        <v>672</v>
      </c>
    </row>
    <row r="419" spans="2:7" x14ac:dyDescent="0.2">
      <c r="B419" t="s">
        <v>612</v>
      </c>
      <c r="C419" s="171">
        <v>1.8541666666667001E-2</v>
      </c>
      <c r="E419" s="176">
        <v>16</v>
      </c>
      <c r="F419" s="173">
        <v>41226</v>
      </c>
      <c r="G419" s="172" t="s">
        <v>672</v>
      </c>
    </row>
    <row r="420" spans="2:7" x14ac:dyDescent="0.2">
      <c r="B420" t="s">
        <v>614</v>
      </c>
      <c r="C420" s="171">
        <v>2.0578703703704002E-2</v>
      </c>
      <c r="E420" s="176">
        <v>16</v>
      </c>
      <c r="F420" s="173">
        <v>41226</v>
      </c>
      <c r="G420" s="172" t="s">
        <v>672</v>
      </c>
    </row>
    <row r="421" spans="2:7" x14ac:dyDescent="0.2">
      <c r="B421" t="s">
        <v>623</v>
      </c>
      <c r="C421" s="171">
        <v>2.2499999999999999E-2</v>
      </c>
      <c r="E421" s="176">
        <v>16</v>
      </c>
      <c r="F421" s="173">
        <v>41226</v>
      </c>
      <c r="G421" s="172" t="s">
        <v>672</v>
      </c>
    </row>
    <row r="422" spans="2:7" x14ac:dyDescent="0.2">
      <c r="B422" t="s">
        <v>628</v>
      </c>
      <c r="C422" s="171">
        <v>1.7013888888888998E-2</v>
      </c>
      <c r="E422" s="176">
        <v>16</v>
      </c>
      <c r="F422" s="173">
        <v>41226</v>
      </c>
      <c r="G422" s="172" t="s">
        <v>672</v>
      </c>
    </row>
    <row r="423" spans="2:7" x14ac:dyDescent="0.2">
      <c r="B423" t="s">
        <v>633</v>
      </c>
      <c r="C423" s="171">
        <v>1.5787037037036999E-2</v>
      </c>
      <c r="E423" s="176">
        <v>16</v>
      </c>
      <c r="F423" s="173">
        <v>41226</v>
      </c>
      <c r="G423" s="172" t="s">
        <v>672</v>
      </c>
    </row>
    <row r="424" spans="2:7" x14ac:dyDescent="0.2">
      <c r="B424" t="s">
        <v>432</v>
      </c>
      <c r="C424" s="171">
        <v>1.5972222222221999E-2</v>
      </c>
      <c r="E424" s="176">
        <v>16</v>
      </c>
      <c r="F424" s="173">
        <v>41233</v>
      </c>
      <c r="G424" s="172" t="s">
        <v>672</v>
      </c>
    </row>
    <row r="425" spans="2:7" x14ac:dyDescent="0.2">
      <c r="B425" t="s">
        <v>434</v>
      </c>
      <c r="C425" s="171">
        <v>1.7939814814814999E-2</v>
      </c>
      <c r="E425" s="176">
        <v>16</v>
      </c>
      <c r="F425" s="173">
        <v>41233</v>
      </c>
      <c r="G425" s="172" t="s">
        <v>672</v>
      </c>
    </row>
    <row r="426" spans="2:7" x14ac:dyDescent="0.2">
      <c r="B426" t="s">
        <v>436</v>
      </c>
      <c r="C426" s="171">
        <v>1.9895833333332998E-2</v>
      </c>
      <c r="E426" s="176">
        <v>16</v>
      </c>
      <c r="F426" s="173">
        <v>41233</v>
      </c>
      <c r="G426" s="172" t="s">
        <v>672</v>
      </c>
    </row>
    <row r="427" spans="2:7" x14ac:dyDescent="0.2">
      <c r="B427" t="s">
        <v>443</v>
      </c>
      <c r="C427" s="171">
        <v>2.6724537037037002E-2</v>
      </c>
      <c r="E427" s="176">
        <v>16</v>
      </c>
      <c r="F427" s="173">
        <v>41233</v>
      </c>
      <c r="G427" s="172" t="s">
        <v>672</v>
      </c>
    </row>
    <row r="428" spans="2:7" x14ac:dyDescent="0.2">
      <c r="B428" t="s">
        <v>444</v>
      </c>
      <c r="C428" s="171">
        <v>2.1898148148148E-2</v>
      </c>
      <c r="E428" s="176">
        <v>16</v>
      </c>
      <c r="F428" s="173">
        <v>41233</v>
      </c>
      <c r="G428" s="172" t="s">
        <v>672</v>
      </c>
    </row>
    <row r="429" spans="2:7" x14ac:dyDescent="0.2">
      <c r="B429" t="s">
        <v>445</v>
      </c>
      <c r="C429" s="171">
        <v>2.1979166666667001E-2</v>
      </c>
      <c r="E429" s="176">
        <v>16</v>
      </c>
      <c r="F429" s="173">
        <v>41233</v>
      </c>
      <c r="G429" s="172" t="s">
        <v>672</v>
      </c>
    </row>
    <row r="430" spans="2:7" x14ac:dyDescent="0.2">
      <c r="B430" t="s">
        <v>451</v>
      </c>
      <c r="C430" s="171">
        <v>2.0196759259259001E-2</v>
      </c>
      <c r="E430" s="176">
        <v>16</v>
      </c>
      <c r="F430" s="173">
        <v>41233</v>
      </c>
      <c r="G430" s="172" t="s">
        <v>672</v>
      </c>
    </row>
    <row r="431" spans="2:7" x14ac:dyDescent="0.2">
      <c r="B431" t="s">
        <v>454</v>
      </c>
      <c r="C431" s="171">
        <v>1.6932870370370001E-2</v>
      </c>
      <c r="E431" s="176">
        <v>16</v>
      </c>
      <c r="F431" s="173">
        <v>41233</v>
      </c>
      <c r="G431" s="172" t="s">
        <v>672</v>
      </c>
    </row>
    <row r="432" spans="2:7" x14ac:dyDescent="0.2">
      <c r="B432" t="s">
        <v>456</v>
      </c>
      <c r="C432" s="171">
        <v>2.0324074074074001E-2</v>
      </c>
      <c r="E432" s="176">
        <v>16</v>
      </c>
      <c r="F432" s="173">
        <v>41233</v>
      </c>
      <c r="G432" s="172" t="s">
        <v>672</v>
      </c>
    </row>
    <row r="433" spans="2:7" x14ac:dyDescent="0.2">
      <c r="B433" t="s">
        <v>457</v>
      </c>
      <c r="C433" s="171">
        <v>1.5358796296296001E-2</v>
      </c>
      <c r="E433" s="176">
        <v>16</v>
      </c>
      <c r="F433" s="173">
        <v>41233</v>
      </c>
      <c r="G433" s="172" t="s">
        <v>672</v>
      </c>
    </row>
    <row r="434" spans="2:7" x14ac:dyDescent="0.2">
      <c r="B434" t="s">
        <v>458</v>
      </c>
      <c r="C434" s="171">
        <v>1.8379629629629999E-2</v>
      </c>
      <c r="E434" s="176">
        <v>16</v>
      </c>
      <c r="F434" s="173">
        <v>41233</v>
      </c>
      <c r="G434" s="172" t="s">
        <v>672</v>
      </c>
    </row>
    <row r="435" spans="2:7" x14ac:dyDescent="0.2">
      <c r="B435" t="s">
        <v>459</v>
      </c>
      <c r="C435" s="171">
        <v>1.7800925925926001E-2</v>
      </c>
      <c r="E435" s="176">
        <v>16</v>
      </c>
      <c r="F435" s="173">
        <v>41233</v>
      </c>
      <c r="G435" s="172" t="s">
        <v>672</v>
      </c>
    </row>
    <row r="436" spans="2:7" x14ac:dyDescent="0.2">
      <c r="B436" t="s">
        <v>460</v>
      </c>
      <c r="C436" s="171">
        <v>1.4085648148148E-2</v>
      </c>
      <c r="E436" s="176">
        <v>16</v>
      </c>
      <c r="F436" s="173">
        <v>41233</v>
      </c>
      <c r="G436" s="172" t="s">
        <v>672</v>
      </c>
    </row>
    <row r="437" spans="2:7" x14ac:dyDescent="0.2">
      <c r="B437" t="s">
        <v>461</v>
      </c>
      <c r="C437" s="171">
        <v>1.6134259259259001E-2</v>
      </c>
      <c r="E437" s="176">
        <v>16</v>
      </c>
      <c r="F437" s="173">
        <v>41233</v>
      </c>
      <c r="G437" s="172" t="s">
        <v>672</v>
      </c>
    </row>
    <row r="438" spans="2:7" x14ac:dyDescent="0.2">
      <c r="B438" t="s">
        <v>464</v>
      </c>
      <c r="C438" s="171">
        <v>1.5868055555555999E-2</v>
      </c>
      <c r="E438" s="176">
        <v>16</v>
      </c>
      <c r="F438" s="173">
        <v>41233</v>
      </c>
      <c r="G438" s="172" t="s">
        <v>672</v>
      </c>
    </row>
    <row r="439" spans="2:7" x14ac:dyDescent="0.2">
      <c r="B439" t="s">
        <v>466</v>
      </c>
      <c r="C439" s="171">
        <v>1.7291666666667E-2</v>
      </c>
      <c r="E439" s="176">
        <v>16</v>
      </c>
      <c r="F439" s="173">
        <v>41233</v>
      </c>
      <c r="G439" s="172" t="s">
        <v>672</v>
      </c>
    </row>
    <row r="440" spans="2:7" x14ac:dyDescent="0.2">
      <c r="B440" t="s">
        <v>467</v>
      </c>
      <c r="C440" s="171">
        <v>2.1030092592592999E-2</v>
      </c>
      <c r="E440" s="176">
        <v>16</v>
      </c>
      <c r="F440" s="173">
        <v>41233</v>
      </c>
      <c r="G440" s="172" t="s">
        <v>672</v>
      </c>
    </row>
    <row r="441" spans="2:7" x14ac:dyDescent="0.2">
      <c r="B441" t="s">
        <v>422</v>
      </c>
      <c r="C441" s="171">
        <v>1.599537037037E-2</v>
      </c>
      <c r="E441" s="176">
        <v>16</v>
      </c>
      <c r="F441" s="173">
        <v>41233</v>
      </c>
      <c r="G441" s="172" t="s">
        <v>672</v>
      </c>
    </row>
    <row r="442" spans="2:7" x14ac:dyDescent="0.2">
      <c r="B442" t="s">
        <v>472</v>
      </c>
      <c r="C442" s="171">
        <v>1.7037037037037E-2</v>
      </c>
      <c r="E442" s="176">
        <v>16</v>
      </c>
      <c r="F442" s="173">
        <v>41233</v>
      </c>
      <c r="G442" s="172" t="s">
        <v>672</v>
      </c>
    </row>
    <row r="443" spans="2:7" x14ac:dyDescent="0.2">
      <c r="B443" t="s">
        <v>473</v>
      </c>
      <c r="C443" s="171">
        <v>1.6759259259259002E-2</v>
      </c>
      <c r="E443" s="176">
        <v>16</v>
      </c>
      <c r="F443" s="173">
        <v>41233</v>
      </c>
      <c r="G443" s="172" t="s">
        <v>672</v>
      </c>
    </row>
    <row r="444" spans="2:7" x14ac:dyDescent="0.2">
      <c r="B444" t="s">
        <v>474</v>
      </c>
      <c r="C444" s="171">
        <v>1.6446759259259001E-2</v>
      </c>
      <c r="E444" s="176">
        <v>16</v>
      </c>
      <c r="F444" s="173">
        <v>41233</v>
      </c>
      <c r="G444" s="172" t="s">
        <v>672</v>
      </c>
    </row>
    <row r="445" spans="2:7" x14ac:dyDescent="0.2">
      <c r="B445" t="s">
        <v>475</v>
      </c>
      <c r="C445" s="171">
        <v>1.8229166666667001E-2</v>
      </c>
      <c r="E445" s="176">
        <v>16</v>
      </c>
      <c r="F445" s="173">
        <v>41233</v>
      </c>
      <c r="G445" s="172" t="s">
        <v>672</v>
      </c>
    </row>
    <row r="446" spans="2:7" x14ac:dyDescent="0.2">
      <c r="B446" t="s">
        <v>476</v>
      </c>
      <c r="C446" s="171">
        <v>1.5833333333333002E-2</v>
      </c>
      <c r="E446" s="176">
        <v>16</v>
      </c>
      <c r="F446" s="173">
        <v>41233</v>
      </c>
      <c r="G446" s="172" t="s">
        <v>672</v>
      </c>
    </row>
    <row r="447" spans="2:7" x14ac:dyDescent="0.2">
      <c r="B447" t="s">
        <v>477</v>
      </c>
      <c r="C447" s="171">
        <v>1.6296296296296E-2</v>
      </c>
      <c r="E447" s="176">
        <v>16</v>
      </c>
      <c r="F447" s="173">
        <v>41233</v>
      </c>
      <c r="G447" s="172" t="s">
        <v>672</v>
      </c>
    </row>
    <row r="448" spans="2:7" x14ac:dyDescent="0.2">
      <c r="B448" t="s">
        <v>424</v>
      </c>
      <c r="C448" s="171">
        <v>1.7546296296296001E-2</v>
      </c>
      <c r="E448" s="176">
        <v>16</v>
      </c>
      <c r="F448" s="173">
        <v>41233</v>
      </c>
      <c r="G448" s="172" t="s">
        <v>672</v>
      </c>
    </row>
    <row r="449" spans="2:7" x14ac:dyDescent="0.2">
      <c r="B449" t="s">
        <v>479</v>
      </c>
      <c r="C449" s="171">
        <v>1.6701388888889002E-2</v>
      </c>
      <c r="E449" s="176">
        <v>16</v>
      </c>
      <c r="F449" s="173">
        <v>41233</v>
      </c>
      <c r="G449" s="172" t="s">
        <v>672</v>
      </c>
    </row>
    <row r="450" spans="2:7" x14ac:dyDescent="0.2">
      <c r="B450" t="s">
        <v>481</v>
      </c>
      <c r="C450" s="171">
        <v>1.6493055555556E-2</v>
      </c>
      <c r="E450" s="176">
        <v>16</v>
      </c>
      <c r="F450" s="173">
        <v>41233</v>
      </c>
      <c r="G450" s="172" t="s">
        <v>672</v>
      </c>
    </row>
    <row r="451" spans="2:7" x14ac:dyDescent="0.2">
      <c r="B451" t="s">
        <v>482</v>
      </c>
      <c r="C451" s="171">
        <v>1.8680555555555999E-2</v>
      </c>
      <c r="E451" s="176">
        <v>16</v>
      </c>
      <c r="F451" s="173">
        <v>41233</v>
      </c>
      <c r="G451" s="172" t="s">
        <v>672</v>
      </c>
    </row>
    <row r="452" spans="2:7" x14ac:dyDescent="0.2">
      <c r="B452" t="s">
        <v>426</v>
      </c>
      <c r="C452" s="171">
        <v>2.0370370370370001E-2</v>
      </c>
      <c r="E452" s="176">
        <v>16</v>
      </c>
      <c r="F452" s="173">
        <v>41233</v>
      </c>
      <c r="G452" s="172" t="s">
        <v>672</v>
      </c>
    </row>
    <row r="453" spans="2:7" x14ac:dyDescent="0.2">
      <c r="B453" t="s">
        <v>487</v>
      </c>
      <c r="C453" s="171">
        <v>1.9965277777777998E-2</v>
      </c>
      <c r="E453" s="176">
        <v>16</v>
      </c>
      <c r="F453" s="173">
        <v>41233</v>
      </c>
      <c r="G453" s="172" t="s">
        <v>672</v>
      </c>
    </row>
    <row r="454" spans="2:7" x14ac:dyDescent="0.2">
      <c r="B454" t="s">
        <v>420</v>
      </c>
      <c r="C454" s="171">
        <v>1.6006944444444001E-2</v>
      </c>
      <c r="E454" s="176">
        <v>16</v>
      </c>
      <c r="F454" s="173">
        <v>41233</v>
      </c>
      <c r="G454" s="172" t="s">
        <v>672</v>
      </c>
    </row>
    <row r="455" spans="2:7" x14ac:dyDescent="0.2">
      <c r="B455" t="s">
        <v>489</v>
      </c>
      <c r="C455" s="171">
        <v>1.7395833333333E-2</v>
      </c>
      <c r="E455" s="176">
        <v>16</v>
      </c>
      <c r="F455" s="173">
        <v>41233</v>
      </c>
      <c r="G455" s="172" t="s">
        <v>672</v>
      </c>
    </row>
    <row r="456" spans="2:7" x14ac:dyDescent="0.2">
      <c r="B456" t="s">
        <v>491</v>
      </c>
      <c r="C456" s="171">
        <v>1.5347222222222E-2</v>
      </c>
      <c r="E456" s="176">
        <v>16</v>
      </c>
      <c r="F456" s="173">
        <v>41233</v>
      </c>
      <c r="G456" s="172" t="s">
        <v>672</v>
      </c>
    </row>
    <row r="457" spans="2:7" x14ac:dyDescent="0.2">
      <c r="B457" t="s">
        <v>419</v>
      </c>
      <c r="C457" s="171">
        <v>1.5277777777777999E-2</v>
      </c>
      <c r="E457" s="176">
        <v>16</v>
      </c>
      <c r="F457" s="173">
        <v>41233</v>
      </c>
      <c r="G457" s="172" t="s">
        <v>672</v>
      </c>
    </row>
    <row r="458" spans="2:7" x14ac:dyDescent="0.2">
      <c r="B458" t="s">
        <v>495</v>
      </c>
      <c r="C458" s="171">
        <v>1.6168981481481999E-2</v>
      </c>
      <c r="E458" s="176">
        <v>16</v>
      </c>
      <c r="F458" s="173">
        <v>41233</v>
      </c>
      <c r="G458" s="172" t="s">
        <v>672</v>
      </c>
    </row>
    <row r="459" spans="2:7" x14ac:dyDescent="0.2">
      <c r="B459" t="s">
        <v>496</v>
      </c>
      <c r="C459" s="171">
        <v>1.7835648148148E-2</v>
      </c>
      <c r="E459" s="176">
        <v>16</v>
      </c>
      <c r="F459" s="173">
        <v>41233</v>
      </c>
      <c r="G459" s="172" t="s">
        <v>672</v>
      </c>
    </row>
    <row r="460" spans="2:7" x14ac:dyDescent="0.2">
      <c r="B460" t="s">
        <v>497</v>
      </c>
      <c r="C460" s="171">
        <v>1.7789351851852001E-2</v>
      </c>
      <c r="E460" s="176">
        <v>16</v>
      </c>
      <c r="F460" s="173">
        <v>41233</v>
      </c>
      <c r="G460" s="172" t="s">
        <v>672</v>
      </c>
    </row>
    <row r="461" spans="2:7" x14ac:dyDescent="0.2">
      <c r="B461" t="s">
        <v>498</v>
      </c>
      <c r="C461" s="171">
        <v>1.7442129629630002E-2</v>
      </c>
      <c r="E461" s="176">
        <v>16</v>
      </c>
      <c r="F461" s="173">
        <v>41233</v>
      </c>
      <c r="G461" s="172" t="s">
        <v>672</v>
      </c>
    </row>
    <row r="462" spans="2:7" x14ac:dyDescent="0.2">
      <c r="B462" t="s">
        <v>499</v>
      </c>
      <c r="C462" s="171">
        <v>1.7824074074073999E-2</v>
      </c>
      <c r="E462" s="176">
        <v>16</v>
      </c>
      <c r="F462" s="173">
        <v>41233</v>
      </c>
      <c r="G462" s="172" t="s">
        <v>672</v>
      </c>
    </row>
    <row r="463" spans="2:7" x14ac:dyDescent="0.2">
      <c r="B463" t="s">
        <v>500</v>
      </c>
      <c r="C463" s="171">
        <v>1.7685185185184998E-2</v>
      </c>
      <c r="E463" s="176">
        <v>16</v>
      </c>
      <c r="F463" s="173">
        <v>41233</v>
      </c>
      <c r="G463" s="172" t="s">
        <v>672</v>
      </c>
    </row>
    <row r="464" spans="2:7" x14ac:dyDescent="0.2">
      <c r="B464" t="s">
        <v>507</v>
      </c>
      <c r="C464" s="171">
        <v>1.7569444444443999E-2</v>
      </c>
      <c r="E464" s="176">
        <v>16</v>
      </c>
      <c r="F464" s="173">
        <v>41233</v>
      </c>
      <c r="G464" s="172" t="s">
        <v>672</v>
      </c>
    </row>
    <row r="465" spans="2:7" x14ac:dyDescent="0.2">
      <c r="B465" t="s">
        <v>509</v>
      </c>
      <c r="C465" s="171">
        <v>1.9583333333333001E-2</v>
      </c>
      <c r="E465" s="176">
        <v>16</v>
      </c>
      <c r="F465" s="173">
        <v>41233</v>
      </c>
      <c r="G465" s="172" t="s">
        <v>672</v>
      </c>
    </row>
    <row r="466" spans="2:7" x14ac:dyDescent="0.2">
      <c r="B466" t="s">
        <v>510</v>
      </c>
      <c r="C466" s="171">
        <v>1.7291666666667E-2</v>
      </c>
      <c r="E466" s="176">
        <v>16</v>
      </c>
      <c r="F466" s="173">
        <v>41233</v>
      </c>
      <c r="G466" s="172" t="s">
        <v>672</v>
      </c>
    </row>
    <row r="467" spans="2:7" x14ac:dyDescent="0.2">
      <c r="B467" t="s">
        <v>511</v>
      </c>
      <c r="C467" s="171">
        <v>1.5601851851852E-2</v>
      </c>
      <c r="E467" s="176">
        <v>16</v>
      </c>
      <c r="F467" s="173">
        <v>41233</v>
      </c>
      <c r="G467" s="172" t="s">
        <v>672</v>
      </c>
    </row>
    <row r="468" spans="2:7" x14ac:dyDescent="0.2">
      <c r="B468" t="s">
        <v>519</v>
      </c>
      <c r="C468" s="171">
        <v>1.6585648148147999E-2</v>
      </c>
      <c r="E468" s="176">
        <v>16</v>
      </c>
      <c r="F468" s="173">
        <v>41233</v>
      </c>
      <c r="G468" s="172" t="s">
        <v>672</v>
      </c>
    </row>
    <row r="469" spans="2:7" x14ac:dyDescent="0.2">
      <c r="B469" t="s">
        <v>520</v>
      </c>
      <c r="C469" s="171">
        <v>2.0601851851852E-2</v>
      </c>
      <c r="E469" s="176">
        <v>16</v>
      </c>
      <c r="F469" s="173">
        <v>41233</v>
      </c>
      <c r="G469" s="172" t="s">
        <v>672</v>
      </c>
    </row>
    <row r="470" spans="2:7" x14ac:dyDescent="0.2">
      <c r="B470" t="s">
        <v>523</v>
      </c>
      <c r="C470" s="171">
        <v>1.9849537037036999E-2</v>
      </c>
      <c r="E470" s="176">
        <v>16</v>
      </c>
      <c r="F470" s="173">
        <v>41233</v>
      </c>
      <c r="G470" s="172" t="s">
        <v>672</v>
      </c>
    </row>
    <row r="471" spans="2:7" x14ac:dyDescent="0.2">
      <c r="B471" t="s">
        <v>525</v>
      </c>
      <c r="C471" s="171">
        <v>1.8078703703703999E-2</v>
      </c>
      <c r="E471" s="176">
        <v>16</v>
      </c>
      <c r="F471" s="173">
        <v>41233</v>
      </c>
      <c r="G471" s="172" t="s">
        <v>672</v>
      </c>
    </row>
    <row r="472" spans="2:7" x14ac:dyDescent="0.2">
      <c r="B472" t="s">
        <v>526</v>
      </c>
      <c r="C472" s="171">
        <v>1.7164351851852E-2</v>
      </c>
      <c r="E472" s="176">
        <v>16</v>
      </c>
      <c r="F472" s="173">
        <v>41233</v>
      </c>
      <c r="G472" s="172" t="s">
        <v>672</v>
      </c>
    </row>
    <row r="473" spans="2:7" x14ac:dyDescent="0.2">
      <c r="B473" t="s">
        <v>528</v>
      </c>
      <c r="C473" s="171">
        <v>1.7372685185185002E-2</v>
      </c>
      <c r="E473" s="176">
        <v>16</v>
      </c>
      <c r="F473" s="173">
        <v>41233</v>
      </c>
      <c r="G473" s="172" t="s">
        <v>672</v>
      </c>
    </row>
    <row r="474" spans="2:7" x14ac:dyDescent="0.2">
      <c r="B474" t="s">
        <v>423</v>
      </c>
      <c r="C474" s="171">
        <v>1.6967592592592999E-2</v>
      </c>
      <c r="E474" s="176">
        <v>16</v>
      </c>
      <c r="F474" s="173">
        <v>41233</v>
      </c>
      <c r="G474" s="172" t="s">
        <v>672</v>
      </c>
    </row>
    <row r="475" spans="2:7" x14ac:dyDescent="0.2">
      <c r="B475" t="s">
        <v>529</v>
      </c>
      <c r="C475" s="171">
        <v>1.7777777777778E-2</v>
      </c>
      <c r="E475" s="176">
        <v>16</v>
      </c>
      <c r="F475" s="173">
        <v>41233</v>
      </c>
      <c r="G475" s="172" t="s">
        <v>672</v>
      </c>
    </row>
    <row r="476" spans="2:7" x14ac:dyDescent="0.2">
      <c r="B476" t="s">
        <v>421</v>
      </c>
      <c r="C476" s="171">
        <v>1.5925925925926E-2</v>
      </c>
      <c r="E476" s="176">
        <v>16</v>
      </c>
      <c r="F476" s="173">
        <v>41233</v>
      </c>
      <c r="G476" s="172" t="s">
        <v>672</v>
      </c>
    </row>
    <row r="477" spans="2:7" x14ac:dyDescent="0.2">
      <c r="B477" t="s">
        <v>533</v>
      </c>
      <c r="C477" s="171">
        <v>1.8773148148148001E-2</v>
      </c>
      <c r="E477" s="176">
        <v>16</v>
      </c>
      <c r="F477" s="173">
        <v>41233</v>
      </c>
      <c r="G477" s="172" t="s">
        <v>672</v>
      </c>
    </row>
    <row r="478" spans="2:7" x14ac:dyDescent="0.2">
      <c r="B478" t="s">
        <v>534</v>
      </c>
      <c r="C478" s="171">
        <v>2.1597222222222E-2</v>
      </c>
      <c r="E478" s="176">
        <v>16</v>
      </c>
      <c r="F478" s="173">
        <v>41233</v>
      </c>
      <c r="G478" s="172" t="s">
        <v>672</v>
      </c>
    </row>
    <row r="479" spans="2:7" x14ac:dyDescent="0.2">
      <c r="B479" t="s">
        <v>536</v>
      </c>
      <c r="C479" s="171">
        <v>1.7488425925926001E-2</v>
      </c>
      <c r="E479" s="176">
        <v>16</v>
      </c>
      <c r="F479" s="173">
        <v>41233</v>
      </c>
      <c r="G479" s="172" t="s">
        <v>672</v>
      </c>
    </row>
    <row r="480" spans="2:7" x14ac:dyDescent="0.2">
      <c r="B480" t="s">
        <v>538</v>
      </c>
      <c r="C480" s="171">
        <v>2.1064814814815001E-2</v>
      </c>
      <c r="E480" s="176">
        <v>16</v>
      </c>
      <c r="F480" s="173">
        <v>41233</v>
      </c>
      <c r="G480" s="172" t="s">
        <v>672</v>
      </c>
    </row>
    <row r="481" spans="2:7" x14ac:dyDescent="0.2">
      <c r="B481" t="s">
        <v>428</v>
      </c>
      <c r="C481" s="171">
        <v>1.8449074074074E-2</v>
      </c>
      <c r="E481" s="176">
        <v>16</v>
      </c>
      <c r="F481" s="173">
        <v>41233</v>
      </c>
      <c r="G481" s="172" t="s">
        <v>672</v>
      </c>
    </row>
    <row r="482" spans="2:7" x14ac:dyDescent="0.2">
      <c r="B482" t="s">
        <v>546</v>
      </c>
      <c r="C482" s="171">
        <v>1.7824074074073999E-2</v>
      </c>
      <c r="E482" s="176">
        <v>16</v>
      </c>
      <c r="F482" s="173">
        <v>41233</v>
      </c>
      <c r="G482" s="172" t="s">
        <v>672</v>
      </c>
    </row>
    <row r="483" spans="2:7" x14ac:dyDescent="0.2">
      <c r="B483" t="s">
        <v>547</v>
      </c>
      <c r="C483" s="171">
        <v>2.1539351851852E-2</v>
      </c>
      <c r="E483" s="176">
        <v>16</v>
      </c>
      <c r="F483" s="173">
        <v>41233</v>
      </c>
      <c r="G483" s="172" t="s">
        <v>672</v>
      </c>
    </row>
    <row r="484" spans="2:7" x14ac:dyDescent="0.2">
      <c r="B484" t="s">
        <v>568</v>
      </c>
      <c r="C484" s="171">
        <v>1.8877314814814999E-2</v>
      </c>
      <c r="E484" s="176">
        <v>16</v>
      </c>
      <c r="F484" s="173">
        <v>41233</v>
      </c>
      <c r="G484" s="172" t="s">
        <v>672</v>
      </c>
    </row>
    <row r="485" spans="2:7" x14ac:dyDescent="0.2">
      <c r="B485" t="s">
        <v>631</v>
      </c>
      <c r="C485" s="171">
        <v>1.9143518518518001E-2</v>
      </c>
      <c r="E485" s="176">
        <v>16</v>
      </c>
      <c r="F485" s="173">
        <v>41233</v>
      </c>
      <c r="G485" s="172" t="s">
        <v>672</v>
      </c>
    </row>
    <row r="486" spans="2:7" x14ac:dyDescent="0.2">
      <c r="B486" t="s">
        <v>648</v>
      </c>
      <c r="C486" s="171">
        <v>1.9166666666667002E-2</v>
      </c>
      <c r="E486" s="176">
        <v>16</v>
      </c>
      <c r="F486" s="173">
        <v>41233</v>
      </c>
      <c r="G486" s="172" t="s">
        <v>672</v>
      </c>
    </row>
    <row r="487" spans="2:7" x14ac:dyDescent="0.2">
      <c r="B487" t="s">
        <v>432</v>
      </c>
      <c r="C487" s="171">
        <v>2.4965277777777999E-2</v>
      </c>
      <c r="E487" s="171"/>
      <c r="F487" s="173">
        <v>41240</v>
      </c>
      <c r="G487" s="172" t="s">
        <v>668</v>
      </c>
    </row>
    <row r="488" spans="2:7" x14ac:dyDescent="0.2">
      <c r="B488" t="s">
        <v>436</v>
      </c>
      <c r="C488" s="171">
        <v>3.6574074074074002E-2</v>
      </c>
      <c r="E488" s="171"/>
      <c r="F488" s="173">
        <v>41240</v>
      </c>
      <c r="G488" s="172" t="s">
        <v>668</v>
      </c>
    </row>
    <row r="489" spans="2:7" x14ac:dyDescent="0.2">
      <c r="B489" t="s">
        <v>418</v>
      </c>
      <c r="C489" s="171">
        <v>2.3993055555556E-2</v>
      </c>
      <c r="E489" s="171"/>
      <c r="F489" s="173">
        <v>41240</v>
      </c>
      <c r="G489" s="172" t="s">
        <v>668</v>
      </c>
    </row>
    <row r="490" spans="2:7" x14ac:dyDescent="0.2">
      <c r="B490" t="s">
        <v>450</v>
      </c>
      <c r="C490" s="171">
        <v>2.4456018518517999E-2</v>
      </c>
      <c r="E490" s="171"/>
      <c r="F490" s="173">
        <v>41240</v>
      </c>
      <c r="G490" s="172" t="s">
        <v>668</v>
      </c>
    </row>
    <row r="491" spans="2:7" x14ac:dyDescent="0.2">
      <c r="B491" t="s">
        <v>451</v>
      </c>
      <c r="C491" s="171">
        <v>3.3865740740741002E-2</v>
      </c>
      <c r="E491" s="171"/>
      <c r="F491" s="173">
        <v>41240</v>
      </c>
      <c r="G491" s="172" t="s">
        <v>668</v>
      </c>
    </row>
    <row r="492" spans="2:7" x14ac:dyDescent="0.2">
      <c r="B492" t="s">
        <v>452</v>
      </c>
      <c r="C492" s="171">
        <v>3.2152777777778002E-2</v>
      </c>
      <c r="E492" s="171"/>
      <c r="F492" s="173">
        <v>41240</v>
      </c>
      <c r="G492" s="172" t="s">
        <v>668</v>
      </c>
    </row>
    <row r="493" spans="2:7" x14ac:dyDescent="0.2">
      <c r="B493" t="s">
        <v>454</v>
      </c>
      <c r="C493" s="171">
        <v>3.0868055555555999E-2</v>
      </c>
      <c r="E493" s="171"/>
      <c r="F493" s="173">
        <v>41240</v>
      </c>
      <c r="G493" s="172" t="s">
        <v>668</v>
      </c>
    </row>
    <row r="494" spans="2:7" x14ac:dyDescent="0.2">
      <c r="B494" t="s">
        <v>455</v>
      </c>
      <c r="C494" s="171">
        <v>2.7037037037036998E-2</v>
      </c>
      <c r="E494" s="171"/>
      <c r="F494" s="173">
        <v>41240</v>
      </c>
      <c r="G494" s="172" t="s">
        <v>668</v>
      </c>
    </row>
    <row r="495" spans="2:7" x14ac:dyDescent="0.2">
      <c r="B495" t="s">
        <v>466</v>
      </c>
      <c r="C495" s="171">
        <v>2.9722222222222001E-2</v>
      </c>
      <c r="E495" s="171"/>
      <c r="F495" s="173">
        <v>41240</v>
      </c>
      <c r="G495" s="172" t="s">
        <v>668</v>
      </c>
    </row>
    <row r="496" spans="2:7" x14ac:dyDescent="0.2">
      <c r="B496" t="s">
        <v>430</v>
      </c>
      <c r="C496" s="171">
        <v>3.4224537037036998E-2</v>
      </c>
      <c r="E496" s="171"/>
      <c r="F496" s="173">
        <v>41240</v>
      </c>
      <c r="G496" s="172" t="s">
        <v>668</v>
      </c>
    </row>
    <row r="497" spans="2:7" x14ac:dyDescent="0.2">
      <c r="B497" t="s">
        <v>422</v>
      </c>
      <c r="C497" s="171">
        <v>2.755787037037E-2</v>
      </c>
      <c r="E497" s="171"/>
      <c r="F497" s="173">
        <v>41240</v>
      </c>
      <c r="G497" s="172" t="s">
        <v>668</v>
      </c>
    </row>
    <row r="498" spans="2:7" x14ac:dyDescent="0.2">
      <c r="B498" t="s">
        <v>472</v>
      </c>
      <c r="C498" s="171">
        <v>2.4432870370370001E-2</v>
      </c>
      <c r="E498" s="171"/>
      <c r="F498" s="173">
        <v>41240</v>
      </c>
      <c r="G498" s="172" t="s">
        <v>668</v>
      </c>
    </row>
    <row r="499" spans="2:7" x14ac:dyDescent="0.2">
      <c r="B499" t="s">
        <v>473</v>
      </c>
      <c r="C499" s="171">
        <v>3.0532407407407001E-2</v>
      </c>
      <c r="E499" s="171"/>
      <c r="F499" s="173">
        <v>41240</v>
      </c>
      <c r="G499" s="172" t="s">
        <v>668</v>
      </c>
    </row>
    <row r="500" spans="2:7" x14ac:dyDescent="0.2">
      <c r="B500" t="s">
        <v>476</v>
      </c>
      <c r="C500" s="171">
        <v>2.7939814814815001E-2</v>
      </c>
      <c r="E500" s="171"/>
      <c r="F500" s="173">
        <v>41240</v>
      </c>
      <c r="G500" s="172" t="s">
        <v>668</v>
      </c>
    </row>
    <row r="501" spans="2:7" x14ac:dyDescent="0.2">
      <c r="B501" t="s">
        <v>477</v>
      </c>
      <c r="C501" s="171">
        <v>2.6817129629629999E-2</v>
      </c>
      <c r="E501" s="171"/>
      <c r="F501" s="173">
        <v>41240</v>
      </c>
      <c r="G501" s="172" t="s">
        <v>668</v>
      </c>
    </row>
    <row r="502" spans="2:7" x14ac:dyDescent="0.2">
      <c r="B502" t="s">
        <v>478</v>
      </c>
      <c r="C502" s="171">
        <v>3.0532407407407001E-2</v>
      </c>
      <c r="E502" s="171"/>
      <c r="F502" s="173">
        <v>41240</v>
      </c>
      <c r="G502" s="172" t="s">
        <v>668</v>
      </c>
    </row>
    <row r="503" spans="2:7" x14ac:dyDescent="0.2">
      <c r="B503" t="s">
        <v>424</v>
      </c>
      <c r="C503" s="171">
        <v>2.8206018518517999E-2</v>
      </c>
      <c r="E503" s="171"/>
      <c r="F503" s="173">
        <v>41240</v>
      </c>
      <c r="G503" s="172" t="s">
        <v>668</v>
      </c>
    </row>
    <row r="504" spans="2:7" x14ac:dyDescent="0.2">
      <c r="B504" t="s">
        <v>479</v>
      </c>
      <c r="C504" s="171">
        <v>2.7546296296296E-2</v>
      </c>
      <c r="E504" s="171"/>
      <c r="F504" s="173">
        <v>41240</v>
      </c>
      <c r="G504" s="172" t="s">
        <v>668</v>
      </c>
    </row>
    <row r="505" spans="2:7" x14ac:dyDescent="0.2">
      <c r="B505" t="s">
        <v>481</v>
      </c>
      <c r="C505" s="171">
        <v>3.1458333333332998E-2</v>
      </c>
      <c r="E505" s="171"/>
      <c r="F505" s="173">
        <v>41240</v>
      </c>
      <c r="G505" s="172" t="s">
        <v>668</v>
      </c>
    </row>
    <row r="506" spans="2:7" x14ac:dyDescent="0.2">
      <c r="B506" t="s">
        <v>483</v>
      </c>
      <c r="C506" s="171">
        <v>3.0266203703704E-2</v>
      </c>
      <c r="E506" s="171"/>
      <c r="F506" s="173">
        <v>41240</v>
      </c>
      <c r="G506" s="172" t="s">
        <v>668</v>
      </c>
    </row>
    <row r="507" spans="2:7" x14ac:dyDescent="0.2">
      <c r="B507" t="s">
        <v>426</v>
      </c>
      <c r="C507" s="171">
        <v>3.3449074074073999E-2</v>
      </c>
      <c r="E507" s="171"/>
      <c r="F507" s="173">
        <v>41240</v>
      </c>
      <c r="G507" s="172" t="s">
        <v>668</v>
      </c>
    </row>
    <row r="508" spans="2:7" x14ac:dyDescent="0.2">
      <c r="B508" t="s">
        <v>487</v>
      </c>
      <c r="C508" s="171">
        <v>3.9178240740740999E-2</v>
      </c>
      <c r="E508" s="171"/>
      <c r="F508" s="173">
        <v>41240</v>
      </c>
      <c r="G508" s="172" t="s">
        <v>668</v>
      </c>
    </row>
    <row r="509" spans="2:7" x14ac:dyDescent="0.2">
      <c r="B509" t="s">
        <v>420</v>
      </c>
      <c r="C509" s="171">
        <v>2.5578703703703999E-2</v>
      </c>
      <c r="E509" s="171"/>
      <c r="F509" s="173">
        <v>41240</v>
      </c>
      <c r="G509" s="172" t="s">
        <v>668</v>
      </c>
    </row>
    <row r="510" spans="2:7" x14ac:dyDescent="0.2">
      <c r="B510" t="s">
        <v>419</v>
      </c>
      <c r="C510" s="171">
        <v>2.4097222222221999E-2</v>
      </c>
      <c r="E510" s="171"/>
      <c r="F510" s="173">
        <v>41240</v>
      </c>
      <c r="G510" s="172" t="s">
        <v>668</v>
      </c>
    </row>
    <row r="511" spans="2:7" x14ac:dyDescent="0.2">
      <c r="B511" t="s">
        <v>492</v>
      </c>
      <c r="C511" s="171">
        <v>2.7118055555555999E-2</v>
      </c>
      <c r="E511" s="171"/>
      <c r="F511" s="173">
        <v>41240</v>
      </c>
      <c r="G511" s="172" t="s">
        <v>668</v>
      </c>
    </row>
    <row r="512" spans="2:7" x14ac:dyDescent="0.2">
      <c r="B512" t="s">
        <v>493</v>
      </c>
      <c r="C512" s="171">
        <v>3.3206018518518003E-2</v>
      </c>
      <c r="E512" s="171"/>
      <c r="F512" s="173">
        <v>41240</v>
      </c>
      <c r="G512" s="172" t="s">
        <v>668</v>
      </c>
    </row>
    <row r="513" spans="2:7" x14ac:dyDescent="0.2">
      <c r="B513" t="s">
        <v>495</v>
      </c>
      <c r="C513" s="171">
        <v>2.8865740740741001E-2</v>
      </c>
      <c r="E513" s="171"/>
      <c r="F513" s="173">
        <v>41240</v>
      </c>
      <c r="G513" s="172" t="s">
        <v>668</v>
      </c>
    </row>
    <row r="514" spans="2:7" x14ac:dyDescent="0.2">
      <c r="B514" t="s">
        <v>425</v>
      </c>
      <c r="C514" s="171">
        <v>3.1712962962962998E-2</v>
      </c>
      <c r="E514" s="171"/>
      <c r="F514" s="173">
        <v>41240</v>
      </c>
      <c r="G514" s="172" t="s">
        <v>668</v>
      </c>
    </row>
    <row r="515" spans="2:7" x14ac:dyDescent="0.2">
      <c r="B515" t="s">
        <v>500</v>
      </c>
      <c r="C515" s="171">
        <v>2.8761574074073998E-2</v>
      </c>
      <c r="E515" s="171"/>
      <c r="F515" s="173">
        <v>41240</v>
      </c>
      <c r="G515" s="172" t="s">
        <v>668</v>
      </c>
    </row>
    <row r="516" spans="2:7" x14ac:dyDescent="0.2">
      <c r="B516" t="s">
        <v>503</v>
      </c>
      <c r="C516" s="171">
        <v>3.1608796296296003E-2</v>
      </c>
      <c r="E516" s="171"/>
      <c r="F516" s="173">
        <v>41240</v>
      </c>
      <c r="G516" s="172" t="s">
        <v>668</v>
      </c>
    </row>
    <row r="517" spans="2:7" x14ac:dyDescent="0.2">
      <c r="B517" t="s">
        <v>504</v>
      </c>
      <c r="C517" s="171">
        <v>2.9409722222222E-2</v>
      </c>
      <c r="E517" s="171"/>
      <c r="F517" s="173">
        <v>41240</v>
      </c>
      <c r="G517" s="172" t="s">
        <v>668</v>
      </c>
    </row>
    <row r="518" spans="2:7" x14ac:dyDescent="0.2">
      <c r="B518" t="s">
        <v>505</v>
      </c>
      <c r="C518" s="171">
        <v>3.162037037037E-2</v>
      </c>
      <c r="E518" s="171"/>
      <c r="F518" s="173">
        <v>41240</v>
      </c>
      <c r="G518" s="172" t="s">
        <v>668</v>
      </c>
    </row>
    <row r="519" spans="2:7" x14ac:dyDescent="0.2">
      <c r="B519" t="s">
        <v>507</v>
      </c>
      <c r="C519" s="171">
        <v>3.0358796296295999E-2</v>
      </c>
      <c r="E519" s="171"/>
      <c r="F519" s="173">
        <v>41240</v>
      </c>
      <c r="G519" s="172" t="s">
        <v>668</v>
      </c>
    </row>
    <row r="520" spans="2:7" x14ac:dyDescent="0.2">
      <c r="B520" t="s">
        <v>511</v>
      </c>
      <c r="C520" s="171">
        <v>2.6643518518518001E-2</v>
      </c>
      <c r="E520" s="171"/>
      <c r="F520" s="173">
        <v>41240</v>
      </c>
      <c r="G520" s="172" t="s">
        <v>668</v>
      </c>
    </row>
    <row r="521" spans="2:7" x14ac:dyDescent="0.2">
      <c r="B521" t="s">
        <v>512</v>
      </c>
      <c r="C521" s="171">
        <v>2.7615740740741E-2</v>
      </c>
      <c r="E521" s="171"/>
      <c r="F521" s="173">
        <v>41240</v>
      </c>
      <c r="G521" s="172" t="s">
        <v>668</v>
      </c>
    </row>
    <row r="522" spans="2:7" x14ac:dyDescent="0.2">
      <c r="B522" t="s">
        <v>513</v>
      </c>
      <c r="C522" s="171">
        <v>2.9340277777778E-2</v>
      </c>
      <c r="E522" s="171"/>
      <c r="F522" s="173">
        <v>41240</v>
      </c>
      <c r="G522" s="172" t="s">
        <v>668</v>
      </c>
    </row>
    <row r="523" spans="2:7" x14ac:dyDescent="0.2">
      <c r="B523" t="s">
        <v>518</v>
      </c>
      <c r="C523" s="171">
        <v>3.2881944444443999E-2</v>
      </c>
      <c r="E523" s="171"/>
      <c r="F523" s="173">
        <v>41240</v>
      </c>
      <c r="G523" s="172" t="s">
        <v>668</v>
      </c>
    </row>
    <row r="524" spans="2:7" x14ac:dyDescent="0.2">
      <c r="B524" t="s">
        <v>519</v>
      </c>
      <c r="C524" s="171">
        <v>3.0914351851851998E-2</v>
      </c>
      <c r="E524" s="171"/>
      <c r="F524" s="173">
        <v>41240</v>
      </c>
      <c r="G524" s="172" t="s">
        <v>668</v>
      </c>
    </row>
    <row r="525" spans="2:7" x14ac:dyDescent="0.2">
      <c r="B525" t="s">
        <v>429</v>
      </c>
      <c r="C525" s="171">
        <v>3.2789351851852E-2</v>
      </c>
      <c r="E525" s="171"/>
      <c r="F525" s="173">
        <v>41240</v>
      </c>
      <c r="G525" s="172" t="s">
        <v>668</v>
      </c>
    </row>
    <row r="526" spans="2:7" x14ac:dyDescent="0.2">
      <c r="B526" t="s">
        <v>522</v>
      </c>
      <c r="C526" s="171">
        <v>3.1053240740740999E-2</v>
      </c>
      <c r="E526" s="171"/>
      <c r="F526" s="173">
        <v>41240</v>
      </c>
      <c r="G526" s="172" t="s">
        <v>668</v>
      </c>
    </row>
    <row r="527" spans="2:7" x14ac:dyDescent="0.2">
      <c r="B527" t="s">
        <v>523</v>
      </c>
      <c r="C527" s="171">
        <v>3.4976851851852002E-2</v>
      </c>
      <c r="E527" s="171"/>
      <c r="F527" s="173">
        <v>41240</v>
      </c>
      <c r="G527" s="172" t="s">
        <v>668</v>
      </c>
    </row>
    <row r="528" spans="2:7" x14ac:dyDescent="0.2">
      <c r="B528" t="s">
        <v>524</v>
      </c>
      <c r="C528" s="171">
        <v>2.5856481481482001E-2</v>
      </c>
      <c r="E528" s="171"/>
      <c r="F528" s="173">
        <v>41240</v>
      </c>
      <c r="G528" s="172" t="s">
        <v>668</v>
      </c>
    </row>
    <row r="529" spans="2:7" x14ac:dyDescent="0.2">
      <c r="B529" t="s">
        <v>528</v>
      </c>
      <c r="C529" s="171">
        <v>3.0925925925925999E-2</v>
      </c>
      <c r="E529" s="171"/>
      <c r="F529" s="173">
        <v>41240</v>
      </c>
      <c r="G529" s="172" t="s">
        <v>668</v>
      </c>
    </row>
    <row r="530" spans="2:7" x14ac:dyDescent="0.2">
      <c r="B530" t="s">
        <v>423</v>
      </c>
      <c r="C530" s="171">
        <v>2.9027777777777999E-2</v>
      </c>
      <c r="E530" s="171"/>
      <c r="F530" s="173">
        <v>41240</v>
      </c>
      <c r="G530" s="172" t="s">
        <v>668</v>
      </c>
    </row>
    <row r="531" spans="2:7" x14ac:dyDescent="0.2">
      <c r="B531" t="s">
        <v>421</v>
      </c>
      <c r="C531" s="171">
        <v>2.7453703703704001E-2</v>
      </c>
      <c r="E531" s="171"/>
      <c r="F531" s="173">
        <v>41240</v>
      </c>
      <c r="G531" s="172" t="s">
        <v>668</v>
      </c>
    </row>
    <row r="532" spans="2:7" x14ac:dyDescent="0.2">
      <c r="B532" t="s">
        <v>534</v>
      </c>
      <c r="C532" s="171">
        <v>4.1597222222222001E-2</v>
      </c>
      <c r="E532" s="171"/>
      <c r="F532" s="173">
        <v>41240</v>
      </c>
      <c r="G532" s="172" t="s">
        <v>668</v>
      </c>
    </row>
    <row r="533" spans="2:7" x14ac:dyDescent="0.2">
      <c r="B533" t="s">
        <v>535</v>
      </c>
      <c r="C533" s="171">
        <v>3.2037037037037003E-2</v>
      </c>
      <c r="E533" s="171"/>
      <c r="F533" s="173">
        <v>41240</v>
      </c>
      <c r="G533" s="172" t="s">
        <v>668</v>
      </c>
    </row>
    <row r="534" spans="2:7" x14ac:dyDescent="0.2">
      <c r="B534" t="s">
        <v>537</v>
      </c>
      <c r="C534" s="171">
        <v>3.3750000000000002E-2</v>
      </c>
      <c r="E534" s="171"/>
      <c r="F534" s="173">
        <v>41240</v>
      </c>
      <c r="G534" s="172" t="s">
        <v>668</v>
      </c>
    </row>
    <row r="535" spans="2:7" x14ac:dyDescent="0.2">
      <c r="B535" t="s">
        <v>428</v>
      </c>
      <c r="C535" s="171">
        <v>3.0902777777778001E-2</v>
      </c>
      <c r="E535" s="171"/>
      <c r="F535" s="173">
        <v>41240</v>
      </c>
      <c r="G535" s="172" t="s">
        <v>668</v>
      </c>
    </row>
    <row r="536" spans="2:7" x14ac:dyDescent="0.2">
      <c r="B536" t="s">
        <v>539</v>
      </c>
      <c r="C536" s="171">
        <v>3.3043981481482E-2</v>
      </c>
      <c r="E536" s="171"/>
      <c r="F536" s="173">
        <v>41240</v>
      </c>
      <c r="G536" s="172" t="s">
        <v>668</v>
      </c>
    </row>
    <row r="537" spans="2:7" x14ac:dyDescent="0.2">
      <c r="B537" t="s">
        <v>543</v>
      </c>
      <c r="C537" s="171">
        <v>3.5370370370369997E-2</v>
      </c>
      <c r="E537" s="171"/>
      <c r="F537" s="173">
        <v>41240</v>
      </c>
      <c r="G537" s="172" t="s">
        <v>668</v>
      </c>
    </row>
    <row r="538" spans="2:7" x14ac:dyDescent="0.2">
      <c r="B538" t="s">
        <v>544</v>
      </c>
      <c r="C538" s="171">
        <v>3.7870370370369999E-2</v>
      </c>
      <c r="E538" s="171"/>
      <c r="F538" s="173">
        <v>41240</v>
      </c>
      <c r="G538" s="172" t="s">
        <v>668</v>
      </c>
    </row>
    <row r="539" spans="2:7" x14ac:dyDescent="0.2">
      <c r="B539" t="s">
        <v>546</v>
      </c>
      <c r="C539" s="171">
        <v>3.0636574074074E-2</v>
      </c>
      <c r="E539" s="171"/>
      <c r="F539" s="173">
        <v>41240</v>
      </c>
      <c r="G539" s="172" t="s">
        <v>668</v>
      </c>
    </row>
    <row r="540" spans="2:7" x14ac:dyDescent="0.2">
      <c r="B540" t="s">
        <v>575</v>
      </c>
      <c r="C540" s="171">
        <v>3.3564814814814999E-2</v>
      </c>
      <c r="E540" s="171"/>
      <c r="F540" s="173">
        <v>41240</v>
      </c>
      <c r="G540" s="172" t="s">
        <v>668</v>
      </c>
    </row>
    <row r="541" spans="2:7" x14ac:dyDescent="0.2">
      <c r="B541" t="s">
        <v>633</v>
      </c>
      <c r="C541" s="171">
        <v>2.5428240740741001E-2</v>
      </c>
      <c r="E541" s="171"/>
      <c r="F541" s="173">
        <v>41240</v>
      </c>
      <c r="G541" s="172" t="s">
        <v>668</v>
      </c>
    </row>
    <row r="542" spans="2:7" x14ac:dyDescent="0.2">
      <c r="B542" t="s">
        <v>660</v>
      </c>
      <c r="C542" s="171">
        <v>3.1377314814814997E-2</v>
      </c>
      <c r="E542" s="171"/>
      <c r="F542" s="173">
        <v>41240</v>
      </c>
      <c r="G542" s="172" t="s">
        <v>668</v>
      </c>
    </row>
    <row r="543" spans="2:7" x14ac:dyDescent="0.2">
      <c r="B543" t="s">
        <v>432</v>
      </c>
      <c r="C543" s="171">
        <v>1.5532407407407E-2</v>
      </c>
      <c r="E543" s="176">
        <v>16</v>
      </c>
      <c r="F543" s="173">
        <v>41247</v>
      </c>
      <c r="G543" s="172" t="s">
        <v>672</v>
      </c>
    </row>
    <row r="544" spans="2:7" x14ac:dyDescent="0.2">
      <c r="B544" t="s">
        <v>434</v>
      </c>
      <c r="C544" s="171">
        <v>1.8449074074074E-2</v>
      </c>
      <c r="E544" s="176">
        <v>16</v>
      </c>
      <c r="F544" s="173">
        <v>41247</v>
      </c>
      <c r="G544" s="172" t="s">
        <v>672</v>
      </c>
    </row>
    <row r="545" spans="2:7" x14ac:dyDescent="0.2">
      <c r="B545" t="s">
        <v>435</v>
      </c>
      <c r="C545" s="171">
        <v>2.5324074074073999E-2</v>
      </c>
      <c r="E545" s="176">
        <v>16</v>
      </c>
      <c r="F545" s="173">
        <v>41247</v>
      </c>
      <c r="G545" s="172" t="s">
        <v>672</v>
      </c>
    </row>
    <row r="546" spans="2:7" x14ac:dyDescent="0.2">
      <c r="B546" t="s">
        <v>436</v>
      </c>
      <c r="C546" s="171">
        <v>1.8993055555555999E-2</v>
      </c>
      <c r="E546" s="176">
        <v>16</v>
      </c>
      <c r="F546" s="173">
        <v>41247</v>
      </c>
      <c r="G546" s="172" t="s">
        <v>672</v>
      </c>
    </row>
    <row r="547" spans="2:7" x14ac:dyDescent="0.2">
      <c r="B547" t="s">
        <v>437</v>
      </c>
      <c r="C547" s="171">
        <v>2.2615740740740999E-2</v>
      </c>
      <c r="E547" s="176">
        <v>16</v>
      </c>
      <c r="F547" s="173">
        <v>41247</v>
      </c>
      <c r="G547" s="172" t="s">
        <v>672</v>
      </c>
    </row>
    <row r="548" spans="2:7" x14ac:dyDescent="0.2">
      <c r="B548" t="s">
        <v>439</v>
      </c>
      <c r="C548" s="171">
        <v>2.0810185185185001E-2</v>
      </c>
      <c r="E548" s="176">
        <v>16</v>
      </c>
      <c r="F548" s="173">
        <v>41247</v>
      </c>
      <c r="G548" s="172" t="s">
        <v>672</v>
      </c>
    </row>
    <row r="549" spans="2:7" x14ac:dyDescent="0.2">
      <c r="B549" t="s">
        <v>443</v>
      </c>
      <c r="C549" s="171">
        <v>2.5057870370370001E-2</v>
      </c>
      <c r="E549" s="176">
        <v>16</v>
      </c>
      <c r="F549" s="173">
        <v>41247</v>
      </c>
      <c r="G549" s="172" t="s">
        <v>672</v>
      </c>
    </row>
    <row r="550" spans="2:7" x14ac:dyDescent="0.2">
      <c r="B550" t="s">
        <v>445</v>
      </c>
      <c r="C550" s="171">
        <v>2.2523148148148001E-2</v>
      </c>
      <c r="E550" s="176">
        <v>16</v>
      </c>
      <c r="F550" s="173">
        <v>41247</v>
      </c>
      <c r="G550" s="172" t="s">
        <v>672</v>
      </c>
    </row>
    <row r="551" spans="2:7" x14ac:dyDescent="0.2">
      <c r="B551" t="s">
        <v>418</v>
      </c>
      <c r="C551" s="171">
        <v>1.4560185185185001E-2</v>
      </c>
      <c r="E551" s="176">
        <v>16</v>
      </c>
      <c r="F551" s="173">
        <v>41247</v>
      </c>
      <c r="G551" s="172" t="s">
        <v>672</v>
      </c>
    </row>
    <row r="552" spans="2:7" x14ac:dyDescent="0.2">
      <c r="B552" t="s">
        <v>449</v>
      </c>
      <c r="C552" s="171">
        <v>1.5590277777778E-2</v>
      </c>
      <c r="E552" s="176">
        <v>16</v>
      </c>
      <c r="F552" s="173">
        <v>41247</v>
      </c>
      <c r="G552" s="172" t="s">
        <v>672</v>
      </c>
    </row>
    <row r="553" spans="2:7" x14ac:dyDescent="0.2">
      <c r="B553" t="s">
        <v>451</v>
      </c>
      <c r="C553" s="171">
        <v>1.9421296296295999E-2</v>
      </c>
      <c r="E553" s="176">
        <v>16</v>
      </c>
      <c r="F553" s="173">
        <v>41247</v>
      </c>
      <c r="G553" s="172" t="s">
        <v>672</v>
      </c>
    </row>
    <row r="554" spans="2:7" x14ac:dyDescent="0.2">
      <c r="B554" t="s">
        <v>454</v>
      </c>
      <c r="C554" s="171">
        <v>1.6331018518517999E-2</v>
      </c>
      <c r="E554" s="176">
        <v>16</v>
      </c>
      <c r="F554" s="173">
        <v>41247</v>
      </c>
      <c r="G554" s="172" t="s">
        <v>672</v>
      </c>
    </row>
    <row r="555" spans="2:7" x14ac:dyDescent="0.2">
      <c r="B555" t="s">
        <v>457</v>
      </c>
      <c r="C555" s="171">
        <v>1.505787037037E-2</v>
      </c>
      <c r="E555" s="176">
        <v>16</v>
      </c>
      <c r="F555" s="173">
        <v>41247</v>
      </c>
      <c r="G555" s="172" t="s">
        <v>672</v>
      </c>
    </row>
    <row r="556" spans="2:7" x14ac:dyDescent="0.2">
      <c r="B556" t="s">
        <v>458</v>
      </c>
      <c r="C556" s="171">
        <v>1.7847222222222001E-2</v>
      </c>
      <c r="E556" s="176">
        <v>16</v>
      </c>
      <c r="F556" s="173">
        <v>41247</v>
      </c>
      <c r="G556" s="172" t="s">
        <v>672</v>
      </c>
    </row>
    <row r="557" spans="2:7" x14ac:dyDescent="0.2">
      <c r="B557" t="s">
        <v>459</v>
      </c>
      <c r="C557" s="171">
        <v>1.7754629629629998E-2</v>
      </c>
      <c r="E557" s="176">
        <v>16</v>
      </c>
      <c r="F557" s="173">
        <v>41247</v>
      </c>
      <c r="G557" s="172" t="s">
        <v>672</v>
      </c>
    </row>
    <row r="558" spans="2:7" x14ac:dyDescent="0.2">
      <c r="B558" t="s">
        <v>460</v>
      </c>
      <c r="C558" s="171">
        <v>1.3715277777778E-2</v>
      </c>
      <c r="E558" s="176">
        <v>16</v>
      </c>
      <c r="F558" s="173">
        <v>41247</v>
      </c>
      <c r="G558" s="172" t="s">
        <v>672</v>
      </c>
    </row>
    <row r="559" spans="2:7" x14ac:dyDescent="0.2">
      <c r="B559" t="s">
        <v>462</v>
      </c>
      <c r="C559" s="171">
        <v>1.8506944444444E-2</v>
      </c>
      <c r="E559" s="176">
        <v>16</v>
      </c>
      <c r="F559" s="173">
        <v>41247</v>
      </c>
      <c r="G559" s="172" t="s">
        <v>672</v>
      </c>
    </row>
    <row r="560" spans="2:7" x14ac:dyDescent="0.2">
      <c r="B560" t="s">
        <v>464</v>
      </c>
      <c r="C560" s="171">
        <v>1.5706018518518002E-2</v>
      </c>
      <c r="E560" s="176">
        <v>16</v>
      </c>
      <c r="F560" s="173">
        <v>41247</v>
      </c>
      <c r="G560" s="172" t="s">
        <v>672</v>
      </c>
    </row>
    <row r="561" spans="2:7" x14ac:dyDescent="0.2">
      <c r="B561" t="s">
        <v>466</v>
      </c>
      <c r="C561" s="171">
        <v>1.7534722222222E-2</v>
      </c>
      <c r="E561" s="176">
        <v>16</v>
      </c>
      <c r="F561" s="173">
        <v>41247</v>
      </c>
      <c r="G561" s="172" t="s">
        <v>672</v>
      </c>
    </row>
    <row r="562" spans="2:7" x14ac:dyDescent="0.2">
      <c r="B562" t="s">
        <v>467</v>
      </c>
      <c r="C562" s="171">
        <v>2.0810185185185001E-2</v>
      </c>
      <c r="E562" s="176">
        <v>16</v>
      </c>
      <c r="F562" s="173">
        <v>41247</v>
      </c>
      <c r="G562" s="172" t="s">
        <v>672</v>
      </c>
    </row>
    <row r="563" spans="2:7" x14ac:dyDescent="0.2">
      <c r="B563" t="s">
        <v>422</v>
      </c>
      <c r="C563" s="171">
        <v>1.5578703703704001E-2</v>
      </c>
      <c r="E563" s="176">
        <v>16</v>
      </c>
      <c r="F563" s="173">
        <v>41247</v>
      </c>
      <c r="G563" s="172" t="s">
        <v>672</v>
      </c>
    </row>
    <row r="564" spans="2:7" x14ac:dyDescent="0.2">
      <c r="B564" t="s">
        <v>473</v>
      </c>
      <c r="C564" s="171">
        <v>1.6631944444444002E-2</v>
      </c>
      <c r="E564" s="176">
        <v>16</v>
      </c>
      <c r="F564" s="173">
        <v>41247</v>
      </c>
      <c r="G564" s="172" t="s">
        <v>672</v>
      </c>
    </row>
    <row r="565" spans="2:7" x14ac:dyDescent="0.2">
      <c r="B565" t="s">
        <v>475</v>
      </c>
      <c r="C565" s="171">
        <v>1.7523148148148E-2</v>
      </c>
      <c r="E565" s="176">
        <v>16</v>
      </c>
      <c r="F565" s="173">
        <v>41247</v>
      </c>
      <c r="G565" s="172" t="s">
        <v>672</v>
      </c>
    </row>
    <row r="566" spans="2:7" x14ac:dyDescent="0.2">
      <c r="B566" t="s">
        <v>477</v>
      </c>
      <c r="C566" s="171">
        <v>1.6273148148147999E-2</v>
      </c>
      <c r="E566" s="176">
        <v>16</v>
      </c>
      <c r="F566" s="173">
        <v>41247</v>
      </c>
      <c r="G566" s="172" t="s">
        <v>672</v>
      </c>
    </row>
    <row r="567" spans="2:7" x14ac:dyDescent="0.2">
      <c r="B567" t="s">
        <v>424</v>
      </c>
      <c r="C567" s="171">
        <v>1.7222222222222E-2</v>
      </c>
      <c r="E567" s="176">
        <v>16</v>
      </c>
      <c r="F567" s="173">
        <v>41247</v>
      </c>
      <c r="G567" s="172" t="s">
        <v>672</v>
      </c>
    </row>
    <row r="568" spans="2:7" x14ac:dyDescent="0.2">
      <c r="B568" t="s">
        <v>481</v>
      </c>
      <c r="C568" s="171">
        <v>1.6504629629630001E-2</v>
      </c>
      <c r="E568" s="176">
        <v>16</v>
      </c>
      <c r="F568" s="173">
        <v>41247</v>
      </c>
      <c r="G568" s="172" t="s">
        <v>672</v>
      </c>
    </row>
    <row r="569" spans="2:7" x14ac:dyDescent="0.2">
      <c r="B569" t="s">
        <v>482</v>
      </c>
      <c r="C569" s="171">
        <v>1.8854166666667001E-2</v>
      </c>
      <c r="E569" s="176">
        <v>16</v>
      </c>
      <c r="F569" s="173">
        <v>41247</v>
      </c>
      <c r="G569" s="172" t="s">
        <v>672</v>
      </c>
    </row>
    <row r="570" spans="2:7" x14ac:dyDescent="0.2">
      <c r="B570" t="s">
        <v>483</v>
      </c>
      <c r="C570" s="171">
        <v>1.7256944444443999E-2</v>
      </c>
      <c r="E570" s="176">
        <v>16</v>
      </c>
      <c r="F570" s="173">
        <v>41247</v>
      </c>
      <c r="G570" s="172" t="s">
        <v>672</v>
      </c>
    </row>
    <row r="571" spans="2:7" x14ac:dyDescent="0.2">
      <c r="B571" t="s">
        <v>486</v>
      </c>
      <c r="C571" s="171">
        <v>1.8865740740740999E-2</v>
      </c>
      <c r="E571" s="176">
        <v>16</v>
      </c>
      <c r="F571" s="173">
        <v>41247</v>
      </c>
      <c r="G571" s="172" t="s">
        <v>672</v>
      </c>
    </row>
    <row r="572" spans="2:7" x14ac:dyDescent="0.2">
      <c r="B572" t="s">
        <v>487</v>
      </c>
      <c r="C572" s="171">
        <v>1.9363425925925999E-2</v>
      </c>
      <c r="E572" s="176">
        <v>16</v>
      </c>
      <c r="F572" s="173">
        <v>41247</v>
      </c>
      <c r="G572" s="172" t="s">
        <v>672</v>
      </c>
    </row>
    <row r="573" spans="2:7" x14ac:dyDescent="0.2">
      <c r="B573" t="s">
        <v>488</v>
      </c>
      <c r="C573" s="171">
        <v>1.9212962962963001E-2</v>
      </c>
      <c r="E573" s="176">
        <v>16</v>
      </c>
      <c r="F573" s="173">
        <v>41247</v>
      </c>
      <c r="G573" s="172" t="s">
        <v>672</v>
      </c>
    </row>
    <row r="574" spans="2:7" x14ac:dyDescent="0.2">
      <c r="B574" t="s">
        <v>420</v>
      </c>
      <c r="C574" s="171">
        <v>1.5902777777778002E-2</v>
      </c>
      <c r="E574" s="176">
        <v>16</v>
      </c>
      <c r="F574" s="173">
        <v>41247</v>
      </c>
      <c r="G574" s="172" t="s">
        <v>672</v>
      </c>
    </row>
    <row r="575" spans="2:7" x14ac:dyDescent="0.2">
      <c r="B575" t="s">
        <v>489</v>
      </c>
      <c r="C575" s="171">
        <v>1.7349537037037E-2</v>
      </c>
      <c r="E575" s="176">
        <v>16</v>
      </c>
      <c r="F575" s="173">
        <v>41247</v>
      </c>
      <c r="G575" s="172" t="s">
        <v>672</v>
      </c>
    </row>
    <row r="576" spans="2:7" x14ac:dyDescent="0.2">
      <c r="B576" t="s">
        <v>419</v>
      </c>
      <c r="C576" s="171">
        <v>1.5023148148147999E-2</v>
      </c>
      <c r="E576" s="176">
        <v>16</v>
      </c>
      <c r="F576" s="173">
        <v>41247</v>
      </c>
      <c r="G576" s="172" t="s">
        <v>672</v>
      </c>
    </row>
    <row r="577" spans="2:7" x14ac:dyDescent="0.2">
      <c r="B577" t="s">
        <v>492</v>
      </c>
      <c r="C577" s="171">
        <v>1.7106481481482E-2</v>
      </c>
      <c r="E577" s="176">
        <v>16</v>
      </c>
      <c r="F577" s="173">
        <v>41247</v>
      </c>
      <c r="G577" s="172" t="s">
        <v>672</v>
      </c>
    </row>
    <row r="578" spans="2:7" x14ac:dyDescent="0.2">
      <c r="B578" t="s">
        <v>425</v>
      </c>
      <c r="C578" s="171">
        <v>1.8124999999999999E-2</v>
      </c>
      <c r="E578" s="176">
        <v>16</v>
      </c>
      <c r="F578" s="173">
        <v>41247</v>
      </c>
      <c r="G578" s="172" t="s">
        <v>672</v>
      </c>
    </row>
    <row r="579" spans="2:7" x14ac:dyDescent="0.2">
      <c r="B579" t="s">
        <v>499</v>
      </c>
      <c r="C579" s="171">
        <v>1.7326388888888999E-2</v>
      </c>
      <c r="E579" s="176">
        <v>16</v>
      </c>
      <c r="F579" s="173">
        <v>41247</v>
      </c>
      <c r="G579" s="172" t="s">
        <v>672</v>
      </c>
    </row>
    <row r="580" spans="2:7" x14ac:dyDescent="0.2">
      <c r="B580" t="s">
        <v>500</v>
      </c>
      <c r="C580" s="171">
        <v>1.7025462962962999E-2</v>
      </c>
      <c r="E580" s="176">
        <v>16</v>
      </c>
      <c r="F580" s="173">
        <v>41247</v>
      </c>
      <c r="G580" s="172" t="s">
        <v>672</v>
      </c>
    </row>
    <row r="581" spans="2:7" x14ac:dyDescent="0.2">
      <c r="B581" t="s">
        <v>502</v>
      </c>
      <c r="C581" s="171">
        <v>1.7129629629630001E-2</v>
      </c>
      <c r="E581" s="176">
        <v>16</v>
      </c>
      <c r="F581" s="173">
        <v>41247</v>
      </c>
      <c r="G581" s="172" t="s">
        <v>672</v>
      </c>
    </row>
    <row r="582" spans="2:7" x14ac:dyDescent="0.2">
      <c r="B582" t="s">
        <v>507</v>
      </c>
      <c r="C582" s="171">
        <v>1.7858796296296001E-2</v>
      </c>
      <c r="E582" s="176">
        <v>16</v>
      </c>
      <c r="F582" s="173">
        <v>41247</v>
      </c>
      <c r="G582" s="172" t="s">
        <v>672</v>
      </c>
    </row>
    <row r="583" spans="2:7" x14ac:dyDescent="0.2">
      <c r="B583" t="s">
        <v>511</v>
      </c>
      <c r="C583" s="171">
        <v>1.5185185185185E-2</v>
      </c>
      <c r="E583" s="176">
        <v>16</v>
      </c>
      <c r="F583" s="173">
        <v>41247</v>
      </c>
      <c r="G583" s="172" t="s">
        <v>672</v>
      </c>
    </row>
    <row r="584" spans="2:7" x14ac:dyDescent="0.2">
      <c r="B584" t="s">
        <v>512</v>
      </c>
      <c r="C584" s="171">
        <v>1.6284722222221999E-2</v>
      </c>
      <c r="E584" s="176">
        <v>16</v>
      </c>
      <c r="F584" s="173">
        <v>41247</v>
      </c>
      <c r="G584" s="172" t="s">
        <v>672</v>
      </c>
    </row>
    <row r="585" spans="2:7" x14ac:dyDescent="0.2">
      <c r="B585" t="s">
        <v>514</v>
      </c>
      <c r="C585" s="171">
        <v>1.7534722222222E-2</v>
      </c>
      <c r="E585" s="176">
        <v>16</v>
      </c>
      <c r="F585" s="173">
        <v>41247</v>
      </c>
      <c r="G585" s="172" t="s">
        <v>672</v>
      </c>
    </row>
    <row r="586" spans="2:7" x14ac:dyDescent="0.2">
      <c r="B586" t="s">
        <v>517</v>
      </c>
      <c r="C586" s="171">
        <v>1.8032407407407001E-2</v>
      </c>
      <c r="E586" s="176">
        <v>16</v>
      </c>
      <c r="F586" s="173">
        <v>41247</v>
      </c>
      <c r="G586" s="172" t="s">
        <v>672</v>
      </c>
    </row>
    <row r="587" spans="2:7" x14ac:dyDescent="0.2">
      <c r="B587" t="s">
        <v>519</v>
      </c>
      <c r="C587" s="171">
        <v>1.6631944444444002E-2</v>
      </c>
      <c r="E587" s="176">
        <v>16</v>
      </c>
      <c r="F587" s="173">
        <v>41247</v>
      </c>
      <c r="G587" s="172" t="s">
        <v>672</v>
      </c>
    </row>
    <row r="588" spans="2:7" x14ac:dyDescent="0.2">
      <c r="B588" t="s">
        <v>429</v>
      </c>
      <c r="C588" s="171">
        <v>1.9131944444444E-2</v>
      </c>
      <c r="E588" s="176">
        <v>16</v>
      </c>
      <c r="F588" s="173">
        <v>41247</v>
      </c>
      <c r="G588" s="172" t="s">
        <v>672</v>
      </c>
    </row>
    <row r="589" spans="2:7" x14ac:dyDescent="0.2">
      <c r="B589" t="s">
        <v>524</v>
      </c>
      <c r="C589" s="171">
        <v>1.6053240740741E-2</v>
      </c>
      <c r="E589" s="176">
        <v>16</v>
      </c>
      <c r="F589" s="173">
        <v>41247</v>
      </c>
      <c r="G589" s="172" t="s">
        <v>672</v>
      </c>
    </row>
    <row r="590" spans="2:7" x14ac:dyDescent="0.2">
      <c r="B590" t="s">
        <v>528</v>
      </c>
      <c r="C590" s="171">
        <v>1.6886574074073998E-2</v>
      </c>
      <c r="E590" s="176">
        <v>16</v>
      </c>
      <c r="F590" s="173">
        <v>41247</v>
      </c>
      <c r="G590" s="172" t="s">
        <v>672</v>
      </c>
    </row>
    <row r="591" spans="2:7" x14ac:dyDescent="0.2">
      <c r="B591" t="s">
        <v>529</v>
      </c>
      <c r="C591" s="171">
        <v>1.7719907407407001E-2</v>
      </c>
      <c r="E591" s="176">
        <v>16</v>
      </c>
      <c r="F591" s="173">
        <v>41247</v>
      </c>
      <c r="G591" s="172" t="s">
        <v>672</v>
      </c>
    </row>
    <row r="592" spans="2:7" x14ac:dyDescent="0.2">
      <c r="B592" t="s">
        <v>421</v>
      </c>
      <c r="C592" s="171">
        <v>1.5706018518518002E-2</v>
      </c>
      <c r="E592" s="176">
        <v>16</v>
      </c>
      <c r="F592" s="173">
        <v>41247</v>
      </c>
      <c r="G592" s="172" t="s">
        <v>672</v>
      </c>
    </row>
    <row r="593" spans="2:7" x14ac:dyDescent="0.2">
      <c r="B593" t="s">
        <v>532</v>
      </c>
      <c r="C593" s="171">
        <v>1.9895833333332998E-2</v>
      </c>
      <c r="E593" s="176">
        <v>16</v>
      </c>
      <c r="F593" s="173">
        <v>41247</v>
      </c>
      <c r="G593" s="172" t="s">
        <v>672</v>
      </c>
    </row>
    <row r="594" spans="2:7" x14ac:dyDescent="0.2">
      <c r="B594" t="s">
        <v>534</v>
      </c>
      <c r="C594" s="171">
        <v>2.1377314814815002E-2</v>
      </c>
      <c r="E594" s="176">
        <v>16</v>
      </c>
      <c r="F594" s="173">
        <v>41247</v>
      </c>
      <c r="G594" s="172" t="s">
        <v>672</v>
      </c>
    </row>
    <row r="595" spans="2:7" x14ac:dyDescent="0.2">
      <c r="B595" t="s">
        <v>535</v>
      </c>
      <c r="C595" s="171">
        <v>1.8310185185184999E-2</v>
      </c>
      <c r="E595" s="176">
        <v>16</v>
      </c>
      <c r="F595" s="173">
        <v>41247</v>
      </c>
      <c r="G595" s="172" t="s">
        <v>672</v>
      </c>
    </row>
    <row r="596" spans="2:7" x14ac:dyDescent="0.2">
      <c r="B596" t="s">
        <v>537</v>
      </c>
      <c r="C596" s="171">
        <v>1.943287037037E-2</v>
      </c>
      <c r="E596" s="176">
        <v>16</v>
      </c>
      <c r="F596" s="173">
        <v>41247</v>
      </c>
      <c r="G596" s="172" t="s">
        <v>672</v>
      </c>
    </row>
    <row r="597" spans="2:7" x14ac:dyDescent="0.2">
      <c r="B597" t="s">
        <v>428</v>
      </c>
      <c r="C597" s="171">
        <v>1.8067129629629999E-2</v>
      </c>
      <c r="E597" s="176">
        <v>16</v>
      </c>
      <c r="F597" s="173">
        <v>41247</v>
      </c>
      <c r="G597" s="172" t="s">
        <v>672</v>
      </c>
    </row>
    <row r="598" spans="2:7" x14ac:dyDescent="0.2">
      <c r="B598" t="s">
        <v>539</v>
      </c>
      <c r="C598" s="171">
        <v>1.8703703703704E-2</v>
      </c>
      <c r="E598" s="176">
        <v>16</v>
      </c>
      <c r="F598" s="173">
        <v>41247</v>
      </c>
      <c r="G598" s="172" t="s">
        <v>672</v>
      </c>
    </row>
    <row r="599" spans="2:7" x14ac:dyDescent="0.2">
      <c r="B599" t="s">
        <v>543</v>
      </c>
      <c r="C599" s="171">
        <v>1.7731481481482E-2</v>
      </c>
      <c r="E599" s="176">
        <v>16</v>
      </c>
      <c r="F599" s="173">
        <v>41247</v>
      </c>
      <c r="G599" s="172" t="s">
        <v>672</v>
      </c>
    </row>
    <row r="600" spans="2:7" x14ac:dyDescent="0.2">
      <c r="B600" t="s">
        <v>544</v>
      </c>
      <c r="C600" s="171">
        <v>1.8912037037037002E-2</v>
      </c>
      <c r="E600" s="176">
        <v>16</v>
      </c>
      <c r="F600" s="173">
        <v>41247</v>
      </c>
      <c r="G600" s="172" t="s">
        <v>672</v>
      </c>
    </row>
    <row r="601" spans="2:7" x14ac:dyDescent="0.2">
      <c r="B601" t="s">
        <v>568</v>
      </c>
      <c r="C601" s="171">
        <v>1.9293981481481998E-2</v>
      </c>
      <c r="E601" s="176">
        <v>16</v>
      </c>
      <c r="F601" s="173">
        <v>41247</v>
      </c>
      <c r="G601" s="172" t="s">
        <v>672</v>
      </c>
    </row>
    <row r="602" spans="2:7" x14ac:dyDescent="0.2">
      <c r="B602" t="s">
        <v>569</v>
      </c>
      <c r="C602" s="171">
        <v>1.8703703703704E-2</v>
      </c>
      <c r="E602" s="176">
        <v>16</v>
      </c>
      <c r="F602" s="173">
        <v>41247</v>
      </c>
      <c r="G602" s="172" t="s">
        <v>672</v>
      </c>
    </row>
    <row r="603" spans="2:7" x14ac:dyDescent="0.2">
      <c r="B603" t="s">
        <v>573</v>
      </c>
      <c r="C603" s="171">
        <v>1.7395833333333E-2</v>
      </c>
      <c r="E603" s="176">
        <v>16</v>
      </c>
      <c r="F603" s="173">
        <v>41247</v>
      </c>
      <c r="G603" s="172" t="s">
        <v>672</v>
      </c>
    </row>
    <row r="604" spans="2:7" x14ac:dyDescent="0.2">
      <c r="B604" t="s">
        <v>617</v>
      </c>
      <c r="C604" s="171">
        <v>1.8344907407407001E-2</v>
      </c>
      <c r="E604" s="176">
        <v>16</v>
      </c>
      <c r="F604" s="173">
        <v>41247</v>
      </c>
      <c r="G604" s="172" t="s">
        <v>672</v>
      </c>
    </row>
    <row r="605" spans="2:7" x14ac:dyDescent="0.2">
      <c r="B605" t="s">
        <v>626</v>
      </c>
      <c r="C605" s="171">
        <v>1.8993055555555999E-2</v>
      </c>
      <c r="E605" s="176">
        <v>16</v>
      </c>
      <c r="F605" s="173">
        <v>41247</v>
      </c>
      <c r="G605" s="172" t="s">
        <v>672</v>
      </c>
    </row>
    <row r="606" spans="2:7" x14ac:dyDescent="0.2">
      <c r="B606" t="s">
        <v>662</v>
      </c>
      <c r="C606" s="171">
        <v>1.9178240740740999E-2</v>
      </c>
      <c r="E606" s="176">
        <v>16</v>
      </c>
      <c r="F606" s="173">
        <v>41247</v>
      </c>
      <c r="G606" s="172" t="s">
        <v>672</v>
      </c>
    </row>
    <row r="607" spans="2:7" x14ac:dyDescent="0.2">
      <c r="B607" t="s">
        <v>436</v>
      </c>
      <c r="C607" s="171">
        <v>2.3194444444444001E-2</v>
      </c>
      <c r="E607" s="175">
        <v>18.5</v>
      </c>
      <c r="F607" s="173">
        <v>41252</v>
      </c>
      <c r="G607" s="172" t="s">
        <v>671</v>
      </c>
    </row>
    <row r="608" spans="2:7" x14ac:dyDescent="0.2">
      <c r="B608" t="s">
        <v>437</v>
      </c>
      <c r="C608" s="171">
        <v>2.7824074074074001E-2</v>
      </c>
      <c r="E608" s="175">
        <v>18.5</v>
      </c>
      <c r="F608" s="173">
        <v>41252</v>
      </c>
      <c r="G608" s="172" t="s">
        <v>671</v>
      </c>
    </row>
    <row r="609" spans="2:7" x14ac:dyDescent="0.2">
      <c r="B609" t="s">
        <v>418</v>
      </c>
      <c r="C609" s="171">
        <v>1.7592592592593E-2</v>
      </c>
      <c r="E609" s="175">
        <v>18.5</v>
      </c>
      <c r="F609" s="173">
        <v>41252</v>
      </c>
      <c r="G609" s="172" t="s">
        <v>671</v>
      </c>
    </row>
    <row r="610" spans="2:7" x14ac:dyDescent="0.2">
      <c r="B610" t="s">
        <v>451</v>
      </c>
      <c r="C610" s="171">
        <v>2.3414351851851999E-2</v>
      </c>
      <c r="E610" s="175">
        <v>18.5</v>
      </c>
      <c r="F610" s="173">
        <v>41252</v>
      </c>
      <c r="G610" s="172" t="s">
        <v>671</v>
      </c>
    </row>
    <row r="611" spans="2:7" x14ac:dyDescent="0.2">
      <c r="B611" t="s">
        <v>457</v>
      </c>
      <c r="C611" s="171">
        <v>1.7997685185184999E-2</v>
      </c>
      <c r="E611" s="175">
        <v>18.5</v>
      </c>
      <c r="F611" s="173">
        <v>41252</v>
      </c>
      <c r="G611" s="172" t="s">
        <v>671</v>
      </c>
    </row>
    <row r="612" spans="2:7" x14ac:dyDescent="0.2">
      <c r="B612" t="s">
        <v>430</v>
      </c>
      <c r="C612" s="171">
        <v>2.2685185185184999E-2</v>
      </c>
      <c r="E612" s="175">
        <v>18.5</v>
      </c>
      <c r="F612" s="173">
        <v>41252</v>
      </c>
      <c r="G612" s="172" t="s">
        <v>671</v>
      </c>
    </row>
    <row r="613" spans="2:7" x14ac:dyDescent="0.2">
      <c r="B613" t="s">
        <v>422</v>
      </c>
      <c r="C613" s="171">
        <v>1.8333333333333E-2</v>
      </c>
      <c r="E613" s="175">
        <v>18.5</v>
      </c>
      <c r="F613" s="173">
        <v>41252</v>
      </c>
      <c r="G613" s="172" t="s">
        <v>671</v>
      </c>
    </row>
    <row r="614" spans="2:7" x14ac:dyDescent="0.2">
      <c r="B614" t="s">
        <v>476</v>
      </c>
      <c r="C614" s="171">
        <v>1.8437499999999999E-2</v>
      </c>
      <c r="E614" s="175">
        <v>18.5</v>
      </c>
      <c r="F614" s="173">
        <v>41252</v>
      </c>
      <c r="G614" s="172" t="s">
        <v>671</v>
      </c>
    </row>
    <row r="615" spans="2:7" x14ac:dyDescent="0.2">
      <c r="B615" t="s">
        <v>424</v>
      </c>
      <c r="C615" s="171">
        <v>2.0266203703704001E-2</v>
      </c>
      <c r="E615" s="175">
        <v>18.5</v>
      </c>
      <c r="F615" s="173">
        <v>41252</v>
      </c>
      <c r="G615" s="172" t="s">
        <v>671</v>
      </c>
    </row>
    <row r="616" spans="2:7" x14ac:dyDescent="0.2">
      <c r="B616" t="s">
        <v>481</v>
      </c>
      <c r="C616" s="171">
        <v>1.9131944444444E-2</v>
      </c>
      <c r="E616" s="175">
        <v>18.5</v>
      </c>
      <c r="F616" s="173">
        <v>41252</v>
      </c>
      <c r="G616" s="172" t="s">
        <v>671</v>
      </c>
    </row>
    <row r="617" spans="2:7" x14ac:dyDescent="0.2">
      <c r="B617" t="s">
        <v>426</v>
      </c>
      <c r="C617" s="171">
        <v>2.3194444444444001E-2</v>
      </c>
      <c r="E617" s="175">
        <v>18.5</v>
      </c>
      <c r="F617" s="173">
        <v>41252</v>
      </c>
      <c r="G617" s="172" t="s">
        <v>671</v>
      </c>
    </row>
    <row r="618" spans="2:7" x14ac:dyDescent="0.2">
      <c r="B618" t="s">
        <v>420</v>
      </c>
      <c r="C618" s="171">
        <v>1.8703703703704E-2</v>
      </c>
      <c r="E618" s="175">
        <v>18.5</v>
      </c>
      <c r="F618" s="173">
        <v>41252</v>
      </c>
      <c r="G618" s="172" t="s">
        <v>671</v>
      </c>
    </row>
    <row r="619" spans="2:7" x14ac:dyDescent="0.2">
      <c r="B619" t="s">
        <v>491</v>
      </c>
      <c r="C619" s="171">
        <v>1.8171296296296002E-2</v>
      </c>
      <c r="E619" s="175">
        <v>18.5</v>
      </c>
      <c r="F619" s="173">
        <v>41252</v>
      </c>
      <c r="G619" s="172" t="s">
        <v>671</v>
      </c>
    </row>
    <row r="620" spans="2:7" x14ac:dyDescent="0.2">
      <c r="B620" t="s">
        <v>419</v>
      </c>
      <c r="C620" s="171">
        <v>1.7638888888888999E-2</v>
      </c>
      <c r="E620" s="175">
        <v>18.5</v>
      </c>
      <c r="F620" s="173">
        <v>41252</v>
      </c>
      <c r="G620" s="172" t="s">
        <v>671</v>
      </c>
    </row>
    <row r="621" spans="2:7" x14ac:dyDescent="0.2">
      <c r="B621" t="s">
        <v>492</v>
      </c>
      <c r="C621" s="171">
        <v>2.0763888888888998E-2</v>
      </c>
      <c r="E621" s="175">
        <v>18.5</v>
      </c>
      <c r="F621" s="173">
        <v>41252</v>
      </c>
      <c r="G621" s="172" t="s">
        <v>671</v>
      </c>
    </row>
    <row r="622" spans="2:7" x14ac:dyDescent="0.2">
      <c r="B622" t="s">
        <v>425</v>
      </c>
      <c r="C622" s="171">
        <v>2.2048611111111002E-2</v>
      </c>
      <c r="E622" s="175">
        <v>18.5</v>
      </c>
      <c r="F622" s="173">
        <v>41252</v>
      </c>
      <c r="G622" s="172" t="s">
        <v>671</v>
      </c>
    </row>
    <row r="623" spans="2:7" x14ac:dyDescent="0.2">
      <c r="B623" t="s">
        <v>507</v>
      </c>
      <c r="C623" s="171">
        <v>2.0671296296296E-2</v>
      </c>
      <c r="E623" s="175">
        <v>18.5</v>
      </c>
      <c r="F623" s="173">
        <v>41252</v>
      </c>
      <c r="G623" s="172" t="s">
        <v>671</v>
      </c>
    </row>
    <row r="624" spans="2:7" x14ac:dyDescent="0.2">
      <c r="B624" t="s">
        <v>513</v>
      </c>
      <c r="C624" s="171">
        <v>1.8368055555556002E-2</v>
      </c>
      <c r="E624" s="175">
        <v>18.5</v>
      </c>
      <c r="F624" s="173">
        <v>41252</v>
      </c>
      <c r="G624" s="172" t="s">
        <v>671</v>
      </c>
    </row>
    <row r="625" spans="2:7" x14ac:dyDescent="0.2">
      <c r="B625" t="s">
        <v>429</v>
      </c>
      <c r="C625" s="171">
        <v>2.2384259259259E-2</v>
      </c>
      <c r="E625" s="175">
        <v>18.5</v>
      </c>
      <c r="F625" s="173">
        <v>41252</v>
      </c>
      <c r="G625" s="172" t="s">
        <v>671</v>
      </c>
    </row>
    <row r="626" spans="2:7" x14ac:dyDescent="0.2">
      <c r="B626" t="s">
        <v>524</v>
      </c>
      <c r="C626" s="171">
        <v>1.9050925925925999E-2</v>
      </c>
      <c r="E626" s="175">
        <v>18.5</v>
      </c>
      <c r="F626" s="173">
        <v>41252</v>
      </c>
      <c r="G626" s="172" t="s">
        <v>671</v>
      </c>
    </row>
    <row r="627" spans="2:7" x14ac:dyDescent="0.2">
      <c r="B627" t="s">
        <v>526</v>
      </c>
      <c r="C627" s="171">
        <v>2.0520833333332999E-2</v>
      </c>
      <c r="E627" s="175">
        <v>18.5</v>
      </c>
      <c r="F627" s="173">
        <v>41252</v>
      </c>
      <c r="G627" s="172" t="s">
        <v>671</v>
      </c>
    </row>
    <row r="628" spans="2:7" x14ac:dyDescent="0.2">
      <c r="B628" t="s">
        <v>423</v>
      </c>
      <c r="C628" s="171">
        <v>1.9375E-2</v>
      </c>
      <c r="E628" s="175">
        <v>18.5</v>
      </c>
      <c r="F628" s="173">
        <v>41252</v>
      </c>
      <c r="G628" s="172" t="s">
        <v>671</v>
      </c>
    </row>
    <row r="629" spans="2:7" x14ac:dyDescent="0.2">
      <c r="B629" t="s">
        <v>421</v>
      </c>
      <c r="C629" s="171">
        <v>1.8368055555556002E-2</v>
      </c>
      <c r="E629" s="175">
        <v>18.5</v>
      </c>
      <c r="F629" s="173">
        <v>41252</v>
      </c>
      <c r="G629" s="172" t="s">
        <v>671</v>
      </c>
    </row>
    <row r="630" spans="2:7" x14ac:dyDescent="0.2">
      <c r="B630" t="s">
        <v>538</v>
      </c>
      <c r="C630" s="171">
        <v>2.3472222222221999E-2</v>
      </c>
      <c r="E630" s="175">
        <v>18.5</v>
      </c>
      <c r="F630" s="173">
        <v>41252</v>
      </c>
      <c r="G630" s="172" t="s">
        <v>671</v>
      </c>
    </row>
    <row r="631" spans="2:7" x14ac:dyDescent="0.2">
      <c r="B631" t="s">
        <v>428</v>
      </c>
      <c r="C631" s="171">
        <v>2.1608796296296001E-2</v>
      </c>
      <c r="E631" s="175">
        <v>18.5</v>
      </c>
      <c r="F631" s="173">
        <v>41252</v>
      </c>
      <c r="G631" s="172" t="s">
        <v>671</v>
      </c>
    </row>
    <row r="632" spans="2:7" x14ac:dyDescent="0.2">
      <c r="B632" t="s">
        <v>573</v>
      </c>
      <c r="C632" s="171">
        <v>2.1134259259258999E-2</v>
      </c>
      <c r="E632" s="175">
        <v>18.5</v>
      </c>
      <c r="F632" s="173">
        <v>41252</v>
      </c>
      <c r="G632" s="172" t="s">
        <v>671</v>
      </c>
    </row>
    <row r="633" spans="2:7" x14ac:dyDescent="0.2">
      <c r="B633" t="s">
        <v>578</v>
      </c>
      <c r="C633" s="171">
        <v>1.9606481481481999E-2</v>
      </c>
      <c r="E633" s="175">
        <v>18.5</v>
      </c>
      <c r="F633" s="173">
        <v>41252</v>
      </c>
      <c r="G633" s="172" t="s">
        <v>671</v>
      </c>
    </row>
    <row r="634" spans="2:7" x14ac:dyDescent="0.2">
      <c r="B634" t="s">
        <v>584</v>
      </c>
      <c r="C634" s="171">
        <v>2.0081018518517998E-2</v>
      </c>
      <c r="E634" s="175">
        <v>18.5</v>
      </c>
      <c r="F634" s="173">
        <v>41252</v>
      </c>
      <c r="G634" s="172" t="s">
        <v>671</v>
      </c>
    </row>
    <row r="635" spans="2:7" x14ac:dyDescent="0.2">
      <c r="B635" t="s">
        <v>645</v>
      </c>
      <c r="C635" s="171">
        <v>2.2291666666667001E-2</v>
      </c>
      <c r="E635" s="175">
        <v>18.5</v>
      </c>
      <c r="F635" s="173">
        <v>41252</v>
      </c>
      <c r="G635" s="172" t="s">
        <v>671</v>
      </c>
    </row>
    <row r="636" spans="2:7" x14ac:dyDescent="0.2">
      <c r="B636" t="s">
        <v>432</v>
      </c>
      <c r="C636" s="171">
        <v>1.6226851851851999E-2</v>
      </c>
      <c r="E636" s="176">
        <v>16</v>
      </c>
      <c r="F636" s="173">
        <v>41254</v>
      </c>
      <c r="G636" s="172" t="s">
        <v>672</v>
      </c>
    </row>
    <row r="637" spans="2:7" x14ac:dyDescent="0.2">
      <c r="B637" t="s">
        <v>434</v>
      </c>
      <c r="C637" s="171">
        <v>1.8495370370369999E-2</v>
      </c>
      <c r="E637" s="176">
        <v>16</v>
      </c>
      <c r="F637" s="173">
        <v>41254</v>
      </c>
      <c r="G637" s="172" t="s">
        <v>672</v>
      </c>
    </row>
    <row r="638" spans="2:7" x14ac:dyDescent="0.2">
      <c r="B638" t="s">
        <v>437</v>
      </c>
      <c r="C638" s="171">
        <v>2.2766203703704E-2</v>
      </c>
      <c r="E638" s="176">
        <v>16</v>
      </c>
      <c r="F638" s="173">
        <v>41254</v>
      </c>
      <c r="G638" s="172" t="s">
        <v>672</v>
      </c>
    </row>
    <row r="639" spans="2:7" x14ac:dyDescent="0.2">
      <c r="B639" t="s">
        <v>447</v>
      </c>
      <c r="C639" s="171">
        <v>1.5381944444444001E-2</v>
      </c>
      <c r="E639" s="176">
        <v>16</v>
      </c>
      <c r="F639" s="173">
        <v>41254</v>
      </c>
      <c r="G639" s="172" t="s">
        <v>672</v>
      </c>
    </row>
    <row r="640" spans="2:7" x14ac:dyDescent="0.2">
      <c r="B640" t="s">
        <v>449</v>
      </c>
      <c r="C640" s="171">
        <v>1.5509259259259001E-2</v>
      </c>
      <c r="E640" s="176">
        <v>16</v>
      </c>
      <c r="F640" s="173">
        <v>41254</v>
      </c>
      <c r="G640" s="172" t="s">
        <v>672</v>
      </c>
    </row>
    <row r="641" spans="2:7" x14ac:dyDescent="0.2">
      <c r="B641" t="s">
        <v>451</v>
      </c>
      <c r="C641" s="171">
        <v>1.9583333333333001E-2</v>
      </c>
      <c r="E641" s="176">
        <v>16</v>
      </c>
      <c r="F641" s="173">
        <v>41254</v>
      </c>
      <c r="G641" s="172" t="s">
        <v>672</v>
      </c>
    </row>
    <row r="642" spans="2:7" x14ac:dyDescent="0.2">
      <c r="B642" t="s">
        <v>457</v>
      </c>
      <c r="C642" s="171">
        <v>1.5150462962962999E-2</v>
      </c>
      <c r="E642" s="176">
        <v>16</v>
      </c>
      <c r="F642" s="173">
        <v>41254</v>
      </c>
      <c r="G642" s="172" t="s">
        <v>672</v>
      </c>
    </row>
    <row r="643" spans="2:7" x14ac:dyDescent="0.2">
      <c r="B643" t="s">
        <v>460</v>
      </c>
      <c r="C643" s="171">
        <v>1.3888888888888999E-2</v>
      </c>
      <c r="E643" s="176">
        <v>16</v>
      </c>
      <c r="F643" s="173">
        <v>41254</v>
      </c>
      <c r="G643" s="172" t="s">
        <v>672</v>
      </c>
    </row>
    <row r="644" spans="2:7" x14ac:dyDescent="0.2">
      <c r="B644" t="s">
        <v>464</v>
      </c>
      <c r="C644" s="171">
        <v>1.5486111111110999E-2</v>
      </c>
      <c r="E644" s="176">
        <v>16</v>
      </c>
      <c r="F644" s="173">
        <v>41254</v>
      </c>
      <c r="G644" s="172" t="s">
        <v>672</v>
      </c>
    </row>
    <row r="645" spans="2:7" x14ac:dyDescent="0.2">
      <c r="B645" t="s">
        <v>467</v>
      </c>
      <c r="C645" s="171">
        <v>2.1030092592592999E-2</v>
      </c>
      <c r="E645" s="176">
        <v>16</v>
      </c>
      <c r="F645" s="173">
        <v>41254</v>
      </c>
      <c r="G645" s="172" t="s">
        <v>672</v>
      </c>
    </row>
    <row r="646" spans="2:7" x14ac:dyDescent="0.2">
      <c r="B646" t="s">
        <v>422</v>
      </c>
      <c r="C646" s="171">
        <v>1.5289351851852E-2</v>
      </c>
      <c r="E646" s="176">
        <v>16</v>
      </c>
      <c r="F646" s="173">
        <v>41254</v>
      </c>
      <c r="G646" s="172" t="s">
        <v>672</v>
      </c>
    </row>
    <row r="647" spans="2:7" x14ac:dyDescent="0.2">
      <c r="B647" t="s">
        <v>472</v>
      </c>
      <c r="C647" s="171">
        <v>1.6620370370370001E-2</v>
      </c>
      <c r="E647" s="176">
        <v>16</v>
      </c>
      <c r="F647" s="173">
        <v>41254</v>
      </c>
      <c r="G647" s="172" t="s">
        <v>672</v>
      </c>
    </row>
    <row r="648" spans="2:7" x14ac:dyDescent="0.2">
      <c r="B648" t="s">
        <v>473</v>
      </c>
      <c r="C648" s="171">
        <v>1.6701388888889002E-2</v>
      </c>
      <c r="E648" s="176">
        <v>16</v>
      </c>
      <c r="F648" s="173">
        <v>41254</v>
      </c>
      <c r="G648" s="172" t="s">
        <v>672</v>
      </c>
    </row>
    <row r="649" spans="2:7" x14ac:dyDescent="0.2">
      <c r="B649" t="s">
        <v>477</v>
      </c>
      <c r="C649" s="171">
        <v>1.5648148148148001E-2</v>
      </c>
      <c r="E649" s="176">
        <v>16</v>
      </c>
      <c r="F649" s="173">
        <v>41254</v>
      </c>
      <c r="G649" s="172" t="s">
        <v>672</v>
      </c>
    </row>
    <row r="650" spans="2:7" x14ac:dyDescent="0.2">
      <c r="B650" t="s">
        <v>478</v>
      </c>
      <c r="C650" s="171">
        <v>1.9282407407406998E-2</v>
      </c>
      <c r="E650" s="176">
        <v>16</v>
      </c>
      <c r="F650" s="173">
        <v>41254</v>
      </c>
      <c r="G650" s="172" t="s">
        <v>672</v>
      </c>
    </row>
    <row r="651" spans="2:7" x14ac:dyDescent="0.2">
      <c r="B651" t="s">
        <v>424</v>
      </c>
      <c r="C651" s="171">
        <v>1.7384259259258999E-2</v>
      </c>
      <c r="E651" s="176">
        <v>16</v>
      </c>
      <c r="F651" s="173">
        <v>41254</v>
      </c>
      <c r="G651" s="172" t="s">
        <v>672</v>
      </c>
    </row>
    <row r="652" spans="2:7" x14ac:dyDescent="0.2">
      <c r="B652" t="s">
        <v>481</v>
      </c>
      <c r="C652" s="171">
        <v>1.6099537037036999E-2</v>
      </c>
      <c r="E652" s="176">
        <v>16</v>
      </c>
      <c r="F652" s="173">
        <v>41254</v>
      </c>
      <c r="G652" s="172" t="s">
        <v>672</v>
      </c>
    </row>
    <row r="653" spans="2:7" x14ac:dyDescent="0.2">
      <c r="B653" t="s">
        <v>483</v>
      </c>
      <c r="C653" s="171">
        <v>1.7465277777778E-2</v>
      </c>
      <c r="E653" s="176">
        <v>16</v>
      </c>
      <c r="F653" s="173">
        <v>41254</v>
      </c>
      <c r="G653" s="172" t="s">
        <v>672</v>
      </c>
    </row>
    <row r="654" spans="2:7" x14ac:dyDescent="0.2">
      <c r="B654" t="s">
        <v>484</v>
      </c>
      <c r="C654" s="171">
        <v>1.7083333333332999E-2</v>
      </c>
      <c r="E654" s="176">
        <v>16</v>
      </c>
      <c r="F654" s="173">
        <v>41254</v>
      </c>
      <c r="G654" s="172" t="s">
        <v>672</v>
      </c>
    </row>
    <row r="655" spans="2:7" x14ac:dyDescent="0.2">
      <c r="B655" t="s">
        <v>486</v>
      </c>
      <c r="C655" s="171">
        <v>1.8587962962963001E-2</v>
      </c>
      <c r="E655" s="176">
        <v>16</v>
      </c>
      <c r="F655" s="173">
        <v>41254</v>
      </c>
      <c r="G655" s="172" t="s">
        <v>672</v>
      </c>
    </row>
    <row r="656" spans="2:7" x14ac:dyDescent="0.2">
      <c r="B656" t="s">
        <v>487</v>
      </c>
      <c r="C656" s="171">
        <v>1.9976851851851999E-2</v>
      </c>
      <c r="E656" s="176">
        <v>16</v>
      </c>
      <c r="F656" s="173">
        <v>41254</v>
      </c>
      <c r="G656" s="172" t="s">
        <v>672</v>
      </c>
    </row>
    <row r="657" spans="2:7" x14ac:dyDescent="0.2">
      <c r="B657" t="s">
        <v>488</v>
      </c>
      <c r="C657" s="171">
        <v>1.9363425925925999E-2</v>
      </c>
      <c r="E657" s="176">
        <v>16</v>
      </c>
      <c r="F657" s="173">
        <v>41254</v>
      </c>
      <c r="G657" s="172" t="s">
        <v>672</v>
      </c>
    </row>
    <row r="658" spans="2:7" x14ac:dyDescent="0.2">
      <c r="B658" t="s">
        <v>420</v>
      </c>
      <c r="C658" s="171">
        <v>1.6053240740741E-2</v>
      </c>
      <c r="E658" s="176">
        <v>16</v>
      </c>
      <c r="F658" s="173">
        <v>41254</v>
      </c>
      <c r="G658" s="172" t="s">
        <v>672</v>
      </c>
    </row>
    <row r="659" spans="2:7" x14ac:dyDescent="0.2">
      <c r="B659" t="s">
        <v>419</v>
      </c>
      <c r="C659" s="171">
        <v>1.5046296296296001E-2</v>
      </c>
      <c r="E659" s="176">
        <v>16</v>
      </c>
      <c r="F659" s="173">
        <v>41254</v>
      </c>
      <c r="G659" s="172" t="s">
        <v>672</v>
      </c>
    </row>
    <row r="660" spans="2:7" x14ac:dyDescent="0.2">
      <c r="B660" t="s">
        <v>495</v>
      </c>
      <c r="C660" s="171">
        <v>1.6087962962962998E-2</v>
      </c>
      <c r="E660" s="176">
        <v>16</v>
      </c>
      <c r="F660" s="173">
        <v>41254</v>
      </c>
      <c r="G660" s="172" t="s">
        <v>672</v>
      </c>
    </row>
    <row r="661" spans="2:7" x14ac:dyDescent="0.2">
      <c r="B661" t="s">
        <v>425</v>
      </c>
      <c r="C661" s="171">
        <v>1.8518518518518001E-2</v>
      </c>
      <c r="E661" s="176">
        <v>16</v>
      </c>
      <c r="F661" s="173">
        <v>41254</v>
      </c>
      <c r="G661" s="172" t="s">
        <v>672</v>
      </c>
    </row>
    <row r="662" spans="2:7" x14ac:dyDescent="0.2">
      <c r="B662" t="s">
        <v>496</v>
      </c>
      <c r="C662" s="171">
        <v>1.7418981481482E-2</v>
      </c>
      <c r="E662" s="176">
        <v>16</v>
      </c>
      <c r="F662" s="173">
        <v>41254</v>
      </c>
      <c r="G662" s="172" t="s">
        <v>672</v>
      </c>
    </row>
    <row r="663" spans="2:7" x14ac:dyDescent="0.2">
      <c r="B663" t="s">
        <v>500</v>
      </c>
      <c r="C663" s="171">
        <v>1.7141203703703999E-2</v>
      </c>
      <c r="E663" s="176">
        <v>16</v>
      </c>
      <c r="F663" s="173">
        <v>41254</v>
      </c>
      <c r="G663" s="172" t="s">
        <v>672</v>
      </c>
    </row>
    <row r="664" spans="2:7" x14ac:dyDescent="0.2">
      <c r="B664" t="s">
        <v>502</v>
      </c>
      <c r="C664" s="171">
        <v>1.7118055555556001E-2</v>
      </c>
      <c r="E664" s="176">
        <v>16</v>
      </c>
      <c r="F664" s="173">
        <v>41254</v>
      </c>
      <c r="G664" s="172" t="s">
        <v>672</v>
      </c>
    </row>
    <row r="665" spans="2:7" x14ac:dyDescent="0.2">
      <c r="B665" t="s">
        <v>503</v>
      </c>
      <c r="C665" s="171">
        <v>1.7997685185184999E-2</v>
      </c>
      <c r="E665" s="176">
        <v>16</v>
      </c>
      <c r="F665" s="173">
        <v>41254</v>
      </c>
      <c r="G665" s="172" t="s">
        <v>672</v>
      </c>
    </row>
    <row r="666" spans="2:7" x14ac:dyDescent="0.2">
      <c r="B666" t="s">
        <v>505</v>
      </c>
      <c r="C666" s="171">
        <v>1.7384259259258999E-2</v>
      </c>
      <c r="E666" s="176">
        <v>16</v>
      </c>
      <c r="F666" s="173">
        <v>41254</v>
      </c>
      <c r="G666" s="172" t="s">
        <v>672</v>
      </c>
    </row>
    <row r="667" spans="2:7" x14ac:dyDescent="0.2">
      <c r="B667" t="s">
        <v>507</v>
      </c>
      <c r="C667" s="171">
        <v>1.7384259259258999E-2</v>
      </c>
      <c r="E667" s="176">
        <v>16</v>
      </c>
      <c r="F667" s="173">
        <v>41254</v>
      </c>
      <c r="G667" s="172" t="s">
        <v>672</v>
      </c>
    </row>
    <row r="668" spans="2:7" x14ac:dyDescent="0.2">
      <c r="B668" t="s">
        <v>509</v>
      </c>
      <c r="C668" s="171">
        <v>1.9375E-2</v>
      </c>
      <c r="E668" s="176">
        <v>16</v>
      </c>
      <c r="F668" s="173">
        <v>41254</v>
      </c>
      <c r="G668" s="172" t="s">
        <v>672</v>
      </c>
    </row>
    <row r="669" spans="2:7" x14ac:dyDescent="0.2">
      <c r="B669" t="s">
        <v>510</v>
      </c>
      <c r="C669" s="171">
        <v>1.7349537037037E-2</v>
      </c>
      <c r="E669" s="176">
        <v>16</v>
      </c>
      <c r="F669" s="173">
        <v>41254</v>
      </c>
      <c r="G669" s="172" t="s">
        <v>672</v>
      </c>
    </row>
    <row r="670" spans="2:7" x14ac:dyDescent="0.2">
      <c r="B670" t="s">
        <v>513</v>
      </c>
      <c r="C670" s="171">
        <v>1.5625E-2</v>
      </c>
      <c r="E670" s="176">
        <v>16</v>
      </c>
      <c r="F670" s="173">
        <v>41254</v>
      </c>
      <c r="G670" s="172" t="s">
        <v>672</v>
      </c>
    </row>
    <row r="671" spans="2:7" x14ac:dyDescent="0.2">
      <c r="B671" t="s">
        <v>514</v>
      </c>
      <c r="C671" s="171">
        <v>1.7175925925926001E-2</v>
      </c>
      <c r="E671" s="176">
        <v>16</v>
      </c>
      <c r="F671" s="173">
        <v>41254</v>
      </c>
      <c r="G671" s="172" t="s">
        <v>672</v>
      </c>
    </row>
    <row r="672" spans="2:7" x14ac:dyDescent="0.2">
      <c r="B672" t="s">
        <v>517</v>
      </c>
      <c r="C672" s="171">
        <v>1.7928240740741001E-2</v>
      </c>
      <c r="E672" s="176">
        <v>16</v>
      </c>
      <c r="F672" s="173">
        <v>41254</v>
      </c>
      <c r="G672" s="172" t="s">
        <v>672</v>
      </c>
    </row>
    <row r="673" spans="2:7" x14ac:dyDescent="0.2">
      <c r="B673" t="s">
        <v>519</v>
      </c>
      <c r="C673" s="171">
        <v>1.7129629629630001E-2</v>
      </c>
      <c r="E673" s="176">
        <v>16</v>
      </c>
      <c r="F673" s="173">
        <v>41254</v>
      </c>
      <c r="G673" s="172" t="s">
        <v>672</v>
      </c>
    </row>
    <row r="674" spans="2:7" x14ac:dyDescent="0.2">
      <c r="B674" t="s">
        <v>429</v>
      </c>
      <c r="C674" s="171">
        <v>1.8622685185184999E-2</v>
      </c>
      <c r="E674" s="176">
        <v>16</v>
      </c>
      <c r="F674" s="173">
        <v>41254</v>
      </c>
      <c r="G674" s="172" t="s">
        <v>672</v>
      </c>
    </row>
    <row r="675" spans="2:7" x14ac:dyDescent="0.2">
      <c r="B675" t="s">
        <v>523</v>
      </c>
      <c r="C675" s="171">
        <v>1.9421296296295999E-2</v>
      </c>
      <c r="E675" s="176">
        <v>16</v>
      </c>
      <c r="F675" s="173">
        <v>41254</v>
      </c>
      <c r="G675" s="172" t="s">
        <v>672</v>
      </c>
    </row>
    <row r="676" spans="2:7" x14ac:dyDescent="0.2">
      <c r="B676" t="s">
        <v>524</v>
      </c>
      <c r="C676" s="171">
        <v>1.6284722222221999E-2</v>
      </c>
      <c r="E676" s="176">
        <v>16</v>
      </c>
      <c r="F676" s="173">
        <v>41254</v>
      </c>
      <c r="G676" s="172" t="s">
        <v>672</v>
      </c>
    </row>
    <row r="677" spans="2:7" x14ac:dyDescent="0.2">
      <c r="B677" t="s">
        <v>525</v>
      </c>
      <c r="C677" s="171">
        <v>1.7881944444443999E-2</v>
      </c>
      <c r="E677" s="176">
        <v>16</v>
      </c>
      <c r="F677" s="173">
        <v>41254</v>
      </c>
      <c r="G677" s="172" t="s">
        <v>672</v>
      </c>
    </row>
    <row r="678" spans="2:7" x14ac:dyDescent="0.2">
      <c r="B678" t="s">
        <v>526</v>
      </c>
      <c r="C678" s="171">
        <v>1.7384259259258999E-2</v>
      </c>
      <c r="E678" s="176">
        <v>16</v>
      </c>
      <c r="F678" s="173">
        <v>41254</v>
      </c>
      <c r="G678" s="172" t="s">
        <v>672</v>
      </c>
    </row>
    <row r="679" spans="2:7" x14ac:dyDescent="0.2">
      <c r="B679" t="s">
        <v>527</v>
      </c>
      <c r="C679" s="171">
        <v>1.9212962962963001E-2</v>
      </c>
      <c r="E679" s="176">
        <v>16</v>
      </c>
      <c r="F679" s="173">
        <v>41254</v>
      </c>
      <c r="G679" s="172" t="s">
        <v>672</v>
      </c>
    </row>
    <row r="680" spans="2:7" x14ac:dyDescent="0.2">
      <c r="B680" t="s">
        <v>528</v>
      </c>
      <c r="C680" s="171">
        <v>1.7465277777778E-2</v>
      </c>
      <c r="E680" s="176">
        <v>16</v>
      </c>
      <c r="F680" s="173">
        <v>41254</v>
      </c>
      <c r="G680" s="172" t="s">
        <v>672</v>
      </c>
    </row>
    <row r="681" spans="2:7" x14ac:dyDescent="0.2">
      <c r="B681" t="s">
        <v>529</v>
      </c>
      <c r="C681" s="171">
        <v>1.8009259259258999E-2</v>
      </c>
      <c r="E681" s="176">
        <v>16</v>
      </c>
      <c r="F681" s="173">
        <v>41254</v>
      </c>
      <c r="G681" s="172" t="s">
        <v>672</v>
      </c>
    </row>
    <row r="682" spans="2:7" x14ac:dyDescent="0.2">
      <c r="B682" t="s">
        <v>421</v>
      </c>
      <c r="C682" s="171">
        <v>1.5856481481481999E-2</v>
      </c>
      <c r="E682" s="176">
        <v>16</v>
      </c>
      <c r="F682" s="173">
        <v>41254</v>
      </c>
      <c r="G682" s="172" t="s">
        <v>672</v>
      </c>
    </row>
    <row r="683" spans="2:7" x14ac:dyDescent="0.2">
      <c r="B683" t="s">
        <v>532</v>
      </c>
      <c r="C683" s="171">
        <v>1.9733796296296E-2</v>
      </c>
      <c r="E683" s="176">
        <v>16</v>
      </c>
      <c r="F683" s="173">
        <v>41254</v>
      </c>
      <c r="G683" s="172" t="s">
        <v>672</v>
      </c>
    </row>
    <row r="684" spans="2:7" x14ac:dyDescent="0.2">
      <c r="B684" t="s">
        <v>533</v>
      </c>
      <c r="C684" s="171">
        <v>1.8784722222222001E-2</v>
      </c>
      <c r="E684" s="176">
        <v>16</v>
      </c>
      <c r="F684" s="173">
        <v>41254</v>
      </c>
      <c r="G684" s="172" t="s">
        <v>672</v>
      </c>
    </row>
    <row r="685" spans="2:7" x14ac:dyDescent="0.2">
      <c r="B685" t="s">
        <v>534</v>
      </c>
      <c r="C685" s="171">
        <v>2.1608796296296001E-2</v>
      </c>
      <c r="E685" s="176">
        <v>16</v>
      </c>
      <c r="F685" s="173">
        <v>41254</v>
      </c>
      <c r="G685" s="172" t="s">
        <v>672</v>
      </c>
    </row>
    <row r="686" spans="2:7" x14ac:dyDescent="0.2">
      <c r="B686" t="s">
        <v>535</v>
      </c>
      <c r="C686" s="171">
        <v>1.9375E-2</v>
      </c>
      <c r="E686" s="176">
        <v>16</v>
      </c>
      <c r="F686" s="173">
        <v>41254</v>
      </c>
      <c r="G686" s="172" t="s">
        <v>672</v>
      </c>
    </row>
    <row r="687" spans="2:7" x14ac:dyDescent="0.2">
      <c r="B687" t="s">
        <v>536</v>
      </c>
      <c r="C687" s="171">
        <v>1.7280092592592999E-2</v>
      </c>
      <c r="E687" s="176">
        <v>16</v>
      </c>
      <c r="F687" s="173">
        <v>41254</v>
      </c>
      <c r="G687" s="172" t="s">
        <v>672</v>
      </c>
    </row>
    <row r="688" spans="2:7" x14ac:dyDescent="0.2">
      <c r="B688" t="s">
        <v>538</v>
      </c>
      <c r="C688" s="171">
        <v>2.0277777777777999E-2</v>
      </c>
      <c r="E688" s="176">
        <v>16</v>
      </c>
      <c r="F688" s="173">
        <v>41254</v>
      </c>
      <c r="G688" s="172" t="s">
        <v>672</v>
      </c>
    </row>
    <row r="689" spans="2:7" x14ac:dyDescent="0.2">
      <c r="B689" t="s">
        <v>428</v>
      </c>
      <c r="C689" s="171">
        <v>1.8310185185184999E-2</v>
      </c>
      <c r="E689" s="176">
        <v>16</v>
      </c>
      <c r="F689" s="173">
        <v>41254</v>
      </c>
      <c r="G689" s="172" t="s">
        <v>672</v>
      </c>
    </row>
    <row r="690" spans="2:7" x14ac:dyDescent="0.2">
      <c r="B690" t="s">
        <v>539</v>
      </c>
      <c r="C690" s="171">
        <v>1.8680555555555999E-2</v>
      </c>
      <c r="E690" s="176">
        <v>16</v>
      </c>
      <c r="F690" s="173">
        <v>41254</v>
      </c>
      <c r="G690" s="172" t="s">
        <v>672</v>
      </c>
    </row>
    <row r="691" spans="2:7" x14ac:dyDescent="0.2">
      <c r="B691" t="s">
        <v>542</v>
      </c>
      <c r="C691" s="171">
        <v>2.0347222222221999E-2</v>
      </c>
      <c r="E691" s="176">
        <v>16</v>
      </c>
      <c r="F691" s="173">
        <v>41254</v>
      </c>
      <c r="G691" s="172" t="s">
        <v>672</v>
      </c>
    </row>
    <row r="692" spans="2:7" x14ac:dyDescent="0.2">
      <c r="B692" t="s">
        <v>544</v>
      </c>
      <c r="C692" s="171">
        <v>1.8842592592593001E-2</v>
      </c>
      <c r="E692" s="176">
        <v>16</v>
      </c>
      <c r="F692" s="173">
        <v>41254</v>
      </c>
      <c r="G692" s="172" t="s">
        <v>672</v>
      </c>
    </row>
    <row r="693" spans="2:7" x14ac:dyDescent="0.2">
      <c r="B693" t="s">
        <v>569</v>
      </c>
      <c r="C693" s="171">
        <v>1.8784722222222001E-2</v>
      </c>
      <c r="E693" s="176">
        <v>16</v>
      </c>
      <c r="F693" s="173">
        <v>41254</v>
      </c>
      <c r="G693" s="172" t="s">
        <v>672</v>
      </c>
    </row>
    <row r="694" spans="2:7" x14ac:dyDescent="0.2">
      <c r="B694" t="s">
        <v>665</v>
      </c>
      <c r="C694" s="171">
        <v>1.7870370370369999E-2</v>
      </c>
      <c r="E694" s="176">
        <v>16</v>
      </c>
      <c r="F694" s="173">
        <v>41254</v>
      </c>
      <c r="G694" s="172" t="s">
        <v>672</v>
      </c>
    </row>
    <row r="695" spans="2:7" x14ac:dyDescent="0.2">
      <c r="B695" t="s">
        <v>432</v>
      </c>
      <c r="C695" s="171">
        <v>1.5578703703704001E-2</v>
      </c>
      <c r="E695" s="176">
        <v>16</v>
      </c>
      <c r="F695" s="173">
        <v>41261</v>
      </c>
      <c r="G695" s="172" t="s">
        <v>672</v>
      </c>
    </row>
    <row r="696" spans="2:7" x14ac:dyDescent="0.2">
      <c r="B696" t="s">
        <v>434</v>
      </c>
      <c r="C696" s="171">
        <v>1.8148148148148E-2</v>
      </c>
      <c r="E696" s="176">
        <v>16</v>
      </c>
      <c r="F696" s="173">
        <v>41261</v>
      </c>
      <c r="G696" s="172" t="s">
        <v>672</v>
      </c>
    </row>
    <row r="697" spans="2:7" x14ac:dyDescent="0.2">
      <c r="B697" t="s">
        <v>436</v>
      </c>
      <c r="C697" s="171">
        <v>1.8159722222222001E-2</v>
      </c>
      <c r="E697" s="176">
        <v>16</v>
      </c>
      <c r="F697" s="173">
        <v>41261</v>
      </c>
      <c r="G697" s="172" t="s">
        <v>672</v>
      </c>
    </row>
    <row r="698" spans="2:7" x14ac:dyDescent="0.2">
      <c r="B698" t="s">
        <v>443</v>
      </c>
      <c r="C698" s="171">
        <v>2.6967592592593001E-2</v>
      </c>
      <c r="E698" s="176">
        <v>16</v>
      </c>
      <c r="F698" s="173">
        <v>41261</v>
      </c>
      <c r="G698" s="172" t="s">
        <v>672</v>
      </c>
    </row>
    <row r="699" spans="2:7" x14ac:dyDescent="0.2">
      <c r="B699" t="s">
        <v>444</v>
      </c>
      <c r="C699" s="171">
        <v>2.3368055555555999E-2</v>
      </c>
      <c r="E699" s="176">
        <v>16</v>
      </c>
      <c r="F699" s="173">
        <v>41261</v>
      </c>
      <c r="G699" s="172" t="s">
        <v>672</v>
      </c>
    </row>
    <row r="700" spans="2:7" x14ac:dyDescent="0.2">
      <c r="B700" t="s">
        <v>418</v>
      </c>
      <c r="C700" s="171">
        <v>1.4733796296296E-2</v>
      </c>
      <c r="E700" s="176">
        <v>16</v>
      </c>
      <c r="F700" s="173">
        <v>41261</v>
      </c>
      <c r="G700" s="172" t="s">
        <v>672</v>
      </c>
    </row>
    <row r="701" spans="2:7" x14ac:dyDescent="0.2">
      <c r="B701" t="s">
        <v>457</v>
      </c>
      <c r="C701" s="171">
        <v>1.4918981481482E-2</v>
      </c>
      <c r="E701" s="176">
        <v>16</v>
      </c>
      <c r="F701" s="173">
        <v>41261</v>
      </c>
      <c r="G701" s="172" t="s">
        <v>672</v>
      </c>
    </row>
    <row r="702" spans="2:7" x14ac:dyDescent="0.2">
      <c r="B702" t="s">
        <v>469</v>
      </c>
      <c r="C702" s="171">
        <v>1.8379629629629999E-2</v>
      </c>
      <c r="E702" s="176">
        <v>16</v>
      </c>
      <c r="F702" s="173">
        <v>41261</v>
      </c>
      <c r="G702" s="172" t="s">
        <v>672</v>
      </c>
    </row>
    <row r="703" spans="2:7" x14ac:dyDescent="0.2">
      <c r="B703" t="s">
        <v>422</v>
      </c>
      <c r="C703" s="171">
        <v>1.5266203703704E-2</v>
      </c>
      <c r="E703" s="176">
        <v>16</v>
      </c>
      <c r="F703" s="173">
        <v>41261</v>
      </c>
      <c r="G703" s="172" t="s">
        <v>672</v>
      </c>
    </row>
    <row r="704" spans="2:7" x14ac:dyDescent="0.2">
      <c r="B704" t="s">
        <v>472</v>
      </c>
      <c r="C704" s="171">
        <v>1.6250000000000001E-2</v>
      </c>
      <c r="E704" s="176">
        <v>16</v>
      </c>
      <c r="F704" s="173">
        <v>41261</v>
      </c>
      <c r="G704" s="172" t="s">
        <v>672</v>
      </c>
    </row>
    <row r="705" spans="2:7" x14ac:dyDescent="0.2">
      <c r="B705" t="s">
        <v>475</v>
      </c>
      <c r="C705" s="171">
        <v>1.7442129629630002E-2</v>
      </c>
      <c r="E705" s="176">
        <v>16</v>
      </c>
      <c r="F705" s="173">
        <v>41261</v>
      </c>
      <c r="G705" s="172" t="s">
        <v>672</v>
      </c>
    </row>
    <row r="706" spans="2:7" x14ac:dyDescent="0.2">
      <c r="B706" t="s">
        <v>476</v>
      </c>
      <c r="C706" s="171">
        <v>1.5347222222222E-2</v>
      </c>
      <c r="E706" s="176">
        <v>16</v>
      </c>
      <c r="F706" s="173">
        <v>41261</v>
      </c>
      <c r="G706" s="172" t="s">
        <v>672</v>
      </c>
    </row>
    <row r="707" spans="2:7" x14ac:dyDescent="0.2">
      <c r="B707" t="s">
        <v>424</v>
      </c>
      <c r="C707" s="171">
        <v>1.7233796296296001E-2</v>
      </c>
      <c r="E707" s="176">
        <v>16</v>
      </c>
      <c r="F707" s="173">
        <v>41261</v>
      </c>
      <c r="G707" s="172" t="s">
        <v>672</v>
      </c>
    </row>
    <row r="708" spans="2:7" x14ac:dyDescent="0.2">
      <c r="B708" t="s">
        <v>482</v>
      </c>
      <c r="C708" s="171">
        <v>1.8391203703704E-2</v>
      </c>
      <c r="E708" s="176">
        <v>16</v>
      </c>
      <c r="F708" s="173">
        <v>41261</v>
      </c>
      <c r="G708" s="172" t="s">
        <v>672</v>
      </c>
    </row>
    <row r="709" spans="2:7" x14ac:dyDescent="0.2">
      <c r="B709" t="s">
        <v>483</v>
      </c>
      <c r="C709" s="171">
        <v>1.7025462962962999E-2</v>
      </c>
      <c r="E709" s="176">
        <v>16</v>
      </c>
      <c r="F709" s="173">
        <v>41261</v>
      </c>
      <c r="G709" s="172" t="s">
        <v>672</v>
      </c>
    </row>
    <row r="710" spans="2:7" x14ac:dyDescent="0.2">
      <c r="B710" t="s">
        <v>487</v>
      </c>
      <c r="C710" s="171">
        <v>1.9895833333332998E-2</v>
      </c>
      <c r="E710" s="176">
        <v>16</v>
      </c>
      <c r="F710" s="173">
        <v>41261</v>
      </c>
      <c r="G710" s="172" t="s">
        <v>672</v>
      </c>
    </row>
    <row r="711" spans="2:7" x14ac:dyDescent="0.2">
      <c r="B711" t="s">
        <v>420</v>
      </c>
      <c r="C711" s="171">
        <v>1.5787037037036999E-2</v>
      </c>
      <c r="E711" s="176">
        <v>16</v>
      </c>
      <c r="F711" s="173">
        <v>41261</v>
      </c>
      <c r="G711" s="172" t="s">
        <v>672</v>
      </c>
    </row>
    <row r="712" spans="2:7" x14ac:dyDescent="0.2">
      <c r="B712" t="s">
        <v>489</v>
      </c>
      <c r="C712" s="171">
        <v>1.6979166666667E-2</v>
      </c>
      <c r="E712" s="176">
        <v>16</v>
      </c>
      <c r="F712" s="173">
        <v>41261</v>
      </c>
      <c r="G712" s="172" t="s">
        <v>672</v>
      </c>
    </row>
    <row r="713" spans="2:7" x14ac:dyDescent="0.2">
      <c r="B713" t="s">
        <v>419</v>
      </c>
      <c r="C713" s="171">
        <v>1.5138888888889E-2</v>
      </c>
      <c r="E713" s="176">
        <v>16</v>
      </c>
      <c r="F713" s="173">
        <v>41261</v>
      </c>
      <c r="G713" s="172" t="s">
        <v>672</v>
      </c>
    </row>
    <row r="714" spans="2:7" x14ac:dyDescent="0.2">
      <c r="B714" t="s">
        <v>495</v>
      </c>
      <c r="C714" s="171">
        <v>1.6030092592593002E-2</v>
      </c>
      <c r="E714" s="176">
        <v>16</v>
      </c>
      <c r="F714" s="173">
        <v>41261</v>
      </c>
      <c r="G714" s="172" t="s">
        <v>672</v>
      </c>
    </row>
    <row r="715" spans="2:7" x14ac:dyDescent="0.2">
      <c r="B715" t="s">
        <v>425</v>
      </c>
      <c r="C715" s="171">
        <v>1.8124999999999999E-2</v>
      </c>
      <c r="E715" s="176">
        <v>16</v>
      </c>
      <c r="F715" s="173">
        <v>41261</v>
      </c>
      <c r="G715" s="172" t="s">
        <v>672</v>
      </c>
    </row>
    <row r="716" spans="2:7" x14ac:dyDescent="0.2">
      <c r="B716" t="s">
        <v>496</v>
      </c>
      <c r="C716" s="171">
        <v>1.7025462962962999E-2</v>
      </c>
      <c r="E716" s="176">
        <v>16</v>
      </c>
      <c r="F716" s="173">
        <v>41261</v>
      </c>
      <c r="G716" s="172" t="s">
        <v>672</v>
      </c>
    </row>
    <row r="717" spans="2:7" x14ac:dyDescent="0.2">
      <c r="B717" t="s">
        <v>497</v>
      </c>
      <c r="C717" s="171">
        <v>1.7222222222222E-2</v>
      </c>
      <c r="E717" s="176">
        <v>16</v>
      </c>
      <c r="F717" s="173">
        <v>41261</v>
      </c>
      <c r="G717" s="172" t="s">
        <v>672</v>
      </c>
    </row>
    <row r="718" spans="2:7" x14ac:dyDescent="0.2">
      <c r="B718" t="s">
        <v>498</v>
      </c>
      <c r="C718" s="171">
        <v>1.7453703703703999E-2</v>
      </c>
      <c r="E718" s="176">
        <v>16</v>
      </c>
      <c r="F718" s="173">
        <v>41261</v>
      </c>
      <c r="G718" s="172" t="s">
        <v>672</v>
      </c>
    </row>
    <row r="719" spans="2:7" x14ac:dyDescent="0.2">
      <c r="B719" t="s">
        <v>499</v>
      </c>
      <c r="C719" s="171">
        <v>1.7418981481482E-2</v>
      </c>
      <c r="E719" s="176">
        <v>16</v>
      </c>
      <c r="F719" s="173">
        <v>41261</v>
      </c>
      <c r="G719" s="172" t="s">
        <v>672</v>
      </c>
    </row>
    <row r="720" spans="2:7" x14ac:dyDescent="0.2">
      <c r="B720" t="s">
        <v>500</v>
      </c>
      <c r="C720" s="171">
        <v>1.6990740740741E-2</v>
      </c>
      <c r="E720" s="176">
        <v>16</v>
      </c>
      <c r="F720" s="173">
        <v>41261</v>
      </c>
      <c r="G720" s="172" t="s">
        <v>672</v>
      </c>
    </row>
    <row r="721" spans="2:7" x14ac:dyDescent="0.2">
      <c r="B721" t="s">
        <v>503</v>
      </c>
      <c r="C721" s="171">
        <v>1.7916666666667001E-2</v>
      </c>
      <c r="E721" s="176">
        <v>16</v>
      </c>
      <c r="F721" s="173">
        <v>41261</v>
      </c>
      <c r="G721" s="172" t="s">
        <v>672</v>
      </c>
    </row>
    <row r="722" spans="2:7" x14ac:dyDescent="0.2">
      <c r="B722" t="s">
        <v>506</v>
      </c>
      <c r="C722" s="171">
        <v>1.6678240740741E-2</v>
      </c>
      <c r="E722" s="176">
        <v>16</v>
      </c>
      <c r="F722" s="173">
        <v>41261</v>
      </c>
      <c r="G722" s="172" t="s">
        <v>672</v>
      </c>
    </row>
    <row r="723" spans="2:7" x14ac:dyDescent="0.2">
      <c r="B723" t="s">
        <v>509</v>
      </c>
      <c r="C723" s="171">
        <v>1.8738425925925999E-2</v>
      </c>
      <c r="E723" s="176">
        <v>16</v>
      </c>
      <c r="F723" s="173">
        <v>41261</v>
      </c>
      <c r="G723" s="172" t="s">
        <v>672</v>
      </c>
    </row>
    <row r="724" spans="2:7" x14ac:dyDescent="0.2">
      <c r="B724" t="s">
        <v>510</v>
      </c>
      <c r="C724" s="171">
        <v>1.6990740740741E-2</v>
      </c>
      <c r="E724" s="176">
        <v>16</v>
      </c>
      <c r="F724" s="173">
        <v>41261</v>
      </c>
      <c r="G724" s="172" t="s">
        <v>672</v>
      </c>
    </row>
    <row r="725" spans="2:7" x14ac:dyDescent="0.2">
      <c r="B725" t="s">
        <v>513</v>
      </c>
      <c r="C725" s="171">
        <v>1.5196759259259E-2</v>
      </c>
      <c r="E725" s="176">
        <v>16</v>
      </c>
      <c r="F725" s="173">
        <v>41261</v>
      </c>
      <c r="G725" s="172" t="s">
        <v>672</v>
      </c>
    </row>
    <row r="726" spans="2:7" x14ac:dyDescent="0.2">
      <c r="B726" t="s">
        <v>514</v>
      </c>
      <c r="C726" s="171">
        <v>1.7002314814815001E-2</v>
      </c>
      <c r="E726" s="176">
        <v>16</v>
      </c>
      <c r="F726" s="173">
        <v>41261</v>
      </c>
      <c r="G726" s="172" t="s">
        <v>672</v>
      </c>
    </row>
    <row r="727" spans="2:7" x14ac:dyDescent="0.2">
      <c r="B727" t="s">
        <v>517</v>
      </c>
      <c r="C727" s="171">
        <v>1.8136574074073999E-2</v>
      </c>
      <c r="E727" s="176">
        <v>16</v>
      </c>
      <c r="F727" s="173">
        <v>41261</v>
      </c>
      <c r="G727" s="172" t="s">
        <v>672</v>
      </c>
    </row>
    <row r="728" spans="2:7" x14ac:dyDescent="0.2">
      <c r="B728" t="s">
        <v>429</v>
      </c>
      <c r="C728" s="171">
        <v>1.8368055555556002E-2</v>
      </c>
      <c r="E728" s="176">
        <v>16</v>
      </c>
      <c r="F728" s="173">
        <v>41261</v>
      </c>
      <c r="G728" s="172" t="s">
        <v>672</v>
      </c>
    </row>
    <row r="729" spans="2:7" x14ac:dyDescent="0.2">
      <c r="B729" t="s">
        <v>523</v>
      </c>
      <c r="C729" s="171">
        <v>1.9004629629629999E-2</v>
      </c>
      <c r="E729" s="176">
        <v>16</v>
      </c>
      <c r="F729" s="173">
        <v>41261</v>
      </c>
      <c r="G729" s="172" t="s">
        <v>672</v>
      </c>
    </row>
    <row r="730" spans="2:7" x14ac:dyDescent="0.2">
      <c r="B730" t="s">
        <v>524</v>
      </c>
      <c r="C730" s="171">
        <v>1.6041666666666999E-2</v>
      </c>
      <c r="E730" s="176">
        <v>16</v>
      </c>
      <c r="F730" s="173">
        <v>41261</v>
      </c>
      <c r="G730" s="172" t="s">
        <v>672</v>
      </c>
    </row>
    <row r="731" spans="2:7" x14ac:dyDescent="0.2">
      <c r="B731" t="s">
        <v>529</v>
      </c>
      <c r="C731" s="171">
        <v>1.7800925925926001E-2</v>
      </c>
      <c r="E731" s="176">
        <v>16</v>
      </c>
      <c r="F731" s="173">
        <v>41261</v>
      </c>
      <c r="G731" s="172" t="s">
        <v>672</v>
      </c>
    </row>
    <row r="732" spans="2:7" x14ac:dyDescent="0.2">
      <c r="B732" t="s">
        <v>421</v>
      </c>
      <c r="C732" s="171">
        <v>1.5659722222221999E-2</v>
      </c>
      <c r="E732" s="176">
        <v>16</v>
      </c>
      <c r="F732" s="173">
        <v>41261</v>
      </c>
      <c r="G732" s="172" t="s">
        <v>672</v>
      </c>
    </row>
    <row r="733" spans="2:7" x14ac:dyDescent="0.2">
      <c r="B733" t="s">
        <v>533</v>
      </c>
      <c r="C733" s="171">
        <v>1.8460648148148E-2</v>
      </c>
      <c r="E733" s="176">
        <v>16</v>
      </c>
      <c r="F733" s="173">
        <v>41261</v>
      </c>
      <c r="G733" s="172" t="s">
        <v>672</v>
      </c>
    </row>
    <row r="734" spans="2:7" x14ac:dyDescent="0.2">
      <c r="B734" t="s">
        <v>534</v>
      </c>
      <c r="C734" s="171">
        <v>2.1064814814815001E-2</v>
      </c>
      <c r="E734" s="176">
        <v>16</v>
      </c>
      <c r="F734" s="173">
        <v>41261</v>
      </c>
      <c r="G734" s="172" t="s">
        <v>672</v>
      </c>
    </row>
    <row r="735" spans="2:7" x14ac:dyDescent="0.2">
      <c r="B735" t="s">
        <v>428</v>
      </c>
      <c r="C735" s="171">
        <v>1.7893518518518E-2</v>
      </c>
      <c r="E735" s="176">
        <v>16</v>
      </c>
      <c r="F735" s="173">
        <v>41261</v>
      </c>
      <c r="G735" s="172" t="s">
        <v>672</v>
      </c>
    </row>
    <row r="736" spans="2:7" x14ac:dyDescent="0.2">
      <c r="B736" t="s">
        <v>543</v>
      </c>
      <c r="C736" s="171">
        <v>1.7569444444443999E-2</v>
      </c>
      <c r="E736" s="176">
        <v>16</v>
      </c>
      <c r="F736" s="173">
        <v>41261</v>
      </c>
      <c r="G736" s="172" t="s">
        <v>672</v>
      </c>
    </row>
    <row r="737" spans="2:7" x14ac:dyDescent="0.2">
      <c r="B737" t="s">
        <v>547</v>
      </c>
      <c r="C737" s="171">
        <v>2.1759259259258999E-2</v>
      </c>
      <c r="E737" s="176">
        <v>16</v>
      </c>
      <c r="F737" s="173">
        <v>41261</v>
      </c>
      <c r="G737" s="172" t="s">
        <v>672</v>
      </c>
    </row>
    <row r="738" spans="2:7" x14ac:dyDescent="0.2">
      <c r="B738" t="s">
        <v>553</v>
      </c>
      <c r="C738" s="171">
        <v>1.3946759259258999E-2</v>
      </c>
      <c r="E738" s="176">
        <v>16</v>
      </c>
      <c r="F738" s="173">
        <v>41261</v>
      </c>
      <c r="G738" s="172" t="s">
        <v>672</v>
      </c>
    </row>
    <row r="739" spans="2:7" x14ac:dyDescent="0.2">
      <c r="B739" t="s">
        <v>567</v>
      </c>
      <c r="C739" s="171">
        <v>1.7615740740741001E-2</v>
      </c>
      <c r="E739" s="176">
        <v>16</v>
      </c>
      <c r="F739" s="173">
        <v>41261</v>
      </c>
      <c r="G739" s="172" t="s">
        <v>672</v>
      </c>
    </row>
    <row r="740" spans="2:7" x14ac:dyDescent="0.2">
      <c r="B740" t="s">
        <v>569</v>
      </c>
      <c r="C740" s="171">
        <v>1.8090277777778E-2</v>
      </c>
      <c r="E740" s="176">
        <v>16</v>
      </c>
      <c r="F740" s="173">
        <v>41261</v>
      </c>
      <c r="G740" s="172" t="s">
        <v>672</v>
      </c>
    </row>
    <row r="741" spans="2:7" x14ac:dyDescent="0.2">
      <c r="B741" t="s">
        <v>629</v>
      </c>
      <c r="C741" s="171">
        <v>1.3831018518518E-2</v>
      </c>
      <c r="E741" s="176">
        <v>16</v>
      </c>
      <c r="F741" s="173">
        <v>41261</v>
      </c>
      <c r="G741" s="172" t="s">
        <v>672</v>
      </c>
    </row>
    <row r="742" spans="2:7" x14ac:dyDescent="0.2">
      <c r="B742" t="s">
        <v>636</v>
      </c>
      <c r="C742" s="171">
        <v>1.8842592592593001E-2</v>
      </c>
      <c r="E742" s="176">
        <v>16</v>
      </c>
      <c r="F742" s="173">
        <v>41261</v>
      </c>
      <c r="G742" s="172" t="s">
        <v>672</v>
      </c>
    </row>
    <row r="743" spans="2:7" x14ac:dyDescent="0.2">
      <c r="B743" t="s">
        <v>434</v>
      </c>
      <c r="C743" s="171">
        <v>1.7835648148148E-2</v>
      </c>
      <c r="E743" s="176">
        <v>16</v>
      </c>
      <c r="F743" s="173">
        <v>41303</v>
      </c>
      <c r="G743" s="172" t="s">
        <v>672</v>
      </c>
    </row>
    <row r="744" spans="2:7" x14ac:dyDescent="0.2">
      <c r="B744" t="s">
        <v>439</v>
      </c>
      <c r="C744" s="171">
        <v>1.9976851851851999E-2</v>
      </c>
      <c r="E744" s="176">
        <v>16</v>
      </c>
      <c r="F744" s="173">
        <v>41303</v>
      </c>
      <c r="G744" s="172" t="s">
        <v>672</v>
      </c>
    </row>
    <row r="745" spans="2:7" x14ac:dyDescent="0.2">
      <c r="B745" t="s">
        <v>441</v>
      </c>
      <c r="C745" s="171">
        <v>2.0300925925926E-2</v>
      </c>
      <c r="E745" s="176">
        <v>16</v>
      </c>
      <c r="F745" s="173">
        <v>41303</v>
      </c>
      <c r="G745" s="172" t="s">
        <v>672</v>
      </c>
    </row>
    <row r="746" spans="2:7" x14ac:dyDescent="0.2">
      <c r="B746" t="s">
        <v>443</v>
      </c>
      <c r="C746" s="171">
        <v>2.5567129629629998E-2</v>
      </c>
      <c r="E746" s="176">
        <v>16</v>
      </c>
      <c r="F746" s="173">
        <v>41303</v>
      </c>
      <c r="G746" s="172" t="s">
        <v>672</v>
      </c>
    </row>
    <row r="747" spans="2:7" x14ac:dyDescent="0.2">
      <c r="B747" t="s">
        <v>445</v>
      </c>
      <c r="C747" s="171">
        <v>2.1006944444443999E-2</v>
      </c>
      <c r="E747" s="176">
        <v>16</v>
      </c>
      <c r="F747" s="173">
        <v>41303</v>
      </c>
      <c r="G747" s="172" t="s">
        <v>672</v>
      </c>
    </row>
    <row r="748" spans="2:7" x14ac:dyDescent="0.2">
      <c r="B748" t="s">
        <v>451</v>
      </c>
      <c r="C748" s="171">
        <v>1.9074074074074E-2</v>
      </c>
      <c r="E748" s="176">
        <v>16</v>
      </c>
      <c r="F748" s="173">
        <v>41303</v>
      </c>
      <c r="G748" s="172" t="s">
        <v>672</v>
      </c>
    </row>
    <row r="749" spans="2:7" x14ac:dyDescent="0.2">
      <c r="B749" t="s">
        <v>452</v>
      </c>
      <c r="C749" s="171">
        <v>2.0613425925926E-2</v>
      </c>
      <c r="E749" s="176">
        <v>16</v>
      </c>
      <c r="F749" s="173">
        <v>41303</v>
      </c>
      <c r="G749" s="172" t="s">
        <v>672</v>
      </c>
    </row>
    <row r="750" spans="2:7" x14ac:dyDescent="0.2">
      <c r="B750" t="s">
        <v>454</v>
      </c>
      <c r="C750" s="171">
        <v>1.6620370370370001E-2</v>
      </c>
      <c r="E750" s="176">
        <v>16</v>
      </c>
      <c r="F750" s="173">
        <v>41303</v>
      </c>
      <c r="G750" s="172" t="s">
        <v>672</v>
      </c>
    </row>
    <row r="751" spans="2:7" x14ac:dyDescent="0.2">
      <c r="B751" t="s">
        <v>456</v>
      </c>
      <c r="C751" s="171">
        <v>1.8379629629629999E-2</v>
      </c>
      <c r="E751" s="176">
        <v>16</v>
      </c>
      <c r="F751" s="173">
        <v>41303</v>
      </c>
      <c r="G751" s="172" t="s">
        <v>672</v>
      </c>
    </row>
    <row r="752" spans="2:7" x14ac:dyDescent="0.2">
      <c r="B752" t="s">
        <v>457</v>
      </c>
      <c r="C752" s="171">
        <v>1.4976851851852E-2</v>
      </c>
      <c r="E752" s="176">
        <v>16</v>
      </c>
      <c r="F752" s="173">
        <v>41303</v>
      </c>
      <c r="G752" s="172" t="s">
        <v>672</v>
      </c>
    </row>
    <row r="753" spans="2:7" x14ac:dyDescent="0.2">
      <c r="B753" t="s">
        <v>459</v>
      </c>
      <c r="C753" s="171">
        <v>1.7858796296296001E-2</v>
      </c>
      <c r="E753" s="176">
        <v>16</v>
      </c>
      <c r="F753" s="173">
        <v>41303</v>
      </c>
      <c r="G753" s="172" t="s">
        <v>672</v>
      </c>
    </row>
    <row r="754" spans="2:7" x14ac:dyDescent="0.2">
      <c r="B754" t="s">
        <v>462</v>
      </c>
      <c r="C754" s="171">
        <v>1.7245370370370001E-2</v>
      </c>
      <c r="E754" s="176">
        <v>16</v>
      </c>
      <c r="F754" s="173">
        <v>41303</v>
      </c>
      <c r="G754" s="172" t="s">
        <v>672</v>
      </c>
    </row>
    <row r="755" spans="2:7" x14ac:dyDescent="0.2">
      <c r="B755" t="s">
        <v>467</v>
      </c>
      <c r="C755" s="171">
        <v>2.0613425925926E-2</v>
      </c>
      <c r="E755" s="176">
        <v>16</v>
      </c>
      <c r="F755" s="173">
        <v>41303</v>
      </c>
      <c r="G755" s="172" t="s">
        <v>672</v>
      </c>
    </row>
    <row r="756" spans="2:7" x14ac:dyDescent="0.2">
      <c r="B756" t="s">
        <v>422</v>
      </c>
      <c r="C756" s="171">
        <v>1.5428240740741001E-2</v>
      </c>
      <c r="E756" s="176">
        <v>16</v>
      </c>
      <c r="F756" s="173">
        <v>41303</v>
      </c>
      <c r="G756" s="172" t="s">
        <v>672</v>
      </c>
    </row>
    <row r="757" spans="2:7" x14ac:dyDescent="0.2">
      <c r="B757" t="s">
        <v>473</v>
      </c>
      <c r="C757" s="171">
        <v>1.6238425925926E-2</v>
      </c>
      <c r="E757" s="176">
        <v>16</v>
      </c>
      <c r="F757" s="173">
        <v>41303</v>
      </c>
      <c r="G757" s="172" t="s">
        <v>672</v>
      </c>
    </row>
    <row r="758" spans="2:7" x14ac:dyDescent="0.2">
      <c r="B758" t="s">
        <v>475</v>
      </c>
      <c r="C758" s="171">
        <v>1.7557870370369998E-2</v>
      </c>
      <c r="E758" s="176">
        <v>16</v>
      </c>
      <c r="F758" s="173">
        <v>41303</v>
      </c>
      <c r="G758" s="172" t="s">
        <v>672</v>
      </c>
    </row>
    <row r="759" spans="2:7" x14ac:dyDescent="0.2">
      <c r="B759" t="s">
        <v>476</v>
      </c>
      <c r="C759" s="171">
        <v>1.5393518518518E-2</v>
      </c>
      <c r="E759" s="176">
        <v>16</v>
      </c>
      <c r="F759" s="173">
        <v>41303</v>
      </c>
      <c r="G759" s="172" t="s">
        <v>672</v>
      </c>
    </row>
    <row r="760" spans="2:7" x14ac:dyDescent="0.2">
      <c r="B760" t="s">
        <v>477</v>
      </c>
      <c r="C760" s="171">
        <v>1.6180555555556E-2</v>
      </c>
      <c r="E760" s="176">
        <v>16</v>
      </c>
      <c r="F760" s="173">
        <v>41303</v>
      </c>
      <c r="G760" s="172" t="s">
        <v>672</v>
      </c>
    </row>
    <row r="761" spans="2:7" x14ac:dyDescent="0.2">
      <c r="B761" t="s">
        <v>478</v>
      </c>
      <c r="C761" s="171">
        <v>1.9004629629629999E-2</v>
      </c>
      <c r="E761" s="176">
        <v>16</v>
      </c>
      <c r="F761" s="173">
        <v>41303</v>
      </c>
      <c r="G761" s="172" t="s">
        <v>672</v>
      </c>
    </row>
    <row r="762" spans="2:7" x14ac:dyDescent="0.2">
      <c r="B762" t="s">
        <v>424</v>
      </c>
      <c r="C762" s="171">
        <v>1.7337962962962999E-2</v>
      </c>
      <c r="E762" s="176">
        <v>16</v>
      </c>
      <c r="F762" s="173">
        <v>41303</v>
      </c>
      <c r="G762" s="172" t="s">
        <v>672</v>
      </c>
    </row>
    <row r="763" spans="2:7" x14ac:dyDescent="0.2">
      <c r="B763" t="s">
        <v>481</v>
      </c>
      <c r="C763" s="171">
        <v>1.59375E-2</v>
      </c>
      <c r="E763" s="176">
        <v>16</v>
      </c>
      <c r="F763" s="173">
        <v>41303</v>
      </c>
      <c r="G763" s="172" t="s">
        <v>672</v>
      </c>
    </row>
    <row r="764" spans="2:7" x14ac:dyDescent="0.2">
      <c r="B764" t="s">
        <v>482</v>
      </c>
      <c r="C764" s="171">
        <v>1.7662037037037E-2</v>
      </c>
      <c r="E764" s="176">
        <v>16</v>
      </c>
      <c r="F764" s="173">
        <v>41303</v>
      </c>
      <c r="G764" s="172" t="s">
        <v>672</v>
      </c>
    </row>
    <row r="765" spans="2:7" x14ac:dyDescent="0.2">
      <c r="B765" t="s">
        <v>483</v>
      </c>
      <c r="C765" s="171">
        <v>1.7106481481482E-2</v>
      </c>
      <c r="E765" s="176">
        <v>16</v>
      </c>
      <c r="F765" s="173">
        <v>41303</v>
      </c>
      <c r="G765" s="172" t="s">
        <v>672</v>
      </c>
    </row>
    <row r="766" spans="2:7" x14ac:dyDescent="0.2">
      <c r="B766" t="s">
        <v>487</v>
      </c>
      <c r="C766" s="171">
        <v>1.9351851851851998E-2</v>
      </c>
      <c r="E766" s="176">
        <v>16</v>
      </c>
      <c r="F766" s="173">
        <v>41303</v>
      </c>
      <c r="G766" s="172" t="s">
        <v>672</v>
      </c>
    </row>
    <row r="767" spans="2:7" x14ac:dyDescent="0.2">
      <c r="B767" t="s">
        <v>488</v>
      </c>
      <c r="C767" s="171">
        <v>2.0081018518517998E-2</v>
      </c>
      <c r="E767" s="176">
        <v>16</v>
      </c>
      <c r="F767" s="173">
        <v>41303</v>
      </c>
      <c r="G767" s="172" t="s">
        <v>672</v>
      </c>
    </row>
    <row r="768" spans="2:7" x14ac:dyDescent="0.2">
      <c r="B768" t="s">
        <v>420</v>
      </c>
      <c r="C768" s="171">
        <v>1.5578703703704001E-2</v>
      </c>
      <c r="E768" s="176">
        <v>16</v>
      </c>
      <c r="F768" s="173">
        <v>41303</v>
      </c>
      <c r="G768" s="172" t="s">
        <v>672</v>
      </c>
    </row>
    <row r="769" spans="2:7" x14ac:dyDescent="0.2">
      <c r="B769" t="s">
        <v>489</v>
      </c>
      <c r="C769" s="171">
        <v>1.7129629629630001E-2</v>
      </c>
      <c r="E769" s="176">
        <v>16</v>
      </c>
      <c r="F769" s="173">
        <v>41303</v>
      </c>
      <c r="G769" s="172" t="s">
        <v>672</v>
      </c>
    </row>
    <row r="770" spans="2:7" x14ac:dyDescent="0.2">
      <c r="B770" t="s">
        <v>419</v>
      </c>
      <c r="C770" s="171">
        <v>1.505787037037E-2</v>
      </c>
      <c r="E770" s="176">
        <v>16</v>
      </c>
      <c r="F770" s="173">
        <v>41303</v>
      </c>
      <c r="G770" s="172" t="s">
        <v>672</v>
      </c>
    </row>
    <row r="771" spans="2:7" x14ac:dyDescent="0.2">
      <c r="B771" t="s">
        <v>492</v>
      </c>
      <c r="C771" s="171">
        <v>1.6238425925926E-2</v>
      </c>
      <c r="E771" s="176">
        <v>16</v>
      </c>
      <c r="F771" s="173">
        <v>41303</v>
      </c>
      <c r="G771" s="172" t="s">
        <v>672</v>
      </c>
    </row>
    <row r="772" spans="2:7" x14ac:dyDescent="0.2">
      <c r="B772" t="s">
        <v>493</v>
      </c>
      <c r="C772" s="171">
        <v>1.7662037037037E-2</v>
      </c>
      <c r="E772" s="176">
        <v>16</v>
      </c>
      <c r="F772" s="173">
        <v>41303</v>
      </c>
      <c r="G772" s="172" t="s">
        <v>672</v>
      </c>
    </row>
    <row r="773" spans="2:7" x14ac:dyDescent="0.2">
      <c r="B773" t="s">
        <v>495</v>
      </c>
      <c r="C773" s="171">
        <v>1.6053240740741E-2</v>
      </c>
      <c r="E773" s="176">
        <v>16</v>
      </c>
      <c r="F773" s="173">
        <v>41303</v>
      </c>
      <c r="G773" s="172" t="s">
        <v>672</v>
      </c>
    </row>
    <row r="774" spans="2:7" x14ac:dyDescent="0.2">
      <c r="B774" t="s">
        <v>425</v>
      </c>
      <c r="C774" s="171">
        <v>1.8321759259259E-2</v>
      </c>
      <c r="E774" s="176">
        <v>16</v>
      </c>
      <c r="F774" s="173">
        <v>41303</v>
      </c>
      <c r="G774" s="172" t="s">
        <v>672</v>
      </c>
    </row>
    <row r="775" spans="2:7" x14ac:dyDescent="0.2">
      <c r="B775" t="s">
        <v>498</v>
      </c>
      <c r="C775" s="171">
        <v>1.7199074074073999E-2</v>
      </c>
      <c r="E775" s="176">
        <v>16</v>
      </c>
      <c r="F775" s="173">
        <v>41303</v>
      </c>
      <c r="G775" s="172" t="s">
        <v>672</v>
      </c>
    </row>
    <row r="776" spans="2:7" x14ac:dyDescent="0.2">
      <c r="B776" t="s">
        <v>499</v>
      </c>
      <c r="C776" s="171">
        <v>1.7337962962962999E-2</v>
      </c>
      <c r="E776" s="176">
        <v>16</v>
      </c>
      <c r="F776" s="173">
        <v>41303</v>
      </c>
      <c r="G776" s="172" t="s">
        <v>672</v>
      </c>
    </row>
    <row r="777" spans="2:7" x14ac:dyDescent="0.2">
      <c r="B777" t="s">
        <v>500</v>
      </c>
      <c r="C777" s="171">
        <v>1.6736111111111E-2</v>
      </c>
      <c r="E777" s="176">
        <v>16</v>
      </c>
      <c r="F777" s="173">
        <v>41303</v>
      </c>
      <c r="G777" s="172" t="s">
        <v>672</v>
      </c>
    </row>
    <row r="778" spans="2:7" x14ac:dyDescent="0.2">
      <c r="B778" t="s">
        <v>502</v>
      </c>
      <c r="C778" s="171">
        <v>1.6944444444443998E-2</v>
      </c>
      <c r="E778" s="176">
        <v>16</v>
      </c>
      <c r="F778" s="173">
        <v>41303</v>
      </c>
      <c r="G778" s="172" t="s">
        <v>672</v>
      </c>
    </row>
    <row r="779" spans="2:7" x14ac:dyDescent="0.2">
      <c r="B779" t="s">
        <v>506</v>
      </c>
      <c r="C779" s="171">
        <v>1.6550925925926E-2</v>
      </c>
      <c r="E779" s="176">
        <v>16</v>
      </c>
      <c r="F779" s="173">
        <v>41303</v>
      </c>
      <c r="G779" s="172" t="s">
        <v>672</v>
      </c>
    </row>
    <row r="780" spans="2:7" x14ac:dyDescent="0.2">
      <c r="B780" t="s">
        <v>507</v>
      </c>
      <c r="C780" s="171">
        <v>1.7557870370369998E-2</v>
      </c>
      <c r="E780" s="176">
        <v>16</v>
      </c>
      <c r="F780" s="173">
        <v>41303</v>
      </c>
      <c r="G780" s="172" t="s">
        <v>672</v>
      </c>
    </row>
    <row r="781" spans="2:7" x14ac:dyDescent="0.2">
      <c r="B781" t="s">
        <v>508</v>
      </c>
      <c r="C781" s="171">
        <v>1.9444444444444001E-2</v>
      </c>
      <c r="E781" s="176">
        <v>16</v>
      </c>
      <c r="F781" s="173">
        <v>41303</v>
      </c>
      <c r="G781" s="172" t="s">
        <v>672</v>
      </c>
    </row>
    <row r="782" spans="2:7" x14ac:dyDescent="0.2">
      <c r="B782" t="s">
        <v>511</v>
      </c>
      <c r="C782" s="171">
        <v>1.525462962963E-2</v>
      </c>
      <c r="E782" s="176">
        <v>16</v>
      </c>
      <c r="F782" s="173">
        <v>41303</v>
      </c>
      <c r="G782" s="172" t="s">
        <v>672</v>
      </c>
    </row>
    <row r="783" spans="2:7" x14ac:dyDescent="0.2">
      <c r="B783" t="s">
        <v>515</v>
      </c>
      <c r="C783" s="171">
        <v>1.5439814814815E-2</v>
      </c>
      <c r="E783" s="176">
        <v>16</v>
      </c>
      <c r="F783" s="173">
        <v>41303</v>
      </c>
      <c r="G783" s="172" t="s">
        <v>672</v>
      </c>
    </row>
    <row r="784" spans="2:7" x14ac:dyDescent="0.2">
      <c r="B784" t="s">
        <v>519</v>
      </c>
      <c r="C784" s="171">
        <v>1.7384259259258999E-2</v>
      </c>
      <c r="E784" s="176">
        <v>16</v>
      </c>
      <c r="F784" s="173">
        <v>41303</v>
      </c>
      <c r="G784" s="172" t="s">
        <v>672</v>
      </c>
    </row>
    <row r="785" spans="2:7" x14ac:dyDescent="0.2">
      <c r="B785" t="s">
        <v>429</v>
      </c>
      <c r="C785" s="171">
        <v>1.8726851851852001E-2</v>
      </c>
      <c r="E785" s="176">
        <v>16</v>
      </c>
      <c r="F785" s="173">
        <v>41303</v>
      </c>
      <c r="G785" s="172" t="s">
        <v>672</v>
      </c>
    </row>
    <row r="786" spans="2:7" x14ac:dyDescent="0.2">
      <c r="B786" t="s">
        <v>523</v>
      </c>
      <c r="C786" s="171">
        <v>1.8657407407407001E-2</v>
      </c>
      <c r="E786" s="176">
        <v>16</v>
      </c>
      <c r="F786" s="173">
        <v>41303</v>
      </c>
      <c r="G786" s="172" t="s">
        <v>672</v>
      </c>
    </row>
    <row r="787" spans="2:7" x14ac:dyDescent="0.2">
      <c r="B787" t="s">
        <v>524</v>
      </c>
      <c r="C787" s="171">
        <v>1.6064814814815E-2</v>
      </c>
      <c r="E787" s="176">
        <v>16</v>
      </c>
      <c r="F787" s="173">
        <v>41303</v>
      </c>
      <c r="G787" s="172" t="s">
        <v>672</v>
      </c>
    </row>
    <row r="788" spans="2:7" x14ac:dyDescent="0.2">
      <c r="B788" t="s">
        <v>526</v>
      </c>
      <c r="C788" s="171">
        <v>1.6909722222222E-2</v>
      </c>
      <c r="E788" s="176">
        <v>16</v>
      </c>
      <c r="F788" s="173">
        <v>41303</v>
      </c>
      <c r="G788" s="172" t="s">
        <v>672</v>
      </c>
    </row>
    <row r="789" spans="2:7" x14ac:dyDescent="0.2">
      <c r="B789" t="s">
        <v>528</v>
      </c>
      <c r="C789" s="171">
        <v>1.7048611111111001E-2</v>
      </c>
      <c r="E789" s="176">
        <v>16</v>
      </c>
      <c r="F789" s="173">
        <v>41303</v>
      </c>
      <c r="G789" s="172" t="s">
        <v>672</v>
      </c>
    </row>
    <row r="790" spans="2:7" x14ac:dyDescent="0.2">
      <c r="B790" t="s">
        <v>423</v>
      </c>
      <c r="C790" s="171">
        <v>1.6307870370370001E-2</v>
      </c>
      <c r="E790" s="176">
        <v>16</v>
      </c>
      <c r="F790" s="173">
        <v>41303</v>
      </c>
      <c r="G790" s="172" t="s">
        <v>672</v>
      </c>
    </row>
    <row r="791" spans="2:7" x14ac:dyDescent="0.2">
      <c r="B791" t="s">
        <v>529</v>
      </c>
      <c r="C791" s="171">
        <v>1.8009259259258999E-2</v>
      </c>
      <c r="E791" s="176">
        <v>16</v>
      </c>
      <c r="F791" s="173">
        <v>41303</v>
      </c>
      <c r="G791" s="172" t="s">
        <v>672</v>
      </c>
    </row>
    <row r="792" spans="2:7" x14ac:dyDescent="0.2">
      <c r="B792" t="s">
        <v>421</v>
      </c>
      <c r="C792" s="171">
        <v>1.5347222222222E-2</v>
      </c>
      <c r="E792" s="176">
        <v>16</v>
      </c>
      <c r="F792" s="173">
        <v>41303</v>
      </c>
      <c r="G792" s="172" t="s">
        <v>672</v>
      </c>
    </row>
    <row r="793" spans="2:7" x14ac:dyDescent="0.2">
      <c r="B793" t="s">
        <v>531</v>
      </c>
      <c r="C793" s="171">
        <v>1.8078703703703999E-2</v>
      </c>
      <c r="E793" s="176">
        <v>16</v>
      </c>
      <c r="F793" s="173">
        <v>41303</v>
      </c>
      <c r="G793" s="172" t="s">
        <v>672</v>
      </c>
    </row>
    <row r="794" spans="2:7" x14ac:dyDescent="0.2">
      <c r="B794" t="s">
        <v>533</v>
      </c>
      <c r="C794" s="171">
        <v>1.8321759259259E-2</v>
      </c>
      <c r="E794" s="176">
        <v>16</v>
      </c>
      <c r="F794" s="173">
        <v>41303</v>
      </c>
      <c r="G794" s="172" t="s">
        <v>672</v>
      </c>
    </row>
    <row r="795" spans="2:7" x14ac:dyDescent="0.2">
      <c r="B795" t="s">
        <v>534</v>
      </c>
      <c r="C795" s="171">
        <v>1.9236111111110999E-2</v>
      </c>
      <c r="E795" s="176">
        <v>16</v>
      </c>
      <c r="F795" s="173">
        <v>41303</v>
      </c>
      <c r="G795" s="172" t="s">
        <v>672</v>
      </c>
    </row>
    <row r="796" spans="2:7" x14ac:dyDescent="0.2">
      <c r="B796" t="s">
        <v>536</v>
      </c>
      <c r="C796" s="171">
        <v>1.6851851851852E-2</v>
      </c>
      <c r="E796" s="176">
        <v>16</v>
      </c>
      <c r="F796" s="173">
        <v>41303</v>
      </c>
      <c r="G796" s="172" t="s">
        <v>672</v>
      </c>
    </row>
    <row r="797" spans="2:7" x14ac:dyDescent="0.2">
      <c r="B797" t="s">
        <v>537</v>
      </c>
      <c r="C797" s="171">
        <v>1.9328703703704E-2</v>
      </c>
      <c r="E797" s="176">
        <v>16</v>
      </c>
      <c r="F797" s="173">
        <v>41303</v>
      </c>
      <c r="G797" s="172" t="s">
        <v>672</v>
      </c>
    </row>
    <row r="798" spans="2:7" x14ac:dyDescent="0.2">
      <c r="B798" t="s">
        <v>538</v>
      </c>
      <c r="C798" s="171">
        <v>2.0416666666666999E-2</v>
      </c>
      <c r="E798" s="176">
        <v>16</v>
      </c>
      <c r="F798" s="173">
        <v>41303</v>
      </c>
      <c r="G798" s="172" t="s">
        <v>672</v>
      </c>
    </row>
    <row r="799" spans="2:7" x14ac:dyDescent="0.2">
      <c r="B799" t="s">
        <v>539</v>
      </c>
      <c r="C799" s="171">
        <v>1.8263888888889E-2</v>
      </c>
      <c r="E799" s="176">
        <v>16</v>
      </c>
      <c r="F799" s="173">
        <v>41303</v>
      </c>
      <c r="G799" s="172" t="s">
        <v>672</v>
      </c>
    </row>
    <row r="800" spans="2:7" x14ac:dyDescent="0.2">
      <c r="B800" t="s">
        <v>540</v>
      </c>
      <c r="C800" s="171">
        <v>2.0335648148147999E-2</v>
      </c>
      <c r="E800" s="176">
        <v>16</v>
      </c>
      <c r="F800" s="173">
        <v>41303</v>
      </c>
      <c r="G800" s="172" t="s">
        <v>672</v>
      </c>
    </row>
    <row r="801" spans="2:7" x14ac:dyDescent="0.2">
      <c r="B801" t="s">
        <v>541</v>
      </c>
      <c r="C801" s="171">
        <v>2.0648148148147999E-2</v>
      </c>
      <c r="E801" s="176">
        <v>16</v>
      </c>
      <c r="F801" s="173">
        <v>41303</v>
      </c>
      <c r="G801" s="172" t="s">
        <v>672</v>
      </c>
    </row>
    <row r="802" spans="2:7" x14ac:dyDescent="0.2">
      <c r="B802" t="s">
        <v>543</v>
      </c>
      <c r="C802" s="171">
        <v>1.7407407407407E-2</v>
      </c>
      <c r="E802" s="176">
        <v>16</v>
      </c>
      <c r="F802" s="173">
        <v>41303</v>
      </c>
      <c r="G802" s="172" t="s">
        <v>672</v>
      </c>
    </row>
    <row r="803" spans="2:7" x14ac:dyDescent="0.2">
      <c r="B803" t="s">
        <v>544</v>
      </c>
      <c r="C803" s="171">
        <v>1.7893518518518E-2</v>
      </c>
      <c r="E803" s="176">
        <v>16</v>
      </c>
      <c r="F803" s="173">
        <v>41303</v>
      </c>
      <c r="G803" s="172" t="s">
        <v>672</v>
      </c>
    </row>
    <row r="804" spans="2:7" x14ac:dyDescent="0.2">
      <c r="B804" t="s">
        <v>550</v>
      </c>
      <c r="C804" s="171">
        <v>1.6585648148147999E-2</v>
      </c>
      <c r="E804" s="176">
        <v>16</v>
      </c>
      <c r="F804" s="173">
        <v>41303</v>
      </c>
      <c r="G804" s="172" t="s">
        <v>672</v>
      </c>
    </row>
    <row r="805" spans="2:7" x14ac:dyDescent="0.2">
      <c r="B805" t="s">
        <v>554</v>
      </c>
      <c r="C805" s="171">
        <v>1.9803240740741E-2</v>
      </c>
      <c r="E805" s="176">
        <v>16</v>
      </c>
      <c r="F805" s="173">
        <v>41303</v>
      </c>
      <c r="G805" s="172" t="s">
        <v>672</v>
      </c>
    </row>
    <row r="806" spans="2:7" x14ac:dyDescent="0.2">
      <c r="B806" t="s">
        <v>567</v>
      </c>
      <c r="C806" s="171">
        <v>1.7488425925926001E-2</v>
      </c>
      <c r="E806" s="176">
        <v>16</v>
      </c>
      <c r="F806" s="173">
        <v>41303</v>
      </c>
      <c r="G806" s="172" t="s">
        <v>672</v>
      </c>
    </row>
    <row r="807" spans="2:7" x14ac:dyDescent="0.2">
      <c r="B807" t="s">
        <v>569</v>
      </c>
      <c r="C807" s="171">
        <v>1.7881944444443999E-2</v>
      </c>
      <c r="E807" s="176">
        <v>16</v>
      </c>
      <c r="F807" s="173">
        <v>41303</v>
      </c>
      <c r="G807" s="172" t="s">
        <v>672</v>
      </c>
    </row>
    <row r="808" spans="2:7" x14ac:dyDescent="0.2">
      <c r="B808" t="s">
        <v>589</v>
      </c>
      <c r="C808" s="171">
        <v>1.7453703703703999E-2</v>
      </c>
      <c r="E808" s="176">
        <v>16</v>
      </c>
      <c r="F808" s="173">
        <v>41303</v>
      </c>
      <c r="G808" s="172" t="s">
        <v>672</v>
      </c>
    </row>
    <row r="809" spans="2:7" x14ac:dyDescent="0.2">
      <c r="B809" t="s">
        <v>598</v>
      </c>
      <c r="C809" s="171">
        <v>1.6226851851851999E-2</v>
      </c>
      <c r="E809" s="176">
        <v>16</v>
      </c>
      <c r="F809" s="173">
        <v>41303</v>
      </c>
      <c r="G809" s="172" t="s">
        <v>672</v>
      </c>
    </row>
    <row r="810" spans="2:7" x14ac:dyDescent="0.2">
      <c r="B810" t="s">
        <v>600</v>
      </c>
      <c r="C810" s="171">
        <v>2.0254629629630001E-2</v>
      </c>
      <c r="E810" s="176">
        <v>16</v>
      </c>
      <c r="F810" s="173">
        <v>41303</v>
      </c>
      <c r="G810" s="172" t="s">
        <v>672</v>
      </c>
    </row>
    <row r="811" spans="2:7" x14ac:dyDescent="0.2">
      <c r="B811" t="s">
        <v>605</v>
      </c>
      <c r="C811" s="171">
        <v>1.5960648148148002E-2</v>
      </c>
      <c r="E811" s="176">
        <v>16</v>
      </c>
      <c r="F811" s="173">
        <v>41303</v>
      </c>
      <c r="G811" s="172" t="s">
        <v>672</v>
      </c>
    </row>
    <row r="812" spans="2:7" x14ac:dyDescent="0.2">
      <c r="B812" t="s">
        <v>619</v>
      </c>
      <c r="C812" s="171">
        <v>1.9930555555556E-2</v>
      </c>
      <c r="E812" s="176">
        <v>16</v>
      </c>
      <c r="F812" s="173">
        <v>41303</v>
      </c>
      <c r="G812" s="172" t="s">
        <v>672</v>
      </c>
    </row>
    <row r="813" spans="2:7" x14ac:dyDescent="0.2">
      <c r="B813" t="s">
        <v>642</v>
      </c>
      <c r="C813" s="171">
        <v>1.7719907407407001E-2</v>
      </c>
      <c r="E813" s="176">
        <v>16</v>
      </c>
      <c r="F813" s="173">
        <v>41303</v>
      </c>
      <c r="G813" s="172" t="s">
        <v>672</v>
      </c>
    </row>
    <row r="814" spans="2:7" x14ac:dyDescent="0.2">
      <c r="B814" t="s">
        <v>647</v>
      </c>
      <c r="C814" s="171">
        <v>1.8506944444444E-2</v>
      </c>
      <c r="E814" s="176">
        <v>16</v>
      </c>
      <c r="F814" s="173">
        <v>41303</v>
      </c>
      <c r="G814" s="172" t="s">
        <v>672</v>
      </c>
    </row>
    <row r="815" spans="2:7" x14ac:dyDescent="0.2">
      <c r="B815" t="s">
        <v>666</v>
      </c>
      <c r="C815" s="171">
        <v>1.6481481481481999E-2</v>
      </c>
      <c r="E815" s="176">
        <v>16</v>
      </c>
      <c r="F815" s="173">
        <v>41303</v>
      </c>
      <c r="G815" s="172" t="s">
        <v>672</v>
      </c>
    </row>
    <row r="816" spans="2:7" x14ac:dyDescent="0.2">
      <c r="B816" t="s">
        <v>436</v>
      </c>
      <c r="C816" s="171">
        <v>3.3784722222222001E-2</v>
      </c>
      <c r="E816" s="176">
        <v>25</v>
      </c>
      <c r="F816" s="173">
        <v>41308</v>
      </c>
      <c r="G816" s="172" t="s">
        <v>669</v>
      </c>
    </row>
    <row r="817" spans="2:7" x14ac:dyDescent="0.2">
      <c r="B817" t="s">
        <v>418</v>
      </c>
      <c r="C817" s="171">
        <v>2.2731481481482001E-2</v>
      </c>
      <c r="E817" s="176">
        <v>25</v>
      </c>
      <c r="F817" s="173">
        <v>41308</v>
      </c>
      <c r="G817" s="172" t="s">
        <v>669</v>
      </c>
    </row>
    <row r="818" spans="2:7" x14ac:dyDescent="0.2">
      <c r="B818" t="s">
        <v>451</v>
      </c>
      <c r="C818" s="171">
        <v>3.1157407407406999E-2</v>
      </c>
      <c r="E818" s="176">
        <v>25</v>
      </c>
      <c r="F818" s="173">
        <v>41308</v>
      </c>
      <c r="G818" s="172" t="s">
        <v>669</v>
      </c>
    </row>
    <row r="819" spans="2:7" x14ac:dyDescent="0.2">
      <c r="B819" t="s">
        <v>454</v>
      </c>
      <c r="C819" s="171">
        <v>2.6886574074074E-2</v>
      </c>
      <c r="E819" s="176">
        <v>25</v>
      </c>
      <c r="F819" s="173">
        <v>41308</v>
      </c>
      <c r="G819" s="172" t="s">
        <v>669</v>
      </c>
    </row>
    <row r="820" spans="2:7" x14ac:dyDescent="0.2">
      <c r="B820" t="s">
        <v>456</v>
      </c>
      <c r="C820" s="171">
        <v>2.8310185185185001E-2</v>
      </c>
      <c r="E820" s="176">
        <v>25</v>
      </c>
      <c r="F820" s="173">
        <v>41308</v>
      </c>
      <c r="G820" s="172" t="s">
        <v>669</v>
      </c>
    </row>
    <row r="821" spans="2:7" x14ac:dyDescent="0.2">
      <c r="B821" t="s">
        <v>462</v>
      </c>
      <c r="C821" s="171">
        <v>2.7662037037036999E-2</v>
      </c>
      <c r="E821" s="176">
        <v>25</v>
      </c>
      <c r="F821" s="173">
        <v>41308</v>
      </c>
      <c r="G821" s="172" t="s">
        <v>669</v>
      </c>
    </row>
    <row r="822" spans="2:7" x14ac:dyDescent="0.2">
      <c r="B822" t="s">
        <v>430</v>
      </c>
      <c r="C822" s="171">
        <v>2.9872685185184999E-2</v>
      </c>
      <c r="E822" s="176">
        <v>25</v>
      </c>
      <c r="F822" s="173">
        <v>41308</v>
      </c>
      <c r="G822" s="172" t="s">
        <v>669</v>
      </c>
    </row>
    <row r="823" spans="2:7" x14ac:dyDescent="0.2">
      <c r="B823" t="s">
        <v>422</v>
      </c>
      <c r="C823" s="171">
        <v>2.4340277777777999E-2</v>
      </c>
      <c r="E823" s="176">
        <v>25</v>
      </c>
      <c r="F823" s="173">
        <v>41308</v>
      </c>
      <c r="G823" s="172" t="s">
        <v>669</v>
      </c>
    </row>
    <row r="824" spans="2:7" x14ac:dyDescent="0.2">
      <c r="B824" t="s">
        <v>473</v>
      </c>
      <c r="C824" s="171">
        <v>2.5682870370369999E-2</v>
      </c>
      <c r="E824" s="176">
        <v>25</v>
      </c>
      <c r="F824" s="173">
        <v>41308</v>
      </c>
      <c r="G824" s="172" t="s">
        <v>669</v>
      </c>
    </row>
    <row r="825" spans="2:7" x14ac:dyDescent="0.2">
      <c r="B825" t="s">
        <v>476</v>
      </c>
      <c r="C825" s="171">
        <v>2.4432870370370001E-2</v>
      </c>
      <c r="E825" s="176">
        <v>25</v>
      </c>
      <c r="F825" s="173">
        <v>41308</v>
      </c>
      <c r="G825" s="172" t="s">
        <v>669</v>
      </c>
    </row>
    <row r="826" spans="2:7" x14ac:dyDescent="0.2">
      <c r="B826" t="s">
        <v>424</v>
      </c>
      <c r="C826" s="171">
        <v>2.7256944444444001E-2</v>
      </c>
      <c r="E826" s="176">
        <v>25</v>
      </c>
      <c r="F826" s="173">
        <v>41308</v>
      </c>
      <c r="G826" s="172" t="s">
        <v>669</v>
      </c>
    </row>
    <row r="827" spans="2:7" x14ac:dyDescent="0.2">
      <c r="B827" t="s">
        <v>481</v>
      </c>
      <c r="C827" s="171">
        <v>2.5127314814815001E-2</v>
      </c>
      <c r="E827" s="176">
        <v>25</v>
      </c>
      <c r="F827" s="173">
        <v>41308</v>
      </c>
      <c r="G827" s="172" t="s">
        <v>669</v>
      </c>
    </row>
    <row r="828" spans="2:7" x14ac:dyDescent="0.2">
      <c r="B828" t="s">
        <v>426</v>
      </c>
      <c r="C828" s="171">
        <v>3.0902777777778001E-2</v>
      </c>
      <c r="E828" s="176">
        <v>25</v>
      </c>
      <c r="F828" s="173">
        <v>41308</v>
      </c>
      <c r="G828" s="172" t="s">
        <v>669</v>
      </c>
    </row>
    <row r="829" spans="2:7" x14ac:dyDescent="0.2">
      <c r="B829" t="s">
        <v>487</v>
      </c>
      <c r="C829" s="171">
        <v>3.0914351851851998E-2</v>
      </c>
      <c r="E829" s="176">
        <v>25</v>
      </c>
      <c r="F829" s="173">
        <v>41308</v>
      </c>
      <c r="G829" s="172" t="s">
        <v>669</v>
      </c>
    </row>
    <row r="830" spans="2:7" x14ac:dyDescent="0.2">
      <c r="B830" t="s">
        <v>420</v>
      </c>
      <c r="C830" s="171">
        <v>2.4363425925926E-2</v>
      </c>
      <c r="E830" s="176">
        <v>25</v>
      </c>
      <c r="F830" s="173">
        <v>41308</v>
      </c>
      <c r="G830" s="172" t="s">
        <v>669</v>
      </c>
    </row>
    <row r="831" spans="2:7" x14ac:dyDescent="0.2">
      <c r="B831" t="s">
        <v>419</v>
      </c>
      <c r="C831" s="171">
        <v>2.3634259259259001E-2</v>
      </c>
      <c r="E831" s="176">
        <v>25</v>
      </c>
      <c r="F831" s="173">
        <v>41308</v>
      </c>
      <c r="G831" s="172" t="s">
        <v>669</v>
      </c>
    </row>
    <row r="832" spans="2:7" x14ac:dyDescent="0.2">
      <c r="B832" t="s">
        <v>492</v>
      </c>
      <c r="C832" s="171">
        <v>2.5474537037037E-2</v>
      </c>
      <c r="E832" s="176">
        <v>25</v>
      </c>
      <c r="F832" s="173">
        <v>41308</v>
      </c>
      <c r="G832" s="172" t="s">
        <v>669</v>
      </c>
    </row>
    <row r="833" spans="2:7" x14ac:dyDescent="0.2">
      <c r="B833" t="s">
        <v>493</v>
      </c>
      <c r="C833" s="171">
        <v>2.8923611111111001E-2</v>
      </c>
      <c r="E833" s="176">
        <v>25</v>
      </c>
      <c r="F833" s="173">
        <v>41308</v>
      </c>
      <c r="G833" s="172" t="s">
        <v>669</v>
      </c>
    </row>
    <row r="834" spans="2:7" x14ac:dyDescent="0.2">
      <c r="B834" t="s">
        <v>425</v>
      </c>
      <c r="C834" s="171">
        <v>2.9722222222222001E-2</v>
      </c>
      <c r="E834" s="176">
        <v>25</v>
      </c>
      <c r="F834" s="173">
        <v>41308</v>
      </c>
      <c r="G834" s="172" t="s">
        <v>669</v>
      </c>
    </row>
    <row r="835" spans="2:7" x14ac:dyDescent="0.2">
      <c r="B835" t="s">
        <v>498</v>
      </c>
      <c r="C835" s="171">
        <v>2.7071759259259E-2</v>
      </c>
      <c r="E835" s="176">
        <v>25</v>
      </c>
      <c r="F835" s="173">
        <v>41308</v>
      </c>
      <c r="G835" s="172" t="s">
        <v>669</v>
      </c>
    </row>
    <row r="836" spans="2:7" x14ac:dyDescent="0.2">
      <c r="B836" t="s">
        <v>500</v>
      </c>
      <c r="C836" s="171">
        <v>2.6666666666667001E-2</v>
      </c>
      <c r="E836" s="176">
        <v>25</v>
      </c>
      <c r="F836" s="173">
        <v>41308</v>
      </c>
      <c r="G836" s="172" t="s">
        <v>669</v>
      </c>
    </row>
    <row r="837" spans="2:7" x14ac:dyDescent="0.2">
      <c r="B837" t="s">
        <v>511</v>
      </c>
      <c r="C837" s="171">
        <v>2.3912037037036999E-2</v>
      </c>
      <c r="E837" s="176">
        <v>25</v>
      </c>
      <c r="F837" s="173">
        <v>41308</v>
      </c>
      <c r="G837" s="172" t="s">
        <v>669</v>
      </c>
    </row>
    <row r="838" spans="2:7" x14ac:dyDescent="0.2">
      <c r="B838" t="s">
        <v>513</v>
      </c>
      <c r="C838" s="171">
        <v>2.4317129629630001E-2</v>
      </c>
      <c r="E838" s="176">
        <v>25</v>
      </c>
      <c r="F838" s="173">
        <v>41308</v>
      </c>
      <c r="G838" s="172" t="s">
        <v>669</v>
      </c>
    </row>
    <row r="839" spans="2:7" x14ac:dyDescent="0.2">
      <c r="B839" t="s">
        <v>429</v>
      </c>
      <c r="C839" s="171">
        <v>2.9722222222222001E-2</v>
      </c>
      <c r="E839" s="176">
        <v>25</v>
      </c>
      <c r="F839" s="173">
        <v>41308</v>
      </c>
      <c r="G839" s="172" t="s">
        <v>669</v>
      </c>
    </row>
    <row r="840" spans="2:7" x14ac:dyDescent="0.2">
      <c r="B840" t="s">
        <v>524</v>
      </c>
      <c r="C840" s="171">
        <v>2.5219907407407E-2</v>
      </c>
      <c r="E840" s="176">
        <v>25</v>
      </c>
      <c r="F840" s="173">
        <v>41308</v>
      </c>
      <c r="G840" s="172" t="s">
        <v>669</v>
      </c>
    </row>
    <row r="841" spans="2:7" x14ac:dyDescent="0.2">
      <c r="B841" t="s">
        <v>526</v>
      </c>
      <c r="C841" s="171">
        <v>2.6388888888889E-2</v>
      </c>
      <c r="E841" s="176">
        <v>25</v>
      </c>
      <c r="F841" s="173">
        <v>41308</v>
      </c>
      <c r="G841" s="172" t="s">
        <v>669</v>
      </c>
    </row>
    <row r="842" spans="2:7" x14ac:dyDescent="0.2">
      <c r="B842" t="s">
        <v>528</v>
      </c>
      <c r="C842" s="171">
        <v>2.7303240740740999E-2</v>
      </c>
      <c r="E842" s="176">
        <v>25</v>
      </c>
      <c r="F842" s="173">
        <v>41308</v>
      </c>
      <c r="G842" s="172" t="s">
        <v>669</v>
      </c>
    </row>
    <row r="843" spans="2:7" x14ac:dyDescent="0.2">
      <c r="B843" t="s">
        <v>423</v>
      </c>
      <c r="C843" s="171">
        <v>2.6192129629629999E-2</v>
      </c>
      <c r="E843" s="176">
        <v>25</v>
      </c>
      <c r="F843" s="173">
        <v>41308</v>
      </c>
      <c r="G843" s="172" t="s">
        <v>669</v>
      </c>
    </row>
    <row r="844" spans="2:7" x14ac:dyDescent="0.2">
      <c r="B844" t="s">
        <v>421</v>
      </c>
      <c r="C844" s="171">
        <v>2.4224537037036999E-2</v>
      </c>
      <c r="E844" s="176">
        <v>25</v>
      </c>
      <c r="F844" s="173">
        <v>41308</v>
      </c>
      <c r="G844" s="172" t="s">
        <v>669</v>
      </c>
    </row>
    <row r="845" spans="2:7" x14ac:dyDescent="0.2">
      <c r="B845" t="s">
        <v>534</v>
      </c>
      <c r="C845" s="171">
        <v>3.4791666666666998E-2</v>
      </c>
      <c r="E845" s="176">
        <v>25</v>
      </c>
      <c r="F845" s="173">
        <v>41308</v>
      </c>
      <c r="G845" s="172" t="s">
        <v>669</v>
      </c>
    </row>
    <row r="846" spans="2:7" x14ac:dyDescent="0.2">
      <c r="B846" t="s">
        <v>538</v>
      </c>
      <c r="C846" s="171">
        <v>3.1979166666667003E-2</v>
      </c>
      <c r="E846" s="176">
        <v>25</v>
      </c>
      <c r="F846" s="173">
        <v>41308</v>
      </c>
      <c r="G846" s="172" t="s">
        <v>669</v>
      </c>
    </row>
    <row r="847" spans="2:7" x14ac:dyDescent="0.2">
      <c r="B847" t="s">
        <v>428</v>
      </c>
      <c r="C847" s="171">
        <v>2.8819444444443999E-2</v>
      </c>
      <c r="E847" s="176">
        <v>25</v>
      </c>
      <c r="F847" s="173">
        <v>41308</v>
      </c>
      <c r="G847" s="172" t="s">
        <v>669</v>
      </c>
    </row>
    <row r="848" spans="2:7" x14ac:dyDescent="0.2">
      <c r="B848" t="s">
        <v>539</v>
      </c>
      <c r="C848" s="171">
        <v>2.9166666666667E-2</v>
      </c>
      <c r="E848" s="176">
        <v>25</v>
      </c>
      <c r="F848" s="173">
        <v>41308</v>
      </c>
      <c r="G848" s="172" t="s">
        <v>669</v>
      </c>
    </row>
    <row r="849" spans="2:7" x14ac:dyDescent="0.2">
      <c r="B849" t="s">
        <v>540</v>
      </c>
      <c r="C849" s="171">
        <v>3.2615740740741E-2</v>
      </c>
      <c r="E849" s="176">
        <v>25</v>
      </c>
      <c r="F849" s="173">
        <v>41308</v>
      </c>
      <c r="G849" s="172" t="s">
        <v>669</v>
      </c>
    </row>
    <row r="850" spans="2:7" x14ac:dyDescent="0.2">
      <c r="B850" t="s">
        <v>543</v>
      </c>
      <c r="C850" s="171">
        <v>2.7939814814815001E-2</v>
      </c>
      <c r="E850" s="176">
        <v>25</v>
      </c>
      <c r="F850" s="173">
        <v>41308</v>
      </c>
      <c r="G850" s="172" t="s">
        <v>669</v>
      </c>
    </row>
    <row r="851" spans="2:7" x14ac:dyDescent="0.2">
      <c r="B851" t="s">
        <v>584</v>
      </c>
      <c r="C851" s="171">
        <v>2.9386574074073999E-2</v>
      </c>
      <c r="E851" s="176">
        <v>25</v>
      </c>
      <c r="F851" s="173">
        <v>41308</v>
      </c>
      <c r="G851" s="172" t="s">
        <v>669</v>
      </c>
    </row>
    <row r="852" spans="2:7" x14ac:dyDescent="0.2">
      <c r="B852" t="s">
        <v>621</v>
      </c>
      <c r="C852" s="171">
        <v>2.7708333333332998E-2</v>
      </c>
      <c r="E852" s="176">
        <v>25</v>
      </c>
      <c r="F852" s="173">
        <v>41308</v>
      </c>
      <c r="G852" s="172" t="s">
        <v>669</v>
      </c>
    </row>
    <row r="853" spans="2:7" x14ac:dyDescent="0.2">
      <c r="B853" t="s">
        <v>436</v>
      </c>
      <c r="C853" s="171">
        <v>1.9861111111111E-2</v>
      </c>
      <c r="E853" s="176">
        <v>16</v>
      </c>
      <c r="F853" s="173">
        <v>41310</v>
      </c>
      <c r="G853" s="172" t="s">
        <v>672</v>
      </c>
    </row>
    <row r="854" spans="2:7" x14ac:dyDescent="0.2">
      <c r="B854" t="s">
        <v>437</v>
      </c>
      <c r="C854" s="171">
        <v>2.306712962963E-2</v>
      </c>
      <c r="E854" s="176">
        <v>16</v>
      </c>
      <c r="F854" s="173">
        <v>41310</v>
      </c>
      <c r="G854" s="172" t="s">
        <v>672</v>
      </c>
    </row>
    <row r="855" spans="2:7" x14ac:dyDescent="0.2">
      <c r="B855" t="s">
        <v>443</v>
      </c>
      <c r="C855" s="171">
        <v>2.8518518518517999E-2</v>
      </c>
      <c r="E855" s="176">
        <v>16</v>
      </c>
      <c r="F855" s="173">
        <v>41310</v>
      </c>
      <c r="G855" s="172" t="s">
        <v>672</v>
      </c>
    </row>
    <row r="856" spans="2:7" x14ac:dyDescent="0.2">
      <c r="B856" t="s">
        <v>454</v>
      </c>
      <c r="C856" s="171">
        <v>1.6817129629630001E-2</v>
      </c>
      <c r="E856" s="176">
        <v>16</v>
      </c>
      <c r="F856" s="173">
        <v>41310</v>
      </c>
      <c r="G856" s="172" t="s">
        <v>672</v>
      </c>
    </row>
    <row r="857" spans="2:7" x14ac:dyDescent="0.2">
      <c r="B857" t="s">
        <v>476</v>
      </c>
      <c r="C857" s="171">
        <v>1.6030092592593002E-2</v>
      </c>
      <c r="E857" s="176">
        <v>16</v>
      </c>
      <c r="F857" s="173">
        <v>41310</v>
      </c>
      <c r="G857" s="172" t="s">
        <v>672</v>
      </c>
    </row>
    <row r="858" spans="2:7" x14ac:dyDescent="0.2">
      <c r="B858" t="s">
        <v>424</v>
      </c>
      <c r="C858" s="171">
        <v>1.7824074074073999E-2</v>
      </c>
      <c r="E858" s="176">
        <v>16</v>
      </c>
      <c r="F858" s="173">
        <v>41310</v>
      </c>
      <c r="G858" s="172" t="s">
        <v>672</v>
      </c>
    </row>
    <row r="859" spans="2:7" x14ac:dyDescent="0.2">
      <c r="B859" t="s">
        <v>481</v>
      </c>
      <c r="C859" s="171">
        <v>1.599537037037E-2</v>
      </c>
      <c r="E859" s="176">
        <v>16</v>
      </c>
      <c r="F859" s="173">
        <v>41310</v>
      </c>
      <c r="G859" s="172" t="s">
        <v>672</v>
      </c>
    </row>
    <row r="860" spans="2:7" x14ac:dyDescent="0.2">
      <c r="B860" t="s">
        <v>426</v>
      </c>
      <c r="C860" s="171">
        <v>1.9560185185185E-2</v>
      </c>
      <c r="E860" s="176">
        <v>16</v>
      </c>
      <c r="F860" s="173">
        <v>41310</v>
      </c>
      <c r="G860" s="172" t="s">
        <v>672</v>
      </c>
    </row>
    <row r="861" spans="2:7" x14ac:dyDescent="0.2">
      <c r="B861" t="s">
        <v>487</v>
      </c>
      <c r="C861" s="171">
        <v>2.0185185185185001E-2</v>
      </c>
      <c r="E861" s="176">
        <v>16</v>
      </c>
      <c r="F861" s="173">
        <v>41310</v>
      </c>
      <c r="G861" s="172" t="s">
        <v>672</v>
      </c>
    </row>
    <row r="862" spans="2:7" x14ac:dyDescent="0.2">
      <c r="B862" t="s">
        <v>420</v>
      </c>
      <c r="C862" s="171">
        <v>1.5659722222221999E-2</v>
      </c>
      <c r="E862" s="176">
        <v>16</v>
      </c>
      <c r="F862" s="173">
        <v>41310</v>
      </c>
      <c r="G862" s="172" t="s">
        <v>672</v>
      </c>
    </row>
    <row r="863" spans="2:7" x14ac:dyDescent="0.2">
      <c r="B863" t="s">
        <v>419</v>
      </c>
      <c r="C863" s="171">
        <v>1.5011574074074E-2</v>
      </c>
      <c r="E863" s="176">
        <v>16</v>
      </c>
      <c r="F863" s="173">
        <v>41310</v>
      </c>
      <c r="G863" s="172" t="s">
        <v>672</v>
      </c>
    </row>
    <row r="864" spans="2:7" x14ac:dyDescent="0.2">
      <c r="B864" t="s">
        <v>493</v>
      </c>
      <c r="C864" s="171">
        <v>1.7997685185184999E-2</v>
      </c>
      <c r="E864" s="176">
        <v>16</v>
      </c>
      <c r="F864" s="173">
        <v>41310</v>
      </c>
      <c r="G864" s="172" t="s">
        <v>672</v>
      </c>
    </row>
    <row r="865" spans="2:7" x14ac:dyDescent="0.2">
      <c r="B865" t="s">
        <v>503</v>
      </c>
      <c r="C865" s="171">
        <v>1.8217592592593E-2</v>
      </c>
      <c r="E865" s="176">
        <v>16</v>
      </c>
      <c r="F865" s="173">
        <v>41310</v>
      </c>
      <c r="G865" s="172" t="s">
        <v>672</v>
      </c>
    </row>
    <row r="866" spans="2:7" x14ac:dyDescent="0.2">
      <c r="B866" t="s">
        <v>513</v>
      </c>
      <c r="C866" s="171">
        <v>1.5509259259259001E-2</v>
      </c>
      <c r="E866" s="176">
        <v>16</v>
      </c>
      <c r="F866" s="173">
        <v>41310</v>
      </c>
      <c r="G866" s="172" t="s">
        <v>672</v>
      </c>
    </row>
    <row r="867" spans="2:7" x14ac:dyDescent="0.2">
      <c r="B867" t="s">
        <v>524</v>
      </c>
      <c r="C867" s="171">
        <v>1.6377314814815001E-2</v>
      </c>
      <c r="E867" s="176">
        <v>16</v>
      </c>
      <c r="F867" s="173">
        <v>41310</v>
      </c>
      <c r="G867" s="172" t="s">
        <v>672</v>
      </c>
    </row>
    <row r="868" spans="2:7" x14ac:dyDescent="0.2">
      <c r="B868" t="s">
        <v>526</v>
      </c>
      <c r="C868" s="171">
        <v>1.6944444444443998E-2</v>
      </c>
      <c r="E868" s="176">
        <v>16</v>
      </c>
      <c r="F868" s="173">
        <v>41310</v>
      </c>
      <c r="G868" s="172" t="s">
        <v>672</v>
      </c>
    </row>
    <row r="869" spans="2:7" x14ac:dyDescent="0.2">
      <c r="B869" t="s">
        <v>529</v>
      </c>
      <c r="C869" s="171">
        <v>1.8009259259258999E-2</v>
      </c>
      <c r="E869" s="176">
        <v>16</v>
      </c>
      <c r="F869" s="173">
        <v>41310</v>
      </c>
      <c r="G869" s="172" t="s">
        <v>672</v>
      </c>
    </row>
    <row r="870" spans="2:7" x14ac:dyDescent="0.2">
      <c r="B870" t="s">
        <v>421</v>
      </c>
      <c r="C870" s="171">
        <v>1.6226851851851999E-2</v>
      </c>
      <c r="E870" s="176">
        <v>16</v>
      </c>
      <c r="F870" s="173">
        <v>41310</v>
      </c>
      <c r="G870" s="172" t="s">
        <v>672</v>
      </c>
    </row>
    <row r="871" spans="2:7" x14ac:dyDescent="0.2">
      <c r="B871" t="s">
        <v>530</v>
      </c>
      <c r="C871" s="171">
        <v>1.7812499999999998E-2</v>
      </c>
      <c r="E871" s="176">
        <v>16</v>
      </c>
      <c r="F871" s="173">
        <v>41310</v>
      </c>
      <c r="G871" s="172" t="s">
        <v>672</v>
      </c>
    </row>
    <row r="872" spans="2:7" x14ac:dyDescent="0.2">
      <c r="B872" t="s">
        <v>532</v>
      </c>
      <c r="C872" s="171">
        <v>2.0231481481481999E-2</v>
      </c>
      <c r="E872" s="176">
        <v>16</v>
      </c>
      <c r="F872" s="173">
        <v>41310</v>
      </c>
      <c r="G872" s="172" t="s">
        <v>672</v>
      </c>
    </row>
    <row r="873" spans="2:7" x14ac:dyDescent="0.2">
      <c r="B873" t="s">
        <v>533</v>
      </c>
      <c r="C873" s="171">
        <v>1.8576388888889E-2</v>
      </c>
      <c r="E873" s="176">
        <v>16</v>
      </c>
      <c r="F873" s="173">
        <v>41310</v>
      </c>
      <c r="G873" s="172" t="s">
        <v>672</v>
      </c>
    </row>
    <row r="874" spans="2:7" x14ac:dyDescent="0.2">
      <c r="B874" t="s">
        <v>534</v>
      </c>
      <c r="C874" s="171">
        <v>2.2326388888889E-2</v>
      </c>
      <c r="E874" s="176">
        <v>16</v>
      </c>
      <c r="F874" s="173">
        <v>41310</v>
      </c>
      <c r="G874" s="172" t="s">
        <v>672</v>
      </c>
    </row>
    <row r="875" spans="2:7" x14ac:dyDescent="0.2">
      <c r="B875" t="s">
        <v>537</v>
      </c>
      <c r="C875" s="171">
        <v>1.9224537037036998E-2</v>
      </c>
      <c r="E875" s="176">
        <v>16</v>
      </c>
      <c r="F875" s="173">
        <v>41310</v>
      </c>
      <c r="G875" s="172" t="s">
        <v>672</v>
      </c>
    </row>
    <row r="876" spans="2:7" x14ac:dyDescent="0.2">
      <c r="B876" t="s">
        <v>538</v>
      </c>
      <c r="C876" s="171">
        <v>2.0439814814815001E-2</v>
      </c>
      <c r="E876" s="176">
        <v>16</v>
      </c>
      <c r="F876" s="173">
        <v>41310</v>
      </c>
      <c r="G876" s="172" t="s">
        <v>672</v>
      </c>
    </row>
    <row r="877" spans="2:7" x14ac:dyDescent="0.2">
      <c r="B877" t="s">
        <v>428</v>
      </c>
      <c r="C877" s="171">
        <v>1.8009259259258999E-2</v>
      </c>
      <c r="E877" s="176">
        <v>16</v>
      </c>
      <c r="F877" s="173">
        <v>41310</v>
      </c>
      <c r="G877" s="172" t="s">
        <v>672</v>
      </c>
    </row>
    <row r="878" spans="2:7" x14ac:dyDescent="0.2">
      <c r="B878" t="s">
        <v>540</v>
      </c>
      <c r="C878" s="171">
        <v>2.1168981481482E-2</v>
      </c>
      <c r="E878" s="176">
        <v>16</v>
      </c>
      <c r="F878" s="173">
        <v>41310</v>
      </c>
      <c r="G878" s="172" t="s">
        <v>672</v>
      </c>
    </row>
    <row r="879" spans="2:7" x14ac:dyDescent="0.2">
      <c r="B879" t="s">
        <v>543</v>
      </c>
      <c r="C879" s="171">
        <v>1.7361111111111001E-2</v>
      </c>
      <c r="E879" s="176">
        <v>16</v>
      </c>
      <c r="F879" s="173">
        <v>41310</v>
      </c>
      <c r="G879" s="172" t="s">
        <v>672</v>
      </c>
    </row>
    <row r="880" spans="2:7" x14ac:dyDescent="0.2">
      <c r="B880" t="s">
        <v>550</v>
      </c>
      <c r="C880" s="171">
        <v>1.7199074074073999E-2</v>
      </c>
      <c r="E880" s="176">
        <v>16</v>
      </c>
      <c r="F880" s="173">
        <v>41310</v>
      </c>
      <c r="G880" s="172" t="s">
        <v>672</v>
      </c>
    </row>
    <row r="881" spans="2:7" x14ac:dyDescent="0.2">
      <c r="B881" t="s">
        <v>554</v>
      </c>
      <c r="C881" s="171">
        <v>1.9027777777778001E-2</v>
      </c>
      <c r="E881" s="176">
        <v>16</v>
      </c>
      <c r="F881" s="173">
        <v>41310</v>
      </c>
      <c r="G881" s="172" t="s">
        <v>672</v>
      </c>
    </row>
    <row r="882" spans="2:7" x14ac:dyDescent="0.2">
      <c r="B882" t="s">
        <v>597</v>
      </c>
      <c r="C882" s="171">
        <v>1.9375E-2</v>
      </c>
      <c r="E882" s="176">
        <v>16</v>
      </c>
      <c r="F882" s="173">
        <v>41310</v>
      </c>
      <c r="G882" s="172" t="s">
        <v>672</v>
      </c>
    </row>
    <row r="883" spans="2:7" x14ac:dyDescent="0.2">
      <c r="B883" t="s">
        <v>599</v>
      </c>
      <c r="C883" s="171">
        <v>1.8425925925925998E-2</v>
      </c>
      <c r="E883" s="176">
        <v>16</v>
      </c>
      <c r="F883" s="173">
        <v>41310</v>
      </c>
      <c r="G883" s="172" t="s">
        <v>672</v>
      </c>
    </row>
    <row r="884" spans="2:7" x14ac:dyDescent="0.2">
      <c r="B884" t="s">
        <v>602</v>
      </c>
      <c r="C884" s="171">
        <v>1.7268518518517999E-2</v>
      </c>
      <c r="E884" s="176">
        <v>16</v>
      </c>
      <c r="F884" s="173">
        <v>41310</v>
      </c>
      <c r="G884" s="172" t="s">
        <v>672</v>
      </c>
    </row>
    <row r="885" spans="2:7" x14ac:dyDescent="0.2">
      <c r="B885" t="s">
        <v>606</v>
      </c>
      <c r="C885" s="171">
        <v>1.7893518518518E-2</v>
      </c>
      <c r="E885" s="176">
        <v>16</v>
      </c>
      <c r="F885" s="173">
        <v>41310</v>
      </c>
      <c r="G885" s="172" t="s">
        <v>672</v>
      </c>
    </row>
    <row r="886" spans="2:7" x14ac:dyDescent="0.2">
      <c r="B886" t="s">
        <v>642</v>
      </c>
      <c r="C886" s="171">
        <v>1.8043981481482001E-2</v>
      </c>
      <c r="E886" s="176">
        <v>16</v>
      </c>
      <c r="F886" s="173">
        <v>41310</v>
      </c>
      <c r="G886" s="172" t="s">
        <v>672</v>
      </c>
    </row>
    <row r="887" spans="2:7" x14ac:dyDescent="0.2">
      <c r="B887" t="s">
        <v>644</v>
      </c>
      <c r="C887" s="171">
        <v>2.0810185185185001E-2</v>
      </c>
      <c r="E887" s="176">
        <v>16</v>
      </c>
      <c r="F887" s="173">
        <v>41310</v>
      </c>
      <c r="G887" s="172" t="s">
        <v>672</v>
      </c>
    </row>
    <row r="888" spans="2:7" x14ac:dyDescent="0.2">
      <c r="B888" t="s">
        <v>655</v>
      </c>
      <c r="C888" s="171">
        <v>1.3993055555556E-2</v>
      </c>
      <c r="E888" s="176">
        <v>16</v>
      </c>
      <c r="F888" s="173">
        <v>41310</v>
      </c>
      <c r="G888" s="172" t="s">
        <v>672</v>
      </c>
    </row>
    <row r="889" spans="2:7" x14ac:dyDescent="0.2">
      <c r="B889" t="s">
        <v>657</v>
      </c>
      <c r="C889" s="171">
        <v>1.9444444444444001E-2</v>
      </c>
      <c r="E889" s="176">
        <v>16</v>
      </c>
      <c r="F889" s="173">
        <v>41310</v>
      </c>
      <c r="G889" s="172" t="s">
        <v>672</v>
      </c>
    </row>
    <row r="890" spans="2:7" x14ac:dyDescent="0.2">
      <c r="B890" t="s">
        <v>658</v>
      </c>
      <c r="C890" s="171">
        <v>1.6550925925926E-2</v>
      </c>
      <c r="E890" s="176">
        <v>16</v>
      </c>
      <c r="F890" s="173">
        <v>41310</v>
      </c>
      <c r="G890" s="172" t="s">
        <v>672</v>
      </c>
    </row>
    <row r="891" spans="2:7" x14ac:dyDescent="0.2">
      <c r="B891" t="s">
        <v>432</v>
      </c>
      <c r="C891" s="171">
        <v>1.5613425925925999E-2</v>
      </c>
      <c r="E891" s="176">
        <v>16</v>
      </c>
      <c r="F891" s="173">
        <v>41317</v>
      </c>
      <c r="G891" s="172" t="s">
        <v>672</v>
      </c>
    </row>
    <row r="892" spans="2:7" x14ac:dyDescent="0.2">
      <c r="B892" t="s">
        <v>433</v>
      </c>
      <c r="C892" s="171">
        <v>2.0127314814815001E-2</v>
      </c>
      <c r="E892" s="176">
        <v>16</v>
      </c>
      <c r="F892" s="173">
        <v>41317</v>
      </c>
      <c r="G892" s="172" t="s">
        <v>672</v>
      </c>
    </row>
    <row r="893" spans="2:7" x14ac:dyDescent="0.2">
      <c r="B893" t="s">
        <v>443</v>
      </c>
      <c r="C893" s="171">
        <v>2.6423611111110999E-2</v>
      </c>
      <c r="E893" s="176">
        <v>16</v>
      </c>
      <c r="F893" s="173">
        <v>41317</v>
      </c>
      <c r="G893" s="172" t="s">
        <v>672</v>
      </c>
    </row>
    <row r="894" spans="2:7" x14ac:dyDescent="0.2">
      <c r="B894" t="s">
        <v>445</v>
      </c>
      <c r="C894" s="171">
        <v>2.2789351851852001E-2</v>
      </c>
      <c r="E894" s="176">
        <v>16</v>
      </c>
      <c r="F894" s="173">
        <v>41317</v>
      </c>
      <c r="G894" s="172" t="s">
        <v>672</v>
      </c>
    </row>
    <row r="895" spans="2:7" x14ac:dyDescent="0.2">
      <c r="B895" t="s">
        <v>446</v>
      </c>
      <c r="C895" s="171">
        <v>1.8738425925925999E-2</v>
      </c>
      <c r="E895" s="176">
        <v>16</v>
      </c>
      <c r="F895" s="173">
        <v>41317</v>
      </c>
      <c r="G895" s="172" t="s">
        <v>672</v>
      </c>
    </row>
    <row r="896" spans="2:7" x14ac:dyDescent="0.2">
      <c r="B896" t="s">
        <v>449</v>
      </c>
      <c r="C896" s="171">
        <v>1.7430555555556001E-2</v>
      </c>
      <c r="E896" s="176">
        <v>16</v>
      </c>
      <c r="F896" s="173">
        <v>41317</v>
      </c>
      <c r="G896" s="172" t="s">
        <v>672</v>
      </c>
    </row>
    <row r="897" spans="2:7" x14ac:dyDescent="0.2">
      <c r="B897" t="s">
        <v>454</v>
      </c>
      <c r="C897" s="171">
        <v>1.6828703703704002E-2</v>
      </c>
      <c r="E897" s="176">
        <v>16</v>
      </c>
      <c r="F897" s="173">
        <v>41317</v>
      </c>
      <c r="G897" s="172" t="s">
        <v>672</v>
      </c>
    </row>
    <row r="898" spans="2:7" x14ac:dyDescent="0.2">
      <c r="B898" t="s">
        <v>455</v>
      </c>
      <c r="C898" s="171">
        <v>1.8090277777778E-2</v>
      </c>
      <c r="E898" s="176">
        <v>16</v>
      </c>
      <c r="F898" s="173">
        <v>41317</v>
      </c>
      <c r="G898" s="172" t="s">
        <v>672</v>
      </c>
    </row>
    <row r="899" spans="2:7" x14ac:dyDescent="0.2">
      <c r="B899" t="s">
        <v>456</v>
      </c>
      <c r="C899" s="171">
        <v>1.7280092592592999E-2</v>
      </c>
      <c r="E899" s="176">
        <v>16</v>
      </c>
      <c r="F899" s="173">
        <v>41317</v>
      </c>
      <c r="G899" s="172" t="s">
        <v>672</v>
      </c>
    </row>
    <row r="900" spans="2:7" x14ac:dyDescent="0.2">
      <c r="B900" t="s">
        <v>457</v>
      </c>
      <c r="C900" s="171">
        <v>1.6053240740741E-2</v>
      </c>
      <c r="E900" s="176">
        <v>16</v>
      </c>
      <c r="F900" s="173">
        <v>41317</v>
      </c>
      <c r="G900" s="172" t="s">
        <v>672</v>
      </c>
    </row>
    <row r="901" spans="2:7" x14ac:dyDescent="0.2">
      <c r="B901" t="s">
        <v>462</v>
      </c>
      <c r="C901" s="171">
        <v>1.7523148148148E-2</v>
      </c>
      <c r="E901" s="176">
        <v>16</v>
      </c>
      <c r="F901" s="173">
        <v>41317</v>
      </c>
      <c r="G901" s="172" t="s">
        <v>672</v>
      </c>
    </row>
    <row r="902" spans="2:7" x14ac:dyDescent="0.2">
      <c r="B902" t="s">
        <v>430</v>
      </c>
      <c r="C902" s="171">
        <v>1.8773148148148001E-2</v>
      </c>
      <c r="E902" s="176">
        <v>16</v>
      </c>
      <c r="F902" s="173">
        <v>41317</v>
      </c>
      <c r="G902" s="172" t="s">
        <v>672</v>
      </c>
    </row>
    <row r="903" spans="2:7" x14ac:dyDescent="0.2">
      <c r="B903" t="s">
        <v>470</v>
      </c>
      <c r="C903" s="171">
        <v>1.6828703703704002E-2</v>
      </c>
      <c r="E903" s="176">
        <v>16</v>
      </c>
      <c r="F903" s="173">
        <v>41317</v>
      </c>
      <c r="G903" s="172" t="s">
        <v>672</v>
      </c>
    </row>
    <row r="904" spans="2:7" x14ac:dyDescent="0.2">
      <c r="B904" t="s">
        <v>472</v>
      </c>
      <c r="C904" s="171">
        <v>1.6238425925926E-2</v>
      </c>
      <c r="E904" s="176">
        <v>16</v>
      </c>
      <c r="F904" s="173">
        <v>41317</v>
      </c>
      <c r="G904" s="172" t="s">
        <v>672</v>
      </c>
    </row>
    <row r="905" spans="2:7" x14ac:dyDescent="0.2">
      <c r="B905" t="s">
        <v>476</v>
      </c>
      <c r="C905" s="171">
        <v>1.537037037037E-2</v>
      </c>
      <c r="E905" s="176">
        <v>16</v>
      </c>
      <c r="F905" s="173">
        <v>41317</v>
      </c>
      <c r="G905" s="172" t="s">
        <v>672</v>
      </c>
    </row>
    <row r="906" spans="2:7" x14ac:dyDescent="0.2">
      <c r="B906" t="s">
        <v>481</v>
      </c>
      <c r="C906" s="171">
        <v>1.6076388888889001E-2</v>
      </c>
      <c r="E906" s="176">
        <v>16</v>
      </c>
      <c r="F906" s="173">
        <v>41317</v>
      </c>
      <c r="G906" s="172" t="s">
        <v>672</v>
      </c>
    </row>
    <row r="907" spans="2:7" x14ac:dyDescent="0.2">
      <c r="B907" t="s">
        <v>482</v>
      </c>
      <c r="C907" s="171">
        <v>1.8668981481482001E-2</v>
      </c>
      <c r="E907" s="176">
        <v>16</v>
      </c>
      <c r="F907" s="173">
        <v>41317</v>
      </c>
      <c r="G907" s="172" t="s">
        <v>672</v>
      </c>
    </row>
    <row r="908" spans="2:7" x14ac:dyDescent="0.2">
      <c r="B908" t="s">
        <v>483</v>
      </c>
      <c r="C908" s="171">
        <v>1.7638888888888999E-2</v>
      </c>
      <c r="E908" s="176">
        <v>16</v>
      </c>
      <c r="F908" s="173">
        <v>41317</v>
      </c>
      <c r="G908" s="172" t="s">
        <v>672</v>
      </c>
    </row>
    <row r="909" spans="2:7" x14ac:dyDescent="0.2">
      <c r="B909" t="s">
        <v>426</v>
      </c>
      <c r="C909" s="171">
        <v>1.9895833333332998E-2</v>
      </c>
      <c r="E909" s="176">
        <v>16</v>
      </c>
      <c r="F909" s="173">
        <v>41317</v>
      </c>
      <c r="G909" s="172" t="s">
        <v>672</v>
      </c>
    </row>
    <row r="910" spans="2:7" x14ac:dyDescent="0.2">
      <c r="B910" t="s">
        <v>487</v>
      </c>
      <c r="C910" s="171">
        <v>1.962962962963E-2</v>
      </c>
      <c r="E910" s="176">
        <v>16</v>
      </c>
      <c r="F910" s="173">
        <v>41317</v>
      </c>
      <c r="G910" s="172" t="s">
        <v>672</v>
      </c>
    </row>
    <row r="911" spans="2:7" x14ac:dyDescent="0.2">
      <c r="B911" t="s">
        <v>420</v>
      </c>
      <c r="C911" s="171">
        <v>1.5497685185185E-2</v>
      </c>
      <c r="E911" s="176">
        <v>16</v>
      </c>
      <c r="F911" s="173">
        <v>41317</v>
      </c>
      <c r="G911" s="172" t="s">
        <v>672</v>
      </c>
    </row>
    <row r="912" spans="2:7" x14ac:dyDescent="0.2">
      <c r="B912" t="s">
        <v>489</v>
      </c>
      <c r="C912" s="171">
        <v>1.7199074074073999E-2</v>
      </c>
      <c r="E912" s="176">
        <v>16</v>
      </c>
      <c r="F912" s="173">
        <v>41317</v>
      </c>
      <c r="G912" s="172" t="s">
        <v>672</v>
      </c>
    </row>
    <row r="913" spans="2:7" x14ac:dyDescent="0.2">
      <c r="B913" t="s">
        <v>491</v>
      </c>
      <c r="C913" s="171">
        <v>1.5520833333333E-2</v>
      </c>
      <c r="E913" s="176">
        <v>16</v>
      </c>
      <c r="F913" s="173">
        <v>41317</v>
      </c>
      <c r="G913" s="172" t="s">
        <v>672</v>
      </c>
    </row>
    <row r="914" spans="2:7" x14ac:dyDescent="0.2">
      <c r="B914" t="s">
        <v>419</v>
      </c>
      <c r="C914" s="171">
        <v>1.5150462962962999E-2</v>
      </c>
      <c r="E914" s="176">
        <v>16</v>
      </c>
      <c r="F914" s="173">
        <v>41317</v>
      </c>
      <c r="G914" s="172" t="s">
        <v>672</v>
      </c>
    </row>
    <row r="915" spans="2:7" x14ac:dyDescent="0.2">
      <c r="B915" t="s">
        <v>493</v>
      </c>
      <c r="C915" s="171">
        <v>1.7858796296296001E-2</v>
      </c>
      <c r="E915" s="176">
        <v>16</v>
      </c>
      <c r="F915" s="173">
        <v>41317</v>
      </c>
      <c r="G915" s="172" t="s">
        <v>672</v>
      </c>
    </row>
    <row r="916" spans="2:7" x14ac:dyDescent="0.2">
      <c r="B916" t="s">
        <v>494</v>
      </c>
      <c r="C916" s="171">
        <v>1.7048611111111001E-2</v>
      </c>
      <c r="E916" s="176">
        <v>16</v>
      </c>
      <c r="F916" s="173">
        <v>41317</v>
      </c>
      <c r="G916" s="172" t="s">
        <v>672</v>
      </c>
    </row>
    <row r="917" spans="2:7" x14ac:dyDescent="0.2">
      <c r="B917" t="s">
        <v>495</v>
      </c>
      <c r="C917" s="171">
        <v>1.6296296296296E-2</v>
      </c>
      <c r="E917" s="176">
        <v>16</v>
      </c>
      <c r="F917" s="173">
        <v>41317</v>
      </c>
      <c r="G917" s="172" t="s">
        <v>672</v>
      </c>
    </row>
    <row r="918" spans="2:7" x14ac:dyDescent="0.2">
      <c r="B918" t="s">
        <v>497</v>
      </c>
      <c r="C918" s="171">
        <v>1.7094907407407E-2</v>
      </c>
      <c r="E918" s="176">
        <v>16</v>
      </c>
      <c r="F918" s="173">
        <v>41317</v>
      </c>
      <c r="G918" s="172" t="s">
        <v>672</v>
      </c>
    </row>
    <row r="919" spans="2:7" x14ac:dyDescent="0.2">
      <c r="B919" t="s">
        <v>498</v>
      </c>
      <c r="C919" s="171">
        <v>1.7233796296296001E-2</v>
      </c>
      <c r="E919" s="176">
        <v>16</v>
      </c>
      <c r="F919" s="173">
        <v>41317</v>
      </c>
      <c r="G919" s="172" t="s">
        <v>672</v>
      </c>
    </row>
    <row r="920" spans="2:7" x14ac:dyDescent="0.2">
      <c r="B920" t="s">
        <v>499</v>
      </c>
      <c r="C920" s="171">
        <v>1.7141203703703999E-2</v>
      </c>
      <c r="E920" s="176">
        <v>16</v>
      </c>
      <c r="F920" s="173">
        <v>41317</v>
      </c>
      <c r="G920" s="172" t="s">
        <v>672</v>
      </c>
    </row>
    <row r="921" spans="2:7" x14ac:dyDescent="0.2">
      <c r="B921" t="s">
        <v>500</v>
      </c>
      <c r="C921" s="171">
        <v>1.6932870370370001E-2</v>
      </c>
      <c r="E921" s="176">
        <v>16</v>
      </c>
      <c r="F921" s="173">
        <v>41317</v>
      </c>
      <c r="G921" s="172" t="s">
        <v>672</v>
      </c>
    </row>
    <row r="922" spans="2:7" x14ac:dyDescent="0.2">
      <c r="B922" t="s">
        <v>502</v>
      </c>
      <c r="C922" s="171">
        <v>1.7118055555556001E-2</v>
      </c>
      <c r="E922" s="176">
        <v>16</v>
      </c>
      <c r="F922" s="173">
        <v>41317</v>
      </c>
      <c r="G922" s="172" t="s">
        <v>672</v>
      </c>
    </row>
    <row r="923" spans="2:7" x14ac:dyDescent="0.2">
      <c r="B923" t="s">
        <v>503</v>
      </c>
      <c r="C923" s="171">
        <v>1.7916666666667001E-2</v>
      </c>
      <c r="E923" s="176">
        <v>16</v>
      </c>
      <c r="F923" s="173">
        <v>41317</v>
      </c>
      <c r="G923" s="172" t="s">
        <v>672</v>
      </c>
    </row>
    <row r="924" spans="2:7" x14ac:dyDescent="0.2">
      <c r="B924" t="s">
        <v>504</v>
      </c>
      <c r="C924" s="171">
        <v>1.8831018518518001E-2</v>
      </c>
      <c r="E924" s="176">
        <v>16</v>
      </c>
      <c r="F924" s="173">
        <v>41317</v>
      </c>
      <c r="G924" s="172" t="s">
        <v>672</v>
      </c>
    </row>
    <row r="925" spans="2:7" x14ac:dyDescent="0.2">
      <c r="B925" t="s">
        <v>509</v>
      </c>
      <c r="C925" s="171">
        <v>1.9606481481481999E-2</v>
      </c>
      <c r="E925" s="176">
        <v>16</v>
      </c>
      <c r="F925" s="173">
        <v>41317</v>
      </c>
      <c r="G925" s="172" t="s">
        <v>672</v>
      </c>
    </row>
    <row r="926" spans="2:7" x14ac:dyDescent="0.2">
      <c r="B926" t="s">
        <v>511</v>
      </c>
      <c r="C926" s="171">
        <v>1.5092592592592999E-2</v>
      </c>
      <c r="E926" s="176">
        <v>16</v>
      </c>
      <c r="F926" s="173">
        <v>41317</v>
      </c>
      <c r="G926" s="172" t="s">
        <v>672</v>
      </c>
    </row>
    <row r="927" spans="2:7" x14ac:dyDescent="0.2">
      <c r="B927" t="s">
        <v>513</v>
      </c>
      <c r="C927" s="171">
        <v>1.5520833333333E-2</v>
      </c>
      <c r="E927" s="176">
        <v>16</v>
      </c>
      <c r="F927" s="173">
        <v>41317</v>
      </c>
      <c r="G927" s="172" t="s">
        <v>672</v>
      </c>
    </row>
    <row r="928" spans="2:7" x14ac:dyDescent="0.2">
      <c r="B928" t="s">
        <v>515</v>
      </c>
      <c r="C928" s="171">
        <v>1.5462962962963E-2</v>
      </c>
      <c r="E928" s="176">
        <v>16</v>
      </c>
      <c r="F928" s="173">
        <v>41317</v>
      </c>
      <c r="G928" s="172" t="s">
        <v>672</v>
      </c>
    </row>
    <row r="929" spans="2:7" x14ac:dyDescent="0.2">
      <c r="B929" t="s">
        <v>516</v>
      </c>
      <c r="C929" s="171">
        <v>1.8715277777778001E-2</v>
      </c>
      <c r="E929" s="176">
        <v>16</v>
      </c>
      <c r="F929" s="173">
        <v>41317</v>
      </c>
      <c r="G929" s="172" t="s">
        <v>672</v>
      </c>
    </row>
    <row r="930" spans="2:7" x14ac:dyDescent="0.2">
      <c r="B930" t="s">
        <v>429</v>
      </c>
      <c r="C930" s="171">
        <v>1.8622685185184999E-2</v>
      </c>
      <c r="E930" s="176">
        <v>16</v>
      </c>
      <c r="F930" s="173">
        <v>41317</v>
      </c>
      <c r="G930" s="172" t="s">
        <v>672</v>
      </c>
    </row>
    <row r="931" spans="2:7" x14ac:dyDescent="0.2">
      <c r="B931" t="s">
        <v>523</v>
      </c>
      <c r="C931" s="171">
        <v>1.8969907407407002E-2</v>
      </c>
      <c r="E931" s="176">
        <v>16</v>
      </c>
      <c r="F931" s="173">
        <v>41317</v>
      </c>
      <c r="G931" s="172" t="s">
        <v>672</v>
      </c>
    </row>
    <row r="932" spans="2:7" x14ac:dyDescent="0.2">
      <c r="B932" t="s">
        <v>526</v>
      </c>
      <c r="C932" s="171">
        <v>1.6574074074074002E-2</v>
      </c>
      <c r="E932" s="176">
        <v>16</v>
      </c>
      <c r="F932" s="173">
        <v>41317</v>
      </c>
      <c r="G932" s="172" t="s">
        <v>672</v>
      </c>
    </row>
    <row r="933" spans="2:7" x14ac:dyDescent="0.2">
      <c r="B933" t="s">
        <v>528</v>
      </c>
      <c r="C933" s="171">
        <v>1.6828703703704002E-2</v>
      </c>
      <c r="E933" s="176">
        <v>16</v>
      </c>
      <c r="F933" s="173">
        <v>41317</v>
      </c>
      <c r="G933" s="172" t="s">
        <v>672</v>
      </c>
    </row>
    <row r="934" spans="2:7" x14ac:dyDescent="0.2">
      <c r="B934" t="s">
        <v>421</v>
      </c>
      <c r="C934" s="171">
        <v>1.5729166666666999E-2</v>
      </c>
      <c r="E934" s="176">
        <v>16</v>
      </c>
      <c r="F934" s="173">
        <v>41317</v>
      </c>
      <c r="G934" s="172" t="s">
        <v>672</v>
      </c>
    </row>
    <row r="935" spans="2:7" x14ac:dyDescent="0.2">
      <c r="B935" t="s">
        <v>530</v>
      </c>
      <c r="C935" s="171">
        <v>1.7337962962962999E-2</v>
      </c>
      <c r="E935" s="176">
        <v>16</v>
      </c>
      <c r="F935" s="173">
        <v>41317</v>
      </c>
      <c r="G935" s="172" t="s">
        <v>672</v>
      </c>
    </row>
    <row r="936" spans="2:7" x14ac:dyDescent="0.2">
      <c r="B936" t="s">
        <v>533</v>
      </c>
      <c r="C936" s="171">
        <v>1.8414351851852001E-2</v>
      </c>
      <c r="E936" s="176">
        <v>16</v>
      </c>
      <c r="F936" s="173">
        <v>41317</v>
      </c>
      <c r="G936" s="172" t="s">
        <v>672</v>
      </c>
    </row>
    <row r="937" spans="2:7" x14ac:dyDescent="0.2">
      <c r="B937" t="s">
        <v>534</v>
      </c>
      <c r="C937" s="171">
        <v>2.2754629629629999E-2</v>
      </c>
      <c r="E937" s="176">
        <v>16</v>
      </c>
      <c r="F937" s="173">
        <v>41317</v>
      </c>
      <c r="G937" s="172" t="s">
        <v>672</v>
      </c>
    </row>
    <row r="938" spans="2:7" x14ac:dyDescent="0.2">
      <c r="B938" t="s">
        <v>537</v>
      </c>
      <c r="C938" s="171">
        <v>1.9085648148148001E-2</v>
      </c>
      <c r="E938" s="176">
        <v>16</v>
      </c>
      <c r="F938" s="173">
        <v>41317</v>
      </c>
      <c r="G938" s="172" t="s">
        <v>672</v>
      </c>
    </row>
    <row r="939" spans="2:7" x14ac:dyDescent="0.2">
      <c r="B939" t="s">
        <v>428</v>
      </c>
      <c r="C939" s="171">
        <v>1.7916666666667001E-2</v>
      </c>
      <c r="E939" s="176">
        <v>16</v>
      </c>
      <c r="F939" s="173">
        <v>41317</v>
      </c>
      <c r="G939" s="172" t="s">
        <v>672</v>
      </c>
    </row>
    <row r="940" spans="2:7" x14ac:dyDescent="0.2">
      <c r="B940" t="s">
        <v>539</v>
      </c>
      <c r="C940" s="171">
        <v>1.8321759259259E-2</v>
      </c>
      <c r="E940" s="176">
        <v>16</v>
      </c>
      <c r="F940" s="173">
        <v>41317</v>
      </c>
      <c r="G940" s="172" t="s">
        <v>672</v>
      </c>
    </row>
    <row r="941" spans="2:7" x14ac:dyDescent="0.2">
      <c r="B941" t="s">
        <v>540</v>
      </c>
      <c r="C941" s="171">
        <v>2.1180555555556001E-2</v>
      </c>
      <c r="E941" s="176">
        <v>16</v>
      </c>
      <c r="F941" s="173">
        <v>41317</v>
      </c>
      <c r="G941" s="172" t="s">
        <v>672</v>
      </c>
    </row>
    <row r="942" spans="2:7" x14ac:dyDescent="0.2">
      <c r="B942" t="s">
        <v>543</v>
      </c>
      <c r="C942" s="171">
        <v>1.7696759259258999E-2</v>
      </c>
      <c r="E942" s="176">
        <v>16</v>
      </c>
      <c r="F942" s="173">
        <v>41317</v>
      </c>
      <c r="G942" s="172" t="s">
        <v>672</v>
      </c>
    </row>
    <row r="943" spans="2:7" x14ac:dyDescent="0.2">
      <c r="B943" t="s">
        <v>544</v>
      </c>
      <c r="C943" s="171">
        <v>1.8217592592593E-2</v>
      </c>
      <c r="E943" s="176">
        <v>16</v>
      </c>
      <c r="F943" s="173">
        <v>41317</v>
      </c>
      <c r="G943" s="172" t="s">
        <v>672</v>
      </c>
    </row>
    <row r="944" spans="2:7" x14ac:dyDescent="0.2">
      <c r="B944" t="s">
        <v>547</v>
      </c>
      <c r="C944" s="171">
        <v>2.2303240740740998E-2</v>
      </c>
      <c r="E944" s="176">
        <v>16</v>
      </c>
      <c r="F944" s="173">
        <v>41317</v>
      </c>
      <c r="G944" s="172" t="s">
        <v>672</v>
      </c>
    </row>
    <row r="945" spans="2:7" x14ac:dyDescent="0.2">
      <c r="B945" t="s">
        <v>550</v>
      </c>
      <c r="C945" s="171">
        <v>1.6967592592592999E-2</v>
      </c>
      <c r="E945" s="176">
        <v>16</v>
      </c>
      <c r="F945" s="173">
        <v>41317</v>
      </c>
      <c r="G945" s="172" t="s">
        <v>672</v>
      </c>
    </row>
    <row r="946" spans="2:7" x14ac:dyDescent="0.2">
      <c r="B946" t="s">
        <v>554</v>
      </c>
      <c r="C946" s="171">
        <v>1.8749999999999999E-2</v>
      </c>
      <c r="E946" s="176">
        <v>16</v>
      </c>
      <c r="F946" s="173">
        <v>41317</v>
      </c>
      <c r="G946" s="172" t="s">
        <v>672</v>
      </c>
    </row>
    <row r="947" spans="2:7" x14ac:dyDescent="0.2">
      <c r="B947" t="s">
        <v>567</v>
      </c>
      <c r="C947" s="171">
        <v>1.7881944444443999E-2</v>
      </c>
      <c r="E947" s="176">
        <v>16</v>
      </c>
      <c r="F947" s="173">
        <v>41317</v>
      </c>
      <c r="G947" s="172" t="s">
        <v>672</v>
      </c>
    </row>
    <row r="948" spans="2:7" x14ac:dyDescent="0.2">
      <c r="B948" t="s">
        <v>592</v>
      </c>
      <c r="C948" s="171">
        <v>1.7789351851852001E-2</v>
      </c>
      <c r="E948" s="176">
        <v>16</v>
      </c>
      <c r="F948" s="173">
        <v>41317</v>
      </c>
      <c r="G948" s="172" t="s">
        <v>672</v>
      </c>
    </row>
    <row r="949" spans="2:7" x14ac:dyDescent="0.2">
      <c r="B949" t="s">
        <v>597</v>
      </c>
      <c r="C949" s="171">
        <v>1.8472222222222001E-2</v>
      </c>
      <c r="E949" s="176">
        <v>16</v>
      </c>
      <c r="F949" s="173">
        <v>41317</v>
      </c>
      <c r="G949" s="172" t="s">
        <v>672</v>
      </c>
    </row>
    <row r="950" spans="2:7" x14ac:dyDescent="0.2">
      <c r="B950" t="s">
        <v>606</v>
      </c>
      <c r="C950" s="171">
        <v>1.7314814814815001E-2</v>
      </c>
      <c r="E950" s="176">
        <v>16</v>
      </c>
      <c r="F950" s="173">
        <v>41317</v>
      </c>
      <c r="G950" s="172" t="s">
        <v>672</v>
      </c>
    </row>
    <row r="951" spans="2:7" x14ac:dyDescent="0.2">
      <c r="B951" t="s">
        <v>633</v>
      </c>
      <c r="C951" s="171">
        <v>1.5671296296295999E-2</v>
      </c>
      <c r="E951" s="176">
        <v>16</v>
      </c>
      <c r="F951" s="173">
        <v>41317</v>
      </c>
      <c r="G951" s="172" t="s">
        <v>672</v>
      </c>
    </row>
    <row r="952" spans="2:7" x14ac:dyDescent="0.2">
      <c r="B952" t="s">
        <v>638</v>
      </c>
      <c r="C952" s="171">
        <v>2.0370370370370001E-2</v>
      </c>
      <c r="E952" s="176">
        <v>16</v>
      </c>
      <c r="F952" s="173">
        <v>41317</v>
      </c>
      <c r="G952" s="172" t="s">
        <v>672</v>
      </c>
    </row>
    <row r="953" spans="2:7" x14ac:dyDescent="0.2">
      <c r="B953" t="s">
        <v>644</v>
      </c>
      <c r="C953" s="171">
        <v>2.9745370370369999E-2</v>
      </c>
      <c r="E953" s="176">
        <v>16</v>
      </c>
      <c r="F953" s="173">
        <v>41317</v>
      </c>
      <c r="G953" s="172" t="s">
        <v>672</v>
      </c>
    </row>
    <row r="954" spans="2:7" x14ac:dyDescent="0.2">
      <c r="B954" t="s">
        <v>646</v>
      </c>
      <c r="C954" s="171">
        <v>1.9594907407406999E-2</v>
      </c>
      <c r="E954" s="176">
        <v>16</v>
      </c>
      <c r="F954" s="173">
        <v>41317</v>
      </c>
      <c r="G954" s="172" t="s">
        <v>672</v>
      </c>
    </row>
    <row r="955" spans="2:7" x14ac:dyDescent="0.2">
      <c r="B955" t="s">
        <v>655</v>
      </c>
      <c r="C955" s="171">
        <v>1.4074074074073999E-2</v>
      </c>
      <c r="E955" s="176">
        <v>16</v>
      </c>
      <c r="F955" s="173">
        <v>41317</v>
      </c>
      <c r="G955" s="172" t="s">
        <v>672</v>
      </c>
    </row>
    <row r="956" spans="2:7" x14ac:dyDescent="0.2">
      <c r="B956" t="s">
        <v>432</v>
      </c>
      <c r="C956" s="171">
        <v>1.5972222222221999E-2</v>
      </c>
      <c r="E956" s="176">
        <v>16</v>
      </c>
      <c r="F956" s="173">
        <v>41324</v>
      </c>
      <c r="G956" s="172" t="s">
        <v>672</v>
      </c>
    </row>
    <row r="957" spans="2:7" x14ac:dyDescent="0.2">
      <c r="B957" t="s">
        <v>450</v>
      </c>
      <c r="C957" s="171">
        <v>1.6400462962962999E-2</v>
      </c>
      <c r="E957" s="176">
        <v>16</v>
      </c>
      <c r="F957" s="173">
        <v>41324</v>
      </c>
      <c r="G957" s="172" t="s">
        <v>672</v>
      </c>
    </row>
    <row r="958" spans="2:7" x14ac:dyDescent="0.2">
      <c r="B958" t="s">
        <v>457</v>
      </c>
      <c r="C958" s="171">
        <v>1.5104166666667E-2</v>
      </c>
      <c r="E958" s="176">
        <v>16</v>
      </c>
      <c r="F958" s="173">
        <v>41324</v>
      </c>
      <c r="G958" s="172" t="s">
        <v>672</v>
      </c>
    </row>
    <row r="959" spans="2:7" x14ac:dyDescent="0.2">
      <c r="B959" t="s">
        <v>462</v>
      </c>
      <c r="C959" s="171">
        <v>1.7569444444443999E-2</v>
      </c>
      <c r="E959" s="176">
        <v>16</v>
      </c>
      <c r="F959" s="173">
        <v>41324</v>
      </c>
      <c r="G959" s="172" t="s">
        <v>672</v>
      </c>
    </row>
    <row r="960" spans="2:7" x14ac:dyDescent="0.2">
      <c r="B960" t="s">
        <v>465</v>
      </c>
      <c r="C960" s="171">
        <v>1.5601851851852E-2</v>
      </c>
      <c r="E960" s="176">
        <v>16</v>
      </c>
      <c r="F960" s="173">
        <v>41324</v>
      </c>
      <c r="G960" s="172" t="s">
        <v>672</v>
      </c>
    </row>
    <row r="961" spans="2:7" x14ac:dyDescent="0.2">
      <c r="B961" t="s">
        <v>430</v>
      </c>
      <c r="C961" s="171">
        <v>1.8680555555555999E-2</v>
      </c>
      <c r="E961" s="176">
        <v>16</v>
      </c>
      <c r="F961" s="173">
        <v>41324</v>
      </c>
      <c r="G961" s="172" t="s">
        <v>672</v>
      </c>
    </row>
    <row r="962" spans="2:7" x14ac:dyDescent="0.2">
      <c r="B962" t="s">
        <v>470</v>
      </c>
      <c r="C962" s="171">
        <v>1.7164351851852E-2</v>
      </c>
      <c r="E962" s="176">
        <v>16</v>
      </c>
      <c r="F962" s="173">
        <v>41324</v>
      </c>
      <c r="G962" s="172" t="s">
        <v>672</v>
      </c>
    </row>
    <row r="963" spans="2:7" x14ac:dyDescent="0.2">
      <c r="B963" t="s">
        <v>472</v>
      </c>
      <c r="C963" s="171">
        <v>1.7291666666667E-2</v>
      </c>
      <c r="E963" s="176">
        <v>16</v>
      </c>
      <c r="F963" s="173">
        <v>41324</v>
      </c>
      <c r="G963" s="172" t="s">
        <v>672</v>
      </c>
    </row>
    <row r="964" spans="2:7" x14ac:dyDescent="0.2">
      <c r="B964" t="s">
        <v>476</v>
      </c>
      <c r="C964" s="171">
        <v>1.5486111111110999E-2</v>
      </c>
      <c r="E964" s="176">
        <v>16</v>
      </c>
      <c r="F964" s="173">
        <v>41324</v>
      </c>
      <c r="G964" s="172" t="s">
        <v>672</v>
      </c>
    </row>
    <row r="965" spans="2:7" x14ac:dyDescent="0.2">
      <c r="B965" t="s">
        <v>477</v>
      </c>
      <c r="C965" s="171">
        <v>1.6064814814815E-2</v>
      </c>
      <c r="E965" s="176">
        <v>16</v>
      </c>
      <c r="F965" s="173">
        <v>41324</v>
      </c>
      <c r="G965" s="172" t="s">
        <v>672</v>
      </c>
    </row>
    <row r="966" spans="2:7" x14ac:dyDescent="0.2">
      <c r="B966" t="s">
        <v>478</v>
      </c>
      <c r="C966" s="171">
        <v>1.9537037037036999E-2</v>
      </c>
      <c r="E966" s="176">
        <v>16</v>
      </c>
      <c r="F966" s="173">
        <v>41324</v>
      </c>
      <c r="G966" s="172" t="s">
        <v>672</v>
      </c>
    </row>
    <row r="967" spans="2:7" x14ac:dyDescent="0.2">
      <c r="B967" t="s">
        <v>424</v>
      </c>
      <c r="C967" s="171">
        <v>1.7939814814814999E-2</v>
      </c>
      <c r="E967" s="176">
        <v>16</v>
      </c>
      <c r="F967" s="173">
        <v>41324</v>
      </c>
      <c r="G967" s="172" t="s">
        <v>672</v>
      </c>
    </row>
    <row r="968" spans="2:7" x14ac:dyDescent="0.2">
      <c r="B968" t="s">
        <v>481</v>
      </c>
      <c r="C968" s="171">
        <v>1.59375E-2</v>
      </c>
      <c r="E968" s="176">
        <v>16</v>
      </c>
      <c r="F968" s="173">
        <v>41324</v>
      </c>
      <c r="G968" s="172" t="s">
        <v>672</v>
      </c>
    </row>
    <row r="969" spans="2:7" x14ac:dyDescent="0.2">
      <c r="B969" t="s">
        <v>426</v>
      </c>
      <c r="C969" s="171">
        <v>2.0173611111111E-2</v>
      </c>
      <c r="E969" s="176">
        <v>16</v>
      </c>
      <c r="F969" s="173">
        <v>41324</v>
      </c>
      <c r="G969" s="172" t="s">
        <v>672</v>
      </c>
    </row>
    <row r="970" spans="2:7" x14ac:dyDescent="0.2">
      <c r="B970" t="s">
        <v>487</v>
      </c>
      <c r="C970" s="171">
        <v>2.0312500000000001E-2</v>
      </c>
      <c r="E970" s="176">
        <v>16</v>
      </c>
      <c r="F970" s="173">
        <v>41324</v>
      </c>
      <c r="G970" s="172" t="s">
        <v>672</v>
      </c>
    </row>
    <row r="971" spans="2:7" x14ac:dyDescent="0.2">
      <c r="B971" t="s">
        <v>420</v>
      </c>
      <c r="C971" s="171">
        <v>1.5821759259259001E-2</v>
      </c>
      <c r="E971" s="176">
        <v>16</v>
      </c>
      <c r="F971" s="173">
        <v>41324</v>
      </c>
      <c r="G971" s="172" t="s">
        <v>672</v>
      </c>
    </row>
    <row r="972" spans="2:7" x14ac:dyDescent="0.2">
      <c r="B972" t="s">
        <v>489</v>
      </c>
      <c r="C972" s="171">
        <v>1.7314814814815001E-2</v>
      </c>
      <c r="E972" s="176">
        <v>16</v>
      </c>
      <c r="F972" s="173">
        <v>41324</v>
      </c>
      <c r="G972" s="172" t="s">
        <v>672</v>
      </c>
    </row>
    <row r="973" spans="2:7" x14ac:dyDescent="0.2">
      <c r="B973" t="s">
        <v>419</v>
      </c>
      <c r="C973" s="171">
        <v>1.5231481481482E-2</v>
      </c>
      <c r="E973" s="176">
        <v>16</v>
      </c>
      <c r="F973" s="173">
        <v>41324</v>
      </c>
      <c r="G973" s="172" t="s">
        <v>672</v>
      </c>
    </row>
    <row r="974" spans="2:7" x14ac:dyDescent="0.2">
      <c r="B974" t="s">
        <v>492</v>
      </c>
      <c r="C974" s="171">
        <v>1.6342592592592999E-2</v>
      </c>
      <c r="E974" s="176">
        <v>16</v>
      </c>
      <c r="F974" s="173">
        <v>41324</v>
      </c>
      <c r="G974" s="172" t="s">
        <v>672</v>
      </c>
    </row>
    <row r="975" spans="2:7" x14ac:dyDescent="0.2">
      <c r="B975" t="s">
        <v>493</v>
      </c>
      <c r="C975" s="171">
        <v>1.8020833333333E-2</v>
      </c>
      <c r="E975" s="176">
        <v>16</v>
      </c>
      <c r="F975" s="173">
        <v>41324</v>
      </c>
      <c r="G975" s="172" t="s">
        <v>672</v>
      </c>
    </row>
    <row r="976" spans="2:7" x14ac:dyDescent="0.2">
      <c r="B976" t="s">
        <v>494</v>
      </c>
      <c r="C976" s="171">
        <v>1.7349537037037E-2</v>
      </c>
      <c r="E976" s="176">
        <v>16</v>
      </c>
      <c r="F976" s="173">
        <v>41324</v>
      </c>
      <c r="G976" s="172" t="s">
        <v>672</v>
      </c>
    </row>
    <row r="977" spans="2:7" x14ac:dyDescent="0.2">
      <c r="B977" t="s">
        <v>425</v>
      </c>
      <c r="C977" s="171">
        <v>1.8935185185184999E-2</v>
      </c>
      <c r="E977" s="176">
        <v>16</v>
      </c>
      <c r="F977" s="173">
        <v>41324</v>
      </c>
      <c r="G977" s="172" t="s">
        <v>672</v>
      </c>
    </row>
    <row r="978" spans="2:7" x14ac:dyDescent="0.2">
      <c r="B978" t="s">
        <v>497</v>
      </c>
      <c r="C978" s="171">
        <v>1.7268518518517999E-2</v>
      </c>
      <c r="E978" s="176">
        <v>16</v>
      </c>
      <c r="F978" s="173">
        <v>41324</v>
      </c>
      <c r="G978" s="172" t="s">
        <v>672</v>
      </c>
    </row>
    <row r="979" spans="2:7" x14ac:dyDescent="0.2">
      <c r="B979" t="s">
        <v>498</v>
      </c>
      <c r="C979" s="171">
        <v>1.7442129629630002E-2</v>
      </c>
      <c r="E979" s="176">
        <v>16</v>
      </c>
      <c r="F979" s="173">
        <v>41324</v>
      </c>
      <c r="G979" s="172" t="s">
        <v>672</v>
      </c>
    </row>
    <row r="980" spans="2:7" x14ac:dyDescent="0.2">
      <c r="B980" t="s">
        <v>499</v>
      </c>
      <c r="C980" s="171">
        <v>1.8252314814814999E-2</v>
      </c>
      <c r="E980" s="176">
        <v>16</v>
      </c>
      <c r="F980" s="173">
        <v>41324</v>
      </c>
      <c r="G980" s="172" t="s">
        <v>672</v>
      </c>
    </row>
    <row r="981" spans="2:7" x14ac:dyDescent="0.2">
      <c r="B981" t="s">
        <v>500</v>
      </c>
      <c r="C981" s="171">
        <v>1.7048611111111001E-2</v>
      </c>
      <c r="E981" s="176">
        <v>16</v>
      </c>
      <c r="F981" s="173">
        <v>41324</v>
      </c>
      <c r="G981" s="172" t="s">
        <v>672</v>
      </c>
    </row>
    <row r="982" spans="2:7" x14ac:dyDescent="0.2">
      <c r="B982" t="s">
        <v>503</v>
      </c>
      <c r="C982" s="171">
        <v>1.8171296296296002E-2</v>
      </c>
      <c r="E982" s="176">
        <v>16</v>
      </c>
      <c r="F982" s="173">
        <v>41324</v>
      </c>
      <c r="G982" s="172" t="s">
        <v>672</v>
      </c>
    </row>
    <row r="983" spans="2:7" x14ac:dyDescent="0.2">
      <c r="B983" t="s">
        <v>504</v>
      </c>
      <c r="C983" s="171">
        <v>1.6562500000000001E-2</v>
      </c>
      <c r="E983" s="176">
        <v>16</v>
      </c>
      <c r="F983" s="173">
        <v>41324</v>
      </c>
      <c r="G983" s="172" t="s">
        <v>672</v>
      </c>
    </row>
    <row r="984" spans="2:7" x14ac:dyDescent="0.2">
      <c r="B984" t="s">
        <v>505</v>
      </c>
      <c r="C984" s="171">
        <v>1.7395833333333E-2</v>
      </c>
      <c r="E984" s="176">
        <v>16</v>
      </c>
      <c r="F984" s="173">
        <v>41324</v>
      </c>
      <c r="G984" s="172" t="s">
        <v>672</v>
      </c>
    </row>
    <row r="985" spans="2:7" x14ac:dyDescent="0.2">
      <c r="B985" t="s">
        <v>506</v>
      </c>
      <c r="C985" s="171">
        <v>1.6886574074073998E-2</v>
      </c>
      <c r="E985" s="176">
        <v>16</v>
      </c>
      <c r="F985" s="173">
        <v>41324</v>
      </c>
      <c r="G985" s="172" t="s">
        <v>672</v>
      </c>
    </row>
    <row r="986" spans="2:7" x14ac:dyDescent="0.2">
      <c r="B986" t="s">
        <v>510</v>
      </c>
      <c r="C986" s="171">
        <v>1.7291666666667E-2</v>
      </c>
      <c r="E986" s="176">
        <v>16</v>
      </c>
      <c r="F986" s="173">
        <v>41324</v>
      </c>
      <c r="G986" s="172" t="s">
        <v>672</v>
      </c>
    </row>
    <row r="987" spans="2:7" x14ac:dyDescent="0.2">
      <c r="B987" t="s">
        <v>511</v>
      </c>
      <c r="C987" s="171">
        <v>1.5462962962963E-2</v>
      </c>
      <c r="E987" s="176">
        <v>16</v>
      </c>
      <c r="F987" s="173">
        <v>41324</v>
      </c>
      <c r="G987" s="172" t="s">
        <v>672</v>
      </c>
    </row>
    <row r="988" spans="2:7" x14ac:dyDescent="0.2">
      <c r="B988" t="s">
        <v>513</v>
      </c>
      <c r="C988" s="171">
        <v>1.5613425925925999E-2</v>
      </c>
      <c r="E988" s="176">
        <v>16</v>
      </c>
      <c r="F988" s="173">
        <v>41324</v>
      </c>
      <c r="G988" s="172" t="s">
        <v>672</v>
      </c>
    </row>
    <row r="989" spans="2:7" x14ac:dyDescent="0.2">
      <c r="B989" t="s">
        <v>514</v>
      </c>
      <c r="C989" s="171">
        <v>1.7349537037037E-2</v>
      </c>
      <c r="E989" s="176">
        <v>16</v>
      </c>
      <c r="F989" s="173">
        <v>41324</v>
      </c>
      <c r="G989" s="172" t="s">
        <v>672</v>
      </c>
    </row>
    <row r="990" spans="2:7" x14ac:dyDescent="0.2">
      <c r="B990" t="s">
        <v>516</v>
      </c>
      <c r="C990" s="171">
        <v>1.8101851851852001E-2</v>
      </c>
      <c r="E990" s="176">
        <v>16</v>
      </c>
      <c r="F990" s="173">
        <v>41324</v>
      </c>
      <c r="G990" s="172" t="s">
        <v>672</v>
      </c>
    </row>
    <row r="991" spans="2:7" x14ac:dyDescent="0.2">
      <c r="B991" t="s">
        <v>429</v>
      </c>
      <c r="C991" s="171">
        <v>1.8981481481482002E-2</v>
      </c>
      <c r="E991" s="176">
        <v>16</v>
      </c>
      <c r="F991" s="173">
        <v>41324</v>
      </c>
      <c r="G991" s="172" t="s">
        <v>672</v>
      </c>
    </row>
    <row r="992" spans="2:7" x14ac:dyDescent="0.2">
      <c r="B992" t="s">
        <v>523</v>
      </c>
      <c r="C992" s="171">
        <v>1.9479166666666999E-2</v>
      </c>
      <c r="E992" s="176">
        <v>16</v>
      </c>
      <c r="F992" s="173">
        <v>41324</v>
      </c>
      <c r="G992" s="172" t="s">
        <v>672</v>
      </c>
    </row>
    <row r="993" spans="2:7" x14ac:dyDescent="0.2">
      <c r="B993" t="s">
        <v>524</v>
      </c>
      <c r="C993" s="171">
        <v>1.6469907407406999E-2</v>
      </c>
      <c r="E993" s="176">
        <v>16</v>
      </c>
      <c r="F993" s="173">
        <v>41324</v>
      </c>
      <c r="G993" s="172" t="s">
        <v>672</v>
      </c>
    </row>
    <row r="994" spans="2:7" x14ac:dyDescent="0.2">
      <c r="B994" t="s">
        <v>529</v>
      </c>
      <c r="C994" s="171">
        <v>1.8067129629629999E-2</v>
      </c>
      <c r="E994" s="176">
        <v>16</v>
      </c>
      <c r="F994" s="173">
        <v>41324</v>
      </c>
      <c r="G994" s="172" t="s">
        <v>672</v>
      </c>
    </row>
    <row r="995" spans="2:7" x14ac:dyDescent="0.2">
      <c r="B995" t="s">
        <v>421</v>
      </c>
      <c r="C995" s="171">
        <v>1.5393518518518E-2</v>
      </c>
      <c r="E995" s="176">
        <v>16</v>
      </c>
      <c r="F995" s="173">
        <v>41324</v>
      </c>
      <c r="G995" s="172" t="s">
        <v>672</v>
      </c>
    </row>
    <row r="996" spans="2:7" x14ac:dyDescent="0.2">
      <c r="B996" t="s">
        <v>530</v>
      </c>
      <c r="C996" s="171">
        <v>1.7974537037037001E-2</v>
      </c>
      <c r="E996" s="176">
        <v>16</v>
      </c>
      <c r="F996" s="173">
        <v>41324</v>
      </c>
      <c r="G996" s="172" t="s">
        <v>672</v>
      </c>
    </row>
    <row r="997" spans="2:7" x14ac:dyDescent="0.2">
      <c r="B997" t="s">
        <v>532</v>
      </c>
      <c r="C997" s="171">
        <v>2.0428240740741E-2</v>
      </c>
      <c r="E997" s="176">
        <v>16</v>
      </c>
      <c r="F997" s="173">
        <v>41324</v>
      </c>
      <c r="G997" s="172" t="s">
        <v>672</v>
      </c>
    </row>
    <row r="998" spans="2:7" x14ac:dyDescent="0.2">
      <c r="B998" t="s">
        <v>536</v>
      </c>
      <c r="C998" s="171">
        <v>1.6979166666667E-2</v>
      </c>
      <c r="E998" s="176">
        <v>16</v>
      </c>
      <c r="F998" s="173">
        <v>41324</v>
      </c>
      <c r="G998" s="172" t="s">
        <v>672</v>
      </c>
    </row>
    <row r="999" spans="2:7" x14ac:dyDescent="0.2">
      <c r="B999" t="s">
        <v>537</v>
      </c>
      <c r="C999" s="171">
        <v>1.9386574074074001E-2</v>
      </c>
      <c r="E999" s="176">
        <v>16</v>
      </c>
      <c r="F999" s="173">
        <v>41324</v>
      </c>
      <c r="G999" s="172" t="s">
        <v>672</v>
      </c>
    </row>
    <row r="1000" spans="2:7" x14ac:dyDescent="0.2">
      <c r="B1000" t="s">
        <v>428</v>
      </c>
      <c r="C1000" s="171">
        <v>1.7986111111111001E-2</v>
      </c>
      <c r="E1000" s="176">
        <v>16</v>
      </c>
      <c r="F1000" s="173">
        <v>41324</v>
      </c>
      <c r="G1000" s="172" t="s">
        <v>672</v>
      </c>
    </row>
    <row r="1001" spans="2:7" x14ac:dyDescent="0.2">
      <c r="B1001" t="s">
        <v>539</v>
      </c>
      <c r="C1001" s="171">
        <v>1.8229166666667001E-2</v>
      </c>
      <c r="E1001" s="176">
        <v>16</v>
      </c>
      <c r="F1001" s="173">
        <v>41324</v>
      </c>
      <c r="G1001" s="172" t="s">
        <v>672</v>
      </c>
    </row>
    <row r="1002" spans="2:7" x14ac:dyDescent="0.2">
      <c r="B1002" t="s">
        <v>540</v>
      </c>
      <c r="C1002" s="171">
        <v>2.0752314814815001E-2</v>
      </c>
      <c r="E1002" s="176">
        <v>16</v>
      </c>
      <c r="F1002" s="173">
        <v>41324</v>
      </c>
      <c r="G1002" s="172" t="s">
        <v>672</v>
      </c>
    </row>
    <row r="1003" spans="2:7" x14ac:dyDescent="0.2">
      <c r="B1003" t="s">
        <v>541</v>
      </c>
      <c r="C1003" s="171">
        <v>2.1759259259258999E-2</v>
      </c>
      <c r="E1003" s="176">
        <v>16</v>
      </c>
      <c r="F1003" s="173">
        <v>41324</v>
      </c>
      <c r="G1003" s="172" t="s">
        <v>672</v>
      </c>
    </row>
    <row r="1004" spans="2:7" x14ac:dyDescent="0.2">
      <c r="B1004" t="s">
        <v>544</v>
      </c>
      <c r="C1004" s="171">
        <v>1.8634259259259E-2</v>
      </c>
      <c r="E1004" s="176">
        <v>16</v>
      </c>
      <c r="F1004" s="173">
        <v>41324</v>
      </c>
      <c r="G1004" s="172" t="s">
        <v>672</v>
      </c>
    </row>
    <row r="1005" spans="2:7" x14ac:dyDescent="0.2">
      <c r="B1005" t="s">
        <v>547</v>
      </c>
      <c r="C1005" s="171">
        <v>2.2060185185184999E-2</v>
      </c>
      <c r="E1005" s="176">
        <v>16</v>
      </c>
      <c r="F1005" s="173">
        <v>41324</v>
      </c>
      <c r="G1005" s="172" t="s">
        <v>672</v>
      </c>
    </row>
    <row r="1006" spans="2:7" x14ac:dyDescent="0.2">
      <c r="B1006" t="s">
        <v>550</v>
      </c>
      <c r="C1006" s="171">
        <v>1.6724537037037E-2</v>
      </c>
      <c r="E1006" s="176">
        <v>16</v>
      </c>
      <c r="F1006" s="173">
        <v>41324</v>
      </c>
      <c r="G1006" s="172" t="s">
        <v>672</v>
      </c>
    </row>
    <row r="1007" spans="2:7" x14ac:dyDescent="0.2">
      <c r="B1007" t="s">
        <v>554</v>
      </c>
      <c r="C1007" s="171">
        <v>1.943287037037E-2</v>
      </c>
      <c r="E1007" s="176">
        <v>16</v>
      </c>
      <c r="F1007" s="173">
        <v>41324</v>
      </c>
      <c r="G1007" s="172" t="s">
        <v>672</v>
      </c>
    </row>
    <row r="1008" spans="2:7" x14ac:dyDescent="0.2">
      <c r="B1008" t="s">
        <v>562</v>
      </c>
      <c r="C1008" s="171">
        <v>1.6944444444443998E-2</v>
      </c>
      <c r="E1008" s="176">
        <v>16</v>
      </c>
      <c r="F1008" s="173">
        <v>41324</v>
      </c>
      <c r="G1008" s="172" t="s">
        <v>672</v>
      </c>
    </row>
    <row r="1009" spans="2:7" x14ac:dyDescent="0.2">
      <c r="B1009" t="s">
        <v>567</v>
      </c>
      <c r="C1009" s="171">
        <v>1.7893518518518E-2</v>
      </c>
      <c r="E1009" s="176">
        <v>16</v>
      </c>
      <c r="F1009" s="173">
        <v>41324</v>
      </c>
      <c r="G1009" s="172" t="s">
        <v>672</v>
      </c>
    </row>
    <row r="1010" spans="2:7" x14ac:dyDescent="0.2">
      <c r="B1010" t="s">
        <v>569</v>
      </c>
      <c r="C1010" s="171">
        <v>1.90625E-2</v>
      </c>
      <c r="E1010" s="176">
        <v>16</v>
      </c>
      <c r="F1010" s="173">
        <v>41324</v>
      </c>
      <c r="G1010" s="172" t="s">
        <v>672</v>
      </c>
    </row>
    <row r="1011" spans="2:7" x14ac:dyDescent="0.2">
      <c r="B1011" t="s">
        <v>573</v>
      </c>
      <c r="C1011" s="171">
        <v>1.7268518518517999E-2</v>
      </c>
      <c r="E1011" s="176">
        <v>16</v>
      </c>
      <c r="F1011" s="173">
        <v>41324</v>
      </c>
      <c r="G1011" s="172" t="s">
        <v>672</v>
      </c>
    </row>
    <row r="1012" spans="2:7" x14ac:dyDescent="0.2">
      <c r="B1012" t="s">
        <v>577</v>
      </c>
      <c r="C1012" s="171">
        <v>1.8310185185184999E-2</v>
      </c>
      <c r="E1012" s="176">
        <v>16</v>
      </c>
      <c r="F1012" s="173">
        <v>41324</v>
      </c>
      <c r="G1012" s="172" t="s">
        <v>672</v>
      </c>
    </row>
    <row r="1013" spans="2:7" x14ac:dyDescent="0.2">
      <c r="B1013" t="s">
        <v>592</v>
      </c>
      <c r="C1013" s="171">
        <v>1.7337962962962999E-2</v>
      </c>
      <c r="E1013" s="176">
        <v>16</v>
      </c>
      <c r="F1013" s="173">
        <v>41324</v>
      </c>
      <c r="G1013" s="172" t="s">
        <v>672</v>
      </c>
    </row>
    <row r="1014" spans="2:7" x14ac:dyDescent="0.2">
      <c r="B1014" t="s">
        <v>595</v>
      </c>
      <c r="C1014" s="171">
        <v>1.8321759259259E-2</v>
      </c>
      <c r="E1014" s="176">
        <v>16</v>
      </c>
      <c r="F1014" s="173">
        <v>41324</v>
      </c>
      <c r="G1014" s="172" t="s">
        <v>672</v>
      </c>
    </row>
    <row r="1015" spans="2:7" x14ac:dyDescent="0.2">
      <c r="B1015" t="s">
        <v>602</v>
      </c>
      <c r="C1015" s="171">
        <v>1.7303240740741001E-2</v>
      </c>
      <c r="E1015" s="176">
        <v>16</v>
      </c>
      <c r="F1015" s="173">
        <v>41324</v>
      </c>
      <c r="G1015" s="172" t="s">
        <v>672</v>
      </c>
    </row>
    <row r="1016" spans="2:7" x14ac:dyDescent="0.2">
      <c r="B1016" t="s">
        <v>625</v>
      </c>
      <c r="C1016" s="171">
        <v>1.7662037037037E-2</v>
      </c>
      <c r="E1016" s="176">
        <v>16</v>
      </c>
      <c r="F1016" s="173">
        <v>41324</v>
      </c>
      <c r="G1016" s="172" t="s">
        <v>672</v>
      </c>
    </row>
    <row r="1017" spans="2:7" x14ac:dyDescent="0.2">
      <c r="B1017" t="s">
        <v>633</v>
      </c>
      <c r="C1017" s="171">
        <v>1.5821759259259001E-2</v>
      </c>
      <c r="E1017" s="176">
        <v>16</v>
      </c>
      <c r="F1017" s="173">
        <v>41324</v>
      </c>
      <c r="G1017" s="172" t="s">
        <v>672</v>
      </c>
    </row>
    <row r="1018" spans="2:7" x14ac:dyDescent="0.2">
      <c r="B1018" t="s">
        <v>642</v>
      </c>
      <c r="C1018" s="171">
        <v>1.8032407407407001E-2</v>
      </c>
      <c r="E1018" s="176">
        <v>16</v>
      </c>
      <c r="F1018" s="173">
        <v>41324</v>
      </c>
      <c r="G1018" s="172" t="s">
        <v>672</v>
      </c>
    </row>
    <row r="1019" spans="2:7" x14ac:dyDescent="0.2">
      <c r="B1019" t="s">
        <v>649</v>
      </c>
      <c r="C1019" s="171">
        <v>1.6400462962962999E-2</v>
      </c>
      <c r="E1019" s="176">
        <v>16</v>
      </c>
      <c r="F1019" s="173">
        <v>41324</v>
      </c>
      <c r="G1019" s="172" t="s">
        <v>672</v>
      </c>
    </row>
    <row r="1020" spans="2:7" x14ac:dyDescent="0.2">
      <c r="B1020" t="s">
        <v>654</v>
      </c>
      <c r="C1020" s="171">
        <v>1.6238425925926E-2</v>
      </c>
      <c r="E1020" s="176">
        <v>16</v>
      </c>
      <c r="F1020" s="173">
        <v>41324</v>
      </c>
      <c r="G1020" s="172" t="s">
        <v>672</v>
      </c>
    </row>
    <row r="1021" spans="2:7" x14ac:dyDescent="0.2">
      <c r="B1021" t="s">
        <v>655</v>
      </c>
      <c r="C1021" s="171">
        <v>1.3738425925925999E-2</v>
      </c>
      <c r="E1021" s="176">
        <v>16</v>
      </c>
      <c r="F1021" s="173">
        <v>41324</v>
      </c>
      <c r="G1021" s="172" t="s">
        <v>672</v>
      </c>
    </row>
    <row r="1022" spans="2:7" x14ac:dyDescent="0.2">
      <c r="B1022" t="s">
        <v>667</v>
      </c>
      <c r="C1022" s="171">
        <v>1.5636574074074001E-2</v>
      </c>
      <c r="E1022" s="176">
        <v>16</v>
      </c>
      <c r="F1022" s="173">
        <v>41324</v>
      </c>
      <c r="G1022" s="172" t="s">
        <v>672</v>
      </c>
    </row>
    <row r="1023" spans="2:7" x14ac:dyDescent="0.2">
      <c r="B1023" t="s">
        <v>432</v>
      </c>
      <c r="C1023" s="171">
        <v>1.5185185185185E-2</v>
      </c>
      <c r="E1023" s="176">
        <v>16</v>
      </c>
      <c r="F1023" s="173">
        <v>41331</v>
      </c>
      <c r="G1023" s="172" t="s">
        <v>672</v>
      </c>
    </row>
    <row r="1024" spans="2:7" x14ac:dyDescent="0.2">
      <c r="B1024" t="s">
        <v>433</v>
      </c>
      <c r="C1024" s="171">
        <v>2.0659722222222E-2</v>
      </c>
      <c r="E1024" s="176">
        <v>16</v>
      </c>
      <c r="F1024" s="173">
        <v>41331</v>
      </c>
      <c r="G1024" s="172" t="s">
        <v>672</v>
      </c>
    </row>
    <row r="1025" spans="2:7" x14ac:dyDescent="0.2">
      <c r="B1025" t="s">
        <v>446</v>
      </c>
      <c r="C1025" s="171">
        <v>1.8495370370369999E-2</v>
      </c>
      <c r="E1025" s="176">
        <v>16</v>
      </c>
      <c r="F1025" s="173">
        <v>41331</v>
      </c>
      <c r="G1025" s="172" t="s">
        <v>672</v>
      </c>
    </row>
    <row r="1026" spans="2:7" x14ac:dyDescent="0.2">
      <c r="B1026" t="s">
        <v>418</v>
      </c>
      <c r="C1026" s="171">
        <v>1.5185185185185E-2</v>
      </c>
      <c r="E1026" s="176">
        <v>16</v>
      </c>
      <c r="F1026" s="173">
        <v>41331</v>
      </c>
      <c r="G1026" s="172" t="s">
        <v>672</v>
      </c>
    </row>
    <row r="1027" spans="2:7" x14ac:dyDescent="0.2">
      <c r="B1027" t="s">
        <v>448</v>
      </c>
      <c r="C1027" s="171">
        <v>1.5324074074074E-2</v>
      </c>
      <c r="E1027" s="176">
        <v>16</v>
      </c>
      <c r="F1027" s="173">
        <v>41331</v>
      </c>
      <c r="G1027" s="172" t="s">
        <v>672</v>
      </c>
    </row>
    <row r="1028" spans="2:7" x14ac:dyDescent="0.2">
      <c r="B1028" t="s">
        <v>450</v>
      </c>
      <c r="C1028" s="171">
        <v>1.5393518518518E-2</v>
      </c>
      <c r="E1028" s="176">
        <v>16</v>
      </c>
      <c r="F1028" s="173">
        <v>41331</v>
      </c>
      <c r="G1028" s="172" t="s">
        <v>672</v>
      </c>
    </row>
    <row r="1029" spans="2:7" x14ac:dyDescent="0.2">
      <c r="B1029" t="s">
        <v>454</v>
      </c>
      <c r="C1029" s="171">
        <v>1.6597222222221999E-2</v>
      </c>
      <c r="E1029" s="176">
        <v>16</v>
      </c>
      <c r="F1029" s="173">
        <v>41331</v>
      </c>
      <c r="G1029" s="172" t="s">
        <v>672</v>
      </c>
    </row>
    <row r="1030" spans="2:7" x14ac:dyDescent="0.2">
      <c r="B1030" t="s">
        <v>456</v>
      </c>
      <c r="C1030" s="171">
        <v>1.7418981481482E-2</v>
      </c>
      <c r="E1030" s="176">
        <v>16</v>
      </c>
      <c r="F1030" s="173">
        <v>41331</v>
      </c>
      <c r="G1030" s="172" t="s">
        <v>672</v>
      </c>
    </row>
    <row r="1031" spans="2:7" x14ac:dyDescent="0.2">
      <c r="B1031" t="s">
        <v>457</v>
      </c>
      <c r="C1031" s="171">
        <v>1.4745370370369999E-2</v>
      </c>
      <c r="E1031" s="176">
        <v>16</v>
      </c>
      <c r="F1031" s="173">
        <v>41331</v>
      </c>
      <c r="G1031" s="172" t="s">
        <v>672</v>
      </c>
    </row>
    <row r="1032" spans="2:7" x14ac:dyDescent="0.2">
      <c r="B1032" t="s">
        <v>462</v>
      </c>
      <c r="C1032" s="171">
        <v>1.7037037037037E-2</v>
      </c>
      <c r="E1032" s="176">
        <v>16</v>
      </c>
      <c r="F1032" s="173">
        <v>41331</v>
      </c>
      <c r="G1032" s="172" t="s">
        <v>672</v>
      </c>
    </row>
    <row r="1033" spans="2:7" x14ac:dyDescent="0.2">
      <c r="B1033" t="s">
        <v>465</v>
      </c>
      <c r="C1033" s="171">
        <v>1.5335648148147999E-2</v>
      </c>
      <c r="E1033" s="176">
        <v>16</v>
      </c>
      <c r="F1033" s="173">
        <v>41331</v>
      </c>
      <c r="G1033" s="172" t="s">
        <v>672</v>
      </c>
    </row>
    <row r="1034" spans="2:7" x14ac:dyDescent="0.2">
      <c r="B1034" t="s">
        <v>467</v>
      </c>
      <c r="C1034" s="171">
        <v>2.0335648148147999E-2</v>
      </c>
      <c r="E1034" s="176">
        <v>16</v>
      </c>
      <c r="F1034" s="173">
        <v>41331</v>
      </c>
      <c r="G1034" s="172" t="s">
        <v>672</v>
      </c>
    </row>
    <row r="1035" spans="2:7" x14ac:dyDescent="0.2">
      <c r="B1035" t="s">
        <v>422</v>
      </c>
      <c r="C1035" s="171">
        <v>1.5358796296296001E-2</v>
      </c>
      <c r="E1035" s="176">
        <v>16</v>
      </c>
      <c r="F1035" s="173">
        <v>41331</v>
      </c>
      <c r="G1035" s="172" t="s">
        <v>672</v>
      </c>
    </row>
    <row r="1036" spans="2:7" x14ac:dyDescent="0.2">
      <c r="B1036" t="s">
        <v>472</v>
      </c>
      <c r="C1036" s="171">
        <v>1.6018518518517998E-2</v>
      </c>
      <c r="E1036" s="176">
        <v>16</v>
      </c>
      <c r="F1036" s="173">
        <v>41331</v>
      </c>
      <c r="G1036" s="172" t="s">
        <v>672</v>
      </c>
    </row>
    <row r="1037" spans="2:7" x14ac:dyDescent="0.2">
      <c r="B1037" t="s">
        <v>475</v>
      </c>
      <c r="C1037" s="171">
        <v>1.7812499999999998E-2</v>
      </c>
      <c r="E1037" s="176">
        <v>16</v>
      </c>
      <c r="F1037" s="173">
        <v>41331</v>
      </c>
      <c r="G1037" s="172" t="s">
        <v>672</v>
      </c>
    </row>
    <row r="1038" spans="2:7" x14ac:dyDescent="0.2">
      <c r="B1038" t="s">
        <v>478</v>
      </c>
      <c r="C1038" s="171">
        <v>1.8553240740740998E-2</v>
      </c>
      <c r="E1038" s="176">
        <v>16</v>
      </c>
      <c r="F1038" s="173">
        <v>41331</v>
      </c>
      <c r="G1038" s="172" t="s">
        <v>672</v>
      </c>
    </row>
    <row r="1039" spans="2:7" x14ac:dyDescent="0.2">
      <c r="B1039" t="s">
        <v>481</v>
      </c>
      <c r="C1039" s="171">
        <v>1.587962962963E-2</v>
      </c>
      <c r="E1039" s="176">
        <v>16</v>
      </c>
      <c r="F1039" s="173">
        <v>41331</v>
      </c>
      <c r="G1039" s="172" t="s">
        <v>672</v>
      </c>
    </row>
    <row r="1040" spans="2:7" x14ac:dyDescent="0.2">
      <c r="B1040" t="s">
        <v>426</v>
      </c>
      <c r="C1040" s="171">
        <v>1.9224537037036998E-2</v>
      </c>
      <c r="E1040" s="176">
        <v>16</v>
      </c>
      <c r="F1040" s="173">
        <v>41331</v>
      </c>
      <c r="G1040" s="172" t="s">
        <v>672</v>
      </c>
    </row>
    <row r="1041" spans="2:7" x14ac:dyDescent="0.2">
      <c r="B1041" t="s">
        <v>486</v>
      </c>
      <c r="C1041" s="171">
        <v>1.9178240740740999E-2</v>
      </c>
      <c r="E1041" s="176">
        <v>16</v>
      </c>
      <c r="F1041" s="173">
        <v>41331</v>
      </c>
      <c r="G1041" s="172" t="s">
        <v>672</v>
      </c>
    </row>
    <row r="1042" spans="2:7" x14ac:dyDescent="0.2">
      <c r="B1042" t="s">
        <v>420</v>
      </c>
      <c r="C1042" s="171">
        <v>1.5428240740741001E-2</v>
      </c>
      <c r="E1042" s="176">
        <v>16</v>
      </c>
      <c r="F1042" s="173">
        <v>41331</v>
      </c>
      <c r="G1042" s="172" t="s">
        <v>672</v>
      </c>
    </row>
    <row r="1043" spans="2:7" x14ac:dyDescent="0.2">
      <c r="B1043" t="s">
        <v>491</v>
      </c>
      <c r="C1043" s="171">
        <v>1.5393518518518E-2</v>
      </c>
      <c r="E1043" s="176">
        <v>16</v>
      </c>
      <c r="F1043" s="173">
        <v>41331</v>
      </c>
      <c r="G1043" s="172" t="s">
        <v>672</v>
      </c>
    </row>
    <row r="1044" spans="2:7" x14ac:dyDescent="0.2">
      <c r="B1044" t="s">
        <v>419</v>
      </c>
      <c r="C1044" s="171">
        <v>1.4988425925926E-2</v>
      </c>
      <c r="E1044" s="176">
        <v>16</v>
      </c>
      <c r="F1044" s="173">
        <v>41331</v>
      </c>
      <c r="G1044" s="172" t="s">
        <v>672</v>
      </c>
    </row>
    <row r="1045" spans="2:7" x14ac:dyDescent="0.2">
      <c r="B1045" t="s">
        <v>492</v>
      </c>
      <c r="C1045" s="171">
        <v>1.5891203703704001E-2</v>
      </c>
      <c r="E1045" s="176">
        <v>16</v>
      </c>
      <c r="F1045" s="173">
        <v>41331</v>
      </c>
      <c r="G1045" s="172" t="s">
        <v>672</v>
      </c>
    </row>
    <row r="1046" spans="2:7" x14ac:dyDescent="0.2">
      <c r="B1046" t="s">
        <v>494</v>
      </c>
      <c r="C1046" s="171">
        <v>1.6944444444443998E-2</v>
      </c>
      <c r="E1046" s="176">
        <v>16</v>
      </c>
      <c r="F1046" s="173">
        <v>41331</v>
      </c>
      <c r="G1046" s="172" t="s">
        <v>672</v>
      </c>
    </row>
    <row r="1047" spans="2:7" x14ac:dyDescent="0.2">
      <c r="B1047" t="s">
        <v>495</v>
      </c>
      <c r="C1047" s="171">
        <v>1.5868055555555999E-2</v>
      </c>
      <c r="E1047" s="176">
        <v>16</v>
      </c>
      <c r="F1047" s="173">
        <v>41331</v>
      </c>
      <c r="G1047" s="172" t="s">
        <v>672</v>
      </c>
    </row>
    <row r="1048" spans="2:7" x14ac:dyDescent="0.2">
      <c r="B1048" t="s">
        <v>425</v>
      </c>
      <c r="C1048" s="171">
        <v>1.7685185185184998E-2</v>
      </c>
      <c r="E1048" s="176">
        <v>16</v>
      </c>
      <c r="F1048" s="173">
        <v>41331</v>
      </c>
      <c r="G1048" s="172" t="s">
        <v>672</v>
      </c>
    </row>
    <row r="1049" spans="2:7" x14ac:dyDescent="0.2">
      <c r="B1049" t="s">
        <v>496</v>
      </c>
      <c r="C1049" s="171">
        <v>1.6770833333332999E-2</v>
      </c>
      <c r="E1049" s="176">
        <v>16</v>
      </c>
      <c r="F1049" s="173">
        <v>41331</v>
      </c>
      <c r="G1049" s="172" t="s">
        <v>672</v>
      </c>
    </row>
    <row r="1050" spans="2:7" x14ac:dyDescent="0.2">
      <c r="B1050" t="s">
        <v>497</v>
      </c>
      <c r="C1050" s="171">
        <v>1.6828703703704002E-2</v>
      </c>
      <c r="E1050" s="176">
        <v>16</v>
      </c>
      <c r="F1050" s="173">
        <v>41331</v>
      </c>
      <c r="G1050" s="172" t="s">
        <v>672</v>
      </c>
    </row>
    <row r="1051" spans="2:7" x14ac:dyDescent="0.2">
      <c r="B1051" t="s">
        <v>499</v>
      </c>
      <c r="C1051" s="171">
        <v>1.7048611111111001E-2</v>
      </c>
      <c r="E1051" s="176">
        <v>16</v>
      </c>
      <c r="F1051" s="173">
        <v>41331</v>
      </c>
      <c r="G1051" s="172" t="s">
        <v>672</v>
      </c>
    </row>
    <row r="1052" spans="2:7" x14ac:dyDescent="0.2">
      <c r="B1052" t="s">
        <v>500</v>
      </c>
      <c r="C1052" s="171">
        <v>1.6620370370370001E-2</v>
      </c>
      <c r="E1052" s="176">
        <v>16</v>
      </c>
      <c r="F1052" s="173">
        <v>41331</v>
      </c>
      <c r="G1052" s="172" t="s">
        <v>672</v>
      </c>
    </row>
    <row r="1053" spans="2:7" x14ac:dyDescent="0.2">
      <c r="B1053" t="s">
        <v>502</v>
      </c>
      <c r="C1053" s="171">
        <v>1.6909722222222E-2</v>
      </c>
      <c r="E1053" s="176">
        <v>16</v>
      </c>
      <c r="F1053" s="173">
        <v>41331</v>
      </c>
      <c r="G1053" s="172" t="s">
        <v>672</v>
      </c>
    </row>
    <row r="1054" spans="2:7" x14ac:dyDescent="0.2">
      <c r="B1054" t="s">
        <v>505</v>
      </c>
      <c r="C1054" s="171">
        <v>1.7025462962962999E-2</v>
      </c>
      <c r="E1054" s="176">
        <v>16</v>
      </c>
      <c r="F1054" s="173">
        <v>41331</v>
      </c>
      <c r="G1054" s="172" t="s">
        <v>672</v>
      </c>
    </row>
    <row r="1055" spans="2:7" x14ac:dyDescent="0.2">
      <c r="B1055" t="s">
        <v>506</v>
      </c>
      <c r="C1055" s="171">
        <v>1.6423611111111E-2</v>
      </c>
      <c r="E1055" s="176">
        <v>16</v>
      </c>
      <c r="F1055" s="173">
        <v>41331</v>
      </c>
      <c r="G1055" s="172" t="s">
        <v>672</v>
      </c>
    </row>
    <row r="1056" spans="2:7" x14ac:dyDescent="0.2">
      <c r="B1056" t="s">
        <v>515</v>
      </c>
      <c r="C1056" s="171">
        <v>1.5358796296296001E-2</v>
      </c>
      <c r="E1056" s="176">
        <v>16</v>
      </c>
      <c r="F1056" s="173">
        <v>41331</v>
      </c>
      <c r="G1056" s="172" t="s">
        <v>672</v>
      </c>
    </row>
    <row r="1057" spans="2:7" x14ac:dyDescent="0.2">
      <c r="B1057" t="s">
        <v>519</v>
      </c>
      <c r="C1057" s="171">
        <v>1.7060185185185001E-2</v>
      </c>
      <c r="E1057" s="176">
        <v>16</v>
      </c>
      <c r="F1057" s="173">
        <v>41331</v>
      </c>
      <c r="G1057" s="172" t="s">
        <v>672</v>
      </c>
    </row>
    <row r="1058" spans="2:7" x14ac:dyDescent="0.2">
      <c r="B1058" t="s">
        <v>429</v>
      </c>
      <c r="C1058" s="171">
        <v>1.8495370370369999E-2</v>
      </c>
      <c r="E1058" s="176">
        <v>16</v>
      </c>
      <c r="F1058" s="173">
        <v>41331</v>
      </c>
      <c r="G1058" s="172" t="s">
        <v>672</v>
      </c>
    </row>
    <row r="1059" spans="2:7" x14ac:dyDescent="0.2">
      <c r="B1059" t="s">
        <v>520</v>
      </c>
      <c r="C1059" s="171">
        <v>2.0451388888889001E-2</v>
      </c>
      <c r="E1059" s="176">
        <v>16</v>
      </c>
      <c r="F1059" s="173">
        <v>41331</v>
      </c>
      <c r="G1059" s="172" t="s">
        <v>672</v>
      </c>
    </row>
    <row r="1060" spans="2:7" x14ac:dyDescent="0.2">
      <c r="B1060" t="s">
        <v>523</v>
      </c>
      <c r="C1060" s="171">
        <v>1.8842592592593001E-2</v>
      </c>
      <c r="E1060" s="176">
        <v>16</v>
      </c>
      <c r="F1060" s="173">
        <v>41331</v>
      </c>
      <c r="G1060" s="172" t="s">
        <v>672</v>
      </c>
    </row>
    <row r="1061" spans="2:7" x14ac:dyDescent="0.2">
      <c r="B1061" t="s">
        <v>524</v>
      </c>
      <c r="C1061" s="171">
        <v>1.6006944444444001E-2</v>
      </c>
      <c r="E1061" s="176">
        <v>16</v>
      </c>
      <c r="F1061" s="173">
        <v>41331</v>
      </c>
      <c r="G1061" s="172" t="s">
        <v>672</v>
      </c>
    </row>
    <row r="1062" spans="2:7" x14ac:dyDescent="0.2">
      <c r="B1062" t="s">
        <v>528</v>
      </c>
      <c r="C1062" s="171">
        <v>1.6504629629630001E-2</v>
      </c>
      <c r="E1062" s="176">
        <v>16</v>
      </c>
      <c r="F1062" s="173">
        <v>41331</v>
      </c>
      <c r="G1062" s="172" t="s">
        <v>672</v>
      </c>
    </row>
    <row r="1063" spans="2:7" x14ac:dyDescent="0.2">
      <c r="B1063" t="s">
        <v>529</v>
      </c>
      <c r="C1063" s="171">
        <v>1.7407407407407E-2</v>
      </c>
      <c r="E1063" s="176">
        <v>16</v>
      </c>
      <c r="F1063" s="173">
        <v>41331</v>
      </c>
      <c r="G1063" s="172" t="s">
        <v>672</v>
      </c>
    </row>
    <row r="1064" spans="2:7" x14ac:dyDescent="0.2">
      <c r="B1064" t="s">
        <v>421</v>
      </c>
      <c r="C1064" s="171">
        <v>1.5347222222222E-2</v>
      </c>
      <c r="E1064" s="176">
        <v>16</v>
      </c>
      <c r="F1064" s="173">
        <v>41331</v>
      </c>
      <c r="G1064" s="172" t="s">
        <v>672</v>
      </c>
    </row>
    <row r="1065" spans="2:7" x14ac:dyDescent="0.2">
      <c r="B1065" t="s">
        <v>533</v>
      </c>
      <c r="C1065" s="171">
        <v>1.8043981481482001E-2</v>
      </c>
      <c r="E1065" s="176">
        <v>16</v>
      </c>
      <c r="F1065" s="173">
        <v>41331</v>
      </c>
      <c r="G1065" s="172" t="s">
        <v>672</v>
      </c>
    </row>
    <row r="1066" spans="2:7" x14ac:dyDescent="0.2">
      <c r="B1066" t="s">
        <v>534</v>
      </c>
      <c r="C1066" s="171">
        <v>2.1354166666667E-2</v>
      </c>
      <c r="E1066" s="176">
        <v>16</v>
      </c>
      <c r="F1066" s="173">
        <v>41331</v>
      </c>
      <c r="G1066" s="172" t="s">
        <v>672</v>
      </c>
    </row>
    <row r="1067" spans="2:7" x14ac:dyDescent="0.2">
      <c r="B1067" t="s">
        <v>536</v>
      </c>
      <c r="C1067" s="171">
        <v>1.7094907407407E-2</v>
      </c>
      <c r="E1067" s="176">
        <v>16</v>
      </c>
      <c r="F1067" s="173">
        <v>41331</v>
      </c>
      <c r="G1067" s="172" t="s">
        <v>672</v>
      </c>
    </row>
    <row r="1068" spans="2:7" x14ac:dyDescent="0.2">
      <c r="B1068" t="s">
        <v>537</v>
      </c>
      <c r="C1068" s="171">
        <v>1.9259259259259E-2</v>
      </c>
      <c r="E1068" s="176">
        <v>16</v>
      </c>
      <c r="F1068" s="173">
        <v>41331</v>
      </c>
      <c r="G1068" s="172" t="s">
        <v>672</v>
      </c>
    </row>
    <row r="1069" spans="2:7" x14ac:dyDescent="0.2">
      <c r="B1069" t="s">
        <v>428</v>
      </c>
      <c r="C1069" s="171">
        <v>1.7604166666667E-2</v>
      </c>
      <c r="E1069" s="176">
        <v>16</v>
      </c>
      <c r="F1069" s="173">
        <v>41331</v>
      </c>
      <c r="G1069" s="172" t="s">
        <v>672</v>
      </c>
    </row>
    <row r="1070" spans="2:7" x14ac:dyDescent="0.2">
      <c r="B1070" t="s">
        <v>539</v>
      </c>
      <c r="C1070" s="171">
        <v>1.7997685185184999E-2</v>
      </c>
      <c r="E1070" s="176">
        <v>16</v>
      </c>
      <c r="F1070" s="173">
        <v>41331</v>
      </c>
      <c r="G1070" s="172" t="s">
        <v>672</v>
      </c>
    </row>
    <row r="1071" spans="2:7" x14ac:dyDescent="0.2">
      <c r="B1071" t="s">
        <v>540</v>
      </c>
      <c r="C1071" s="171">
        <v>2.0173611111111E-2</v>
      </c>
      <c r="E1071" s="176">
        <v>16</v>
      </c>
      <c r="F1071" s="173">
        <v>41331</v>
      </c>
      <c r="G1071" s="172" t="s">
        <v>672</v>
      </c>
    </row>
    <row r="1072" spans="2:7" x14ac:dyDescent="0.2">
      <c r="B1072" t="s">
        <v>541</v>
      </c>
      <c r="C1072" s="171">
        <v>2.0520833333332999E-2</v>
      </c>
      <c r="E1072" s="176">
        <v>16</v>
      </c>
      <c r="F1072" s="173">
        <v>41331</v>
      </c>
      <c r="G1072" s="172" t="s">
        <v>672</v>
      </c>
    </row>
    <row r="1073" spans="2:7" x14ac:dyDescent="0.2">
      <c r="B1073" t="s">
        <v>543</v>
      </c>
      <c r="C1073" s="171">
        <v>1.6828703703704002E-2</v>
      </c>
      <c r="E1073" s="176">
        <v>16</v>
      </c>
      <c r="F1073" s="173">
        <v>41331</v>
      </c>
      <c r="G1073" s="172" t="s">
        <v>672</v>
      </c>
    </row>
    <row r="1074" spans="2:7" x14ac:dyDescent="0.2">
      <c r="B1074" t="s">
        <v>544</v>
      </c>
      <c r="C1074" s="171">
        <v>1.8229166666667001E-2</v>
      </c>
      <c r="E1074" s="176">
        <v>16</v>
      </c>
      <c r="F1074" s="173">
        <v>41331</v>
      </c>
      <c r="G1074" s="172" t="s">
        <v>672</v>
      </c>
    </row>
    <row r="1075" spans="2:7" x14ac:dyDescent="0.2">
      <c r="B1075" t="s">
        <v>547</v>
      </c>
      <c r="C1075" s="171">
        <v>2.1990740740741001E-2</v>
      </c>
      <c r="E1075" s="176">
        <v>16</v>
      </c>
      <c r="F1075" s="173">
        <v>41331</v>
      </c>
      <c r="G1075" s="172" t="s">
        <v>672</v>
      </c>
    </row>
    <row r="1076" spans="2:7" x14ac:dyDescent="0.2">
      <c r="B1076" t="s">
        <v>550</v>
      </c>
      <c r="C1076" s="171">
        <v>1.619212962963E-2</v>
      </c>
      <c r="E1076" s="176">
        <v>16</v>
      </c>
      <c r="F1076" s="173">
        <v>41331</v>
      </c>
      <c r="G1076" s="172" t="s">
        <v>672</v>
      </c>
    </row>
    <row r="1077" spans="2:7" x14ac:dyDescent="0.2">
      <c r="B1077" t="s">
        <v>552</v>
      </c>
      <c r="C1077" s="171">
        <v>1.6562500000000001E-2</v>
      </c>
      <c r="E1077" s="176">
        <v>16</v>
      </c>
      <c r="F1077" s="173">
        <v>41331</v>
      </c>
      <c r="G1077" s="172" t="s">
        <v>672</v>
      </c>
    </row>
    <row r="1078" spans="2:7" x14ac:dyDescent="0.2">
      <c r="B1078" t="s">
        <v>554</v>
      </c>
      <c r="C1078" s="171">
        <v>1.8587962962963001E-2</v>
      </c>
      <c r="E1078" s="176">
        <v>16</v>
      </c>
      <c r="F1078" s="173">
        <v>41331</v>
      </c>
      <c r="G1078" s="172" t="s">
        <v>672</v>
      </c>
    </row>
    <row r="1079" spans="2:7" x14ac:dyDescent="0.2">
      <c r="B1079" t="s">
        <v>557</v>
      </c>
      <c r="C1079" s="171">
        <v>1.9965277777777998E-2</v>
      </c>
      <c r="E1079" s="176">
        <v>16</v>
      </c>
      <c r="F1079" s="173">
        <v>41331</v>
      </c>
      <c r="G1079" s="172" t="s">
        <v>672</v>
      </c>
    </row>
    <row r="1080" spans="2:7" x14ac:dyDescent="0.2">
      <c r="B1080" t="s">
        <v>567</v>
      </c>
      <c r="C1080" s="171">
        <v>1.7534722222222E-2</v>
      </c>
      <c r="E1080" s="176">
        <v>16</v>
      </c>
      <c r="F1080" s="173">
        <v>41331</v>
      </c>
      <c r="G1080" s="172" t="s">
        <v>672</v>
      </c>
    </row>
    <row r="1081" spans="2:7" x14ac:dyDescent="0.2">
      <c r="B1081" t="s">
        <v>569</v>
      </c>
      <c r="C1081" s="171">
        <v>1.7870370370369999E-2</v>
      </c>
      <c r="E1081" s="176">
        <v>16</v>
      </c>
      <c r="F1081" s="173">
        <v>41331</v>
      </c>
      <c r="G1081" s="172" t="s">
        <v>672</v>
      </c>
    </row>
    <row r="1082" spans="2:7" x14ac:dyDescent="0.2">
      <c r="B1082" t="s">
        <v>573</v>
      </c>
      <c r="C1082" s="171">
        <v>1.6921296296296E-2</v>
      </c>
      <c r="E1082" s="176">
        <v>16</v>
      </c>
      <c r="F1082" s="173">
        <v>41331</v>
      </c>
      <c r="G1082" s="172" t="s">
        <v>672</v>
      </c>
    </row>
    <row r="1083" spans="2:7" x14ac:dyDescent="0.2">
      <c r="B1083" t="s">
        <v>577</v>
      </c>
      <c r="C1083" s="171">
        <v>1.8587962962963001E-2</v>
      </c>
      <c r="E1083" s="176">
        <v>16</v>
      </c>
      <c r="F1083" s="173">
        <v>41331</v>
      </c>
      <c r="G1083" s="172" t="s">
        <v>672</v>
      </c>
    </row>
    <row r="1084" spans="2:7" x14ac:dyDescent="0.2">
      <c r="B1084" t="s">
        <v>582</v>
      </c>
      <c r="C1084" s="171">
        <v>1.8634259259259E-2</v>
      </c>
      <c r="E1084" s="176">
        <v>16</v>
      </c>
      <c r="F1084" s="173">
        <v>41331</v>
      </c>
      <c r="G1084" s="172" t="s">
        <v>672</v>
      </c>
    </row>
    <row r="1085" spans="2:7" x14ac:dyDescent="0.2">
      <c r="B1085" t="s">
        <v>585</v>
      </c>
      <c r="C1085" s="171">
        <v>1.7210648148147999E-2</v>
      </c>
      <c r="E1085" s="176">
        <v>16</v>
      </c>
      <c r="F1085" s="173">
        <v>41331</v>
      </c>
      <c r="G1085" s="172" t="s">
        <v>672</v>
      </c>
    </row>
    <row r="1086" spans="2:7" x14ac:dyDescent="0.2">
      <c r="B1086" t="s">
        <v>593</v>
      </c>
      <c r="C1086" s="171">
        <v>1.7164351851852E-2</v>
      </c>
      <c r="E1086" s="176">
        <v>16</v>
      </c>
      <c r="F1086" s="173">
        <v>41331</v>
      </c>
      <c r="G1086" s="172" t="s">
        <v>672</v>
      </c>
    </row>
    <row r="1087" spans="2:7" x14ac:dyDescent="0.2">
      <c r="B1087" t="s">
        <v>595</v>
      </c>
      <c r="C1087" s="171">
        <v>1.7523148148148E-2</v>
      </c>
      <c r="E1087" s="176">
        <v>16</v>
      </c>
      <c r="F1087" s="173">
        <v>41331</v>
      </c>
      <c r="G1087" s="172" t="s">
        <v>672</v>
      </c>
    </row>
    <row r="1088" spans="2:7" x14ac:dyDescent="0.2">
      <c r="B1088" t="s">
        <v>597</v>
      </c>
      <c r="C1088" s="171">
        <v>1.8356481481482001E-2</v>
      </c>
      <c r="E1088" s="176">
        <v>16</v>
      </c>
      <c r="F1088" s="173">
        <v>41331</v>
      </c>
      <c r="G1088" s="172" t="s">
        <v>672</v>
      </c>
    </row>
    <row r="1089" spans="2:7" x14ac:dyDescent="0.2">
      <c r="B1089" t="s">
        <v>605</v>
      </c>
      <c r="C1089" s="171">
        <v>1.5555555555555999E-2</v>
      </c>
      <c r="E1089" s="176">
        <v>16</v>
      </c>
      <c r="F1089" s="173">
        <v>41331</v>
      </c>
      <c r="G1089" s="172" t="s">
        <v>672</v>
      </c>
    </row>
    <row r="1090" spans="2:7" x14ac:dyDescent="0.2">
      <c r="B1090" t="s">
        <v>609</v>
      </c>
      <c r="C1090" s="171">
        <v>1.912037037037E-2</v>
      </c>
      <c r="E1090" s="176">
        <v>16</v>
      </c>
      <c r="F1090" s="173">
        <v>41331</v>
      </c>
      <c r="G1090" s="172" t="s">
        <v>672</v>
      </c>
    </row>
    <row r="1091" spans="2:7" x14ac:dyDescent="0.2">
      <c r="B1091" t="s">
        <v>625</v>
      </c>
      <c r="C1091" s="171">
        <v>1.7164351851852E-2</v>
      </c>
      <c r="E1091" s="176">
        <v>16</v>
      </c>
      <c r="F1091" s="173">
        <v>41331</v>
      </c>
      <c r="G1091" s="172" t="s">
        <v>672</v>
      </c>
    </row>
    <row r="1092" spans="2:7" x14ac:dyDescent="0.2">
      <c r="B1092" t="s">
        <v>629</v>
      </c>
      <c r="C1092" s="171">
        <v>1.3541666666667E-2</v>
      </c>
      <c r="E1092" s="176">
        <v>16</v>
      </c>
      <c r="F1092" s="173">
        <v>41331</v>
      </c>
      <c r="G1092" s="172" t="s">
        <v>672</v>
      </c>
    </row>
    <row r="1093" spans="2:7" x14ac:dyDescent="0.2">
      <c r="B1093" t="s">
        <v>633</v>
      </c>
      <c r="C1093" s="171">
        <v>1.5324074074074E-2</v>
      </c>
      <c r="E1093" s="176">
        <v>16</v>
      </c>
      <c r="F1093" s="173">
        <v>41331</v>
      </c>
      <c r="G1093" s="172" t="s">
        <v>672</v>
      </c>
    </row>
    <row r="1094" spans="2:7" x14ac:dyDescent="0.2">
      <c r="B1094" t="s">
        <v>635</v>
      </c>
      <c r="C1094" s="171">
        <v>1.9861111111111E-2</v>
      </c>
      <c r="E1094" s="176">
        <v>16</v>
      </c>
      <c r="F1094" s="173">
        <v>41331</v>
      </c>
      <c r="G1094" s="172" t="s">
        <v>672</v>
      </c>
    </row>
    <row r="1095" spans="2:7" x14ac:dyDescent="0.2">
      <c r="B1095" t="s">
        <v>643</v>
      </c>
      <c r="C1095" s="171">
        <v>1.8900462962963001E-2</v>
      </c>
      <c r="E1095" s="176">
        <v>16</v>
      </c>
      <c r="F1095" s="173">
        <v>41331</v>
      </c>
      <c r="G1095" s="172" t="s">
        <v>672</v>
      </c>
    </row>
    <row r="1096" spans="2:7" x14ac:dyDescent="0.2">
      <c r="B1096" t="s">
        <v>654</v>
      </c>
      <c r="C1096" s="171">
        <v>1.5856481481481999E-2</v>
      </c>
      <c r="E1096" s="176">
        <v>16</v>
      </c>
      <c r="F1096" s="173">
        <v>41331</v>
      </c>
      <c r="G1096" s="172" t="s">
        <v>672</v>
      </c>
    </row>
    <row r="1097" spans="2:7" x14ac:dyDescent="0.2">
      <c r="B1097" t="s">
        <v>655</v>
      </c>
      <c r="C1097" s="171">
        <v>1.3773148148148E-2</v>
      </c>
      <c r="E1097" s="176">
        <v>16</v>
      </c>
      <c r="F1097" s="173">
        <v>41331</v>
      </c>
      <c r="G1097" s="172" t="s">
        <v>672</v>
      </c>
    </row>
    <row r="1098" spans="2:7" x14ac:dyDescent="0.2">
      <c r="B1098" t="s">
        <v>665</v>
      </c>
      <c r="C1098" s="171">
        <v>1.7511574074073999E-2</v>
      </c>
      <c r="E1098" s="176">
        <v>16</v>
      </c>
      <c r="F1098" s="173">
        <v>41331</v>
      </c>
      <c r="G1098" s="172" t="s">
        <v>672</v>
      </c>
    </row>
    <row r="1099" spans="2:7" x14ac:dyDescent="0.2">
      <c r="B1099" t="s">
        <v>666</v>
      </c>
      <c r="C1099" s="171">
        <v>1.6388888888889001E-2</v>
      </c>
      <c r="E1099" s="176">
        <v>16</v>
      </c>
      <c r="F1099" s="173">
        <v>41331</v>
      </c>
      <c r="G1099" s="172" t="s">
        <v>672</v>
      </c>
    </row>
    <row r="1100" spans="2:7" x14ac:dyDescent="0.2">
      <c r="B1100" t="s">
        <v>667</v>
      </c>
      <c r="C1100" s="171">
        <v>1.5636574074074001E-2</v>
      </c>
      <c r="E1100" s="176">
        <v>16</v>
      </c>
      <c r="F1100" s="173">
        <v>41331</v>
      </c>
      <c r="G1100" s="172" t="s">
        <v>672</v>
      </c>
    </row>
    <row r="1101" spans="2:7" x14ac:dyDescent="0.2">
      <c r="B1101" t="s">
        <v>432</v>
      </c>
      <c r="C1101" s="171">
        <v>4.0011574074073998E-2</v>
      </c>
      <c r="E1101" s="176">
        <v>40</v>
      </c>
      <c r="F1101" s="173">
        <v>41336</v>
      </c>
      <c r="G1101" s="172" t="s">
        <v>670</v>
      </c>
    </row>
    <row r="1102" spans="2:7" x14ac:dyDescent="0.2">
      <c r="B1102" t="s">
        <v>418</v>
      </c>
      <c r="C1102" s="171">
        <v>3.8067129629629999E-2</v>
      </c>
      <c r="E1102" s="176">
        <v>40</v>
      </c>
      <c r="F1102" s="173">
        <v>41336</v>
      </c>
      <c r="G1102" s="172" t="s">
        <v>670</v>
      </c>
    </row>
    <row r="1103" spans="2:7" x14ac:dyDescent="0.2">
      <c r="B1103" t="s">
        <v>454</v>
      </c>
      <c r="C1103" s="171">
        <v>4.3912037037036999E-2</v>
      </c>
      <c r="E1103" s="176">
        <v>40</v>
      </c>
      <c r="F1103" s="173">
        <v>41336</v>
      </c>
      <c r="G1103" s="172" t="s">
        <v>670</v>
      </c>
    </row>
    <row r="1104" spans="2:7" x14ac:dyDescent="0.2">
      <c r="B1104" t="s">
        <v>457</v>
      </c>
      <c r="C1104" s="171">
        <v>3.9050925925926003E-2</v>
      </c>
      <c r="E1104" s="176">
        <v>40</v>
      </c>
      <c r="F1104" s="173">
        <v>41336</v>
      </c>
      <c r="G1104" s="172" t="s">
        <v>670</v>
      </c>
    </row>
    <row r="1105" spans="2:7" x14ac:dyDescent="0.2">
      <c r="B1105" t="s">
        <v>462</v>
      </c>
      <c r="C1105" s="171">
        <v>4.5312499999999999E-2</v>
      </c>
      <c r="E1105" s="176">
        <v>40</v>
      </c>
      <c r="F1105" s="173">
        <v>41336</v>
      </c>
      <c r="G1105" s="172" t="s">
        <v>670</v>
      </c>
    </row>
    <row r="1106" spans="2:7" x14ac:dyDescent="0.2">
      <c r="B1106" t="s">
        <v>430</v>
      </c>
      <c r="C1106" s="171">
        <v>5.0740740740741003E-2</v>
      </c>
      <c r="E1106" s="176">
        <v>40</v>
      </c>
      <c r="F1106" s="173">
        <v>41336</v>
      </c>
      <c r="G1106" s="172" t="s">
        <v>670</v>
      </c>
    </row>
    <row r="1107" spans="2:7" x14ac:dyDescent="0.2">
      <c r="B1107" t="s">
        <v>422</v>
      </c>
      <c r="C1107" s="171">
        <v>4.0636574074073999E-2</v>
      </c>
      <c r="E1107" s="176">
        <v>40</v>
      </c>
      <c r="F1107" s="173">
        <v>41336</v>
      </c>
      <c r="G1107" s="172" t="s">
        <v>670</v>
      </c>
    </row>
    <row r="1108" spans="2:7" x14ac:dyDescent="0.2">
      <c r="B1108" t="s">
        <v>424</v>
      </c>
      <c r="C1108" s="171">
        <v>4.5590277777778E-2</v>
      </c>
      <c r="E1108" s="176">
        <v>40</v>
      </c>
      <c r="F1108" s="173">
        <v>41336</v>
      </c>
      <c r="G1108" s="172" t="s">
        <v>670</v>
      </c>
    </row>
    <row r="1109" spans="2:7" x14ac:dyDescent="0.2">
      <c r="B1109" t="s">
        <v>426</v>
      </c>
      <c r="C1109" s="171">
        <v>5.0127314814814999E-2</v>
      </c>
      <c r="E1109" s="176">
        <v>40</v>
      </c>
      <c r="F1109" s="173">
        <v>41336</v>
      </c>
      <c r="G1109" s="172" t="s">
        <v>670</v>
      </c>
    </row>
    <row r="1110" spans="2:7" x14ac:dyDescent="0.2">
      <c r="B1110" t="s">
        <v>420</v>
      </c>
      <c r="C1110" s="171">
        <v>3.9837962962962999E-2</v>
      </c>
      <c r="E1110" s="176">
        <v>40</v>
      </c>
      <c r="F1110" s="173">
        <v>41336</v>
      </c>
      <c r="G1110" s="172" t="s">
        <v>670</v>
      </c>
    </row>
    <row r="1111" spans="2:7" x14ac:dyDescent="0.2">
      <c r="B1111" t="s">
        <v>489</v>
      </c>
      <c r="C1111" s="171">
        <v>4.4664351851851997E-2</v>
      </c>
      <c r="E1111" s="176">
        <v>40</v>
      </c>
      <c r="F1111" s="173">
        <v>41336</v>
      </c>
      <c r="G1111" s="172" t="s">
        <v>670</v>
      </c>
    </row>
    <row r="1112" spans="2:7" x14ac:dyDescent="0.2">
      <c r="B1112" t="s">
        <v>419</v>
      </c>
      <c r="C1112" s="171">
        <v>3.9189814814814997E-2</v>
      </c>
      <c r="E1112" s="176">
        <v>40</v>
      </c>
      <c r="F1112" s="173">
        <v>41336</v>
      </c>
      <c r="G1112" s="172" t="s">
        <v>670</v>
      </c>
    </row>
    <row r="1113" spans="2:7" x14ac:dyDescent="0.2">
      <c r="B1113" t="s">
        <v>493</v>
      </c>
      <c r="C1113" s="171">
        <v>4.6111111111110999E-2</v>
      </c>
      <c r="E1113" s="176">
        <v>40</v>
      </c>
      <c r="F1113" s="173">
        <v>41336</v>
      </c>
      <c r="G1113" s="172" t="s">
        <v>670</v>
      </c>
    </row>
    <row r="1114" spans="2:7" x14ac:dyDescent="0.2">
      <c r="B1114" t="s">
        <v>425</v>
      </c>
      <c r="C1114" s="171">
        <v>4.6192129629629999E-2</v>
      </c>
      <c r="E1114" s="176">
        <v>40</v>
      </c>
      <c r="F1114" s="173">
        <v>41336</v>
      </c>
      <c r="G1114" s="172" t="s">
        <v>670</v>
      </c>
    </row>
    <row r="1115" spans="2:7" x14ac:dyDescent="0.2">
      <c r="B1115" t="s">
        <v>503</v>
      </c>
      <c r="C1115" s="171">
        <v>4.7280092592592998E-2</v>
      </c>
      <c r="E1115" s="176">
        <v>40</v>
      </c>
      <c r="F1115" s="173">
        <v>41336</v>
      </c>
      <c r="G1115" s="172" t="s">
        <v>670</v>
      </c>
    </row>
    <row r="1116" spans="2:7" x14ac:dyDescent="0.2">
      <c r="B1116" t="s">
        <v>504</v>
      </c>
      <c r="C1116" s="171">
        <v>4.1724537037036998E-2</v>
      </c>
      <c r="E1116" s="176">
        <v>40</v>
      </c>
      <c r="F1116" s="173">
        <v>41336</v>
      </c>
      <c r="G1116" s="172" t="s">
        <v>670</v>
      </c>
    </row>
    <row r="1117" spans="2:7" x14ac:dyDescent="0.2">
      <c r="B1117" t="s">
        <v>509</v>
      </c>
      <c r="C1117" s="171">
        <v>5.3668981481481998E-2</v>
      </c>
      <c r="E1117" s="176">
        <v>40</v>
      </c>
      <c r="F1117" s="173">
        <v>41336</v>
      </c>
      <c r="G1117" s="172" t="s">
        <v>670</v>
      </c>
    </row>
    <row r="1118" spans="2:7" x14ac:dyDescent="0.2">
      <c r="B1118" t="s">
        <v>511</v>
      </c>
      <c r="C1118" s="171">
        <v>3.9652777777778002E-2</v>
      </c>
      <c r="E1118" s="176">
        <v>40</v>
      </c>
      <c r="F1118" s="173">
        <v>41336</v>
      </c>
      <c r="G1118" s="172" t="s">
        <v>670</v>
      </c>
    </row>
    <row r="1119" spans="2:7" x14ac:dyDescent="0.2">
      <c r="B1119" t="s">
        <v>514</v>
      </c>
      <c r="C1119" s="171">
        <v>4.4502314814815001E-2</v>
      </c>
      <c r="E1119" s="176">
        <v>40</v>
      </c>
      <c r="F1119" s="173">
        <v>41336</v>
      </c>
      <c r="G1119" s="172" t="s">
        <v>670</v>
      </c>
    </row>
    <row r="1120" spans="2:7" x14ac:dyDescent="0.2">
      <c r="B1120" t="s">
        <v>429</v>
      </c>
      <c r="C1120" s="171">
        <v>4.8298611111111001E-2</v>
      </c>
      <c r="E1120" s="176">
        <v>40</v>
      </c>
      <c r="F1120" s="173">
        <v>41336</v>
      </c>
      <c r="G1120" s="172" t="s">
        <v>670</v>
      </c>
    </row>
    <row r="1121" spans="2:7" x14ac:dyDescent="0.2">
      <c r="B1121" t="s">
        <v>524</v>
      </c>
      <c r="C1121" s="171">
        <v>4.1365740740741001E-2</v>
      </c>
      <c r="E1121" s="176">
        <v>40</v>
      </c>
      <c r="F1121" s="173">
        <v>41336</v>
      </c>
      <c r="G1121" s="172" t="s">
        <v>670</v>
      </c>
    </row>
    <row r="1122" spans="2:7" x14ac:dyDescent="0.2">
      <c r="B1122" t="s">
        <v>526</v>
      </c>
      <c r="C1122" s="171">
        <v>4.3321759259258998E-2</v>
      </c>
      <c r="E1122" s="176">
        <v>40</v>
      </c>
      <c r="F1122" s="173">
        <v>41336</v>
      </c>
      <c r="G1122" s="172" t="s">
        <v>670</v>
      </c>
    </row>
    <row r="1123" spans="2:7" x14ac:dyDescent="0.2">
      <c r="B1123" t="s">
        <v>423</v>
      </c>
      <c r="C1123" s="171">
        <v>4.1481481481482001E-2</v>
      </c>
      <c r="E1123" s="176">
        <v>40</v>
      </c>
      <c r="F1123" s="173">
        <v>41336</v>
      </c>
      <c r="G1123" s="172" t="s">
        <v>670</v>
      </c>
    </row>
    <row r="1124" spans="2:7" x14ac:dyDescent="0.2">
      <c r="B1124" t="s">
        <v>421</v>
      </c>
      <c r="C1124" s="171">
        <v>3.9583333333332998E-2</v>
      </c>
      <c r="E1124" s="176">
        <v>40</v>
      </c>
      <c r="F1124" s="173">
        <v>41336</v>
      </c>
      <c r="G1124" s="172" t="s">
        <v>670</v>
      </c>
    </row>
    <row r="1125" spans="2:7" x14ac:dyDescent="0.2">
      <c r="B1125" t="s">
        <v>533</v>
      </c>
      <c r="C1125" s="171">
        <v>5.0706018518517998E-2</v>
      </c>
      <c r="E1125" s="176">
        <v>40</v>
      </c>
      <c r="F1125" s="173">
        <v>41336</v>
      </c>
      <c r="G1125" s="172" t="s">
        <v>670</v>
      </c>
    </row>
    <row r="1126" spans="2:7" x14ac:dyDescent="0.2">
      <c r="B1126" t="s">
        <v>534</v>
      </c>
      <c r="C1126" s="171">
        <v>5.4641203703703997E-2</v>
      </c>
      <c r="E1126" s="176">
        <v>40</v>
      </c>
      <c r="F1126" s="173">
        <v>41336</v>
      </c>
      <c r="G1126" s="172" t="s">
        <v>670</v>
      </c>
    </row>
    <row r="1127" spans="2:7" x14ac:dyDescent="0.2">
      <c r="B1127" t="s">
        <v>428</v>
      </c>
      <c r="C1127" s="171">
        <v>4.5358796296296001E-2</v>
      </c>
      <c r="E1127" s="176">
        <v>40</v>
      </c>
      <c r="F1127" s="173">
        <v>41336</v>
      </c>
      <c r="G1127" s="172" t="s">
        <v>670</v>
      </c>
    </row>
    <row r="1128" spans="2:7" x14ac:dyDescent="0.2">
      <c r="B1128" t="s">
        <v>539</v>
      </c>
      <c r="C1128" s="171">
        <v>4.6608796296296003E-2</v>
      </c>
      <c r="E1128" s="176">
        <v>40</v>
      </c>
      <c r="F1128" s="173">
        <v>41336</v>
      </c>
      <c r="G1128" s="172" t="s">
        <v>670</v>
      </c>
    </row>
    <row r="1129" spans="2:7" x14ac:dyDescent="0.2">
      <c r="B1129" t="s">
        <v>540</v>
      </c>
      <c r="C1129" s="171">
        <v>5.3379629629629999E-2</v>
      </c>
      <c r="E1129" s="176">
        <v>40</v>
      </c>
      <c r="F1129" s="173">
        <v>41336</v>
      </c>
      <c r="G1129" s="172" t="s">
        <v>670</v>
      </c>
    </row>
    <row r="1130" spans="2:7" x14ac:dyDescent="0.2">
      <c r="B1130" t="s">
        <v>621</v>
      </c>
      <c r="C1130" s="171">
        <v>4.4606481481481997E-2</v>
      </c>
      <c r="E1130" s="176">
        <v>40</v>
      </c>
      <c r="F1130" s="173">
        <v>41336</v>
      </c>
      <c r="G1130" s="172" t="s">
        <v>670</v>
      </c>
    </row>
    <row r="1131" spans="2:7" x14ac:dyDescent="0.2">
      <c r="B1131" t="s">
        <v>655</v>
      </c>
      <c r="C1131" s="171">
        <v>3.6666666666667E-2</v>
      </c>
      <c r="E1131" s="176">
        <v>40</v>
      </c>
      <c r="F1131" s="173">
        <v>41336</v>
      </c>
      <c r="G1131" s="172" t="s">
        <v>670</v>
      </c>
    </row>
    <row r="1132" spans="2:7" x14ac:dyDescent="0.2">
      <c r="B1132" t="s">
        <v>432</v>
      </c>
      <c r="C1132" s="171">
        <v>1.5335648148147999E-2</v>
      </c>
      <c r="E1132" s="176">
        <v>16</v>
      </c>
      <c r="F1132" s="173">
        <v>41338</v>
      </c>
      <c r="G1132" s="172" t="s">
        <v>672</v>
      </c>
    </row>
    <row r="1133" spans="2:7" x14ac:dyDescent="0.2">
      <c r="B1133" t="s">
        <v>434</v>
      </c>
      <c r="C1133" s="171">
        <v>1.8379629629629999E-2</v>
      </c>
      <c r="E1133" s="176">
        <v>16</v>
      </c>
      <c r="F1133" s="173">
        <v>41338</v>
      </c>
      <c r="G1133" s="172" t="s">
        <v>672</v>
      </c>
    </row>
    <row r="1134" spans="2:7" x14ac:dyDescent="0.2">
      <c r="B1134" t="s">
        <v>438</v>
      </c>
      <c r="C1134" s="171">
        <v>1.9375E-2</v>
      </c>
      <c r="E1134" s="176">
        <v>16</v>
      </c>
      <c r="F1134" s="173">
        <v>41338</v>
      </c>
      <c r="G1134" s="172" t="s">
        <v>672</v>
      </c>
    </row>
    <row r="1135" spans="2:7" x14ac:dyDescent="0.2">
      <c r="B1135" t="s">
        <v>439</v>
      </c>
      <c r="C1135" s="171">
        <v>2.0196759259259001E-2</v>
      </c>
      <c r="E1135" s="176">
        <v>16</v>
      </c>
      <c r="F1135" s="173">
        <v>41338</v>
      </c>
      <c r="G1135" s="172" t="s">
        <v>672</v>
      </c>
    </row>
    <row r="1136" spans="2:7" x14ac:dyDescent="0.2">
      <c r="B1136" t="s">
        <v>441</v>
      </c>
      <c r="C1136" s="171">
        <v>2.1342592592592999E-2</v>
      </c>
      <c r="E1136" s="176">
        <v>16</v>
      </c>
      <c r="F1136" s="173">
        <v>41338</v>
      </c>
      <c r="G1136" s="172" t="s">
        <v>672</v>
      </c>
    </row>
    <row r="1137" spans="2:7" x14ac:dyDescent="0.2">
      <c r="B1137" t="s">
        <v>443</v>
      </c>
      <c r="C1137" s="171">
        <v>2.7928240740741E-2</v>
      </c>
      <c r="E1137" s="176">
        <v>16</v>
      </c>
      <c r="F1137" s="173">
        <v>41338</v>
      </c>
      <c r="G1137" s="172" t="s">
        <v>672</v>
      </c>
    </row>
    <row r="1138" spans="2:7" x14ac:dyDescent="0.2">
      <c r="B1138" t="s">
        <v>446</v>
      </c>
      <c r="C1138" s="171">
        <v>1.8391203703704E-2</v>
      </c>
      <c r="E1138" s="176">
        <v>16</v>
      </c>
      <c r="F1138" s="173">
        <v>41338</v>
      </c>
      <c r="G1138" s="172" t="s">
        <v>672</v>
      </c>
    </row>
    <row r="1139" spans="2:7" x14ac:dyDescent="0.2">
      <c r="B1139" t="s">
        <v>418</v>
      </c>
      <c r="C1139" s="171">
        <v>1.4699074074074E-2</v>
      </c>
      <c r="E1139" s="176">
        <v>16</v>
      </c>
      <c r="F1139" s="173">
        <v>41338</v>
      </c>
      <c r="G1139" s="172" t="s">
        <v>672</v>
      </c>
    </row>
    <row r="1140" spans="2:7" x14ac:dyDescent="0.2">
      <c r="B1140" t="s">
        <v>449</v>
      </c>
      <c r="C1140" s="171">
        <v>1.5914351851851999E-2</v>
      </c>
      <c r="E1140" s="176">
        <v>16</v>
      </c>
      <c r="F1140" s="173">
        <v>41338</v>
      </c>
      <c r="G1140" s="172" t="s">
        <v>672</v>
      </c>
    </row>
    <row r="1141" spans="2:7" x14ac:dyDescent="0.2">
      <c r="B1141" t="s">
        <v>450</v>
      </c>
      <c r="C1141" s="171">
        <v>1.5393518518518E-2</v>
      </c>
      <c r="E1141" s="176">
        <v>16</v>
      </c>
      <c r="F1141" s="173">
        <v>41338</v>
      </c>
      <c r="G1141" s="172" t="s">
        <v>672</v>
      </c>
    </row>
    <row r="1142" spans="2:7" x14ac:dyDescent="0.2">
      <c r="B1142" t="s">
        <v>454</v>
      </c>
      <c r="C1142" s="171">
        <v>1.6655092592592999E-2</v>
      </c>
      <c r="E1142" s="176">
        <v>16</v>
      </c>
      <c r="F1142" s="173">
        <v>41338</v>
      </c>
      <c r="G1142" s="172" t="s">
        <v>672</v>
      </c>
    </row>
    <row r="1143" spans="2:7" x14ac:dyDescent="0.2">
      <c r="B1143" t="s">
        <v>456</v>
      </c>
      <c r="C1143" s="171">
        <v>1.7858796296296001E-2</v>
      </c>
      <c r="E1143" s="176">
        <v>16</v>
      </c>
      <c r="F1143" s="173">
        <v>41338</v>
      </c>
      <c r="G1143" s="172" t="s">
        <v>672</v>
      </c>
    </row>
    <row r="1144" spans="2:7" x14ac:dyDescent="0.2">
      <c r="B1144" t="s">
        <v>457</v>
      </c>
      <c r="C1144" s="171">
        <v>1.4861111111111E-2</v>
      </c>
      <c r="E1144" s="176">
        <v>16</v>
      </c>
      <c r="F1144" s="173">
        <v>41338</v>
      </c>
      <c r="G1144" s="172" t="s">
        <v>672</v>
      </c>
    </row>
    <row r="1145" spans="2:7" x14ac:dyDescent="0.2">
      <c r="B1145" t="s">
        <v>460</v>
      </c>
      <c r="C1145" s="171">
        <v>1.5162037037037E-2</v>
      </c>
      <c r="E1145" s="176">
        <v>16</v>
      </c>
      <c r="F1145" s="173">
        <v>41338</v>
      </c>
      <c r="G1145" s="172" t="s">
        <v>672</v>
      </c>
    </row>
    <row r="1146" spans="2:7" x14ac:dyDescent="0.2">
      <c r="B1146" t="s">
        <v>462</v>
      </c>
      <c r="C1146" s="171">
        <v>1.6863425925926E-2</v>
      </c>
      <c r="E1146" s="176">
        <v>16</v>
      </c>
      <c r="F1146" s="173">
        <v>41338</v>
      </c>
      <c r="G1146" s="172" t="s">
        <v>672</v>
      </c>
    </row>
    <row r="1147" spans="2:7" x14ac:dyDescent="0.2">
      <c r="B1147" t="s">
        <v>465</v>
      </c>
      <c r="C1147" s="171">
        <v>1.5520833333333E-2</v>
      </c>
      <c r="E1147" s="176">
        <v>16</v>
      </c>
      <c r="F1147" s="173">
        <v>41338</v>
      </c>
      <c r="G1147" s="172" t="s">
        <v>672</v>
      </c>
    </row>
    <row r="1148" spans="2:7" x14ac:dyDescent="0.2">
      <c r="B1148" t="s">
        <v>422</v>
      </c>
      <c r="C1148" s="171">
        <v>1.537037037037E-2</v>
      </c>
      <c r="E1148" s="176">
        <v>16</v>
      </c>
      <c r="F1148" s="173">
        <v>41338</v>
      </c>
      <c r="G1148" s="172" t="s">
        <v>672</v>
      </c>
    </row>
    <row r="1149" spans="2:7" x14ac:dyDescent="0.2">
      <c r="B1149" t="s">
        <v>472</v>
      </c>
      <c r="C1149" s="171">
        <v>1.619212962963E-2</v>
      </c>
      <c r="E1149" s="176">
        <v>16</v>
      </c>
      <c r="F1149" s="173">
        <v>41338</v>
      </c>
      <c r="G1149" s="172" t="s">
        <v>672</v>
      </c>
    </row>
    <row r="1150" spans="2:7" x14ac:dyDescent="0.2">
      <c r="B1150" t="s">
        <v>475</v>
      </c>
      <c r="C1150" s="171">
        <v>1.7870370370369999E-2</v>
      </c>
      <c r="E1150" s="176">
        <v>16</v>
      </c>
      <c r="F1150" s="173">
        <v>41338</v>
      </c>
      <c r="G1150" s="172" t="s">
        <v>672</v>
      </c>
    </row>
    <row r="1151" spans="2:7" x14ac:dyDescent="0.2">
      <c r="B1151" t="s">
        <v>476</v>
      </c>
      <c r="C1151" s="171">
        <v>1.5173611111111001E-2</v>
      </c>
      <c r="E1151" s="176">
        <v>16</v>
      </c>
      <c r="F1151" s="173">
        <v>41338</v>
      </c>
      <c r="G1151" s="172" t="s">
        <v>672</v>
      </c>
    </row>
    <row r="1152" spans="2:7" x14ac:dyDescent="0.2">
      <c r="B1152" t="s">
        <v>424</v>
      </c>
      <c r="C1152" s="171">
        <v>1.7268518518517999E-2</v>
      </c>
      <c r="E1152" s="176">
        <v>16</v>
      </c>
      <c r="F1152" s="173">
        <v>41338</v>
      </c>
      <c r="G1152" s="172" t="s">
        <v>672</v>
      </c>
    </row>
    <row r="1153" spans="2:7" x14ac:dyDescent="0.2">
      <c r="B1153" t="s">
        <v>481</v>
      </c>
      <c r="C1153" s="171">
        <v>1.6539351851851999E-2</v>
      </c>
      <c r="E1153" s="176">
        <v>16</v>
      </c>
      <c r="F1153" s="173">
        <v>41338</v>
      </c>
      <c r="G1153" s="172" t="s">
        <v>672</v>
      </c>
    </row>
    <row r="1154" spans="2:7" x14ac:dyDescent="0.2">
      <c r="B1154" t="s">
        <v>482</v>
      </c>
      <c r="C1154" s="171">
        <v>1.8425925925925998E-2</v>
      </c>
      <c r="E1154" s="176">
        <v>16</v>
      </c>
      <c r="F1154" s="173">
        <v>41338</v>
      </c>
      <c r="G1154" s="172" t="s">
        <v>672</v>
      </c>
    </row>
    <row r="1155" spans="2:7" x14ac:dyDescent="0.2">
      <c r="B1155" t="s">
        <v>483</v>
      </c>
      <c r="C1155" s="171">
        <v>1.7488425925926001E-2</v>
      </c>
      <c r="E1155" s="176">
        <v>16</v>
      </c>
      <c r="F1155" s="173">
        <v>41338</v>
      </c>
      <c r="G1155" s="172" t="s">
        <v>672</v>
      </c>
    </row>
    <row r="1156" spans="2:7" x14ac:dyDescent="0.2">
      <c r="B1156" t="s">
        <v>486</v>
      </c>
      <c r="C1156" s="171">
        <v>1.9166666666667002E-2</v>
      </c>
      <c r="E1156" s="176">
        <v>16</v>
      </c>
      <c r="F1156" s="173">
        <v>41338</v>
      </c>
      <c r="G1156" s="172" t="s">
        <v>672</v>
      </c>
    </row>
    <row r="1157" spans="2:7" x14ac:dyDescent="0.2">
      <c r="B1157" t="s">
        <v>420</v>
      </c>
      <c r="C1157" s="171">
        <v>1.5497685185185E-2</v>
      </c>
      <c r="E1157" s="176">
        <v>16</v>
      </c>
      <c r="F1157" s="173">
        <v>41338</v>
      </c>
      <c r="G1157" s="172" t="s">
        <v>672</v>
      </c>
    </row>
    <row r="1158" spans="2:7" x14ac:dyDescent="0.2">
      <c r="B1158" t="s">
        <v>419</v>
      </c>
      <c r="C1158" s="171">
        <v>1.5266203703704E-2</v>
      </c>
      <c r="E1158" s="176">
        <v>16</v>
      </c>
      <c r="F1158" s="173">
        <v>41338</v>
      </c>
      <c r="G1158" s="172" t="s">
        <v>672</v>
      </c>
    </row>
    <row r="1159" spans="2:7" x14ac:dyDescent="0.2">
      <c r="B1159" t="s">
        <v>492</v>
      </c>
      <c r="C1159" s="171">
        <v>1.6215277777777998E-2</v>
      </c>
      <c r="E1159" s="176">
        <v>16</v>
      </c>
      <c r="F1159" s="173">
        <v>41338</v>
      </c>
      <c r="G1159" s="172" t="s">
        <v>672</v>
      </c>
    </row>
    <row r="1160" spans="2:7" x14ac:dyDescent="0.2">
      <c r="B1160" t="s">
        <v>493</v>
      </c>
      <c r="C1160" s="171">
        <v>1.7824074074073999E-2</v>
      </c>
      <c r="E1160" s="176">
        <v>16</v>
      </c>
      <c r="F1160" s="173">
        <v>41338</v>
      </c>
      <c r="G1160" s="172" t="s">
        <v>672</v>
      </c>
    </row>
    <row r="1161" spans="2:7" x14ac:dyDescent="0.2">
      <c r="B1161" t="s">
        <v>494</v>
      </c>
      <c r="C1161" s="171">
        <v>1.7268518518517999E-2</v>
      </c>
      <c r="E1161" s="176">
        <v>16</v>
      </c>
      <c r="F1161" s="173">
        <v>41338</v>
      </c>
      <c r="G1161" s="172" t="s">
        <v>672</v>
      </c>
    </row>
    <row r="1162" spans="2:7" x14ac:dyDescent="0.2">
      <c r="B1162" t="s">
        <v>495</v>
      </c>
      <c r="C1162" s="171">
        <v>1.6250000000000001E-2</v>
      </c>
      <c r="E1162" s="176">
        <v>16</v>
      </c>
      <c r="F1162" s="173">
        <v>41338</v>
      </c>
      <c r="G1162" s="172" t="s">
        <v>672</v>
      </c>
    </row>
    <row r="1163" spans="2:7" x14ac:dyDescent="0.2">
      <c r="B1163" t="s">
        <v>425</v>
      </c>
      <c r="C1163" s="171">
        <v>1.8078703703703999E-2</v>
      </c>
      <c r="E1163" s="176">
        <v>16</v>
      </c>
      <c r="F1163" s="173">
        <v>41338</v>
      </c>
      <c r="G1163" s="172" t="s">
        <v>672</v>
      </c>
    </row>
    <row r="1164" spans="2:7" x14ac:dyDescent="0.2">
      <c r="B1164" t="s">
        <v>496</v>
      </c>
      <c r="C1164" s="171">
        <v>1.6516203703704001E-2</v>
      </c>
      <c r="E1164" s="176">
        <v>16</v>
      </c>
      <c r="F1164" s="173">
        <v>41338</v>
      </c>
      <c r="G1164" s="172" t="s">
        <v>672</v>
      </c>
    </row>
    <row r="1165" spans="2:7" x14ac:dyDescent="0.2">
      <c r="B1165" t="s">
        <v>497</v>
      </c>
      <c r="C1165" s="171">
        <v>1.7037037037037E-2</v>
      </c>
      <c r="E1165" s="176">
        <v>16</v>
      </c>
      <c r="F1165" s="173">
        <v>41338</v>
      </c>
      <c r="G1165" s="172" t="s">
        <v>672</v>
      </c>
    </row>
    <row r="1166" spans="2:7" x14ac:dyDescent="0.2">
      <c r="B1166" t="s">
        <v>498</v>
      </c>
      <c r="C1166" s="171">
        <v>1.7337962962962999E-2</v>
      </c>
      <c r="E1166" s="176">
        <v>16</v>
      </c>
      <c r="F1166" s="173">
        <v>41338</v>
      </c>
      <c r="G1166" s="172" t="s">
        <v>672</v>
      </c>
    </row>
    <row r="1167" spans="2:7" x14ac:dyDescent="0.2">
      <c r="B1167" t="s">
        <v>499</v>
      </c>
      <c r="C1167" s="171">
        <v>1.7071759259258999E-2</v>
      </c>
      <c r="E1167" s="176">
        <v>16</v>
      </c>
      <c r="F1167" s="173">
        <v>41338</v>
      </c>
      <c r="G1167" s="172" t="s">
        <v>672</v>
      </c>
    </row>
    <row r="1168" spans="2:7" x14ac:dyDescent="0.2">
      <c r="B1168" t="s">
        <v>500</v>
      </c>
      <c r="C1168" s="171">
        <v>1.6921296296296E-2</v>
      </c>
      <c r="E1168" s="176">
        <v>16</v>
      </c>
      <c r="F1168" s="173">
        <v>41338</v>
      </c>
      <c r="G1168" s="172" t="s">
        <v>672</v>
      </c>
    </row>
    <row r="1169" spans="2:7" x14ac:dyDescent="0.2">
      <c r="B1169" t="s">
        <v>504</v>
      </c>
      <c r="C1169" s="171">
        <v>1.6898148148147999E-2</v>
      </c>
      <c r="E1169" s="176">
        <v>16</v>
      </c>
      <c r="F1169" s="173">
        <v>41338</v>
      </c>
      <c r="G1169" s="172" t="s">
        <v>672</v>
      </c>
    </row>
    <row r="1170" spans="2:7" x14ac:dyDescent="0.2">
      <c r="B1170" t="s">
        <v>510</v>
      </c>
      <c r="C1170" s="171">
        <v>1.8657407407407001E-2</v>
      </c>
      <c r="E1170" s="176">
        <v>16</v>
      </c>
      <c r="F1170" s="173">
        <v>41338</v>
      </c>
      <c r="G1170" s="172" t="s">
        <v>672</v>
      </c>
    </row>
    <row r="1171" spans="2:7" x14ac:dyDescent="0.2">
      <c r="B1171" t="s">
        <v>511</v>
      </c>
      <c r="C1171" s="171">
        <v>1.5150462962962999E-2</v>
      </c>
      <c r="E1171" s="176">
        <v>16</v>
      </c>
      <c r="F1171" s="173">
        <v>41338</v>
      </c>
      <c r="G1171" s="172" t="s">
        <v>672</v>
      </c>
    </row>
    <row r="1172" spans="2:7" x14ac:dyDescent="0.2">
      <c r="B1172" t="s">
        <v>513</v>
      </c>
      <c r="C1172" s="171">
        <v>1.5625E-2</v>
      </c>
      <c r="E1172" s="176">
        <v>16</v>
      </c>
      <c r="F1172" s="173">
        <v>41338</v>
      </c>
      <c r="G1172" s="172" t="s">
        <v>672</v>
      </c>
    </row>
    <row r="1173" spans="2:7" x14ac:dyDescent="0.2">
      <c r="B1173" t="s">
        <v>514</v>
      </c>
      <c r="C1173" s="171">
        <v>1.7361111111111001E-2</v>
      </c>
      <c r="E1173" s="176">
        <v>16</v>
      </c>
      <c r="F1173" s="173">
        <v>41338</v>
      </c>
      <c r="G1173" s="172" t="s">
        <v>672</v>
      </c>
    </row>
    <row r="1174" spans="2:7" x14ac:dyDescent="0.2">
      <c r="B1174" t="s">
        <v>516</v>
      </c>
      <c r="C1174" s="171">
        <v>1.8680555555555999E-2</v>
      </c>
      <c r="E1174" s="176">
        <v>16</v>
      </c>
      <c r="F1174" s="173">
        <v>41338</v>
      </c>
      <c r="G1174" s="172" t="s">
        <v>672</v>
      </c>
    </row>
    <row r="1175" spans="2:7" x14ac:dyDescent="0.2">
      <c r="B1175" t="s">
        <v>519</v>
      </c>
      <c r="C1175" s="171">
        <v>1.7777777777778E-2</v>
      </c>
      <c r="E1175" s="176">
        <v>16</v>
      </c>
      <c r="F1175" s="173">
        <v>41338</v>
      </c>
      <c r="G1175" s="172" t="s">
        <v>672</v>
      </c>
    </row>
    <row r="1176" spans="2:7" x14ac:dyDescent="0.2">
      <c r="B1176" t="s">
        <v>429</v>
      </c>
      <c r="C1176" s="171">
        <v>1.8240740740741002E-2</v>
      </c>
      <c r="E1176" s="176">
        <v>16</v>
      </c>
      <c r="F1176" s="173">
        <v>41338</v>
      </c>
      <c r="G1176" s="172" t="s">
        <v>672</v>
      </c>
    </row>
    <row r="1177" spans="2:7" x14ac:dyDescent="0.2">
      <c r="B1177" t="s">
        <v>520</v>
      </c>
      <c r="C1177" s="171">
        <v>2.0752314814815001E-2</v>
      </c>
      <c r="E1177" s="176">
        <v>16</v>
      </c>
      <c r="F1177" s="173">
        <v>41338</v>
      </c>
      <c r="G1177" s="172" t="s">
        <v>672</v>
      </c>
    </row>
    <row r="1178" spans="2:7" x14ac:dyDescent="0.2">
      <c r="B1178" t="s">
        <v>523</v>
      </c>
      <c r="C1178" s="171">
        <v>1.9293981481481998E-2</v>
      </c>
      <c r="E1178" s="176">
        <v>16</v>
      </c>
      <c r="F1178" s="173">
        <v>41338</v>
      </c>
      <c r="G1178" s="172" t="s">
        <v>672</v>
      </c>
    </row>
    <row r="1179" spans="2:7" x14ac:dyDescent="0.2">
      <c r="B1179" t="s">
        <v>524</v>
      </c>
      <c r="C1179" s="171">
        <v>1.6134259259259001E-2</v>
      </c>
      <c r="E1179" s="176">
        <v>16</v>
      </c>
      <c r="F1179" s="173">
        <v>41338</v>
      </c>
      <c r="G1179" s="172" t="s">
        <v>672</v>
      </c>
    </row>
    <row r="1180" spans="2:7" x14ac:dyDescent="0.2">
      <c r="B1180" t="s">
        <v>525</v>
      </c>
      <c r="C1180" s="171">
        <v>1.7881944444443999E-2</v>
      </c>
      <c r="E1180" s="176">
        <v>16</v>
      </c>
      <c r="F1180" s="173">
        <v>41338</v>
      </c>
      <c r="G1180" s="172" t="s">
        <v>672</v>
      </c>
    </row>
    <row r="1181" spans="2:7" x14ac:dyDescent="0.2">
      <c r="B1181" t="s">
        <v>526</v>
      </c>
      <c r="C1181" s="171">
        <v>1.6898148148147999E-2</v>
      </c>
      <c r="E1181" s="176">
        <v>16</v>
      </c>
      <c r="F1181" s="173">
        <v>41338</v>
      </c>
      <c r="G1181" s="172" t="s">
        <v>672</v>
      </c>
    </row>
    <row r="1182" spans="2:7" x14ac:dyDescent="0.2">
      <c r="B1182" t="s">
        <v>528</v>
      </c>
      <c r="C1182" s="171">
        <v>1.7002314814815001E-2</v>
      </c>
      <c r="E1182" s="176">
        <v>16</v>
      </c>
      <c r="F1182" s="173">
        <v>41338</v>
      </c>
      <c r="G1182" s="172" t="s">
        <v>672</v>
      </c>
    </row>
    <row r="1183" spans="2:7" x14ac:dyDescent="0.2">
      <c r="B1183" t="s">
        <v>423</v>
      </c>
      <c r="C1183" s="171">
        <v>1.6608796296296E-2</v>
      </c>
      <c r="E1183" s="176">
        <v>16</v>
      </c>
      <c r="F1183" s="173">
        <v>41338</v>
      </c>
      <c r="G1183" s="172" t="s">
        <v>672</v>
      </c>
    </row>
    <row r="1184" spans="2:7" x14ac:dyDescent="0.2">
      <c r="B1184" t="s">
        <v>529</v>
      </c>
      <c r="C1184" s="171">
        <v>1.7627314814814998E-2</v>
      </c>
      <c r="E1184" s="176">
        <v>16</v>
      </c>
      <c r="F1184" s="173">
        <v>41338</v>
      </c>
      <c r="G1184" s="172" t="s">
        <v>672</v>
      </c>
    </row>
    <row r="1185" spans="2:7" x14ac:dyDescent="0.2">
      <c r="B1185" t="s">
        <v>421</v>
      </c>
      <c r="C1185" s="171">
        <v>1.5960648148148002E-2</v>
      </c>
      <c r="E1185" s="176">
        <v>16</v>
      </c>
      <c r="F1185" s="173">
        <v>41338</v>
      </c>
      <c r="G1185" s="172" t="s">
        <v>672</v>
      </c>
    </row>
    <row r="1186" spans="2:7" x14ac:dyDescent="0.2">
      <c r="B1186" t="s">
        <v>530</v>
      </c>
      <c r="C1186" s="171">
        <v>1.6840277777777999E-2</v>
      </c>
      <c r="E1186" s="176">
        <v>16</v>
      </c>
      <c r="F1186" s="173">
        <v>41338</v>
      </c>
      <c r="G1186" s="172" t="s">
        <v>672</v>
      </c>
    </row>
    <row r="1187" spans="2:7" x14ac:dyDescent="0.2">
      <c r="B1187" t="s">
        <v>532</v>
      </c>
      <c r="C1187" s="171">
        <v>1.9918981481481999E-2</v>
      </c>
      <c r="E1187" s="176">
        <v>16</v>
      </c>
      <c r="F1187" s="173">
        <v>41338</v>
      </c>
      <c r="G1187" s="172" t="s">
        <v>672</v>
      </c>
    </row>
    <row r="1188" spans="2:7" x14ac:dyDescent="0.2">
      <c r="B1188" t="s">
        <v>534</v>
      </c>
      <c r="C1188" s="171">
        <v>2.0914351851852E-2</v>
      </c>
      <c r="E1188" s="176">
        <v>16</v>
      </c>
      <c r="F1188" s="173">
        <v>41338</v>
      </c>
      <c r="G1188" s="172" t="s">
        <v>672</v>
      </c>
    </row>
    <row r="1189" spans="2:7" x14ac:dyDescent="0.2">
      <c r="B1189" t="s">
        <v>537</v>
      </c>
      <c r="C1189" s="171">
        <v>1.9456018518518001E-2</v>
      </c>
      <c r="E1189" s="176">
        <v>16</v>
      </c>
      <c r="F1189" s="173">
        <v>41338</v>
      </c>
      <c r="G1189" s="172" t="s">
        <v>672</v>
      </c>
    </row>
    <row r="1190" spans="2:7" x14ac:dyDescent="0.2">
      <c r="B1190" t="s">
        <v>538</v>
      </c>
      <c r="C1190" s="171">
        <v>2.0636574074074002E-2</v>
      </c>
      <c r="E1190" s="176">
        <v>16</v>
      </c>
      <c r="F1190" s="173">
        <v>41338</v>
      </c>
      <c r="G1190" s="172" t="s">
        <v>672</v>
      </c>
    </row>
    <row r="1191" spans="2:7" x14ac:dyDescent="0.2">
      <c r="B1191" t="s">
        <v>539</v>
      </c>
      <c r="C1191" s="171">
        <v>1.8414351851852001E-2</v>
      </c>
      <c r="E1191" s="176">
        <v>16</v>
      </c>
      <c r="F1191" s="173">
        <v>41338</v>
      </c>
      <c r="G1191" s="172" t="s">
        <v>672</v>
      </c>
    </row>
    <row r="1192" spans="2:7" x14ac:dyDescent="0.2">
      <c r="B1192" t="s">
        <v>541</v>
      </c>
      <c r="C1192" s="171">
        <v>2.1180555555556001E-2</v>
      </c>
      <c r="E1192" s="176">
        <v>16</v>
      </c>
      <c r="F1192" s="173">
        <v>41338</v>
      </c>
      <c r="G1192" s="172" t="s">
        <v>672</v>
      </c>
    </row>
    <row r="1193" spans="2:7" x14ac:dyDescent="0.2">
      <c r="B1193" t="s">
        <v>543</v>
      </c>
      <c r="C1193" s="171">
        <v>1.7465277777778E-2</v>
      </c>
      <c r="E1193" s="176">
        <v>16</v>
      </c>
      <c r="F1193" s="173">
        <v>41338</v>
      </c>
      <c r="G1193" s="172" t="s">
        <v>672</v>
      </c>
    </row>
    <row r="1194" spans="2:7" x14ac:dyDescent="0.2">
      <c r="B1194" t="s">
        <v>544</v>
      </c>
      <c r="C1194" s="171">
        <v>1.7997685185184999E-2</v>
      </c>
      <c r="E1194" s="176">
        <v>16</v>
      </c>
      <c r="F1194" s="173">
        <v>41338</v>
      </c>
      <c r="G1194" s="172" t="s">
        <v>672</v>
      </c>
    </row>
    <row r="1195" spans="2:7" x14ac:dyDescent="0.2">
      <c r="B1195" t="s">
        <v>547</v>
      </c>
      <c r="C1195" s="171">
        <v>2.2002314814814999E-2</v>
      </c>
      <c r="E1195" s="176">
        <v>16</v>
      </c>
      <c r="F1195" s="173">
        <v>41338</v>
      </c>
      <c r="G1195" s="172" t="s">
        <v>672</v>
      </c>
    </row>
    <row r="1196" spans="2:7" x14ac:dyDescent="0.2">
      <c r="B1196" t="s">
        <v>550</v>
      </c>
      <c r="C1196" s="171">
        <v>1.6712962962962999E-2</v>
      </c>
      <c r="E1196" s="176">
        <v>16</v>
      </c>
      <c r="F1196" s="173">
        <v>41338</v>
      </c>
      <c r="G1196" s="172" t="s">
        <v>672</v>
      </c>
    </row>
    <row r="1197" spans="2:7" x14ac:dyDescent="0.2">
      <c r="B1197" t="s">
        <v>554</v>
      </c>
      <c r="C1197" s="171">
        <v>1.8391203703704E-2</v>
      </c>
      <c r="E1197" s="176">
        <v>16</v>
      </c>
      <c r="F1197" s="173">
        <v>41338</v>
      </c>
      <c r="G1197" s="172" t="s">
        <v>672</v>
      </c>
    </row>
    <row r="1198" spans="2:7" x14ac:dyDescent="0.2">
      <c r="B1198" t="s">
        <v>557</v>
      </c>
      <c r="C1198" s="171">
        <v>2.0451388888889001E-2</v>
      </c>
      <c r="E1198" s="176">
        <v>16</v>
      </c>
      <c r="F1198" s="173">
        <v>41338</v>
      </c>
      <c r="G1198" s="172" t="s">
        <v>672</v>
      </c>
    </row>
    <row r="1199" spans="2:7" x14ac:dyDescent="0.2">
      <c r="B1199" t="s">
        <v>564</v>
      </c>
      <c r="C1199" s="171">
        <v>2.0532407407407E-2</v>
      </c>
      <c r="E1199" s="176">
        <v>16</v>
      </c>
      <c r="F1199" s="173">
        <v>41338</v>
      </c>
      <c r="G1199" s="172" t="s">
        <v>672</v>
      </c>
    </row>
    <row r="1200" spans="2:7" x14ac:dyDescent="0.2">
      <c r="B1200" t="s">
        <v>569</v>
      </c>
      <c r="C1200" s="171">
        <v>1.8240740740741002E-2</v>
      </c>
      <c r="E1200" s="176">
        <v>16</v>
      </c>
      <c r="F1200" s="173">
        <v>41338</v>
      </c>
      <c r="G1200" s="172" t="s">
        <v>672</v>
      </c>
    </row>
    <row r="1201" spans="2:7" x14ac:dyDescent="0.2">
      <c r="B1201" t="s">
        <v>573</v>
      </c>
      <c r="C1201" s="171">
        <v>1.7187500000000001E-2</v>
      </c>
      <c r="E1201" s="176">
        <v>16</v>
      </c>
      <c r="F1201" s="173">
        <v>41338</v>
      </c>
      <c r="G1201" s="172" t="s">
        <v>672</v>
      </c>
    </row>
    <row r="1202" spans="2:7" x14ac:dyDescent="0.2">
      <c r="B1202" t="s">
        <v>579</v>
      </c>
      <c r="C1202" s="171">
        <v>1.8402777777778E-2</v>
      </c>
      <c r="E1202" s="176">
        <v>16</v>
      </c>
      <c r="F1202" s="173">
        <v>41338</v>
      </c>
      <c r="G1202" s="172" t="s">
        <v>672</v>
      </c>
    </row>
    <row r="1203" spans="2:7" x14ac:dyDescent="0.2">
      <c r="B1203" t="s">
        <v>597</v>
      </c>
      <c r="C1203" s="171">
        <v>1.8749999999999999E-2</v>
      </c>
      <c r="E1203" s="176">
        <v>16</v>
      </c>
      <c r="F1203" s="173">
        <v>41338</v>
      </c>
      <c r="G1203" s="172" t="s">
        <v>672</v>
      </c>
    </row>
    <row r="1204" spans="2:7" x14ac:dyDescent="0.2">
      <c r="B1204" t="s">
        <v>603</v>
      </c>
      <c r="C1204" s="171">
        <v>2.0474537037036999E-2</v>
      </c>
      <c r="E1204" s="176">
        <v>16</v>
      </c>
      <c r="F1204" s="173">
        <v>41338</v>
      </c>
      <c r="G1204" s="172" t="s">
        <v>672</v>
      </c>
    </row>
    <row r="1205" spans="2:7" x14ac:dyDescent="0.2">
      <c r="B1205" t="s">
        <v>609</v>
      </c>
      <c r="C1205" s="171">
        <v>1.994212962963E-2</v>
      </c>
      <c r="E1205" s="176">
        <v>16</v>
      </c>
      <c r="F1205" s="173">
        <v>41338</v>
      </c>
      <c r="G1205" s="172" t="s">
        <v>672</v>
      </c>
    </row>
    <row r="1206" spans="2:7" x14ac:dyDescent="0.2">
      <c r="B1206" t="s">
        <v>615</v>
      </c>
      <c r="C1206" s="171">
        <v>1.9328703703704E-2</v>
      </c>
      <c r="E1206" s="176">
        <v>16</v>
      </c>
      <c r="F1206" s="173">
        <v>41338</v>
      </c>
      <c r="G1206" s="172" t="s">
        <v>672</v>
      </c>
    </row>
    <row r="1207" spans="2:7" x14ac:dyDescent="0.2">
      <c r="B1207" t="s">
        <v>625</v>
      </c>
      <c r="C1207" s="171">
        <v>1.7800925925926001E-2</v>
      </c>
      <c r="E1207" s="176">
        <v>16</v>
      </c>
      <c r="F1207" s="173">
        <v>41338</v>
      </c>
      <c r="G1207" s="172" t="s">
        <v>672</v>
      </c>
    </row>
    <row r="1208" spans="2:7" x14ac:dyDescent="0.2">
      <c r="B1208" t="s">
        <v>633</v>
      </c>
      <c r="C1208" s="171">
        <v>1.5752314814815E-2</v>
      </c>
      <c r="E1208" s="176">
        <v>16</v>
      </c>
      <c r="F1208" s="173">
        <v>41338</v>
      </c>
      <c r="G1208" s="172" t="s">
        <v>672</v>
      </c>
    </row>
    <row r="1209" spans="2:7" x14ac:dyDescent="0.2">
      <c r="B1209" t="s">
        <v>643</v>
      </c>
      <c r="C1209" s="171">
        <v>1.8090277777778E-2</v>
      </c>
      <c r="E1209" s="176">
        <v>16</v>
      </c>
      <c r="F1209" s="173">
        <v>41338</v>
      </c>
      <c r="G1209" s="172" t="s">
        <v>672</v>
      </c>
    </row>
    <row r="1210" spans="2:7" x14ac:dyDescent="0.2">
      <c r="B1210" t="s">
        <v>654</v>
      </c>
      <c r="C1210" s="171">
        <v>1.5729166666666999E-2</v>
      </c>
      <c r="E1210" s="176">
        <v>16</v>
      </c>
      <c r="F1210" s="173">
        <v>41338</v>
      </c>
      <c r="G1210" s="172" t="s">
        <v>672</v>
      </c>
    </row>
    <row r="1211" spans="2:7" x14ac:dyDescent="0.2">
      <c r="B1211" t="s">
        <v>655</v>
      </c>
      <c r="C1211" s="171">
        <v>1.4201388888888999E-2</v>
      </c>
      <c r="E1211" s="176">
        <v>16</v>
      </c>
      <c r="F1211" s="173">
        <v>41338</v>
      </c>
      <c r="G1211" s="172" t="s">
        <v>672</v>
      </c>
    </row>
    <row r="1212" spans="2:7" x14ac:dyDescent="0.2">
      <c r="B1212" t="s">
        <v>656</v>
      </c>
      <c r="C1212" s="171">
        <v>1.974537037037E-2</v>
      </c>
      <c r="E1212" s="176">
        <v>16</v>
      </c>
      <c r="F1212" s="173">
        <v>41338</v>
      </c>
      <c r="G1212" s="172" t="s">
        <v>672</v>
      </c>
    </row>
    <row r="1213" spans="2:7" x14ac:dyDescent="0.2">
      <c r="B1213" t="s">
        <v>660</v>
      </c>
      <c r="C1213" s="171">
        <v>1.9212962962963001E-2</v>
      </c>
      <c r="E1213" s="176">
        <v>16</v>
      </c>
      <c r="F1213" s="173">
        <v>41338</v>
      </c>
      <c r="G1213" s="172" t="s">
        <v>672</v>
      </c>
    </row>
    <row r="1214" spans="2:7" x14ac:dyDescent="0.2">
      <c r="B1214" t="s">
        <v>431</v>
      </c>
      <c r="C1214" s="171">
        <v>1.8252314814814999E-2</v>
      </c>
      <c r="E1214" s="176">
        <v>16</v>
      </c>
      <c r="F1214" s="173">
        <v>41345</v>
      </c>
      <c r="G1214" s="172" t="s">
        <v>672</v>
      </c>
    </row>
    <row r="1215" spans="2:7" x14ac:dyDescent="0.2">
      <c r="B1215" t="s">
        <v>432</v>
      </c>
      <c r="C1215" s="171">
        <v>1.5451388888889001E-2</v>
      </c>
      <c r="E1215" s="176">
        <v>16</v>
      </c>
      <c r="F1215" s="173">
        <v>41345</v>
      </c>
      <c r="G1215" s="172" t="s">
        <v>672</v>
      </c>
    </row>
    <row r="1216" spans="2:7" x14ac:dyDescent="0.2">
      <c r="B1216" t="s">
        <v>434</v>
      </c>
      <c r="C1216" s="171">
        <v>1.7604166666667E-2</v>
      </c>
      <c r="E1216" s="176">
        <v>16</v>
      </c>
      <c r="F1216" s="173">
        <v>41345</v>
      </c>
      <c r="G1216" s="172" t="s">
        <v>672</v>
      </c>
    </row>
    <row r="1217" spans="2:7" x14ac:dyDescent="0.2">
      <c r="B1217" t="s">
        <v>438</v>
      </c>
      <c r="C1217" s="171">
        <v>1.931712962963E-2</v>
      </c>
      <c r="E1217" s="176">
        <v>16</v>
      </c>
      <c r="F1217" s="173">
        <v>41345</v>
      </c>
      <c r="G1217" s="172" t="s">
        <v>672</v>
      </c>
    </row>
    <row r="1218" spans="2:7" x14ac:dyDescent="0.2">
      <c r="B1218" t="s">
        <v>439</v>
      </c>
      <c r="C1218" s="171">
        <v>1.943287037037E-2</v>
      </c>
      <c r="E1218" s="176">
        <v>16</v>
      </c>
      <c r="F1218" s="173">
        <v>41345</v>
      </c>
      <c r="G1218" s="172" t="s">
        <v>672</v>
      </c>
    </row>
    <row r="1219" spans="2:7" x14ac:dyDescent="0.2">
      <c r="B1219" t="s">
        <v>440</v>
      </c>
      <c r="C1219" s="171">
        <v>2.0208333333332999E-2</v>
      </c>
      <c r="E1219" s="176">
        <v>16</v>
      </c>
      <c r="F1219" s="173">
        <v>41345</v>
      </c>
      <c r="G1219" s="172" t="s">
        <v>672</v>
      </c>
    </row>
    <row r="1220" spans="2:7" x14ac:dyDescent="0.2">
      <c r="B1220" t="s">
        <v>441</v>
      </c>
      <c r="C1220" s="171">
        <v>2.0092592592592998E-2</v>
      </c>
      <c r="E1220" s="176">
        <v>16</v>
      </c>
      <c r="F1220" s="173">
        <v>41345</v>
      </c>
      <c r="G1220" s="172" t="s">
        <v>672</v>
      </c>
    </row>
    <row r="1221" spans="2:7" x14ac:dyDescent="0.2">
      <c r="B1221" t="s">
        <v>443</v>
      </c>
      <c r="C1221" s="171">
        <v>2.7268518518518001E-2</v>
      </c>
      <c r="E1221" s="176">
        <v>16</v>
      </c>
      <c r="F1221" s="173">
        <v>41345</v>
      </c>
      <c r="G1221" s="172" t="s">
        <v>672</v>
      </c>
    </row>
    <row r="1222" spans="2:7" x14ac:dyDescent="0.2">
      <c r="B1222" t="s">
        <v>445</v>
      </c>
      <c r="C1222" s="171">
        <v>2.0775462962962999E-2</v>
      </c>
      <c r="E1222" s="176">
        <v>16</v>
      </c>
      <c r="F1222" s="173">
        <v>41345</v>
      </c>
      <c r="G1222" s="172" t="s">
        <v>672</v>
      </c>
    </row>
    <row r="1223" spans="2:7" x14ac:dyDescent="0.2">
      <c r="B1223" t="s">
        <v>446</v>
      </c>
      <c r="C1223" s="171">
        <v>1.8668981481482001E-2</v>
      </c>
      <c r="E1223" s="176">
        <v>16</v>
      </c>
      <c r="F1223" s="173">
        <v>41345</v>
      </c>
      <c r="G1223" s="172" t="s">
        <v>672</v>
      </c>
    </row>
    <row r="1224" spans="2:7" x14ac:dyDescent="0.2">
      <c r="B1224" t="s">
        <v>450</v>
      </c>
      <c r="C1224" s="171">
        <v>1.5104166666667E-2</v>
      </c>
      <c r="E1224" s="176">
        <v>16</v>
      </c>
      <c r="F1224" s="173">
        <v>41345</v>
      </c>
      <c r="G1224" s="172" t="s">
        <v>672</v>
      </c>
    </row>
    <row r="1225" spans="2:7" x14ac:dyDescent="0.2">
      <c r="B1225" t="s">
        <v>454</v>
      </c>
      <c r="C1225" s="171">
        <v>1.6620370370370001E-2</v>
      </c>
      <c r="E1225" s="176">
        <v>16</v>
      </c>
      <c r="F1225" s="173">
        <v>41345</v>
      </c>
      <c r="G1225" s="172" t="s">
        <v>672</v>
      </c>
    </row>
    <row r="1226" spans="2:7" x14ac:dyDescent="0.2">
      <c r="B1226" t="s">
        <v>457</v>
      </c>
      <c r="C1226" s="171">
        <v>1.4814814814814999E-2</v>
      </c>
      <c r="E1226" s="176">
        <v>16</v>
      </c>
      <c r="F1226" s="173">
        <v>41345</v>
      </c>
      <c r="G1226" s="172" t="s">
        <v>672</v>
      </c>
    </row>
    <row r="1227" spans="2:7" x14ac:dyDescent="0.2">
      <c r="B1227" t="s">
        <v>430</v>
      </c>
      <c r="C1227" s="171">
        <v>1.8414351851852001E-2</v>
      </c>
      <c r="E1227" s="176">
        <v>16</v>
      </c>
      <c r="F1227" s="173">
        <v>41345</v>
      </c>
      <c r="G1227" s="172" t="s">
        <v>672</v>
      </c>
    </row>
    <row r="1228" spans="2:7" x14ac:dyDescent="0.2">
      <c r="B1228" t="s">
        <v>422</v>
      </c>
      <c r="C1228" s="171">
        <v>1.5590277777778E-2</v>
      </c>
      <c r="E1228" s="176">
        <v>16</v>
      </c>
      <c r="F1228" s="173">
        <v>41345</v>
      </c>
      <c r="G1228" s="172" t="s">
        <v>672</v>
      </c>
    </row>
    <row r="1229" spans="2:7" x14ac:dyDescent="0.2">
      <c r="B1229" t="s">
        <v>473</v>
      </c>
      <c r="C1229" s="171">
        <v>1.6180555555556E-2</v>
      </c>
      <c r="E1229" s="176">
        <v>16</v>
      </c>
      <c r="F1229" s="173">
        <v>41345</v>
      </c>
      <c r="G1229" s="172" t="s">
        <v>672</v>
      </c>
    </row>
    <row r="1230" spans="2:7" x14ac:dyDescent="0.2">
      <c r="B1230" t="s">
        <v>476</v>
      </c>
      <c r="C1230" s="171">
        <v>1.5439814814815E-2</v>
      </c>
      <c r="E1230" s="176">
        <v>16</v>
      </c>
      <c r="F1230" s="173">
        <v>41345</v>
      </c>
      <c r="G1230" s="172" t="s">
        <v>672</v>
      </c>
    </row>
    <row r="1231" spans="2:7" x14ac:dyDescent="0.2">
      <c r="B1231" t="s">
        <v>481</v>
      </c>
      <c r="C1231" s="171">
        <v>1.6504629629630001E-2</v>
      </c>
      <c r="E1231" s="176">
        <v>16</v>
      </c>
      <c r="F1231" s="173">
        <v>41345</v>
      </c>
      <c r="G1231" s="172" t="s">
        <v>672</v>
      </c>
    </row>
    <row r="1232" spans="2:7" x14ac:dyDescent="0.2">
      <c r="B1232" t="s">
        <v>482</v>
      </c>
      <c r="C1232" s="171">
        <v>1.8391203703704E-2</v>
      </c>
      <c r="E1232" s="176">
        <v>16</v>
      </c>
      <c r="F1232" s="173">
        <v>41345</v>
      </c>
      <c r="G1232" s="172" t="s">
        <v>672</v>
      </c>
    </row>
    <row r="1233" spans="2:7" x14ac:dyDescent="0.2">
      <c r="B1233" t="s">
        <v>483</v>
      </c>
      <c r="C1233" s="171">
        <v>1.7268518518517999E-2</v>
      </c>
      <c r="E1233" s="176">
        <v>16</v>
      </c>
      <c r="F1233" s="173">
        <v>41345</v>
      </c>
      <c r="G1233" s="172" t="s">
        <v>672</v>
      </c>
    </row>
    <row r="1234" spans="2:7" x14ac:dyDescent="0.2">
      <c r="B1234" t="s">
        <v>426</v>
      </c>
      <c r="C1234" s="171">
        <v>1.9733796296296E-2</v>
      </c>
      <c r="E1234" s="176">
        <v>16</v>
      </c>
      <c r="F1234" s="173">
        <v>41345</v>
      </c>
      <c r="G1234" s="172" t="s">
        <v>672</v>
      </c>
    </row>
    <row r="1235" spans="2:7" x14ac:dyDescent="0.2">
      <c r="B1235" t="s">
        <v>486</v>
      </c>
      <c r="C1235" s="171">
        <v>1.8657407407407001E-2</v>
      </c>
      <c r="E1235" s="176">
        <v>16</v>
      </c>
      <c r="F1235" s="173">
        <v>41345</v>
      </c>
      <c r="G1235" s="172" t="s">
        <v>672</v>
      </c>
    </row>
    <row r="1236" spans="2:7" x14ac:dyDescent="0.2">
      <c r="B1236" t="s">
        <v>487</v>
      </c>
      <c r="C1236" s="171">
        <v>1.9212962962963001E-2</v>
      </c>
      <c r="E1236" s="176">
        <v>16</v>
      </c>
      <c r="F1236" s="173">
        <v>41345</v>
      </c>
      <c r="G1236" s="172" t="s">
        <v>672</v>
      </c>
    </row>
    <row r="1237" spans="2:7" x14ac:dyDescent="0.2">
      <c r="B1237" t="s">
        <v>488</v>
      </c>
      <c r="C1237" s="171">
        <v>1.8993055555555999E-2</v>
      </c>
      <c r="E1237" s="176">
        <v>16</v>
      </c>
      <c r="F1237" s="173">
        <v>41345</v>
      </c>
      <c r="G1237" s="172" t="s">
        <v>672</v>
      </c>
    </row>
    <row r="1238" spans="2:7" x14ac:dyDescent="0.2">
      <c r="B1238" t="s">
        <v>420</v>
      </c>
      <c r="C1238" s="171">
        <v>1.5636574074074001E-2</v>
      </c>
      <c r="E1238" s="176">
        <v>16</v>
      </c>
      <c r="F1238" s="173">
        <v>41345</v>
      </c>
      <c r="G1238" s="172" t="s">
        <v>672</v>
      </c>
    </row>
    <row r="1239" spans="2:7" x14ac:dyDescent="0.2">
      <c r="B1239" t="s">
        <v>489</v>
      </c>
      <c r="C1239" s="171">
        <v>1.7187500000000001E-2</v>
      </c>
      <c r="E1239" s="176">
        <v>16</v>
      </c>
      <c r="F1239" s="173">
        <v>41345</v>
      </c>
      <c r="G1239" s="172" t="s">
        <v>672</v>
      </c>
    </row>
    <row r="1240" spans="2:7" x14ac:dyDescent="0.2">
      <c r="B1240" t="s">
        <v>493</v>
      </c>
      <c r="C1240" s="171">
        <v>1.7870370370369999E-2</v>
      </c>
      <c r="E1240" s="176">
        <v>16</v>
      </c>
      <c r="F1240" s="173">
        <v>41345</v>
      </c>
      <c r="G1240" s="172" t="s">
        <v>672</v>
      </c>
    </row>
    <row r="1241" spans="2:7" x14ac:dyDescent="0.2">
      <c r="B1241" t="s">
        <v>495</v>
      </c>
      <c r="C1241" s="171">
        <v>1.5983796296296E-2</v>
      </c>
      <c r="E1241" s="176">
        <v>16</v>
      </c>
      <c r="F1241" s="173">
        <v>41345</v>
      </c>
      <c r="G1241" s="172" t="s">
        <v>672</v>
      </c>
    </row>
    <row r="1242" spans="2:7" x14ac:dyDescent="0.2">
      <c r="B1242" t="s">
        <v>425</v>
      </c>
      <c r="C1242" s="171">
        <v>1.7754629629629998E-2</v>
      </c>
      <c r="E1242" s="176">
        <v>16</v>
      </c>
      <c r="F1242" s="173">
        <v>41345</v>
      </c>
      <c r="G1242" s="172" t="s">
        <v>672</v>
      </c>
    </row>
    <row r="1243" spans="2:7" x14ac:dyDescent="0.2">
      <c r="B1243" t="s">
        <v>496</v>
      </c>
      <c r="C1243" s="171">
        <v>1.6493055555556E-2</v>
      </c>
      <c r="E1243" s="176">
        <v>16</v>
      </c>
      <c r="F1243" s="173">
        <v>41345</v>
      </c>
      <c r="G1243" s="172" t="s">
        <v>672</v>
      </c>
    </row>
    <row r="1244" spans="2:7" x14ac:dyDescent="0.2">
      <c r="B1244" t="s">
        <v>497</v>
      </c>
      <c r="C1244" s="171">
        <v>1.6736111111111E-2</v>
      </c>
      <c r="E1244" s="176">
        <v>16</v>
      </c>
      <c r="F1244" s="173">
        <v>41345</v>
      </c>
      <c r="G1244" s="172" t="s">
        <v>672</v>
      </c>
    </row>
    <row r="1245" spans="2:7" x14ac:dyDescent="0.2">
      <c r="B1245" t="s">
        <v>499</v>
      </c>
      <c r="C1245" s="171">
        <v>1.7094907407407E-2</v>
      </c>
      <c r="E1245" s="176">
        <v>16</v>
      </c>
      <c r="F1245" s="173">
        <v>41345</v>
      </c>
      <c r="G1245" s="172" t="s">
        <v>672</v>
      </c>
    </row>
    <row r="1246" spans="2:7" x14ac:dyDescent="0.2">
      <c r="B1246" t="s">
        <v>500</v>
      </c>
      <c r="C1246" s="171">
        <v>1.6898148148147999E-2</v>
      </c>
      <c r="E1246" s="176">
        <v>16</v>
      </c>
      <c r="F1246" s="173">
        <v>41345</v>
      </c>
      <c r="G1246" s="172" t="s">
        <v>672</v>
      </c>
    </row>
    <row r="1247" spans="2:7" x14ac:dyDescent="0.2">
      <c r="B1247" t="s">
        <v>504</v>
      </c>
      <c r="C1247" s="171">
        <v>1.6284722222221999E-2</v>
      </c>
      <c r="E1247" s="176">
        <v>16</v>
      </c>
      <c r="F1247" s="173">
        <v>41345</v>
      </c>
      <c r="G1247" s="172" t="s">
        <v>672</v>
      </c>
    </row>
    <row r="1248" spans="2:7" x14ac:dyDescent="0.2">
      <c r="B1248" t="s">
        <v>506</v>
      </c>
      <c r="C1248" s="171">
        <v>1.6863425925926E-2</v>
      </c>
      <c r="E1248" s="176">
        <v>16</v>
      </c>
      <c r="F1248" s="173">
        <v>41345</v>
      </c>
      <c r="G1248" s="172" t="s">
        <v>672</v>
      </c>
    </row>
    <row r="1249" spans="2:7" x14ac:dyDescent="0.2">
      <c r="B1249" t="s">
        <v>513</v>
      </c>
      <c r="C1249" s="171">
        <v>1.6006944444444001E-2</v>
      </c>
      <c r="E1249" s="176">
        <v>16</v>
      </c>
      <c r="F1249" s="173">
        <v>41345</v>
      </c>
      <c r="G1249" s="172" t="s">
        <v>672</v>
      </c>
    </row>
    <row r="1250" spans="2:7" x14ac:dyDescent="0.2">
      <c r="B1250" t="s">
        <v>514</v>
      </c>
      <c r="C1250" s="171">
        <v>1.7581018518518E-2</v>
      </c>
      <c r="E1250" s="176">
        <v>16</v>
      </c>
      <c r="F1250" s="173">
        <v>41345</v>
      </c>
      <c r="G1250" s="172" t="s">
        <v>672</v>
      </c>
    </row>
    <row r="1251" spans="2:7" x14ac:dyDescent="0.2">
      <c r="B1251" t="s">
        <v>515</v>
      </c>
      <c r="C1251" s="171">
        <v>1.5625E-2</v>
      </c>
      <c r="E1251" s="176">
        <v>16</v>
      </c>
      <c r="F1251" s="173">
        <v>41345</v>
      </c>
      <c r="G1251" s="172" t="s">
        <v>672</v>
      </c>
    </row>
    <row r="1252" spans="2:7" x14ac:dyDescent="0.2">
      <c r="B1252" t="s">
        <v>519</v>
      </c>
      <c r="C1252" s="171">
        <v>1.6956018518517999E-2</v>
      </c>
      <c r="E1252" s="176">
        <v>16</v>
      </c>
      <c r="F1252" s="173">
        <v>41345</v>
      </c>
      <c r="G1252" s="172" t="s">
        <v>672</v>
      </c>
    </row>
    <row r="1253" spans="2:7" x14ac:dyDescent="0.2">
      <c r="B1253" t="s">
        <v>524</v>
      </c>
      <c r="C1253" s="171">
        <v>1.6168981481481999E-2</v>
      </c>
      <c r="E1253" s="176">
        <v>16</v>
      </c>
      <c r="F1253" s="173">
        <v>41345</v>
      </c>
      <c r="G1253" s="172" t="s">
        <v>672</v>
      </c>
    </row>
    <row r="1254" spans="2:7" x14ac:dyDescent="0.2">
      <c r="B1254" t="s">
        <v>528</v>
      </c>
      <c r="C1254" s="171">
        <v>1.6875000000000001E-2</v>
      </c>
      <c r="E1254" s="176">
        <v>16</v>
      </c>
      <c r="F1254" s="173">
        <v>41345</v>
      </c>
      <c r="G1254" s="172" t="s">
        <v>672</v>
      </c>
    </row>
    <row r="1255" spans="2:7" x14ac:dyDescent="0.2">
      <c r="B1255" t="s">
        <v>529</v>
      </c>
      <c r="C1255" s="171">
        <v>1.7719907407407001E-2</v>
      </c>
      <c r="E1255" s="176">
        <v>16</v>
      </c>
      <c r="F1255" s="173">
        <v>41345</v>
      </c>
      <c r="G1255" s="172" t="s">
        <v>672</v>
      </c>
    </row>
    <row r="1256" spans="2:7" x14ac:dyDescent="0.2">
      <c r="B1256" t="s">
        <v>421</v>
      </c>
      <c r="C1256" s="171">
        <v>1.5821759259259001E-2</v>
      </c>
      <c r="E1256" s="176">
        <v>16</v>
      </c>
      <c r="F1256" s="173">
        <v>41345</v>
      </c>
      <c r="G1256" s="172" t="s">
        <v>672</v>
      </c>
    </row>
    <row r="1257" spans="2:7" x14ac:dyDescent="0.2">
      <c r="B1257" t="s">
        <v>530</v>
      </c>
      <c r="C1257" s="171">
        <v>1.6990740740741E-2</v>
      </c>
      <c r="E1257" s="176">
        <v>16</v>
      </c>
      <c r="F1257" s="173">
        <v>41345</v>
      </c>
      <c r="G1257" s="172" t="s">
        <v>672</v>
      </c>
    </row>
    <row r="1258" spans="2:7" x14ac:dyDescent="0.2">
      <c r="B1258" t="s">
        <v>533</v>
      </c>
      <c r="C1258" s="171">
        <v>1.8182870370369999E-2</v>
      </c>
      <c r="E1258" s="176">
        <v>16</v>
      </c>
      <c r="F1258" s="173">
        <v>41345</v>
      </c>
      <c r="G1258" s="172" t="s">
        <v>672</v>
      </c>
    </row>
    <row r="1259" spans="2:7" x14ac:dyDescent="0.2">
      <c r="B1259" t="s">
        <v>534</v>
      </c>
      <c r="C1259" s="171">
        <v>2.1574074074073999E-2</v>
      </c>
      <c r="E1259" s="176">
        <v>16</v>
      </c>
      <c r="F1259" s="173">
        <v>41345</v>
      </c>
      <c r="G1259" s="172" t="s">
        <v>672</v>
      </c>
    </row>
    <row r="1260" spans="2:7" x14ac:dyDescent="0.2">
      <c r="B1260" t="s">
        <v>537</v>
      </c>
      <c r="C1260" s="171">
        <v>1.9733796296296E-2</v>
      </c>
      <c r="E1260" s="176">
        <v>16</v>
      </c>
      <c r="F1260" s="173">
        <v>41345</v>
      </c>
      <c r="G1260" s="172" t="s">
        <v>672</v>
      </c>
    </row>
    <row r="1261" spans="2:7" x14ac:dyDescent="0.2">
      <c r="B1261" t="s">
        <v>538</v>
      </c>
      <c r="C1261" s="171">
        <v>2.0358796296296E-2</v>
      </c>
      <c r="E1261" s="176">
        <v>16</v>
      </c>
      <c r="F1261" s="173">
        <v>41345</v>
      </c>
      <c r="G1261" s="172" t="s">
        <v>672</v>
      </c>
    </row>
    <row r="1262" spans="2:7" x14ac:dyDescent="0.2">
      <c r="B1262" t="s">
        <v>428</v>
      </c>
      <c r="C1262" s="171">
        <v>1.7731481481482E-2</v>
      </c>
      <c r="E1262" s="176">
        <v>16</v>
      </c>
      <c r="F1262" s="173">
        <v>41345</v>
      </c>
      <c r="G1262" s="172" t="s">
        <v>672</v>
      </c>
    </row>
    <row r="1263" spans="2:7" x14ac:dyDescent="0.2">
      <c r="B1263" t="s">
        <v>543</v>
      </c>
      <c r="C1263" s="171">
        <v>1.7893518518518E-2</v>
      </c>
      <c r="E1263" s="176">
        <v>16</v>
      </c>
      <c r="F1263" s="173">
        <v>41345</v>
      </c>
      <c r="G1263" s="172" t="s">
        <v>672</v>
      </c>
    </row>
    <row r="1264" spans="2:7" x14ac:dyDescent="0.2">
      <c r="B1264" t="s">
        <v>544</v>
      </c>
      <c r="C1264" s="171">
        <v>1.8460648148148E-2</v>
      </c>
      <c r="E1264" s="176">
        <v>16</v>
      </c>
      <c r="F1264" s="173">
        <v>41345</v>
      </c>
      <c r="G1264" s="172" t="s">
        <v>672</v>
      </c>
    </row>
    <row r="1265" spans="2:7" x14ac:dyDescent="0.2">
      <c r="B1265" t="s">
        <v>550</v>
      </c>
      <c r="C1265" s="171">
        <v>1.6469907407406999E-2</v>
      </c>
      <c r="E1265" s="176">
        <v>16</v>
      </c>
      <c r="F1265" s="173">
        <v>41345</v>
      </c>
      <c r="G1265" s="172" t="s">
        <v>672</v>
      </c>
    </row>
    <row r="1266" spans="2:7" x14ac:dyDescent="0.2">
      <c r="B1266" t="s">
        <v>551</v>
      </c>
      <c r="C1266" s="171">
        <v>1.8900462962963001E-2</v>
      </c>
      <c r="E1266" s="176">
        <v>16</v>
      </c>
      <c r="F1266" s="173">
        <v>41345</v>
      </c>
      <c r="G1266" s="172" t="s">
        <v>672</v>
      </c>
    </row>
    <row r="1267" spans="2:7" x14ac:dyDescent="0.2">
      <c r="B1267" t="s">
        <v>554</v>
      </c>
      <c r="C1267" s="171">
        <v>1.8124999999999999E-2</v>
      </c>
      <c r="E1267" s="176">
        <v>16</v>
      </c>
      <c r="F1267" s="173">
        <v>41345</v>
      </c>
      <c r="G1267" s="172" t="s">
        <v>672</v>
      </c>
    </row>
    <row r="1268" spans="2:7" x14ac:dyDescent="0.2">
      <c r="B1268" t="s">
        <v>562</v>
      </c>
      <c r="C1268" s="171">
        <v>1.6678240740741E-2</v>
      </c>
      <c r="E1268" s="176">
        <v>16</v>
      </c>
      <c r="F1268" s="173">
        <v>41345</v>
      </c>
      <c r="G1268" s="172" t="s">
        <v>672</v>
      </c>
    </row>
    <row r="1269" spans="2:7" x14ac:dyDescent="0.2">
      <c r="B1269" t="s">
        <v>564</v>
      </c>
      <c r="C1269" s="171">
        <v>1.994212962963E-2</v>
      </c>
      <c r="E1269" s="176">
        <v>16</v>
      </c>
      <c r="F1269" s="173">
        <v>41345</v>
      </c>
      <c r="G1269" s="172" t="s">
        <v>672</v>
      </c>
    </row>
    <row r="1270" spans="2:7" x14ac:dyDescent="0.2">
      <c r="B1270" t="s">
        <v>566</v>
      </c>
      <c r="C1270" s="171">
        <v>2.1018518518517999E-2</v>
      </c>
      <c r="E1270" s="176">
        <v>16</v>
      </c>
      <c r="F1270" s="173">
        <v>41345</v>
      </c>
      <c r="G1270" s="172" t="s">
        <v>672</v>
      </c>
    </row>
    <row r="1271" spans="2:7" x14ac:dyDescent="0.2">
      <c r="B1271" t="s">
        <v>568</v>
      </c>
      <c r="C1271" s="171">
        <v>2.0057870370370001E-2</v>
      </c>
      <c r="E1271" s="176">
        <v>16</v>
      </c>
      <c r="F1271" s="173">
        <v>41345</v>
      </c>
      <c r="G1271" s="172" t="s">
        <v>672</v>
      </c>
    </row>
    <row r="1272" spans="2:7" x14ac:dyDescent="0.2">
      <c r="B1272" t="s">
        <v>569</v>
      </c>
      <c r="C1272" s="171">
        <v>1.8611111111110999E-2</v>
      </c>
      <c r="E1272" s="176">
        <v>16</v>
      </c>
      <c r="F1272" s="173">
        <v>41345</v>
      </c>
      <c r="G1272" s="172" t="s">
        <v>672</v>
      </c>
    </row>
    <row r="1273" spans="2:7" x14ac:dyDescent="0.2">
      <c r="B1273" t="s">
        <v>586</v>
      </c>
      <c r="C1273" s="171">
        <v>1.7430555555556001E-2</v>
      </c>
      <c r="E1273" s="176">
        <v>16</v>
      </c>
      <c r="F1273" s="173">
        <v>41345</v>
      </c>
      <c r="G1273" s="172" t="s">
        <v>672</v>
      </c>
    </row>
    <row r="1274" spans="2:7" x14ac:dyDescent="0.2">
      <c r="B1274" t="s">
        <v>590</v>
      </c>
      <c r="C1274" s="171">
        <v>1.6967592592592999E-2</v>
      </c>
      <c r="E1274" s="176">
        <v>16</v>
      </c>
      <c r="F1274" s="173">
        <v>41345</v>
      </c>
      <c r="G1274" s="172" t="s">
        <v>672</v>
      </c>
    </row>
    <row r="1275" spans="2:7" x14ac:dyDescent="0.2">
      <c r="B1275" t="s">
        <v>595</v>
      </c>
      <c r="C1275" s="171">
        <v>1.7303240740741001E-2</v>
      </c>
      <c r="E1275" s="176">
        <v>16</v>
      </c>
      <c r="F1275" s="173">
        <v>41345</v>
      </c>
      <c r="G1275" s="172" t="s">
        <v>672</v>
      </c>
    </row>
    <row r="1276" spans="2:7" x14ac:dyDescent="0.2">
      <c r="B1276" t="s">
        <v>597</v>
      </c>
      <c r="C1276" s="171">
        <v>1.8993055555555999E-2</v>
      </c>
      <c r="E1276" s="176">
        <v>16</v>
      </c>
      <c r="F1276" s="173">
        <v>41345</v>
      </c>
      <c r="G1276" s="172" t="s">
        <v>672</v>
      </c>
    </row>
    <row r="1277" spans="2:7" x14ac:dyDescent="0.2">
      <c r="B1277" t="s">
        <v>603</v>
      </c>
      <c r="C1277" s="171">
        <v>2.0694444444443998E-2</v>
      </c>
      <c r="E1277" s="176">
        <v>16</v>
      </c>
      <c r="F1277" s="173">
        <v>41345</v>
      </c>
      <c r="G1277" s="172" t="s">
        <v>672</v>
      </c>
    </row>
    <row r="1278" spans="2:7" x14ac:dyDescent="0.2">
      <c r="B1278" t="s">
        <v>604</v>
      </c>
      <c r="C1278" s="171">
        <v>2.2407407407407001E-2</v>
      </c>
      <c r="E1278" s="176">
        <v>16</v>
      </c>
      <c r="F1278" s="173">
        <v>41345</v>
      </c>
      <c r="G1278" s="172" t="s">
        <v>672</v>
      </c>
    </row>
    <row r="1279" spans="2:7" x14ac:dyDescent="0.2">
      <c r="B1279" t="s">
        <v>609</v>
      </c>
      <c r="C1279" s="171">
        <v>1.9988425925926E-2</v>
      </c>
      <c r="E1279" s="176">
        <v>16</v>
      </c>
      <c r="F1279" s="173">
        <v>41345</v>
      </c>
      <c r="G1279" s="172" t="s">
        <v>672</v>
      </c>
    </row>
    <row r="1280" spans="2:7" x14ac:dyDescent="0.2">
      <c r="B1280" t="s">
        <v>615</v>
      </c>
      <c r="C1280" s="171">
        <v>1.9131944444444E-2</v>
      </c>
      <c r="E1280" s="176">
        <v>16</v>
      </c>
      <c r="F1280" s="173">
        <v>41345</v>
      </c>
      <c r="G1280" s="172" t="s">
        <v>672</v>
      </c>
    </row>
    <row r="1281" spans="2:7" x14ac:dyDescent="0.2">
      <c r="B1281" t="s">
        <v>622</v>
      </c>
      <c r="C1281" s="171">
        <v>1.5625E-2</v>
      </c>
      <c r="E1281" s="176">
        <v>16</v>
      </c>
      <c r="F1281" s="173">
        <v>41345</v>
      </c>
      <c r="G1281" s="172" t="s">
        <v>672</v>
      </c>
    </row>
    <row r="1282" spans="2:7" x14ac:dyDescent="0.2">
      <c r="B1282" t="s">
        <v>625</v>
      </c>
      <c r="C1282" s="171">
        <v>1.8090277777778E-2</v>
      </c>
      <c r="E1282" s="176">
        <v>16</v>
      </c>
      <c r="F1282" s="173">
        <v>41345</v>
      </c>
      <c r="G1282" s="172" t="s">
        <v>672</v>
      </c>
    </row>
    <row r="1283" spans="2:7" x14ac:dyDescent="0.2">
      <c r="B1283" t="s">
        <v>627</v>
      </c>
      <c r="C1283" s="171">
        <v>1.6909722222222E-2</v>
      </c>
      <c r="E1283" s="176">
        <v>16</v>
      </c>
      <c r="F1283" s="173">
        <v>41345</v>
      </c>
      <c r="G1283" s="172" t="s">
        <v>672</v>
      </c>
    </row>
    <row r="1284" spans="2:7" x14ac:dyDescent="0.2">
      <c r="B1284" t="s">
        <v>634</v>
      </c>
      <c r="C1284" s="171">
        <v>2.0613425925926E-2</v>
      </c>
      <c r="E1284" s="176">
        <v>16</v>
      </c>
      <c r="F1284" s="173">
        <v>41345</v>
      </c>
      <c r="G1284" s="172" t="s">
        <v>672</v>
      </c>
    </row>
    <row r="1285" spans="2:7" x14ac:dyDescent="0.2">
      <c r="B1285" t="s">
        <v>641</v>
      </c>
      <c r="C1285" s="171">
        <v>1.8553240740740998E-2</v>
      </c>
      <c r="E1285" s="176">
        <v>16</v>
      </c>
      <c r="F1285" s="173">
        <v>41345</v>
      </c>
      <c r="G1285" s="172" t="s">
        <v>672</v>
      </c>
    </row>
    <row r="1286" spans="2:7" x14ac:dyDescent="0.2">
      <c r="B1286" t="s">
        <v>652</v>
      </c>
      <c r="C1286" s="171">
        <v>1.8981481481482002E-2</v>
      </c>
      <c r="E1286" s="176">
        <v>16</v>
      </c>
      <c r="F1286" s="173">
        <v>41345</v>
      </c>
      <c r="G1286" s="172" t="s">
        <v>672</v>
      </c>
    </row>
    <row r="1287" spans="2:7" x14ac:dyDescent="0.2">
      <c r="B1287" t="s">
        <v>661</v>
      </c>
      <c r="C1287" s="171">
        <v>1.8530092592593E-2</v>
      </c>
      <c r="E1287" s="176">
        <v>16</v>
      </c>
      <c r="F1287" s="173">
        <v>41345</v>
      </c>
      <c r="G1287" s="172" t="s">
        <v>672</v>
      </c>
    </row>
    <row r="1288" spans="2:7" x14ac:dyDescent="0.2">
      <c r="B1288" t="s">
        <v>431</v>
      </c>
      <c r="C1288" s="171">
        <v>1.7789351851852001E-2</v>
      </c>
      <c r="E1288" s="176">
        <v>16</v>
      </c>
      <c r="F1288" s="173">
        <v>41359</v>
      </c>
      <c r="G1288" s="172" t="s">
        <v>672</v>
      </c>
    </row>
    <row r="1289" spans="2:7" x14ac:dyDescent="0.2">
      <c r="B1289" t="s">
        <v>432</v>
      </c>
      <c r="C1289" s="171">
        <v>1.5752314814815E-2</v>
      </c>
      <c r="E1289" s="176">
        <v>16</v>
      </c>
      <c r="F1289" s="173">
        <v>41359</v>
      </c>
      <c r="G1289" s="172" t="s">
        <v>672</v>
      </c>
    </row>
    <row r="1290" spans="2:7" x14ac:dyDescent="0.2">
      <c r="B1290" t="s">
        <v>434</v>
      </c>
      <c r="C1290" s="171">
        <v>1.7476851851852E-2</v>
      </c>
      <c r="E1290" s="176">
        <v>16</v>
      </c>
      <c r="F1290" s="173">
        <v>41359</v>
      </c>
      <c r="G1290" s="172" t="s">
        <v>672</v>
      </c>
    </row>
    <row r="1291" spans="2:7" x14ac:dyDescent="0.2">
      <c r="B1291" t="s">
        <v>438</v>
      </c>
      <c r="C1291" s="171">
        <v>1.9270833333333001E-2</v>
      </c>
      <c r="E1291" s="176">
        <v>16</v>
      </c>
      <c r="F1291" s="173">
        <v>41359</v>
      </c>
      <c r="G1291" s="172" t="s">
        <v>672</v>
      </c>
    </row>
    <row r="1292" spans="2:7" x14ac:dyDescent="0.2">
      <c r="B1292" t="s">
        <v>439</v>
      </c>
      <c r="C1292" s="171">
        <v>1.9826388888889001E-2</v>
      </c>
      <c r="E1292" s="176">
        <v>16</v>
      </c>
      <c r="F1292" s="173">
        <v>41359</v>
      </c>
      <c r="G1292" s="172" t="s">
        <v>672</v>
      </c>
    </row>
    <row r="1293" spans="2:7" x14ac:dyDescent="0.2">
      <c r="B1293" t="s">
        <v>440</v>
      </c>
      <c r="C1293" s="171">
        <v>1.9178240740740999E-2</v>
      </c>
      <c r="E1293" s="176">
        <v>16</v>
      </c>
      <c r="F1293" s="173">
        <v>41359</v>
      </c>
      <c r="G1293" s="172" t="s">
        <v>672</v>
      </c>
    </row>
    <row r="1294" spans="2:7" x14ac:dyDescent="0.2">
      <c r="B1294" t="s">
        <v>441</v>
      </c>
      <c r="C1294" s="171">
        <v>1.9652777777778001E-2</v>
      </c>
      <c r="E1294" s="176">
        <v>16</v>
      </c>
      <c r="F1294" s="173">
        <v>41359</v>
      </c>
      <c r="G1294" s="172" t="s">
        <v>672</v>
      </c>
    </row>
    <row r="1295" spans="2:7" x14ac:dyDescent="0.2">
      <c r="B1295" t="s">
        <v>446</v>
      </c>
      <c r="C1295" s="171">
        <v>1.8888888888889E-2</v>
      </c>
      <c r="E1295" s="176">
        <v>16</v>
      </c>
      <c r="F1295" s="173">
        <v>41359</v>
      </c>
      <c r="G1295" s="172" t="s">
        <v>672</v>
      </c>
    </row>
    <row r="1296" spans="2:7" x14ac:dyDescent="0.2">
      <c r="B1296" t="s">
        <v>450</v>
      </c>
      <c r="C1296" s="171">
        <v>1.5555555555555999E-2</v>
      </c>
      <c r="E1296" s="176">
        <v>16</v>
      </c>
      <c r="F1296" s="173">
        <v>41359</v>
      </c>
      <c r="G1296" s="172" t="s">
        <v>672</v>
      </c>
    </row>
    <row r="1297" spans="2:7" x14ac:dyDescent="0.2">
      <c r="B1297" t="s">
        <v>454</v>
      </c>
      <c r="C1297" s="171">
        <v>1.7222222222222E-2</v>
      </c>
      <c r="E1297" s="176">
        <v>16</v>
      </c>
      <c r="F1297" s="173">
        <v>41359</v>
      </c>
      <c r="G1297" s="172" t="s">
        <v>672</v>
      </c>
    </row>
    <row r="1298" spans="2:7" x14ac:dyDescent="0.2">
      <c r="B1298" t="s">
        <v>456</v>
      </c>
      <c r="C1298" s="171">
        <v>1.8645833333333001E-2</v>
      </c>
      <c r="E1298" s="176">
        <v>16</v>
      </c>
      <c r="F1298" s="173">
        <v>41359</v>
      </c>
      <c r="G1298" s="172" t="s">
        <v>672</v>
      </c>
    </row>
    <row r="1299" spans="2:7" x14ac:dyDescent="0.2">
      <c r="B1299" t="s">
        <v>457</v>
      </c>
      <c r="C1299" s="171">
        <v>1.4907407407407E-2</v>
      </c>
      <c r="E1299" s="176">
        <v>16</v>
      </c>
      <c r="F1299" s="173">
        <v>41359</v>
      </c>
      <c r="G1299" s="172" t="s">
        <v>672</v>
      </c>
    </row>
    <row r="1300" spans="2:7" x14ac:dyDescent="0.2">
      <c r="B1300" t="s">
        <v>462</v>
      </c>
      <c r="C1300" s="171">
        <v>1.6932870370370001E-2</v>
      </c>
      <c r="E1300" s="176">
        <v>16</v>
      </c>
      <c r="F1300" s="173">
        <v>41359</v>
      </c>
      <c r="G1300" s="172" t="s">
        <v>672</v>
      </c>
    </row>
    <row r="1301" spans="2:7" x14ac:dyDescent="0.2">
      <c r="B1301" t="s">
        <v>465</v>
      </c>
      <c r="C1301" s="171">
        <v>1.6122685185185E-2</v>
      </c>
      <c r="E1301" s="176">
        <v>16</v>
      </c>
      <c r="F1301" s="173">
        <v>41359</v>
      </c>
      <c r="G1301" s="172" t="s">
        <v>672</v>
      </c>
    </row>
    <row r="1302" spans="2:7" x14ac:dyDescent="0.2">
      <c r="B1302" t="s">
        <v>467</v>
      </c>
      <c r="C1302" s="171">
        <v>2.1111111111111001E-2</v>
      </c>
      <c r="E1302" s="176">
        <v>16</v>
      </c>
      <c r="F1302" s="173">
        <v>41359</v>
      </c>
      <c r="G1302" s="172" t="s">
        <v>672</v>
      </c>
    </row>
    <row r="1303" spans="2:7" x14ac:dyDescent="0.2">
      <c r="B1303" t="s">
        <v>472</v>
      </c>
      <c r="C1303" s="171">
        <v>1.6643518518517999E-2</v>
      </c>
      <c r="E1303" s="176">
        <v>16</v>
      </c>
      <c r="F1303" s="173">
        <v>41359</v>
      </c>
      <c r="G1303" s="172" t="s">
        <v>672</v>
      </c>
    </row>
    <row r="1304" spans="2:7" x14ac:dyDescent="0.2">
      <c r="B1304" t="s">
        <v>473</v>
      </c>
      <c r="C1304" s="171">
        <v>1.6354166666666999E-2</v>
      </c>
      <c r="E1304" s="176">
        <v>16</v>
      </c>
      <c r="F1304" s="173">
        <v>41359</v>
      </c>
      <c r="G1304" s="172" t="s">
        <v>672</v>
      </c>
    </row>
    <row r="1305" spans="2:7" x14ac:dyDescent="0.2">
      <c r="B1305" t="s">
        <v>475</v>
      </c>
      <c r="C1305" s="171">
        <v>1.7824074074073999E-2</v>
      </c>
      <c r="E1305" s="176">
        <v>16</v>
      </c>
      <c r="F1305" s="173">
        <v>41359</v>
      </c>
      <c r="G1305" s="172" t="s">
        <v>672</v>
      </c>
    </row>
    <row r="1306" spans="2:7" x14ac:dyDescent="0.2">
      <c r="B1306" t="s">
        <v>476</v>
      </c>
      <c r="C1306" s="171">
        <v>1.5543981481482E-2</v>
      </c>
      <c r="E1306" s="176">
        <v>16</v>
      </c>
      <c r="F1306" s="173">
        <v>41359</v>
      </c>
      <c r="G1306" s="172" t="s">
        <v>672</v>
      </c>
    </row>
    <row r="1307" spans="2:7" x14ac:dyDescent="0.2">
      <c r="B1307" t="s">
        <v>477</v>
      </c>
      <c r="C1307" s="171">
        <v>1.6354166666666999E-2</v>
      </c>
      <c r="E1307" s="176">
        <v>16</v>
      </c>
      <c r="F1307" s="173">
        <v>41359</v>
      </c>
      <c r="G1307" s="172" t="s">
        <v>672</v>
      </c>
    </row>
    <row r="1308" spans="2:7" x14ac:dyDescent="0.2">
      <c r="B1308" t="s">
        <v>478</v>
      </c>
      <c r="C1308" s="171">
        <v>1.9016203703704E-2</v>
      </c>
      <c r="E1308" s="176">
        <v>16</v>
      </c>
      <c r="F1308" s="173">
        <v>41359</v>
      </c>
      <c r="G1308" s="172" t="s">
        <v>672</v>
      </c>
    </row>
    <row r="1309" spans="2:7" x14ac:dyDescent="0.2">
      <c r="B1309" t="s">
        <v>481</v>
      </c>
      <c r="C1309" s="171">
        <v>1.5891203703704001E-2</v>
      </c>
      <c r="E1309" s="176">
        <v>16</v>
      </c>
      <c r="F1309" s="173">
        <v>41359</v>
      </c>
      <c r="G1309" s="172" t="s">
        <v>672</v>
      </c>
    </row>
    <row r="1310" spans="2:7" x14ac:dyDescent="0.2">
      <c r="B1310" t="s">
        <v>482</v>
      </c>
      <c r="C1310" s="171">
        <v>1.8541666666667001E-2</v>
      </c>
      <c r="E1310" s="176">
        <v>16</v>
      </c>
      <c r="F1310" s="173">
        <v>41359</v>
      </c>
      <c r="G1310" s="172" t="s">
        <v>672</v>
      </c>
    </row>
    <row r="1311" spans="2:7" x14ac:dyDescent="0.2">
      <c r="B1311" t="s">
        <v>486</v>
      </c>
      <c r="C1311" s="171">
        <v>1.8981481481482002E-2</v>
      </c>
      <c r="E1311" s="176">
        <v>16</v>
      </c>
      <c r="F1311" s="173">
        <v>41359</v>
      </c>
      <c r="G1311" s="172" t="s">
        <v>672</v>
      </c>
    </row>
    <row r="1312" spans="2:7" x14ac:dyDescent="0.2">
      <c r="B1312" t="s">
        <v>487</v>
      </c>
      <c r="C1312" s="171">
        <v>1.9467592592593001E-2</v>
      </c>
      <c r="E1312" s="176">
        <v>16</v>
      </c>
      <c r="F1312" s="173">
        <v>41359</v>
      </c>
      <c r="G1312" s="172" t="s">
        <v>672</v>
      </c>
    </row>
    <row r="1313" spans="2:7" x14ac:dyDescent="0.2">
      <c r="B1313" t="s">
        <v>488</v>
      </c>
      <c r="C1313" s="171">
        <v>1.9305555555555999E-2</v>
      </c>
      <c r="E1313" s="176">
        <v>16</v>
      </c>
      <c r="F1313" s="173">
        <v>41359</v>
      </c>
      <c r="G1313" s="172" t="s">
        <v>672</v>
      </c>
    </row>
    <row r="1314" spans="2:7" x14ac:dyDescent="0.2">
      <c r="B1314" t="s">
        <v>420</v>
      </c>
      <c r="C1314" s="171">
        <v>1.5625E-2</v>
      </c>
      <c r="E1314" s="176">
        <v>16</v>
      </c>
      <c r="F1314" s="173">
        <v>41359</v>
      </c>
      <c r="G1314" s="172" t="s">
        <v>672</v>
      </c>
    </row>
    <row r="1315" spans="2:7" x14ac:dyDescent="0.2">
      <c r="B1315" t="s">
        <v>419</v>
      </c>
      <c r="C1315" s="171">
        <v>1.5115740740741001E-2</v>
      </c>
      <c r="E1315" s="176">
        <v>16</v>
      </c>
      <c r="F1315" s="173">
        <v>41359</v>
      </c>
      <c r="G1315" s="172" t="s">
        <v>672</v>
      </c>
    </row>
    <row r="1316" spans="2:7" x14ac:dyDescent="0.2">
      <c r="B1316" t="s">
        <v>495</v>
      </c>
      <c r="C1316" s="171">
        <v>1.6261574074074001E-2</v>
      </c>
      <c r="E1316" s="176">
        <v>16</v>
      </c>
      <c r="F1316" s="173">
        <v>41359</v>
      </c>
      <c r="G1316" s="172" t="s">
        <v>672</v>
      </c>
    </row>
    <row r="1317" spans="2:7" x14ac:dyDescent="0.2">
      <c r="B1317" t="s">
        <v>425</v>
      </c>
      <c r="C1317" s="171">
        <v>1.7881944444443999E-2</v>
      </c>
      <c r="E1317" s="176">
        <v>16</v>
      </c>
      <c r="F1317" s="173">
        <v>41359</v>
      </c>
      <c r="G1317" s="172" t="s">
        <v>672</v>
      </c>
    </row>
    <row r="1318" spans="2:7" x14ac:dyDescent="0.2">
      <c r="B1318" t="s">
        <v>496</v>
      </c>
      <c r="C1318" s="171">
        <v>1.6168981481481999E-2</v>
      </c>
      <c r="E1318" s="176">
        <v>16</v>
      </c>
      <c r="F1318" s="173">
        <v>41359</v>
      </c>
      <c r="G1318" s="172" t="s">
        <v>672</v>
      </c>
    </row>
    <row r="1319" spans="2:7" x14ac:dyDescent="0.2">
      <c r="B1319" t="s">
        <v>497</v>
      </c>
      <c r="C1319" s="171">
        <v>1.7685185185184998E-2</v>
      </c>
      <c r="E1319" s="176">
        <v>16</v>
      </c>
      <c r="F1319" s="173">
        <v>41359</v>
      </c>
      <c r="G1319" s="172" t="s">
        <v>672</v>
      </c>
    </row>
    <row r="1320" spans="2:7" x14ac:dyDescent="0.2">
      <c r="B1320" t="s">
        <v>499</v>
      </c>
      <c r="C1320" s="171">
        <v>1.7083333333332999E-2</v>
      </c>
      <c r="E1320" s="176">
        <v>16</v>
      </c>
      <c r="F1320" s="173">
        <v>41359</v>
      </c>
      <c r="G1320" s="172" t="s">
        <v>672</v>
      </c>
    </row>
    <row r="1321" spans="2:7" x14ac:dyDescent="0.2">
      <c r="B1321" t="s">
        <v>504</v>
      </c>
      <c r="C1321" s="171">
        <v>1.6168981481481999E-2</v>
      </c>
      <c r="E1321" s="176">
        <v>16</v>
      </c>
      <c r="F1321" s="173">
        <v>41359</v>
      </c>
      <c r="G1321" s="172" t="s">
        <v>672</v>
      </c>
    </row>
    <row r="1322" spans="2:7" x14ac:dyDescent="0.2">
      <c r="B1322" t="s">
        <v>509</v>
      </c>
      <c r="C1322" s="171">
        <v>2.0069444444444001E-2</v>
      </c>
      <c r="E1322" s="176">
        <v>16</v>
      </c>
      <c r="F1322" s="173">
        <v>41359</v>
      </c>
      <c r="G1322" s="172" t="s">
        <v>672</v>
      </c>
    </row>
    <row r="1323" spans="2:7" x14ac:dyDescent="0.2">
      <c r="B1323" t="s">
        <v>511</v>
      </c>
      <c r="C1323" s="171">
        <v>1.5358796296296001E-2</v>
      </c>
      <c r="E1323" s="176">
        <v>16</v>
      </c>
      <c r="F1323" s="173">
        <v>41359</v>
      </c>
      <c r="G1323" s="172" t="s">
        <v>672</v>
      </c>
    </row>
    <row r="1324" spans="2:7" x14ac:dyDescent="0.2">
      <c r="B1324" t="s">
        <v>513</v>
      </c>
      <c r="C1324" s="171">
        <v>1.587962962963E-2</v>
      </c>
      <c r="E1324" s="176">
        <v>16</v>
      </c>
      <c r="F1324" s="173">
        <v>41359</v>
      </c>
      <c r="G1324" s="172" t="s">
        <v>672</v>
      </c>
    </row>
    <row r="1325" spans="2:7" x14ac:dyDescent="0.2">
      <c r="B1325" t="s">
        <v>514</v>
      </c>
      <c r="C1325" s="171">
        <v>1.6875000000000001E-2</v>
      </c>
      <c r="E1325" s="176">
        <v>16</v>
      </c>
      <c r="F1325" s="173">
        <v>41359</v>
      </c>
      <c r="G1325" s="172" t="s">
        <v>672</v>
      </c>
    </row>
    <row r="1326" spans="2:7" x14ac:dyDescent="0.2">
      <c r="B1326" t="s">
        <v>429</v>
      </c>
      <c r="C1326" s="171">
        <v>1.8587962962963001E-2</v>
      </c>
      <c r="E1326" s="176">
        <v>16</v>
      </c>
      <c r="F1326" s="173">
        <v>41359</v>
      </c>
      <c r="G1326" s="172" t="s">
        <v>672</v>
      </c>
    </row>
    <row r="1327" spans="2:7" x14ac:dyDescent="0.2">
      <c r="B1327" t="s">
        <v>523</v>
      </c>
      <c r="C1327" s="171">
        <v>1.8912037037037002E-2</v>
      </c>
      <c r="E1327" s="176">
        <v>16</v>
      </c>
      <c r="F1327" s="173">
        <v>41359</v>
      </c>
      <c r="G1327" s="172" t="s">
        <v>672</v>
      </c>
    </row>
    <row r="1328" spans="2:7" x14ac:dyDescent="0.2">
      <c r="B1328" t="s">
        <v>524</v>
      </c>
      <c r="C1328" s="171">
        <v>1.6226851851851999E-2</v>
      </c>
      <c r="E1328" s="176">
        <v>16</v>
      </c>
      <c r="F1328" s="173">
        <v>41359</v>
      </c>
      <c r="G1328" s="172" t="s">
        <v>672</v>
      </c>
    </row>
    <row r="1329" spans="2:7" x14ac:dyDescent="0.2">
      <c r="B1329" t="s">
        <v>525</v>
      </c>
      <c r="C1329" s="171">
        <v>1.7696759259258999E-2</v>
      </c>
      <c r="E1329" s="176">
        <v>16</v>
      </c>
      <c r="F1329" s="173">
        <v>41359</v>
      </c>
      <c r="G1329" s="172" t="s">
        <v>672</v>
      </c>
    </row>
    <row r="1330" spans="2:7" x14ac:dyDescent="0.2">
      <c r="B1330" t="s">
        <v>528</v>
      </c>
      <c r="C1330" s="171">
        <v>1.7071759259258999E-2</v>
      </c>
      <c r="E1330" s="176">
        <v>16</v>
      </c>
      <c r="F1330" s="173">
        <v>41359</v>
      </c>
      <c r="G1330" s="172" t="s">
        <v>672</v>
      </c>
    </row>
    <row r="1331" spans="2:7" x14ac:dyDescent="0.2">
      <c r="B1331" t="s">
        <v>421</v>
      </c>
      <c r="C1331" s="171">
        <v>1.5208333333332999E-2</v>
      </c>
      <c r="E1331" s="176">
        <v>16</v>
      </c>
      <c r="F1331" s="173">
        <v>41359</v>
      </c>
      <c r="G1331" s="172" t="s">
        <v>672</v>
      </c>
    </row>
    <row r="1332" spans="2:7" x14ac:dyDescent="0.2">
      <c r="B1332" t="s">
        <v>533</v>
      </c>
      <c r="C1332" s="171">
        <v>1.8009259259258999E-2</v>
      </c>
      <c r="E1332" s="176">
        <v>16</v>
      </c>
      <c r="F1332" s="173">
        <v>41359</v>
      </c>
      <c r="G1332" s="172" t="s">
        <v>672</v>
      </c>
    </row>
    <row r="1333" spans="2:7" x14ac:dyDescent="0.2">
      <c r="B1333" t="s">
        <v>534</v>
      </c>
      <c r="C1333" s="171">
        <v>2.1319444444443999E-2</v>
      </c>
      <c r="E1333" s="176">
        <v>16</v>
      </c>
      <c r="F1333" s="173">
        <v>41359</v>
      </c>
      <c r="G1333" s="172" t="s">
        <v>672</v>
      </c>
    </row>
    <row r="1334" spans="2:7" x14ac:dyDescent="0.2">
      <c r="B1334" t="s">
        <v>537</v>
      </c>
      <c r="C1334" s="171">
        <v>1.9837962962963002E-2</v>
      </c>
      <c r="E1334" s="176">
        <v>16</v>
      </c>
      <c r="F1334" s="173">
        <v>41359</v>
      </c>
      <c r="G1334" s="172" t="s">
        <v>672</v>
      </c>
    </row>
    <row r="1335" spans="2:7" x14ac:dyDescent="0.2">
      <c r="B1335" t="s">
        <v>538</v>
      </c>
      <c r="C1335" s="171">
        <v>2.0648148148147999E-2</v>
      </c>
      <c r="E1335" s="176">
        <v>16</v>
      </c>
      <c r="F1335" s="173">
        <v>41359</v>
      </c>
      <c r="G1335" s="172" t="s">
        <v>672</v>
      </c>
    </row>
    <row r="1336" spans="2:7" x14ac:dyDescent="0.2">
      <c r="B1336" t="s">
        <v>428</v>
      </c>
      <c r="C1336" s="171">
        <v>1.7881944444443999E-2</v>
      </c>
      <c r="E1336" s="176">
        <v>16</v>
      </c>
      <c r="F1336" s="173">
        <v>41359</v>
      </c>
      <c r="G1336" s="172" t="s">
        <v>672</v>
      </c>
    </row>
    <row r="1337" spans="2:7" x14ac:dyDescent="0.2">
      <c r="B1337" t="s">
        <v>539</v>
      </c>
      <c r="C1337" s="171">
        <v>1.8217592592593E-2</v>
      </c>
      <c r="E1337" s="176">
        <v>16</v>
      </c>
      <c r="F1337" s="173">
        <v>41359</v>
      </c>
      <c r="G1337" s="172" t="s">
        <v>672</v>
      </c>
    </row>
    <row r="1338" spans="2:7" x14ac:dyDescent="0.2">
      <c r="B1338" t="s">
        <v>543</v>
      </c>
      <c r="C1338" s="171">
        <v>1.7534722222222E-2</v>
      </c>
      <c r="E1338" s="176">
        <v>16</v>
      </c>
      <c r="F1338" s="173">
        <v>41359</v>
      </c>
      <c r="G1338" s="172" t="s">
        <v>672</v>
      </c>
    </row>
    <row r="1339" spans="2:7" x14ac:dyDescent="0.2">
      <c r="B1339" t="s">
        <v>544</v>
      </c>
      <c r="C1339" s="171">
        <v>1.8449074074074E-2</v>
      </c>
      <c r="E1339" s="176">
        <v>16</v>
      </c>
      <c r="F1339" s="173">
        <v>41359</v>
      </c>
      <c r="G1339" s="172" t="s">
        <v>672</v>
      </c>
    </row>
    <row r="1340" spans="2:7" x14ac:dyDescent="0.2">
      <c r="B1340" t="s">
        <v>550</v>
      </c>
      <c r="C1340" s="171">
        <v>1.9467592592593001E-2</v>
      </c>
      <c r="E1340" s="176">
        <v>16</v>
      </c>
      <c r="F1340" s="173">
        <v>41359</v>
      </c>
      <c r="G1340" s="172" t="s">
        <v>672</v>
      </c>
    </row>
    <row r="1341" spans="2:7" x14ac:dyDescent="0.2">
      <c r="B1341" t="s">
        <v>552</v>
      </c>
      <c r="C1341" s="171">
        <v>1.7037037037037E-2</v>
      </c>
      <c r="E1341" s="176">
        <v>16</v>
      </c>
      <c r="F1341" s="173">
        <v>41359</v>
      </c>
      <c r="G1341" s="172" t="s">
        <v>672</v>
      </c>
    </row>
    <row r="1342" spans="2:7" x14ac:dyDescent="0.2">
      <c r="B1342" t="s">
        <v>562</v>
      </c>
      <c r="C1342" s="171">
        <v>1.6817129629630001E-2</v>
      </c>
      <c r="E1342" s="176">
        <v>16</v>
      </c>
      <c r="F1342" s="173">
        <v>41359</v>
      </c>
      <c r="G1342" s="172" t="s">
        <v>672</v>
      </c>
    </row>
    <row r="1343" spans="2:7" x14ac:dyDescent="0.2">
      <c r="B1343" t="s">
        <v>566</v>
      </c>
      <c r="C1343" s="171">
        <v>2.1655092592593E-2</v>
      </c>
      <c r="E1343" s="176">
        <v>16</v>
      </c>
      <c r="F1343" s="173">
        <v>41359</v>
      </c>
      <c r="G1343" s="172" t="s">
        <v>672</v>
      </c>
    </row>
    <row r="1344" spans="2:7" x14ac:dyDescent="0.2">
      <c r="B1344" t="s">
        <v>567</v>
      </c>
      <c r="C1344" s="171">
        <v>1.7210648148147999E-2</v>
      </c>
      <c r="E1344" s="176">
        <v>16</v>
      </c>
      <c r="F1344" s="173">
        <v>41359</v>
      </c>
      <c r="G1344" s="172" t="s">
        <v>672</v>
      </c>
    </row>
    <row r="1345" spans="2:7" x14ac:dyDescent="0.2">
      <c r="B1345" t="s">
        <v>568</v>
      </c>
      <c r="C1345" s="171">
        <v>1.8541666666667001E-2</v>
      </c>
      <c r="E1345" s="176">
        <v>16</v>
      </c>
      <c r="F1345" s="173">
        <v>41359</v>
      </c>
      <c r="G1345" s="172" t="s">
        <v>672</v>
      </c>
    </row>
    <row r="1346" spans="2:7" x14ac:dyDescent="0.2">
      <c r="B1346" t="s">
        <v>571</v>
      </c>
      <c r="C1346" s="171">
        <v>1.5266203703704E-2</v>
      </c>
      <c r="E1346" s="176">
        <v>16</v>
      </c>
      <c r="F1346" s="173">
        <v>41359</v>
      </c>
      <c r="G1346" s="172" t="s">
        <v>672</v>
      </c>
    </row>
    <row r="1347" spans="2:7" x14ac:dyDescent="0.2">
      <c r="B1347" t="s">
        <v>574</v>
      </c>
      <c r="C1347" s="171">
        <v>1.9930555555556E-2</v>
      </c>
      <c r="E1347" s="176">
        <v>16</v>
      </c>
      <c r="F1347" s="173">
        <v>41359</v>
      </c>
      <c r="G1347" s="172" t="s">
        <v>672</v>
      </c>
    </row>
    <row r="1348" spans="2:7" x14ac:dyDescent="0.2">
      <c r="B1348" t="s">
        <v>576</v>
      </c>
      <c r="C1348" s="171">
        <v>2.0706018518517999E-2</v>
      </c>
      <c r="E1348" s="176">
        <v>16</v>
      </c>
      <c r="F1348" s="173">
        <v>41359</v>
      </c>
      <c r="G1348" s="172" t="s">
        <v>672</v>
      </c>
    </row>
    <row r="1349" spans="2:7" x14ac:dyDescent="0.2">
      <c r="B1349" t="s">
        <v>580</v>
      </c>
      <c r="C1349" s="171">
        <v>1.9270833333333001E-2</v>
      </c>
      <c r="E1349" s="176">
        <v>16</v>
      </c>
      <c r="F1349" s="173">
        <v>41359</v>
      </c>
      <c r="G1349" s="172" t="s">
        <v>672</v>
      </c>
    </row>
    <row r="1350" spans="2:7" x14ac:dyDescent="0.2">
      <c r="B1350" t="s">
        <v>597</v>
      </c>
      <c r="C1350" s="171">
        <v>1.9108796296295999E-2</v>
      </c>
      <c r="E1350" s="176">
        <v>16</v>
      </c>
      <c r="F1350" s="173">
        <v>41359</v>
      </c>
      <c r="G1350" s="172" t="s">
        <v>672</v>
      </c>
    </row>
    <row r="1351" spans="2:7" x14ac:dyDescent="0.2">
      <c r="B1351" t="s">
        <v>601</v>
      </c>
      <c r="C1351" s="171">
        <v>1.9502314814815E-2</v>
      </c>
      <c r="E1351" s="176">
        <v>16</v>
      </c>
      <c r="F1351" s="173">
        <v>41359</v>
      </c>
      <c r="G1351" s="172" t="s">
        <v>672</v>
      </c>
    </row>
    <row r="1352" spans="2:7" x14ac:dyDescent="0.2">
      <c r="B1352" t="s">
        <v>605</v>
      </c>
      <c r="C1352" s="171">
        <v>1.6064814814815E-2</v>
      </c>
      <c r="E1352" s="176">
        <v>16</v>
      </c>
      <c r="F1352" s="173">
        <v>41359</v>
      </c>
      <c r="G1352" s="172" t="s">
        <v>672</v>
      </c>
    </row>
    <row r="1353" spans="2:7" x14ac:dyDescent="0.2">
      <c r="B1353" t="s">
        <v>609</v>
      </c>
      <c r="C1353" s="171">
        <v>1.9780092592593002E-2</v>
      </c>
      <c r="E1353" s="176">
        <v>16</v>
      </c>
      <c r="F1353" s="173">
        <v>41359</v>
      </c>
      <c r="G1353" s="172" t="s">
        <v>672</v>
      </c>
    </row>
    <row r="1354" spans="2:7" x14ac:dyDescent="0.2">
      <c r="B1354" t="s">
        <v>615</v>
      </c>
      <c r="C1354" s="171">
        <v>1.8668981481482001E-2</v>
      </c>
      <c r="E1354" s="176">
        <v>16</v>
      </c>
      <c r="F1354" s="173">
        <v>41359</v>
      </c>
      <c r="G1354" s="172" t="s">
        <v>672</v>
      </c>
    </row>
    <row r="1355" spans="2:7" x14ac:dyDescent="0.2">
      <c r="B1355" t="s">
        <v>622</v>
      </c>
      <c r="C1355" s="171">
        <v>1.5173611111111001E-2</v>
      </c>
      <c r="E1355" s="176">
        <v>16</v>
      </c>
      <c r="F1355" s="173">
        <v>41359</v>
      </c>
      <c r="G1355" s="172" t="s">
        <v>672</v>
      </c>
    </row>
    <row r="1356" spans="2:7" x14ac:dyDescent="0.2">
      <c r="B1356" t="s">
        <v>633</v>
      </c>
      <c r="C1356" s="171">
        <v>1.5856481481481999E-2</v>
      </c>
      <c r="E1356" s="176">
        <v>16</v>
      </c>
      <c r="F1356" s="173">
        <v>41359</v>
      </c>
      <c r="G1356" s="172" t="s">
        <v>672</v>
      </c>
    </row>
    <row r="1357" spans="2:7" x14ac:dyDescent="0.2">
      <c r="B1357" t="s">
        <v>642</v>
      </c>
      <c r="C1357" s="171">
        <v>1.7928240740741001E-2</v>
      </c>
      <c r="E1357" s="176">
        <v>16</v>
      </c>
      <c r="F1357" s="173">
        <v>41359</v>
      </c>
      <c r="G1357" s="172" t="s">
        <v>672</v>
      </c>
    </row>
    <row r="1358" spans="2:7" x14ac:dyDescent="0.2">
      <c r="B1358" t="s">
        <v>655</v>
      </c>
      <c r="C1358" s="171">
        <v>1.3912037037037001E-2</v>
      </c>
      <c r="E1358" s="176">
        <v>16</v>
      </c>
      <c r="F1358" s="173">
        <v>41359</v>
      </c>
      <c r="G1358" s="172" t="s">
        <v>672</v>
      </c>
    </row>
    <row r="1359" spans="2:7" x14ac:dyDescent="0.2">
      <c r="B1359" t="s">
        <v>433</v>
      </c>
      <c r="C1359" s="171">
        <v>1.9490740740740999E-2</v>
      </c>
      <c r="E1359" s="176">
        <v>16</v>
      </c>
      <c r="F1359" s="173">
        <v>41569</v>
      </c>
      <c r="G1359" s="172" t="s">
        <v>672</v>
      </c>
    </row>
    <row r="1360" spans="2:7" x14ac:dyDescent="0.2">
      <c r="B1360" t="s">
        <v>434</v>
      </c>
      <c r="C1360" s="171">
        <v>1.8182870370369999E-2</v>
      </c>
      <c r="E1360" s="176">
        <v>16</v>
      </c>
      <c r="F1360" s="173">
        <v>41569</v>
      </c>
      <c r="G1360" s="172" t="s">
        <v>672</v>
      </c>
    </row>
    <row r="1361" spans="2:7" x14ac:dyDescent="0.2">
      <c r="B1361" t="s">
        <v>436</v>
      </c>
      <c r="C1361" s="171">
        <v>1.8067129629629999E-2</v>
      </c>
      <c r="E1361" s="176">
        <v>16</v>
      </c>
      <c r="F1361" s="173">
        <v>41569</v>
      </c>
      <c r="G1361" s="172" t="s">
        <v>672</v>
      </c>
    </row>
    <row r="1362" spans="2:7" x14ac:dyDescent="0.2">
      <c r="B1362" t="s">
        <v>439</v>
      </c>
      <c r="C1362" s="171">
        <v>2.0381944444444001E-2</v>
      </c>
      <c r="E1362" s="176">
        <v>16</v>
      </c>
      <c r="F1362" s="173">
        <v>41569</v>
      </c>
      <c r="G1362" s="172" t="s">
        <v>672</v>
      </c>
    </row>
    <row r="1363" spans="2:7" x14ac:dyDescent="0.2">
      <c r="B1363" t="s">
        <v>445</v>
      </c>
      <c r="C1363" s="171">
        <v>2.1527777777778E-2</v>
      </c>
      <c r="E1363" s="176">
        <v>16</v>
      </c>
      <c r="F1363" s="173">
        <v>41569</v>
      </c>
      <c r="G1363" s="172" t="s">
        <v>672</v>
      </c>
    </row>
    <row r="1364" spans="2:7" x14ac:dyDescent="0.2">
      <c r="B1364" t="s">
        <v>454</v>
      </c>
      <c r="C1364" s="171">
        <v>1.6793981481482E-2</v>
      </c>
      <c r="E1364" s="176">
        <v>16</v>
      </c>
      <c r="F1364" s="173">
        <v>41569</v>
      </c>
      <c r="G1364" s="172" t="s">
        <v>672</v>
      </c>
    </row>
    <row r="1365" spans="2:7" x14ac:dyDescent="0.2">
      <c r="B1365" t="s">
        <v>456</v>
      </c>
      <c r="C1365" s="171">
        <v>1.8333333333333E-2</v>
      </c>
      <c r="E1365" s="176">
        <v>16</v>
      </c>
      <c r="F1365" s="173">
        <v>41569</v>
      </c>
      <c r="G1365" s="172" t="s">
        <v>672</v>
      </c>
    </row>
    <row r="1366" spans="2:7" x14ac:dyDescent="0.2">
      <c r="B1366" t="s">
        <v>457</v>
      </c>
      <c r="C1366" s="171">
        <v>1.4942129629629999E-2</v>
      </c>
      <c r="E1366" s="176">
        <v>16</v>
      </c>
      <c r="F1366" s="173">
        <v>41569</v>
      </c>
      <c r="G1366" s="172" t="s">
        <v>672</v>
      </c>
    </row>
    <row r="1367" spans="2:7" x14ac:dyDescent="0.2">
      <c r="B1367" t="s">
        <v>459</v>
      </c>
      <c r="C1367" s="171">
        <v>1.9456018518518001E-2</v>
      </c>
      <c r="E1367" s="176">
        <v>16</v>
      </c>
      <c r="F1367" s="173">
        <v>41569</v>
      </c>
      <c r="G1367" s="172" t="s">
        <v>672</v>
      </c>
    </row>
    <row r="1368" spans="2:7" x14ac:dyDescent="0.2">
      <c r="B1368" t="s">
        <v>462</v>
      </c>
      <c r="C1368" s="171">
        <v>1.7951388888888999E-2</v>
      </c>
      <c r="E1368" s="176">
        <v>16</v>
      </c>
      <c r="F1368" s="173">
        <v>41569</v>
      </c>
      <c r="G1368" s="172" t="s">
        <v>672</v>
      </c>
    </row>
    <row r="1369" spans="2:7" x14ac:dyDescent="0.2">
      <c r="B1369" t="s">
        <v>467</v>
      </c>
      <c r="C1369" s="171">
        <v>2.0682870370370001E-2</v>
      </c>
      <c r="E1369" s="176">
        <v>16</v>
      </c>
      <c r="F1369" s="173">
        <v>41569</v>
      </c>
      <c r="G1369" s="172" t="s">
        <v>672</v>
      </c>
    </row>
    <row r="1370" spans="2:7" x14ac:dyDescent="0.2">
      <c r="B1370" t="s">
        <v>469</v>
      </c>
      <c r="C1370" s="171">
        <v>1.8101851851852001E-2</v>
      </c>
      <c r="E1370" s="176">
        <v>16</v>
      </c>
      <c r="F1370" s="173">
        <v>41569</v>
      </c>
      <c r="G1370" s="172" t="s">
        <v>672</v>
      </c>
    </row>
    <row r="1371" spans="2:7" x14ac:dyDescent="0.2">
      <c r="B1371" t="s">
        <v>470</v>
      </c>
      <c r="C1371" s="171">
        <v>1.6574074074074002E-2</v>
      </c>
      <c r="E1371" s="176">
        <v>16</v>
      </c>
      <c r="F1371" s="173">
        <v>41569</v>
      </c>
      <c r="G1371" s="172" t="s">
        <v>672</v>
      </c>
    </row>
    <row r="1372" spans="2:7" x14ac:dyDescent="0.2">
      <c r="B1372" t="s">
        <v>475</v>
      </c>
      <c r="C1372" s="171">
        <v>1.7673611111111001E-2</v>
      </c>
      <c r="E1372" s="176">
        <v>16</v>
      </c>
      <c r="F1372" s="173">
        <v>41569</v>
      </c>
      <c r="G1372" s="172" t="s">
        <v>672</v>
      </c>
    </row>
    <row r="1373" spans="2:7" x14ac:dyDescent="0.2">
      <c r="B1373" t="s">
        <v>424</v>
      </c>
      <c r="C1373" s="171">
        <v>1.7118055555556001E-2</v>
      </c>
      <c r="E1373" s="176">
        <v>16</v>
      </c>
      <c r="F1373" s="173">
        <v>41569</v>
      </c>
      <c r="G1373" s="172" t="s">
        <v>672</v>
      </c>
    </row>
    <row r="1374" spans="2:7" x14ac:dyDescent="0.2">
      <c r="B1374" t="s">
        <v>487</v>
      </c>
      <c r="C1374" s="171">
        <v>1.90625E-2</v>
      </c>
      <c r="E1374" s="176">
        <v>16</v>
      </c>
      <c r="F1374" s="173">
        <v>41569</v>
      </c>
      <c r="G1374" s="172" t="s">
        <v>672</v>
      </c>
    </row>
    <row r="1375" spans="2:7" x14ac:dyDescent="0.2">
      <c r="B1375" t="s">
        <v>488</v>
      </c>
      <c r="C1375" s="171">
        <v>1.9305555555555999E-2</v>
      </c>
      <c r="E1375" s="176">
        <v>16</v>
      </c>
      <c r="F1375" s="173">
        <v>41569</v>
      </c>
      <c r="G1375" s="172" t="s">
        <v>672</v>
      </c>
    </row>
    <row r="1376" spans="2:7" x14ac:dyDescent="0.2">
      <c r="B1376" t="s">
        <v>420</v>
      </c>
      <c r="C1376" s="171">
        <v>1.556712962963E-2</v>
      </c>
      <c r="E1376" s="176">
        <v>16</v>
      </c>
      <c r="F1376" s="173">
        <v>41569</v>
      </c>
      <c r="G1376" s="172" t="s">
        <v>672</v>
      </c>
    </row>
    <row r="1377" spans="2:7" x14ac:dyDescent="0.2">
      <c r="B1377" t="s">
        <v>491</v>
      </c>
      <c r="C1377" s="171">
        <v>1.5509259259259001E-2</v>
      </c>
      <c r="E1377" s="176">
        <v>16</v>
      </c>
      <c r="F1377" s="173">
        <v>41569</v>
      </c>
      <c r="G1377" s="172" t="s">
        <v>672</v>
      </c>
    </row>
    <row r="1378" spans="2:7" x14ac:dyDescent="0.2">
      <c r="B1378" t="s">
        <v>419</v>
      </c>
      <c r="C1378" s="171">
        <v>1.4976851851852E-2</v>
      </c>
      <c r="E1378" s="176">
        <v>16</v>
      </c>
      <c r="F1378" s="173">
        <v>41569</v>
      </c>
      <c r="G1378" s="172" t="s">
        <v>672</v>
      </c>
    </row>
    <row r="1379" spans="2:7" x14ac:dyDescent="0.2">
      <c r="B1379" t="s">
        <v>492</v>
      </c>
      <c r="C1379" s="171">
        <v>1.7129629629630001E-2</v>
      </c>
      <c r="E1379" s="176">
        <v>16</v>
      </c>
      <c r="F1379" s="173">
        <v>41569</v>
      </c>
      <c r="G1379" s="172" t="s">
        <v>672</v>
      </c>
    </row>
    <row r="1380" spans="2:7" x14ac:dyDescent="0.2">
      <c r="B1380" t="s">
        <v>493</v>
      </c>
      <c r="C1380" s="171">
        <v>1.7673611111111001E-2</v>
      </c>
      <c r="E1380" s="176">
        <v>16</v>
      </c>
      <c r="F1380" s="173">
        <v>41569</v>
      </c>
      <c r="G1380" s="172" t="s">
        <v>672</v>
      </c>
    </row>
    <row r="1381" spans="2:7" x14ac:dyDescent="0.2">
      <c r="B1381" t="s">
        <v>495</v>
      </c>
      <c r="C1381" s="171">
        <v>1.5914351851851999E-2</v>
      </c>
      <c r="E1381" s="176">
        <v>16</v>
      </c>
      <c r="F1381" s="173">
        <v>41569</v>
      </c>
      <c r="G1381" s="172" t="s">
        <v>672</v>
      </c>
    </row>
    <row r="1382" spans="2:7" x14ac:dyDescent="0.2">
      <c r="B1382" t="s">
        <v>498</v>
      </c>
      <c r="C1382" s="171">
        <v>1.7326388888888999E-2</v>
      </c>
      <c r="E1382" s="176">
        <v>16</v>
      </c>
      <c r="F1382" s="173">
        <v>41569</v>
      </c>
      <c r="G1382" s="172" t="s">
        <v>672</v>
      </c>
    </row>
    <row r="1383" spans="2:7" x14ac:dyDescent="0.2">
      <c r="B1383" t="s">
        <v>499</v>
      </c>
      <c r="C1383" s="171">
        <v>1.7314814814815001E-2</v>
      </c>
      <c r="E1383" s="176">
        <v>16</v>
      </c>
      <c r="F1383" s="173">
        <v>41569</v>
      </c>
      <c r="G1383" s="172" t="s">
        <v>672</v>
      </c>
    </row>
    <row r="1384" spans="2:7" x14ac:dyDescent="0.2">
      <c r="B1384" t="s">
        <v>500</v>
      </c>
      <c r="C1384" s="171">
        <v>1.6932870370370001E-2</v>
      </c>
      <c r="E1384" s="176">
        <v>16</v>
      </c>
      <c r="F1384" s="173">
        <v>41569</v>
      </c>
      <c r="G1384" s="172" t="s">
        <v>672</v>
      </c>
    </row>
    <row r="1385" spans="2:7" x14ac:dyDescent="0.2">
      <c r="B1385" t="s">
        <v>502</v>
      </c>
      <c r="C1385" s="171">
        <v>1.7233796296296001E-2</v>
      </c>
      <c r="E1385" s="176">
        <v>16</v>
      </c>
      <c r="F1385" s="173">
        <v>41569</v>
      </c>
      <c r="G1385" s="172" t="s">
        <v>672</v>
      </c>
    </row>
    <row r="1386" spans="2:7" x14ac:dyDescent="0.2">
      <c r="B1386" t="s">
        <v>503</v>
      </c>
      <c r="C1386" s="171">
        <v>1.8611111111110999E-2</v>
      </c>
      <c r="E1386" s="176">
        <v>16</v>
      </c>
      <c r="F1386" s="173">
        <v>41569</v>
      </c>
      <c r="G1386" s="172" t="s">
        <v>672</v>
      </c>
    </row>
    <row r="1387" spans="2:7" x14ac:dyDescent="0.2">
      <c r="B1387" t="s">
        <v>505</v>
      </c>
      <c r="C1387" s="171">
        <v>1.6944444444443998E-2</v>
      </c>
      <c r="E1387" s="176">
        <v>16</v>
      </c>
      <c r="F1387" s="173">
        <v>41569</v>
      </c>
      <c r="G1387" s="172" t="s">
        <v>672</v>
      </c>
    </row>
    <row r="1388" spans="2:7" x14ac:dyDescent="0.2">
      <c r="B1388" t="s">
        <v>506</v>
      </c>
      <c r="C1388" s="171">
        <v>1.6562500000000001E-2</v>
      </c>
      <c r="E1388" s="176">
        <v>16</v>
      </c>
      <c r="F1388" s="173">
        <v>41569</v>
      </c>
      <c r="G1388" s="172" t="s">
        <v>672</v>
      </c>
    </row>
    <row r="1389" spans="2:7" x14ac:dyDescent="0.2">
      <c r="B1389" t="s">
        <v>510</v>
      </c>
      <c r="C1389" s="171">
        <v>1.7256944444443999E-2</v>
      </c>
      <c r="E1389" s="176">
        <v>16</v>
      </c>
      <c r="F1389" s="173">
        <v>41569</v>
      </c>
      <c r="G1389" s="172" t="s">
        <v>672</v>
      </c>
    </row>
    <row r="1390" spans="2:7" x14ac:dyDescent="0.2">
      <c r="B1390" t="s">
        <v>515</v>
      </c>
      <c r="C1390" s="171">
        <v>1.5335648148147999E-2</v>
      </c>
      <c r="E1390" s="176">
        <v>16</v>
      </c>
      <c r="F1390" s="173">
        <v>41569</v>
      </c>
      <c r="G1390" s="172" t="s">
        <v>672</v>
      </c>
    </row>
    <row r="1391" spans="2:7" x14ac:dyDescent="0.2">
      <c r="B1391" t="s">
        <v>523</v>
      </c>
      <c r="C1391" s="171">
        <v>1.8761574074074E-2</v>
      </c>
      <c r="E1391" s="176">
        <v>16</v>
      </c>
      <c r="F1391" s="173">
        <v>41569</v>
      </c>
      <c r="G1391" s="172" t="s">
        <v>672</v>
      </c>
    </row>
    <row r="1392" spans="2:7" x14ac:dyDescent="0.2">
      <c r="B1392" t="s">
        <v>528</v>
      </c>
      <c r="C1392" s="171">
        <v>1.7048611111111001E-2</v>
      </c>
      <c r="E1392" s="176">
        <v>16</v>
      </c>
      <c r="F1392" s="173">
        <v>41569</v>
      </c>
      <c r="G1392" s="172" t="s">
        <v>672</v>
      </c>
    </row>
    <row r="1393" spans="2:7" x14ac:dyDescent="0.2">
      <c r="B1393" t="s">
        <v>423</v>
      </c>
      <c r="C1393" s="171">
        <v>1.6678240740741E-2</v>
      </c>
      <c r="E1393" s="176">
        <v>16</v>
      </c>
      <c r="F1393" s="173">
        <v>41569</v>
      </c>
      <c r="G1393" s="172" t="s">
        <v>672</v>
      </c>
    </row>
    <row r="1394" spans="2:7" x14ac:dyDescent="0.2">
      <c r="B1394" t="s">
        <v>529</v>
      </c>
      <c r="C1394" s="171">
        <v>1.7824074074073999E-2</v>
      </c>
      <c r="E1394" s="176">
        <v>16</v>
      </c>
      <c r="F1394" s="173">
        <v>41569</v>
      </c>
      <c r="G1394" s="172" t="s">
        <v>672</v>
      </c>
    </row>
    <row r="1395" spans="2:7" x14ac:dyDescent="0.2">
      <c r="B1395" t="s">
        <v>538</v>
      </c>
      <c r="C1395" s="171">
        <v>2.0578703703704002E-2</v>
      </c>
      <c r="E1395" s="176">
        <v>16</v>
      </c>
      <c r="F1395" s="173">
        <v>41569</v>
      </c>
      <c r="G1395" s="172" t="s">
        <v>672</v>
      </c>
    </row>
    <row r="1396" spans="2:7" x14ac:dyDescent="0.2">
      <c r="B1396" t="s">
        <v>539</v>
      </c>
      <c r="C1396" s="171">
        <v>1.8449074074074E-2</v>
      </c>
      <c r="E1396" s="176">
        <v>16</v>
      </c>
      <c r="F1396" s="173">
        <v>41569</v>
      </c>
      <c r="G1396" s="172" t="s">
        <v>672</v>
      </c>
    </row>
    <row r="1397" spans="2:7" x14ac:dyDescent="0.2">
      <c r="B1397" t="s">
        <v>540</v>
      </c>
      <c r="C1397" s="171">
        <v>2.0312500000000001E-2</v>
      </c>
      <c r="E1397" s="176">
        <v>16</v>
      </c>
      <c r="F1397" s="173">
        <v>41569</v>
      </c>
      <c r="G1397" s="172" t="s">
        <v>672</v>
      </c>
    </row>
    <row r="1398" spans="2:7" x14ac:dyDescent="0.2">
      <c r="B1398" t="s">
        <v>543</v>
      </c>
      <c r="C1398" s="171">
        <v>1.7384259259258999E-2</v>
      </c>
      <c r="E1398" s="176">
        <v>16</v>
      </c>
      <c r="F1398" s="173">
        <v>41569</v>
      </c>
      <c r="G1398" s="172" t="s">
        <v>672</v>
      </c>
    </row>
    <row r="1399" spans="2:7" x14ac:dyDescent="0.2">
      <c r="B1399" t="s">
        <v>544</v>
      </c>
      <c r="C1399" s="171">
        <v>1.8287037037037001E-2</v>
      </c>
      <c r="E1399" s="176">
        <v>16</v>
      </c>
      <c r="F1399" s="173">
        <v>41569</v>
      </c>
      <c r="G1399" s="172" t="s">
        <v>672</v>
      </c>
    </row>
    <row r="1400" spans="2:7" x14ac:dyDescent="0.2">
      <c r="B1400" t="s">
        <v>547</v>
      </c>
      <c r="C1400" s="171">
        <v>2.1585648148148E-2</v>
      </c>
      <c r="E1400" s="176">
        <v>16</v>
      </c>
      <c r="F1400" s="173">
        <v>41569</v>
      </c>
      <c r="G1400" s="172" t="s">
        <v>672</v>
      </c>
    </row>
    <row r="1401" spans="2:7" x14ac:dyDescent="0.2">
      <c r="B1401" t="s">
        <v>569</v>
      </c>
      <c r="C1401" s="171">
        <v>1.8217592592593E-2</v>
      </c>
      <c r="E1401" s="176">
        <v>16</v>
      </c>
      <c r="F1401" s="173">
        <v>41569</v>
      </c>
      <c r="G1401" s="172" t="s">
        <v>672</v>
      </c>
    </row>
    <row r="1402" spans="2:7" x14ac:dyDescent="0.2">
      <c r="B1402" t="s">
        <v>587</v>
      </c>
      <c r="C1402" s="171">
        <v>1.8217592592593E-2</v>
      </c>
      <c r="E1402" s="176">
        <v>16</v>
      </c>
      <c r="F1402" s="173">
        <v>41569</v>
      </c>
      <c r="G1402" s="172" t="s">
        <v>672</v>
      </c>
    </row>
    <row r="1403" spans="2:7" x14ac:dyDescent="0.2">
      <c r="B1403" t="s">
        <v>608</v>
      </c>
      <c r="C1403" s="171">
        <v>1.5405092592592999E-2</v>
      </c>
      <c r="E1403" s="176">
        <v>16</v>
      </c>
      <c r="F1403" s="173">
        <v>41569</v>
      </c>
      <c r="G1403" s="172" t="s">
        <v>672</v>
      </c>
    </row>
    <row r="1404" spans="2:7" x14ac:dyDescent="0.2">
      <c r="B1404" t="s">
        <v>609</v>
      </c>
      <c r="C1404" s="171">
        <v>1.9722222222221999E-2</v>
      </c>
      <c r="E1404" s="176">
        <v>16</v>
      </c>
      <c r="F1404" s="173">
        <v>41569</v>
      </c>
      <c r="G1404" s="172" t="s">
        <v>672</v>
      </c>
    </row>
    <row r="1405" spans="2:7" x14ac:dyDescent="0.2">
      <c r="B1405" t="s">
        <v>624</v>
      </c>
      <c r="C1405" s="171">
        <v>2.2766203703704E-2</v>
      </c>
      <c r="E1405" s="176">
        <v>16</v>
      </c>
      <c r="F1405" s="173">
        <v>41569</v>
      </c>
      <c r="G1405" s="172" t="s">
        <v>672</v>
      </c>
    </row>
    <row r="1406" spans="2:7" x14ac:dyDescent="0.2">
      <c r="B1406" t="s">
        <v>639</v>
      </c>
      <c r="C1406" s="171">
        <v>1.8379629629629999E-2</v>
      </c>
      <c r="E1406" s="176">
        <v>16</v>
      </c>
      <c r="F1406" s="173">
        <v>41569</v>
      </c>
      <c r="G1406" s="172" t="s">
        <v>672</v>
      </c>
    </row>
    <row r="1407" spans="2:7" x14ac:dyDescent="0.2">
      <c r="B1407" t="s">
        <v>647</v>
      </c>
      <c r="C1407" s="171">
        <v>1.8472222222222001E-2</v>
      </c>
      <c r="E1407" s="176">
        <v>16</v>
      </c>
      <c r="F1407" s="173">
        <v>41569</v>
      </c>
      <c r="G1407" s="172" t="s">
        <v>672</v>
      </c>
    </row>
    <row r="1408" spans="2:7" x14ac:dyDescent="0.2">
      <c r="B1408" t="s">
        <v>653</v>
      </c>
      <c r="C1408" s="171">
        <v>1.7129629629630001E-2</v>
      </c>
      <c r="E1408" s="176">
        <v>16</v>
      </c>
      <c r="F1408" s="173">
        <v>41569</v>
      </c>
      <c r="G1408" s="172" t="s">
        <v>672</v>
      </c>
    </row>
    <row r="1409" spans="2:7" x14ac:dyDescent="0.2">
      <c r="B1409" t="s">
        <v>442</v>
      </c>
      <c r="C1409">
        <v>0</v>
      </c>
      <c r="D1409">
        <v>0</v>
      </c>
      <c r="E1409">
        <v>16</v>
      </c>
      <c r="F1409" s="173">
        <v>41205</v>
      </c>
      <c r="G1409" s="172" t="s">
        <v>672</v>
      </c>
    </row>
    <row r="1410" spans="2:7" x14ac:dyDescent="0.2">
      <c r="B1410" t="s">
        <v>444</v>
      </c>
      <c r="C1410">
        <v>0</v>
      </c>
      <c r="D1410">
        <v>0</v>
      </c>
      <c r="E1410">
        <v>16</v>
      </c>
      <c r="F1410" s="173">
        <v>41591</v>
      </c>
      <c r="G1410" s="172" t="s">
        <v>672</v>
      </c>
    </row>
    <row r="1411" spans="2:7" x14ac:dyDescent="0.2">
      <c r="B1411" t="s">
        <v>447</v>
      </c>
      <c r="C1411">
        <v>0</v>
      </c>
      <c r="D1411">
        <v>0</v>
      </c>
      <c r="E1411">
        <v>16</v>
      </c>
      <c r="F1411" s="173">
        <v>41247</v>
      </c>
      <c r="G1411" s="172" t="s">
        <v>672</v>
      </c>
    </row>
    <row r="1412" spans="2:7" x14ac:dyDescent="0.2">
      <c r="B1412" t="s">
        <v>462</v>
      </c>
      <c r="C1412">
        <v>0</v>
      </c>
      <c r="D1412">
        <v>0</v>
      </c>
      <c r="E1412">
        <v>16</v>
      </c>
      <c r="F1412" s="173">
        <v>41345</v>
      </c>
      <c r="G1412" s="172" t="s">
        <v>672</v>
      </c>
    </row>
    <row r="1413" spans="2:7" x14ac:dyDescent="0.2">
      <c r="B1413" t="s">
        <v>497</v>
      </c>
      <c r="C1413">
        <v>0</v>
      </c>
      <c r="D1413">
        <v>0</v>
      </c>
      <c r="E1413">
        <v>16</v>
      </c>
      <c r="F1413" s="173">
        <v>41303</v>
      </c>
      <c r="G1413" s="172" t="s">
        <v>672</v>
      </c>
    </row>
    <row r="1414" spans="2:7" x14ac:dyDescent="0.2">
      <c r="B1414" t="s">
        <v>515</v>
      </c>
      <c r="C1414">
        <v>0</v>
      </c>
      <c r="D1414">
        <v>0</v>
      </c>
      <c r="E1414">
        <v>16</v>
      </c>
      <c r="F1414" s="173">
        <v>41338</v>
      </c>
      <c r="G1414" s="172" t="s">
        <v>672</v>
      </c>
    </row>
    <row r="1415" spans="2:7" x14ac:dyDescent="0.2">
      <c r="B1415" t="s">
        <v>526</v>
      </c>
      <c r="C1415">
        <v>0</v>
      </c>
      <c r="D1415">
        <v>0</v>
      </c>
      <c r="E1415">
        <v>16</v>
      </c>
      <c r="F1415" s="173">
        <v>41345</v>
      </c>
      <c r="G1415" s="172" t="s">
        <v>672</v>
      </c>
    </row>
    <row r="1416" spans="2:7" x14ac:dyDescent="0.2">
      <c r="B1416" t="s">
        <v>534</v>
      </c>
      <c r="C1416">
        <v>0</v>
      </c>
      <c r="D1416">
        <v>0</v>
      </c>
      <c r="E1416">
        <v>16</v>
      </c>
      <c r="F1416" s="173">
        <v>41324</v>
      </c>
      <c r="G1416" s="172" t="s">
        <v>672</v>
      </c>
    </row>
    <row r="1417" spans="2:7" x14ac:dyDescent="0.2">
      <c r="B1417" t="s">
        <v>567</v>
      </c>
      <c r="C1417">
        <v>0</v>
      </c>
      <c r="D1417">
        <v>0</v>
      </c>
      <c r="E1417">
        <v>16</v>
      </c>
      <c r="F1417" s="173">
        <v>41296</v>
      </c>
      <c r="G1417" s="172" t="s">
        <v>672</v>
      </c>
    </row>
    <row r="1418" spans="2:7" x14ac:dyDescent="0.2">
      <c r="B1418" t="s">
        <v>580</v>
      </c>
      <c r="C1418">
        <v>0</v>
      </c>
      <c r="D1418">
        <v>0</v>
      </c>
      <c r="E1418">
        <v>16</v>
      </c>
      <c r="F1418" s="178">
        <v>41219</v>
      </c>
      <c r="G1418" s="172" t="s">
        <v>672</v>
      </c>
    </row>
    <row r="1419" spans="2:7" x14ac:dyDescent="0.2">
      <c r="B1419" t="s">
        <v>624</v>
      </c>
      <c r="C1419">
        <v>0</v>
      </c>
      <c r="D1419">
        <v>0</v>
      </c>
      <c r="E1419">
        <v>16</v>
      </c>
      <c r="F1419" s="173">
        <v>41219</v>
      </c>
      <c r="G1419" s="172" t="s">
        <v>672</v>
      </c>
    </row>
    <row r="1420" spans="2:7" x14ac:dyDescent="0.2">
      <c r="B1420" t="s">
        <v>449</v>
      </c>
      <c r="C1420">
        <v>0</v>
      </c>
      <c r="D1420">
        <v>0</v>
      </c>
      <c r="E1420">
        <v>16</v>
      </c>
      <c r="F1420" s="173">
        <v>41324</v>
      </c>
      <c r="G1420" s="172" t="s">
        <v>672</v>
      </c>
    </row>
    <row r="1421" spans="2:7" x14ac:dyDescent="0.2">
      <c r="B1421" t="s">
        <v>449</v>
      </c>
      <c r="C1421">
        <v>0</v>
      </c>
      <c r="D1421">
        <v>0</v>
      </c>
      <c r="E1421">
        <v>16</v>
      </c>
      <c r="F1421" s="173">
        <v>41331</v>
      </c>
      <c r="G1421" s="172" t="s">
        <v>672</v>
      </c>
    </row>
  </sheetData>
  <autoFilter ref="B1:I1408" xr:uid="{7F65C62E-86E3-4EF3-8CB8-699C3F354C19}">
    <sortState xmlns:xlrd2="http://schemas.microsoft.com/office/spreadsheetml/2017/richdata2" ref="B2:I1408">
      <sortCondition ref="F1:F14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Season Final</vt:lpstr>
      <vt:lpstr>Best of 3 Final</vt:lpstr>
      <vt:lpstr>Best All Rounder Final</vt:lpstr>
      <vt:lpstr>Sheet4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Arrington, Yancey</cp:lastModifiedBy>
  <dcterms:modified xsi:type="dcterms:W3CDTF">2021-09-21T09:42:25Z</dcterms:modified>
</cp:coreProperties>
</file>