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mejiar\Desktop\"/>
    </mc:Choice>
  </mc:AlternateContent>
  <xr:revisionPtr revIDLastSave="0" documentId="8_{15A02F22-395E-49ED-9895-C228DFA49EEA}" xr6:coauthVersionLast="46" xr6:coauthVersionMax="46" xr10:uidLastSave="{00000000-0000-0000-0000-000000000000}"/>
  <bookViews>
    <workbookView xWindow="1950" yWindow="1950" windowWidth="15375" windowHeight="7875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" l="1"/>
  <c r="AH64" i="1"/>
  <c r="AE64" i="1"/>
  <c r="AB64" i="1"/>
  <c r="Y64" i="1"/>
  <c r="V64" i="1"/>
  <c r="S64" i="1"/>
  <c r="P64" i="1"/>
  <c r="M64" i="1"/>
  <c r="J64" i="1"/>
  <c r="G64" i="1"/>
  <c r="D64" i="1"/>
  <c r="A64" i="1"/>
  <c r="AH62" i="1"/>
  <c r="AE62" i="1"/>
  <c r="AB62" i="1"/>
  <c r="Y62" i="1"/>
  <c r="V62" i="1"/>
  <c r="S62" i="1"/>
  <c r="P62" i="1"/>
  <c r="M62" i="1"/>
  <c r="J62" i="1"/>
  <c r="G62" i="1"/>
  <c r="D62" i="1"/>
  <c r="A62" i="1"/>
  <c r="AH60" i="1"/>
  <c r="AE60" i="1"/>
  <c r="AB60" i="1"/>
  <c r="Y60" i="1"/>
  <c r="V60" i="1"/>
  <c r="S60" i="1"/>
  <c r="P60" i="1"/>
  <c r="M60" i="1"/>
  <c r="J60" i="1"/>
  <c r="G60" i="1"/>
  <c r="D60" i="1"/>
  <c r="A60" i="1"/>
  <c r="AH58" i="1"/>
  <c r="AE58" i="1"/>
  <c r="AB58" i="1"/>
  <c r="Y58" i="1"/>
  <c r="V58" i="1"/>
  <c r="S58" i="1"/>
  <c r="P58" i="1"/>
  <c r="M58" i="1"/>
  <c r="J58" i="1"/>
  <c r="G58" i="1"/>
  <c r="D58" i="1"/>
  <c r="A58" i="1"/>
  <c r="AH56" i="1"/>
  <c r="AE56" i="1"/>
  <c r="AB56" i="1"/>
  <c r="Y56" i="1"/>
  <c r="V56" i="1"/>
  <c r="S56" i="1"/>
  <c r="P56" i="1"/>
  <c r="M56" i="1"/>
  <c r="J56" i="1"/>
  <c r="G56" i="1"/>
  <c r="D56" i="1"/>
  <c r="A56" i="1"/>
  <c r="AH54" i="1"/>
  <c r="AE54" i="1"/>
  <c r="AB54" i="1"/>
  <c r="Y54" i="1"/>
  <c r="V54" i="1"/>
  <c r="S54" i="1"/>
  <c r="P54" i="1"/>
  <c r="M54" i="1"/>
  <c r="J54" i="1"/>
  <c r="G54" i="1"/>
  <c r="D54" i="1"/>
  <c r="A54" i="1"/>
  <c r="AH52" i="1"/>
  <c r="AE52" i="1"/>
  <c r="AB52" i="1"/>
  <c r="Y52" i="1"/>
  <c r="V52" i="1"/>
  <c r="S52" i="1"/>
  <c r="P52" i="1"/>
  <c r="M52" i="1"/>
  <c r="J52" i="1"/>
  <c r="G52" i="1"/>
  <c r="D52" i="1"/>
  <c r="A52" i="1"/>
  <c r="AH50" i="1"/>
  <c r="AE50" i="1"/>
  <c r="AB50" i="1"/>
  <c r="Y50" i="1"/>
  <c r="V50" i="1"/>
  <c r="S50" i="1"/>
  <c r="P50" i="1"/>
  <c r="M50" i="1"/>
  <c r="J50" i="1"/>
  <c r="G50" i="1"/>
  <c r="D50" i="1"/>
  <c r="A50" i="1"/>
  <c r="AH48" i="1"/>
  <c r="AE48" i="1"/>
  <c r="AB48" i="1"/>
  <c r="Y48" i="1"/>
  <c r="V48" i="1"/>
  <c r="S48" i="1"/>
  <c r="P48" i="1"/>
  <c r="M48" i="1"/>
  <c r="J48" i="1"/>
  <c r="G48" i="1"/>
  <c r="D48" i="1"/>
  <c r="A48" i="1"/>
  <c r="AH46" i="1"/>
  <c r="AE46" i="1"/>
  <c r="AB46" i="1"/>
  <c r="Y46" i="1"/>
  <c r="V46" i="1"/>
  <c r="S46" i="1"/>
  <c r="P46" i="1"/>
  <c r="M46" i="1"/>
  <c r="J46" i="1"/>
  <c r="G46" i="1"/>
  <c r="D46" i="1"/>
  <c r="A46" i="1"/>
  <c r="AH44" i="1"/>
  <c r="AE44" i="1"/>
  <c r="AB44" i="1"/>
  <c r="Y44" i="1"/>
  <c r="V44" i="1"/>
  <c r="S44" i="1"/>
  <c r="P44" i="1"/>
  <c r="M44" i="1"/>
  <c r="J44" i="1"/>
  <c r="G44" i="1"/>
  <c r="D44" i="1"/>
  <c r="AK48" i="1" l="1"/>
  <c r="AK56" i="1"/>
  <c r="AK46" i="1"/>
  <c r="AK58" i="1"/>
  <c r="AK62" i="1"/>
  <c r="AK64" i="1"/>
  <c r="AM64" i="1" s="1"/>
  <c r="AK54" i="1"/>
  <c r="AM54" i="1" s="1"/>
  <c r="AK52" i="1"/>
  <c r="AK60" i="1"/>
  <c r="AK50" i="1"/>
  <c r="AK44" i="1"/>
  <c r="AL44" i="1" s="1"/>
  <c r="AL64" i="1" l="1"/>
  <c r="AL54" i="1"/>
  <c r="AM58" i="1"/>
  <c r="AL58" i="1"/>
  <c r="AM60" i="1"/>
  <c r="AL60" i="1"/>
  <c r="AM56" i="1"/>
  <c r="AL56" i="1"/>
  <c r="AM52" i="1"/>
  <c r="AL52" i="1"/>
  <c r="AM48" i="1"/>
  <c r="AL48" i="1"/>
  <c r="AM50" i="1"/>
  <c r="AL50" i="1"/>
  <c r="AL62" i="1"/>
  <c r="AM62" i="1"/>
  <c r="AL46" i="1"/>
  <c r="AL22" i="1"/>
  <c r="AM46" i="1"/>
  <c r="AL18" i="1"/>
  <c r="AL19" i="1" s="1"/>
  <c r="AL21" i="1" s="1"/>
  <c r="AL3" i="1"/>
  <c r="AL5" i="1" s="1"/>
  <c r="AL7" i="1" s="1"/>
  <c r="AL9" i="1" s="1"/>
  <c r="AL11" i="1" s="1"/>
  <c r="AL13" i="1" s="1"/>
  <c r="AL15" i="1" s="1"/>
  <c r="AL17" i="1" s="1"/>
</calcChain>
</file>

<file path=xl/sharedStrings.xml><?xml version="1.0" encoding="utf-8"?>
<sst xmlns="http://schemas.openxmlformats.org/spreadsheetml/2006/main" count="507" uniqueCount="55">
  <si>
    <t>Puntaje</t>
  </si>
  <si>
    <t>Percentil</t>
  </si>
  <si>
    <t>V</t>
  </si>
  <si>
    <t>A</t>
  </si>
  <si>
    <t>a</t>
  </si>
  <si>
    <t>B</t>
  </si>
  <si>
    <t>b</t>
  </si>
  <si>
    <t>C</t>
  </si>
  <si>
    <t>c</t>
  </si>
  <si>
    <t>D</t>
  </si>
  <si>
    <t>d</t>
  </si>
  <si>
    <t>E</t>
  </si>
  <si>
    <t>e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</si>
  <si>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</si>
  <si>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</si>
  <si>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</si>
  <si>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</si>
  <si>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</si>
  <si>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</si>
  <si>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</si>
  <si>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</si>
  <si>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</si>
  <si>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</si>
  <si>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</si>
  <si>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</si>
  <si>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M</t>
  </si>
  <si>
    <t>m</t>
  </si>
  <si>
    <t>N</t>
  </si>
  <si>
    <t>n</t>
  </si>
  <si>
    <t>P</t>
  </si>
  <si>
    <t>p</t>
  </si>
  <si>
    <t>Q</t>
  </si>
  <si>
    <t>q</t>
  </si>
  <si>
    <t>R</t>
  </si>
  <si>
    <t>r</t>
  </si>
  <si>
    <t>S</t>
  </si>
  <si>
    <t>s</t>
  </si>
  <si>
    <t>T</t>
  </si>
  <si>
    <t>t</t>
  </si>
  <si>
    <t>U</t>
  </si>
  <si>
    <t>u</t>
  </si>
  <si>
    <t>v</t>
  </si>
  <si>
    <t>W</t>
  </si>
  <si>
    <t>w</t>
  </si>
  <si>
    <t>X</t>
  </si>
  <si>
    <t>x</t>
  </si>
  <si>
    <t>Y</t>
  </si>
  <si>
    <t>y</t>
  </si>
  <si>
    <t>Z</t>
  </si>
  <si>
    <t>z</t>
  </si>
  <si>
    <t>I</t>
  </si>
  <si>
    <t>O</t>
  </si>
  <si>
    <t>i</t>
  </si>
  <si>
    <t>o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</si>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</sst>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4"/>
      <color indexed="9"/>
      <name val="Arial"/>
      <family val="2"/>
    </font>
    <font>
      <b/>
      <sz val="9"/>
      <name val="Arial"/>
      <family val="2"/>
    </font>
    <font>
      <sz val="10"/>
      <color indexed="17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name val="Arial Narrow"/>
      <family val="2"/>
    </font>
    <font>
      <sz val="9"/>
      <color indexed="17"/>
      <name val="Arial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5B8B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vertical="top"/>
    </xf>
    <xf numFmtId="0" fontId="7" fillId="2" borderId="0" xfId="0" applyFont="1" applyFill="1"/>
    <xf numFmtId="0" fontId="7" fillId="3" borderId="0" xfId="0" applyFont="1" applyFill="1"/>
    <xf numFmtId="0" fontId="7" fillId="2" borderId="0" xfId="0" applyFont="1" applyFill="1" applyAlignment="1">
      <alignment shrinkToFit="1"/>
    </xf>
    <xf numFmtId="49" fontId="1" fillId="4" borderId="6" xfId="0" applyNumberFormat="1" applyFont="1" applyFill="1" applyBorder="1" applyAlignment="1">
      <alignment horizontal="center" vertical="center" wrapText="1" shrinkToFit="1"/>
    </xf>
    <xf numFmtId="49" fontId="1" fillId="4" borderId="2" xfId="0" applyNumberFormat="1" applyFont="1" applyFill="1" applyBorder="1" applyAlignment="1">
      <alignment horizontal="center" vertical="center" wrapText="1" shrinkToFit="1"/>
    </xf>
    <xf numFmtId="49" fontId="1" fillId="4" borderId="3" xfId="0" applyNumberFormat="1" applyFont="1" applyFill="1" applyBorder="1" applyAlignment="1">
      <alignment horizontal="center" vertical="center" wrapText="1" shrinkToFit="1"/>
    </xf>
    <xf numFmtId="49" fontId="1" fillId="4" borderId="8" xfId="0" applyNumberFormat="1" applyFont="1" applyFill="1" applyBorder="1" applyAlignment="1">
      <alignment horizontal="center" vertical="center" wrapText="1" shrinkToFit="1"/>
    </xf>
    <xf numFmtId="49" fontId="1" fillId="4" borderId="5" xfId="0" applyNumberFormat="1" applyFont="1" applyFill="1" applyBorder="1" applyAlignment="1">
      <alignment horizontal="center" vertical="center" wrapText="1" shrinkToFit="1"/>
    </xf>
    <xf numFmtId="49" fontId="1" fillId="4" borderId="0" xfId="0" applyNumberFormat="1" applyFont="1" applyFill="1" applyBorder="1" applyAlignment="1">
      <alignment horizontal="center" vertical="center" wrapText="1" shrinkToFit="1"/>
    </xf>
    <xf numFmtId="0" fontId="4" fillId="3" borderId="5" xfId="0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 shrinkToFit="1"/>
    </xf>
    <xf numFmtId="0" fontId="4" fillId="3" borderId="8" xfId="0" applyFont="1" applyFill="1" applyBorder="1" applyAlignment="1">
      <alignment horizontal="center" vertical="center" shrinkToFit="1"/>
    </xf>
    <xf numFmtId="49" fontId="1" fillId="5" borderId="4" xfId="0" applyNumberFormat="1" applyFont="1" applyFill="1" applyBorder="1" applyAlignment="1">
      <alignment horizontal="center" vertical="center" wrapText="1" shrinkToFit="1"/>
    </xf>
    <xf numFmtId="49" fontId="1" fillId="5" borderId="1" xfId="0" applyNumberFormat="1" applyFont="1" applyFill="1" applyBorder="1" applyAlignment="1">
      <alignment horizontal="center" vertical="center" wrapText="1" shrinkToFit="1"/>
    </xf>
    <xf numFmtId="49" fontId="1" fillId="5" borderId="7" xfId="0" applyNumberFormat="1" applyFont="1" applyFill="1" applyBorder="1" applyAlignment="1">
      <alignment horizontal="center" vertical="center" wrapText="1" shrinkToFit="1"/>
    </xf>
    <xf numFmtId="0" fontId="9" fillId="2" borderId="4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5" fillId="3" borderId="4" xfId="0" applyFont="1" applyFill="1" applyBorder="1"/>
    <xf numFmtId="0" fontId="5" fillId="3" borderId="5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2" borderId="5" xfId="0" applyFont="1" applyFill="1" applyBorder="1" applyAlignment="1">
      <alignment horizontal="center" vertical="top"/>
    </xf>
    <xf numFmtId="0" fontId="0" fillId="2" borderId="6" xfId="0" applyFill="1" applyBorder="1"/>
    <xf numFmtId="0" fontId="7" fillId="2" borderId="2" xfId="0" applyFont="1" applyFill="1" applyBorder="1"/>
    <xf numFmtId="0" fontId="4" fillId="2" borderId="2" xfId="0" applyFont="1" applyFill="1" applyBorder="1"/>
    <xf numFmtId="0" fontId="8" fillId="2" borderId="8" xfId="0" applyFont="1" applyFill="1" applyBorder="1" applyAlignment="1">
      <alignment horizontal="center"/>
    </xf>
    <xf numFmtId="0" fontId="4" fillId="2" borderId="3" xfId="0" applyFont="1" applyFill="1" applyBorder="1"/>
    <xf numFmtId="0" fontId="6" fillId="7" borderId="9" xfId="0" applyFont="1" applyFill="1" applyBorder="1" applyAlignment="1">
      <alignment wrapText="1"/>
    </xf>
    <xf numFmtId="0" fontId="10" fillId="6" borderId="10" xfId="0" applyFont="1" applyFill="1" applyBorder="1" applyAlignment="1">
      <alignment wrapText="1"/>
    </xf>
    <xf numFmtId="0" fontId="6" fillId="7" borderId="10" xfId="0" applyFont="1" applyFill="1" applyBorder="1" applyAlignment="1">
      <alignment wrapText="1"/>
    </xf>
    <xf numFmtId="0" fontId="10" fillId="6" borderId="11" xfId="0" applyFont="1" applyFill="1" applyBorder="1" applyAlignment="1">
      <alignment wrapText="1"/>
    </xf>
    <xf numFmtId="0" fontId="6" fillId="7" borderId="11" xfId="0" applyFont="1" applyFill="1" applyBorder="1" applyAlignment="1">
      <alignment wrapText="1"/>
    </xf>
    <xf numFmtId="0" fontId="6" fillId="6" borderId="11" xfId="0" applyFont="1" applyFill="1" applyBorder="1" applyAlignment="1">
      <alignment wrapText="1"/>
    </xf>
    <xf numFmtId="0" fontId="10" fillId="8" borderId="12" xfId="0" applyFont="1" applyFill="1" applyBorder="1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PORCENTAJES</a:t>
            </a:r>
            <a:r>
              <a:rPr lang="es-CO"/>
              <a:t> </a:t>
            </a:r>
            <a:r>
              <a:rPr lang="es-CO" b="1"/>
              <a:t>DE INTERÉS POR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Hoja1!$AL$46:$AL$64</c:f>
              <c:strCache>
                <c:ptCount val="19"/>
                <c:pt idx="0">
                  <c:v>INTERÉS TRABAJO AL AIRE LIBRE: BAJO</c:v>
                </c:pt>
                <c:pt idx="2">
                  <c:v>INTERÉS MECÁNICO: BAJO</c:v>
                </c:pt>
                <c:pt idx="4">
                  <c:v>INTERÉS PARA EL CÁLCULO: BAJO</c:v>
                </c:pt>
                <c:pt idx="6">
                  <c:v>INTERÉS CIENTIFICO BAJO</c:v>
                </c:pt>
                <c:pt idx="8">
                  <c:v>INTERÉS PERSUASIVO BAJO</c:v>
                </c:pt>
                <c:pt idx="10">
                  <c:v>INTERÉS ARTISTICO - PLÁSTICO BAJO</c:v>
                </c:pt>
                <c:pt idx="12">
                  <c:v>INTERÉS LITERARIO BAJO</c:v>
                </c:pt>
                <c:pt idx="14">
                  <c:v>INTERÉS MUSICAL BAJO</c:v>
                </c:pt>
                <c:pt idx="16">
                  <c:v>SERVICIO SOCIAL BAJO</c:v>
                </c:pt>
                <c:pt idx="18">
                  <c:v>TRABAJO DE OFICINA BAJO</c:v>
                </c:pt>
              </c:strCache>
            </c:strRef>
          </c:cat>
          <c:val>
            <c:numRef>
              <c:f>Hoja1!$AM$46:$AM$64</c:f>
              <c:numCache>
                <c:formatCode>General</c:formatCode>
                <c:ptCount val="1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2-4A5D-B6B5-04B9082B765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435429</xdr:colOff>
      <xdr:row>1</xdr:row>
      <xdr:rowOff>122466</xdr:rowOff>
    </xdr:from>
    <xdr:to>
      <xdr:col>46</xdr:col>
      <xdr:colOff>394607</xdr:colOff>
      <xdr:row>23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0126C3-AD0B-42DE-8381-B835E1886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7"/>
  <sheetViews>
    <sheetView tabSelected="1" zoomScale="70" workbookViewId="0">
      <selection activeCell="AO59" sqref="AO59"/>
    </sheetView>
  </sheetViews>
  <sheetFormatPr baseColWidth="10" defaultRowHeight="12.75" x14ac:dyDescent="0.2"/>
  <cols>
    <col min="1" max="1" width="3.28515625" customWidth="1"/>
    <col min="2" max="2" width="3.85546875" customWidth="1"/>
    <col min="3" max="3" width="3.28515625" customWidth="1"/>
    <col min="4" max="4" width="3.85546875" customWidth="1"/>
    <col min="5" max="5" width="3.5703125" customWidth="1"/>
    <col min="6" max="7" width="3.28515625" customWidth="1"/>
    <col min="8" max="8" width="3.7109375" customWidth="1"/>
    <col min="9" max="36" width="3.28515625" customWidth="1"/>
    <col min="37" max="37" width="8.140625" customWidth="1"/>
    <col min="38" max="38" width="34.5703125" bestFit="1" customWidth="1"/>
  </cols>
  <sheetData>
    <row r="1" spans="1:41" ht="18" x14ac:dyDescent="0.2">
      <c r="A1" s="15"/>
      <c r="B1" s="12" t="s">
        <v>3</v>
      </c>
      <c r="C1" s="6"/>
      <c r="D1" s="15"/>
      <c r="E1" s="12" t="s">
        <v>32</v>
      </c>
      <c r="F1" s="6"/>
      <c r="G1" s="15"/>
      <c r="H1" s="12" t="s">
        <v>16</v>
      </c>
      <c r="I1" s="6"/>
      <c r="J1" s="15"/>
      <c r="K1" s="12" t="s">
        <v>42</v>
      </c>
      <c r="L1" s="6"/>
      <c r="M1" s="15"/>
      <c r="N1" s="12" t="s">
        <v>25</v>
      </c>
      <c r="O1" s="6"/>
      <c r="P1" s="15"/>
      <c r="Q1" s="12" t="s">
        <v>7</v>
      </c>
      <c r="R1" s="6"/>
      <c r="S1" s="15"/>
      <c r="T1" s="12" t="s">
        <v>36</v>
      </c>
      <c r="U1" s="6"/>
      <c r="V1" s="15"/>
      <c r="W1" s="12" t="s">
        <v>52</v>
      </c>
      <c r="X1" s="6"/>
      <c r="Y1" s="15"/>
      <c r="Z1" s="12" t="s">
        <v>46</v>
      </c>
      <c r="AA1" s="6"/>
      <c r="AB1" s="15"/>
      <c r="AC1" s="12" t="s">
        <v>51</v>
      </c>
      <c r="AD1" s="6"/>
      <c r="AE1" s="15"/>
      <c r="AF1" s="12" t="s">
        <v>11</v>
      </c>
      <c r="AG1" s="6"/>
      <c r="AH1" s="15"/>
      <c r="AI1" s="12" t="s">
        <v>40</v>
      </c>
      <c r="AJ1" s="6"/>
      <c r="AK1" s="1"/>
      <c r="AL1" s="1"/>
      <c r="AM1" s="1"/>
      <c r="AN1" s="1"/>
      <c r="AO1" s="1"/>
    </row>
    <row r="2" spans="1:41" ht="18" x14ac:dyDescent="0.2">
      <c r="A2" s="16"/>
      <c r="B2" s="13" t="s">
        <v>5</v>
      </c>
      <c r="C2" s="7"/>
      <c r="D2" s="16"/>
      <c r="E2" s="13" t="s">
        <v>34</v>
      </c>
      <c r="F2" s="7"/>
      <c r="G2" s="16"/>
      <c r="H2" s="13" t="s">
        <v>18</v>
      </c>
      <c r="I2" s="7"/>
      <c r="J2" s="16"/>
      <c r="K2" s="13" t="s">
        <v>44</v>
      </c>
      <c r="L2" s="7"/>
      <c r="M2" s="16"/>
      <c r="N2" s="13" t="s">
        <v>27</v>
      </c>
      <c r="O2" s="7"/>
      <c r="P2" s="16"/>
      <c r="Q2" s="13" t="s">
        <v>9</v>
      </c>
      <c r="R2" s="7"/>
      <c r="S2" s="16"/>
      <c r="T2" s="13" t="s">
        <v>38</v>
      </c>
      <c r="U2" s="7"/>
      <c r="V2" s="16"/>
      <c r="W2" s="13" t="s">
        <v>20</v>
      </c>
      <c r="X2" s="7"/>
      <c r="Y2" s="16"/>
      <c r="Z2" s="13" t="s">
        <v>48</v>
      </c>
      <c r="AA2" s="7"/>
      <c r="AB2" s="16"/>
      <c r="AC2" s="13" t="s">
        <v>29</v>
      </c>
      <c r="AD2" s="7"/>
      <c r="AE2" s="16"/>
      <c r="AF2" s="13" t="s">
        <v>13</v>
      </c>
      <c r="AG2" s="7"/>
      <c r="AH2" s="16"/>
      <c r="AI2" s="13" t="s">
        <v>41</v>
      </c>
      <c r="AJ2" s="7"/>
      <c r="AK2" s="1"/>
      <c r="AL2" s="1"/>
      <c r="AM2" s="1"/>
      <c r="AN2" s="1"/>
      <c r="AO2" s="1"/>
    </row>
    <row r="3" spans="1:41" ht="18" x14ac:dyDescent="0.2">
      <c r="A3" s="17"/>
      <c r="B3" s="14" t="s">
        <v>7</v>
      </c>
      <c r="C3" s="8"/>
      <c r="D3" s="17"/>
      <c r="E3" s="14" t="s">
        <v>36</v>
      </c>
      <c r="F3" s="8"/>
      <c r="G3" s="17"/>
      <c r="H3" s="14" t="s">
        <v>52</v>
      </c>
      <c r="I3" s="8"/>
      <c r="J3" s="17"/>
      <c r="K3" s="14" t="s">
        <v>46</v>
      </c>
      <c r="L3" s="8"/>
      <c r="M3" s="17"/>
      <c r="N3" s="14" t="s">
        <v>51</v>
      </c>
      <c r="O3" s="8"/>
      <c r="P3" s="17"/>
      <c r="Q3" s="14" t="s">
        <v>11</v>
      </c>
      <c r="R3" s="8"/>
      <c r="S3" s="17"/>
      <c r="T3" s="14" t="s">
        <v>40</v>
      </c>
      <c r="U3" s="8"/>
      <c r="V3" s="17"/>
      <c r="W3" s="14" t="s">
        <v>22</v>
      </c>
      <c r="X3" s="8"/>
      <c r="Y3" s="17"/>
      <c r="Z3" s="14" t="s">
        <v>4</v>
      </c>
      <c r="AA3" s="8"/>
      <c r="AB3" s="17"/>
      <c r="AC3" s="14" t="s">
        <v>31</v>
      </c>
      <c r="AD3" s="8"/>
      <c r="AE3" s="17"/>
      <c r="AF3" s="14" t="s">
        <v>15</v>
      </c>
      <c r="AG3" s="8"/>
      <c r="AH3" s="17"/>
      <c r="AI3" s="14" t="s">
        <v>43</v>
      </c>
      <c r="AJ3" s="8"/>
      <c r="AK3" s="1"/>
      <c r="AL3" s="40" t="str">
        <f>IF(AK46&gt;=75,"Interés para el trabajo al aire libre.",IF(AK48&gt;=75,"Interés Mecánico",IF(AK50&gt;=75,"Interés para el cálculo.",IF(AK52&gt;=75,"Interés científico",IF(AK54&gt;=75,"Interés persuasivo",IF(AK56&gt;=75,"Interés artístico – plástico.",IF(AK58&gt;=75,"Interés literario",IF(AK60&gt;=75,"Interés musical.",""))))))))</f>
        <v/>
      </c>
      <c r="AM3" s="1"/>
      <c r="AN3" s="1"/>
      <c r="AO3" s="1"/>
    </row>
    <row r="4" spans="1:41" ht="18" x14ac:dyDescent="0.2">
      <c r="A4" s="15"/>
      <c r="B4" s="12" t="s">
        <v>9</v>
      </c>
      <c r="C4" s="6"/>
      <c r="D4" s="15"/>
      <c r="E4" s="12" t="s">
        <v>38</v>
      </c>
      <c r="F4" s="6"/>
      <c r="G4" s="15"/>
      <c r="H4" s="12" t="s">
        <v>20</v>
      </c>
      <c r="I4" s="6"/>
      <c r="J4" s="15"/>
      <c r="K4" s="12" t="s">
        <v>48</v>
      </c>
      <c r="L4" s="6"/>
      <c r="M4" s="15"/>
      <c r="N4" s="12" t="s">
        <v>29</v>
      </c>
      <c r="O4" s="6"/>
      <c r="P4" s="15"/>
      <c r="Q4" s="12" t="s">
        <v>13</v>
      </c>
      <c r="R4" s="6"/>
      <c r="S4" s="15"/>
      <c r="T4" s="12" t="s">
        <v>41</v>
      </c>
      <c r="U4" s="6"/>
      <c r="V4" s="15"/>
      <c r="W4" s="12" t="s">
        <v>24</v>
      </c>
      <c r="X4" s="6"/>
      <c r="Y4" s="15"/>
      <c r="Z4" s="12" t="s">
        <v>6</v>
      </c>
      <c r="AA4" s="6"/>
      <c r="AB4" s="15"/>
      <c r="AC4" s="12" t="s">
        <v>33</v>
      </c>
      <c r="AD4" s="6"/>
      <c r="AE4" s="15"/>
      <c r="AF4" s="12" t="s">
        <v>17</v>
      </c>
      <c r="AG4" s="6"/>
      <c r="AH4" s="15"/>
      <c r="AI4" s="12" t="s">
        <v>45</v>
      </c>
      <c r="AJ4" s="6"/>
      <c r="AK4" s="1"/>
      <c r="AL4" s="41"/>
      <c r="AM4" s="1"/>
      <c r="AN4" s="1"/>
      <c r="AO4" s="1"/>
    </row>
    <row r="5" spans="1:41" ht="18" x14ac:dyDescent="0.2">
      <c r="A5" s="16"/>
      <c r="B5" s="13" t="s">
        <v>11</v>
      </c>
      <c r="C5" s="7"/>
      <c r="D5" s="16"/>
      <c r="E5" s="13" t="s">
        <v>40</v>
      </c>
      <c r="F5" s="7"/>
      <c r="G5" s="16"/>
      <c r="H5" s="13" t="s">
        <v>22</v>
      </c>
      <c r="I5" s="7"/>
      <c r="J5" s="16"/>
      <c r="K5" s="13" t="s">
        <v>4</v>
      </c>
      <c r="L5" s="7"/>
      <c r="M5" s="16"/>
      <c r="N5" s="13" t="s">
        <v>31</v>
      </c>
      <c r="O5" s="7"/>
      <c r="P5" s="16"/>
      <c r="Q5" s="13" t="s">
        <v>15</v>
      </c>
      <c r="R5" s="7"/>
      <c r="S5" s="16"/>
      <c r="T5" s="13" t="s">
        <v>43</v>
      </c>
      <c r="U5" s="7"/>
      <c r="V5" s="16"/>
      <c r="W5" s="13" t="s">
        <v>26</v>
      </c>
      <c r="X5" s="7"/>
      <c r="Y5" s="16"/>
      <c r="Z5" s="13" t="s">
        <v>8</v>
      </c>
      <c r="AA5" s="7"/>
      <c r="AB5" s="16"/>
      <c r="AC5" s="13" t="s">
        <v>35</v>
      </c>
      <c r="AD5" s="7"/>
      <c r="AE5" s="16"/>
      <c r="AF5" s="13" t="s">
        <v>50</v>
      </c>
      <c r="AG5" s="7"/>
      <c r="AH5" s="16"/>
      <c r="AI5" s="13" t="s">
        <v>47</v>
      </c>
      <c r="AJ5" s="7"/>
      <c r="AK5" s="1"/>
      <c r="AL5" s="42" t="str">
        <f>IF(AK62&gt;=75,"Interés por el servicio social.",IF(AK64&gt;=75,"Interés en el trabajo de oficina.",AL3))</f>
        <v/>
      </c>
      <c r="AM5" s="1"/>
      <c r="AN5" s="1"/>
      <c r="AO5" s="1"/>
    </row>
    <row r="6" spans="1:41" ht="18.75" thickBot="1" x14ac:dyDescent="0.25">
      <c r="A6" s="17"/>
      <c r="B6" s="14" t="s">
        <v>13</v>
      </c>
      <c r="C6" s="8"/>
      <c r="D6" s="17"/>
      <c r="E6" s="14" t="s">
        <v>41</v>
      </c>
      <c r="F6" s="8"/>
      <c r="G6" s="17"/>
      <c r="H6" s="14" t="s">
        <v>24</v>
      </c>
      <c r="I6" s="8"/>
      <c r="J6" s="17"/>
      <c r="K6" s="14" t="s">
        <v>6</v>
      </c>
      <c r="L6" s="8"/>
      <c r="M6" s="17"/>
      <c r="N6" s="14" t="s">
        <v>33</v>
      </c>
      <c r="O6" s="8"/>
      <c r="P6" s="17"/>
      <c r="Q6" s="14" t="s">
        <v>17</v>
      </c>
      <c r="R6" s="8"/>
      <c r="S6" s="17"/>
      <c r="T6" s="14" t="s">
        <v>45</v>
      </c>
      <c r="U6" s="8"/>
      <c r="V6" s="17"/>
      <c r="W6" s="14" t="s">
        <v>28</v>
      </c>
      <c r="X6" s="8"/>
      <c r="Y6" s="17"/>
      <c r="Z6" s="14" t="s">
        <v>10</v>
      </c>
      <c r="AA6" s="8"/>
      <c r="AB6" s="17"/>
      <c r="AC6" s="14" t="s">
        <v>37</v>
      </c>
      <c r="AD6" s="8"/>
      <c r="AE6" s="17"/>
      <c r="AF6" s="14" t="s">
        <v>19</v>
      </c>
      <c r="AG6" s="8"/>
      <c r="AH6" s="17"/>
      <c r="AI6" s="14" t="s">
        <v>49</v>
      </c>
      <c r="AJ6" s="8"/>
      <c r="AK6" s="1"/>
      <c r="AL6" s="43"/>
      <c r="AM6" s="1"/>
      <c r="AN6" s="1"/>
      <c r="AO6" s="1"/>
    </row>
    <row r="7" spans="1:41" ht="18" x14ac:dyDescent="0.2">
      <c r="A7" s="15"/>
      <c r="B7" s="12" t="s">
        <v>15</v>
      </c>
      <c r="C7" s="6"/>
      <c r="D7" s="15"/>
      <c r="E7" s="12" t="s">
        <v>43</v>
      </c>
      <c r="F7" s="6"/>
      <c r="G7" s="15"/>
      <c r="H7" s="12" t="s">
        <v>26</v>
      </c>
      <c r="I7" s="6"/>
      <c r="J7" s="15"/>
      <c r="K7" s="12" t="s">
        <v>8</v>
      </c>
      <c r="L7" s="6"/>
      <c r="M7" s="15"/>
      <c r="N7" s="12" t="s">
        <v>35</v>
      </c>
      <c r="O7" s="6"/>
      <c r="P7" s="15"/>
      <c r="Q7" s="12" t="s">
        <v>50</v>
      </c>
      <c r="R7" s="6"/>
      <c r="S7" s="15"/>
      <c r="T7" s="12" t="s">
        <v>47</v>
      </c>
      <c r="U7" s="6"/>
      <c r="V7" s="15"/>
      <c r="W7" s="12" t="s">
        <v>53</v>
      </c>
      <c r="X7" s="6"/>
      <c r="Y7" s="15"/>
      <c r="Z7" s="12" t="s">
        <v>12</v>
      </c>
      <c r="AA7" s="6"/>
      <c r="AB7" s="15"/>
      <c r="AC7" s="12" t="s">
        <v>39</v>
      </c>
      <c r="AD7" s="6"/>
      <c r="AE7" s="15"/>
      <c r="AF7" s="12" t="s">
        <v>21</v>
      </c>
      <c r="AG7" s="6"/>
      <c r="AH7" s="15"/>
      <c r="AI7" s="12" t="s">
        <v>3</v>
      </c>
      <c r="AJ7" s="6"/>
      <c r="AK7" s="1"/>
      <c r="AL7" s="42" t="str">
        <f>IF(AND(AK46&gt;=75,AK48&gt;=75),"Aire libre – Mecánico",IF(AND(AK47&gt;=75,AK50&gt;=75),"Aire libre – Cálculo",AL5))</f>
        <v/>
      </c>
      <c r="AM7" s="1"/>
      <c r="AN7" s="1"/>
      <c r="AO7" s="1"/>
    </row>
    <row r="8" spans="1:41" ht="18" x14ac:dyDescent="0.2">
      <c r="A8" s="16"/>
      <c r="B8" s="13" t="s">
        <v>17</v>
      </c>
      <c r="C8" s="7"/>
      <c r="D8" s="16"/>
      <c r="E8" s="13" t="s">
        <v>45</v>
      </c>
      <c r="F8" s="7"/>
      <c r="G8" s="16"/>
      <c r="H8" s="13" t="s">
        <v>28</v>
      </c>
      <c r="I8" s="7"/>
      <c r="J8" s="16"/>
      <c r="K8" s="13" t="s">
        <v>10</v>
      </c>
      <c r="L8" s="7"/>
      <c r="M8" s="16"/>
      <c r="N8" s="13" t="s">
        <v>37</v>
      </c>
      <c r="O8" s="7"/>
      <c r="P8" s="16"/>
      <c r="Q8" s="13" t="s">
        <v>19</v>
      </c>
      <c r="R8" s="7"/>
      <c r="S8" s="16"/>
      <c r="T8" s="13" t="s">
        <v>49</v>
      </c>
      <c r="U8" s="7"/>
      <c r="V8" s="16"/>
      <c r="W8" s="13" t="s">
        <v>30</v>
      </c>
      <c r="X8" s="7"/>
      <c r="Y8" s="16"/>
      <c r="Z8" s="13" t="s">
        <v>14</v>
      </c>
      <c r="AA8" s="7"/>
      <c r="AB8" s="16"/>
      <c r="AC8" s="13" t="s">
        <v>2</v>
      </c>
      <c r="AD8" s="7"/>
      <c r="AE8" s="16"/>
      <c r="AF8" s="13" t="s">
        <v>23</v>
      </c>
      <c r="AG8" s="7"/>
      <c r="AH8" s="16"/>
      <c r="AI8" s="13" t="s">
        <v>5</v>
      </c>
      <c r="AJ8" s="7"/>
      <c r="AK8" s="1"/>
      <c r="AL8" s="41"/>
      <c r="AM8" s="1"/>
      <c r="AN8" s="1"/>
      <c r="AO8" s="1"/>
    </row>
    <row r="9" spans="1:41" ht="18" x14ac:dyDescent="0.2">
      <c r="A9" s="17"/>
      <c r="B9" s="14" t="s">
        <v>50</v>
      </c>
      <c r="C9" s="9"/>
      <c r="D9" s="17"/>
      <c r="E9" s="14" t="s">
        <v>47</v>
      </c>
      <c r="F9" s="9"/>
      <c r="G9" s="17"/>
      <c r="H9" s="14" t="s">
        <v>53</v>
      </c>
      <c r="I9" s="9"/>
      <c r="J9" s="17"/>
      <c r="K9" s="14" t="s">
        <v>12</v>
      </c>
      <c r="L9" s="9"/>
      <c r="M9" s="17"/>
      <c r="N9" s="14" t="s">
        <v>39</v>
      </c>
      <c r="O9" s="9"/>
      <c r="P9" s="17"/>
      <c r="Q9" s="14" t="s">
        <v>21</v>
      </c>
      <c r="R9" s="9"/>
      <c r="S9" s="17"/>
      <c r="T9" s="14" t="s">
        <v>3</v>
      </c>
      <c r="U9" s="9"/>
      <c r="V9" s="17"/>
      <c r="W9" s="14" t="s">
        <v>32</v>
      </c>
      <c r="X9" s="9"/>
      <c r="Y9" s="17"/>
      <c r="Z9" s="14" t="s">
        <v>16</v>
      </c>
      <c r="AA9" s="9"/>
      <c r="AB9" s="17"/>
      <c r="AC9" s="14" t="s">
        <v>42</v>
      </c>
      <c r="AD9" s="9"/>
      <c r="AE9" s="17"/>
      <c r="AF9" s="14" t="s">
        <v>25</v>
      </c>
      <c r="AG9" s="9"/>
      <c r="AH9" s="17"/>
      <c r="AI9" s="14" t="s">
        <v>7</v>
      </c>
      <c r="AJ9" s="8"/>
      <c r="AK9" s="1"/>
      <c r="AL9" s="42" t="str">
        <f>IF(AND(AK46&gt;=75,AK52&gt;=75),"Aire libre – Científico",IF(AND(AK46&gt;=75,AK62&gt;=75),"Aire libre – Servicio social",IF(AND(AK48&gt;=75,AK50&gt;=75),"Mecánico – Cálculo.",IF(AND(AK48&gt;=75,AK52&gt;=75),"Mecánico – Científico",AL7))))</f>
        <v/>
      </c>
      <c r="AM9" s="1"/>
      <c r="AN9" s="1"/>
      <c r="AO9" s="1"/>
    </row>
    <row r="10" spans="1:41" ht="18" x14ac:dyDescent="0.2">
      <c r="A10" s="15"/>
      <c r="B10" s="12" t="s">
        <v>19</v>
      </c>
      <c r="C10" s="10"/>
      <c r="D10" s="15"/>
      <c r="E10" s="12" t="s">
        <v>49</v>
      </c>
      <c r="F10" s="10"/>
      <c r="G10" s="15"/>
      <c r="H10" s="12" t="s">
        <v>30</v>
      </c>
      <c r="I10" s="10"/>
      <c r="J10" s="15"/>
      <c r="K10" s="12" t="s">
        <v>14</v>
      </c>
      <c r="L10" s="10"/>
      <c r="M10" s="15"/>
      <c r="N10" s="12" t="s">
        <v>2</v>
      </c>
      <c r="O10" s="10"/>
      <c r="P10" s="15"/>
      <c r="Q10" s="12" t="s">
        <v>23</v>
      </c>
      <c r="R10" s="10"/>
      <c r="S10" s="15"/>
      <c r="T10" s="12" t="s">
        <v>5</v>
      </c>
      <c r="U10" s="10"/>
      <c r="V10" s="15"/>
      <c r="W10" s="12" t="s">
        <v>34</v>
      </c>
      <c r="X10" s="10"/>
      <c r="Y10" s="15"/>
      <c r="Z10" s="12" t="s">
        <v>18</v>
      </c>
      <c r="AA10" s="10"/>
      <c r="AB10" s="15"/>
      <c r="AC10" s="12" t="s">
        <v>44</v>
      </c>
      <c r="AD10" s="10"/>
      <c r="AE10" s="15"/>
      <c r="AF10" s="12" t="s">
        <v>27</v>
      </c>
      <c r="AG10" s="10"/>
      <c r="AH10" s="15"/>
      <c r="AI10" s="12" t="s">
        <v>9</v>
      </c>
      <c r="AJ10" s="6"/>
      <c r="AK10" s="1"/>
      <c r="AL10" s="41"/>
      <c r="AM10" s="1"/>
      <c r="AN10" s="1"/>
      <c r="AO10" s="1"/>
    </row>
    <row r="11" spans="1:41" ht="18" x14ac:dyDescent="0.2">
      <c r="A11" s="16"/>
      <c r="B11" s="13" t="s">
        <v>21</v>
      </c>
      <c r="C11" s="11"/>
      <c r="D11" s="16"/>
      <c r="E11" s="13" t="s">
        <v>3</v>
      </c>
      <c r="F11" s="11"/>
      <c r="G11" s="16"/>
      <c r="H11" s="13" t="s">
        <v>32</v>
      </c>
      <c r="I11" s="11"/>
      <c r="J11" s="16"/>
      <c r="K11" s="13" t="s">
        <v>16</v>
      </c>
      <c r="L11" s="11"/>
      <c r="M11" s="16"/>
      <c r="N11" s="13" t="s">
        <v>42</v>
      </c>
      <c r="O11" s="11"/>
      <c r="P11" s="16"/>
      <c r="Q11" s="13" t="s">
        <v>25</v>
      </c>
      <c r="R11" s="11"/>
      <c r="S11" s="16"/>
      <c r="T11" s="13" t="s">
        <v>7</v>
      </c>
      <c r="U11" s="11"/>
      <c r="V11" s="16"/>
      <c r="W11" s="13" t="s">
        <v>36</v>
      </c>
      <c r="X11" s="11"/>
      <c r="Y11" s="16"/>
      <c r="Z11" s="13" t="s">
        <v>52</v>
      </c>
      <c r="AA11" s="11"/>
      <c r="AB11" s="16"/>
      <c r="AC11" s="13" t="s">
        <v>46</v>
      </c>
      <c r="AD11" s="11"/>
      <c r="AE11" s="16"/>
      <c r="AF11" s="13" t="s">
        <v>51</v>
      </c>
      <c r="AG11" s="11"/>
      <c r="AH11" s="16"/>
      <c r="AI11" s="13" t="s">
        <v>11</v>
      </c>
      <c r="AJ11" s="7"/>
      <c r="AK11" s="1"/>
      <c r="AL11" s="42" t="str">
        <f>IF(AND(AK48&gt;=75,AK54&gt;=75),"Mecánico - Persuasivo",IF(AND(AK48&gt;=75,AK56&gt;=75),"Mecánico – Artístico",IF(AND(AK48&gt;=75,AK60&gt;=75),"Mecánico – Musical",IF(AND(AK48&gt;=75,AK62&gt;=75),"Mecánico – Servicio social",IF(AND(AK50&gt;=75,AK52&gt;=75),"Cálculo – Científico",AL9)))))</f>
        <v/>
      </c>
      <c r="AM11" s="1"/>
      <c r="AN11" s="1"/>
      <c r="AO11" s="1"/>
    </row>
    <row r="12" spans="1:41" ht="18" x14ac:dyDescent="0.2">
      <c r="A12" s="17"/>
      <c r="B12" s="14" t="s">
        <v>23</v>
      </c>
      <c r="C12" s="9"/>
      <c r="D12" s="17"/>
      <c r="E12" s="14" t="s">
        <v>5</v>
      </c>
      <c r="F12" s="9"/>
      <c r="G12" s="17"/>
      <c r="H12" s="14" t="s">
        <v>34</v>
      </c>
      <c r="I12" s="9"/>
      <c r="J12" s="17"/>
      <c r="K12" s="14" t="s">
        <v>18</v>
      </c>
      <c r="L12" s="9"/>
      <c r="M12" s="17"/>
      <c r="N12" s="14" t="s">
        <v>44</v>
      </c>
      <c r="O12" s="9"/>
      <c r="P12" s="17"/>
      <c r="Q12" s="14" t="s">
        <v>27</v>
      </c>
      <c r="R12" s="9"/>
      <c r="S12" s="17"/>
      <c r="T12" s="14" t="s">
        <v>9</v>
      </c>
      <c r="U12" s="9"/>
      <c r="V12" s="17"/>
      <c r="W12" s="14" t="s">
        <v>38</v>
      </c>
      <c r="X12" s="9"/>
      <c r="Y12" s="17"/>
      <c r="Z12" s="14" t="s">
        <v>20</v>
      </c>
      <c r="AA12" s="9"/>
      <c r="AB12" s="17"/>
      <c r="AC12" s="14" t="s">
        <v>48</v>
      </c>
      <c r="AD12" s="9"/>
      <c r="AE12" s="17"/>
      <c r="AF12" s="14" t="s">
        <v>29</v>
      </c>
      <c r="AG12" s="9"/>
      <c r="AH12" s="17"/>
      <c r="AI12" s="14" t="s">
        <v>13</v>
      </c>
      <c r="AJ12" s="8"/>
      <c r="AK12" s="1"/>
      <c r="AL12" s="41"/>
      <c r="AM12" s="1"/>
      <c r="AN12" s="1"/>
      <c r="AO12" s="1"/>
    </row>
    <row r="13" spans="1:41" ht="18" x14ac:dyDescent="0.2">
      <c r="A13" s="15"/>
      <c r="B13" s="12" t="s">
        <v>25</v>
      </c>
      <c r="C13" s="10"/>
      <c r="D13" s="15"/>
      <c r="E13" s="12" t="s">
        <v>7</v>
      </c>
      <c r="F13" s="10"/>
      <c r="G13" s="15"/>
      <c r="H13" s="12" t="s">
        <v>36</v>
      </c>
      <c r="I13" s="10"/>
      <c r="J13" s="15"/>
      <c r="K13" s="12" t="s">
        <v>52</v>
      </c>
      <c r="L13" s="10"/>
      <c r="M13" s="15"/>
      <c r="N13" s="12" t="s">
        <v>46</v>
      </c>
      <c r="O13" s="10"/>
      <c r="P13" s="15"/>
      <c r="Q13" s="12" t="s">
        <v>51</v>
      </c>
      <c r="R13" s="10"/>
      <c r="S13" s="15"/>
      <c r="T13" s="12" t="s">
        <v>11</v>
      </c>
      <c r="U13" s="10"/>
      <c r="V13" s="15"/>
      <c r="W13" s="12" t="s">
        <v>40</v>
      </c>
      <c r="X13" s="10"/>
      <c r="Y13" s="15"/>
      <c r="Z13" s="12" t="s">
        <v>22</v>
      </c>
      <c r="AA13" s="10"/>
      <c r="AB13" s="15"/>
      <c r="AC13" s="12" t="s">
        <v>4</v>
      </c>
      <c r="AD13" s="10"/>
      <c r="AE13" s="15"/>
      <c r="AF13" s="12" t="s">
        <v>31</v>
      </c>
      <c r="AG13" s="10"/>
      <c r="AH13" s="15"/>
      <c r="AI13" s="12" t="s">
        <v>15</v>
      </c>
      <c r="AJ13" s="6"/>
      <c r="AK13" s="1"/>
      <c r="AL13" s="42" t="str">
        <f>IF(AND(AK50&gt;=75,AK54&gt;=75),"Cálculo – Persuasivo",IF(AND(AK50&gt;=75,AK56&gt;=75),"Cálculo – Artístico-plástico",IF(AND(AK50&gt;=75,AK62&gt;=75),"Cálculo – Servicio social.",IF(AND(AK50&gt;=75,AK64&gt;=75),"Cálculo – Trabajo de oficina",IF(AND(AK52&gt;=75,AK54&gt;=75),"Científico – Persuasivo",IF(AND(AK52&gt;=75,AK56&gt;=75),"Científico – Artístico-plástico",AL11))))))</f>
        <v/>
      </c>
      <c r="AM13" s="1"/>
      <c r="AN13" s="1"/>
      <c r="AO13" s="1"/>
    </row>
    <row r="14" spans="1:41" ht="18" x14ac:dyDescent="0.2">
      <c r="A14" s="16"/>
      <c r="B14" s="13" t="s">
        <v>27</v>
      </c>
      <c r="C14" s="11"/>
      <c r="D14" s="16"/>
      <c r="E14" s="13" t="s">
        <v>9</v>
      </c>
      <c r="F14" s="11"/>
      <c r="G14" s="16"/>
      <c r="H14" s="13" t="s">
        <v>38</v>
      </c>
      <c r="I14" s="11"/>
      <c r="J14" s="16"/>
      <c r="K14" s="13" t="s">
        <v>20</v>
      </c>
      <c r="L14" s="11"/>
      <c r="M14" s="16"/>
      <c r="N14" s="13" t="s">
        <v>48</v>
      </c>
      <c r="O14" s="11"/>
      <c r="P14" s="16"/>
      <c r="Q14" s="13" t="s">
        <v>29</v>
      </c>
      <c r="R14" s="11"/>
      <c r="S14" s="16"/>
      <c r="T14" s="13" t="s">
        <v>13</v>
      </c>
      <c r="U14" s="11"/>
      <c r="V14" s="16"/>
      <c r="W14" s="13" t="s">
        <v>41</v>
      </c>
      <c r="X14" s="11"/>
      <c r="Y14" s="16"/>
      <c r="Z14" s="13" t="s">
        <v>24</v>
      </c>
      <c r="AA14" s="11"/>
      <c r="AB14" s="16"/>
      <c r="AC14" s="13" t="s">
        <v>6</v>
      </c>
      <c r="AD14" s="11"/>
      <c r="AE14" s="16"/>
      <c r="AF14" s="13" t="s">
        <v>33</v>
      </c>
      <c r="AG14" s="11"/>
      <c r="AH14" s="16"/>
      <c r="AI14" s="13" t="s">
        <v>17</v>
      </c>
      <c r="AJ14" s="7"/>
      <c r="AK14" s="1"/>
      <c r="AL14" s="41"/>
      <c r="AM14" s="1"/>
      <c r="AN14" s="1"/>
      <c r="AO14" s="1"/>
    </row>
    <row r="15" spans="1:41" ht="18" x14ac:dyDescent="0.2">
      <c r="A15" s="17"/>
      <c r="B15" s="14" t="s">
        <v>51</v>
      </c>
      <c r="C15" s="9"/>
      <c r="D15" s="17"/>
      <c r="E15" s="14" t="s">
        <v>11</v>
      </c>
      <c r="F15" s="9"/>
      <c r="G15" s="17"/>
      <c r="H15" s="14" t="s">
        <v>40</v>
      </c>
      <c r="I15" s="9"/>
      <c r="J15" s="17"/>
      <c r="K15" s="14" t="s">
        <v>22</v>
      </c>
      <c r="L15" s="9"/>
      <c r="M15" s="17"/>
      <c r="N15" s="14" t="s">
        <v>4</v>
      </c>
      <c r="O15" s="9"/>
      <c r="P15" s="17"/>
      <c r="Q15" s="14" t="s">
        <v>31</v>
      </c>
      <c r="R15" s="9"/>
      <c r="S15" s="17"/>
      <c r="T15" s="14" t="s">
        <v>15</v>
      </c>
      <c r="U15" s="9"/>
      <c r="V15" s="17"/>
      <c r="W15" s="14" t="s">
        <v>43</v>
      </c>
      <c r="X15" s="9"/>
      <c r="Y15" s="17"/>
      <c r="Z15" s="14" t="s">
        <v>26</v>
      </c>
      <c r="AA15" s="9"/>
      <c r="AB15" s="17"/>
      <c r="AC15" s="14" t="s">
        <v>8</v>
      </c>
      <c r="AD15" s="9"/>
      <c r="AE15" s="17"/>
      <c r="AF15" s="14" t="s">
        <v>35</v>
      </c>
      <c r="AG15" s="9"/>
      <c r="AH15" s="17"/>
      <c r="AI15" s="14" t="s">
        <v>50</v>
      </c>
      <c r="AJ15" s="8"/>
      <c r="AK15" s="1"/>
      <c r="AL15" s="42" t="str">
        <f>IF(AND(AK52&gt;=75,AK58&gt;=75),"Científico – Literario.",IF(AND(AK52&gt;=75,AK60&gt;=75),"Científico – Musical",IF(AND(AK52&gt;=75,AK62&gt;=75),"Científico – Servicio social",IF(AND(AK54&gt;=75,AK56&gt;=75),"Persuasivo – Artístico-plástico",IF(AND(AK54&gt;=75,AK58&gt;=75),"Persuasivo – Literario",IF(AND(AK54&gt;=75,AK60&gt;=75),"Persuasivo – Musical",IF(AND(AK54&gt;=75,AK62&gt;=75),"Persuasivo – Servicio social.",AL13)))))))</f>
        <v/>
      </c>
      <c r="AM15" s="1"/>
      <c r="AN15" s="1"/>
      <c r="AO15" s="1"/>
    </row>
    <row r="16" spans="1:41" ht="18" x14ac:dyDescent="0.2">
      <c r="A16" s="15"/>
      <c r="B16" s="12" t="s">
        <v>29</v>
      </c>
      <c r="C16" s="10"/>
      <c r="D16" s="15"/>
      <c r="E16" s="12" t="s">
        <v>13</v>
      </c>
      <c r="F16" s="10"/>
      <c r="G16" s="15"/>
      <c r="H16" s="12" t="s">
        <v>41</v>
      </c>
      <c r="I16" s="10"/>
      <c r="J16" s="15"/>
      <c r="K16" s="12" t="s">
        <v>24</v>
      </c>
      <c r="L16" s="10"/>
      <c r="M16" s="15"/>
      <c r="N16" s="12" t="s">
        <v>6</v>
      </c>
      <c r="O16" s="10"/>
      <c r="P16" s="15"/>
      <c r="Q16" s="12" t="s">
        <v>33</v>
      </c>
      <c r="R16" s="10"/>
      <c r="S16" s="15"/>
      <c r="T16" s="12" t="s">
        <v>17</v>
      </c>
      <c r="U16" s="10"/>
      <c r="V16" s="15"/>
      <c r="W16" s="12" t="s">
        <v>45</v>
      </c>
      <c r="X16" s="10"/>
      <c r="Y16" s="15"/>
      <c r="Z16" s="12" t="s">
        <v>28</v>
      </c>
      <c r="AA16" s="10"/>
      <c r="AB16" s="15"/>
      <c r="AC16" s="12" t="s">
        <v>10</v>
      </c>
      <c r="AD16" s="10"/>
      <c r="AE16" s="15"/>
      <c r="AF16" s="12" t="s">
        <v>37</v>
      </c>
      <c r="AG16" s="10"/>
      <c r="AH16" s="15"/>
      <c r="AI16" s="12" t="s">
        <v>19</v>
      </c>
      <c r="AJ16" s="6"/>
      <c r="AK16" s="1"/>
      <c r="AL16" s="41"/>
      <c r="AM16" s="1"/>
      <c r="AN16" s="1"/>
      <c r="AO16" s="1"/>
    </row>
    <row r="17" spans="1:41" ht="18.75" thickBot="1" x14ac:dyDescent="0.25">
      <c r="A17" s="16"/>
      <c r="B17" s="13" t="s">
        <v>31</v>
      </c>
      <c r="C17" s="11"/>
      <c r="D17" s="16"/>
      <c r="E17" s="13" t="s">
        <v>15</v>
      </c>
      <c r="F17" s="11"/>
      <c r="G17" s="16"/>
      <c r="H17" s="13" t="s">
        <v>43</v>
      </c>
      <c r="I17" s="11"/>
      <c r="J17" s="16"/>
      <c r="K17" s="13" t="s">
        <v>26</v>
      </c>
      <c r="L17" s="11"/>
      <c r="M17" s="16"/>
      <c r="N17" s="13" t="s">
        <v>8</v>
      </c>
      <c r="O17" s="11"/>
      <c r="P17" s="16"/>
      <c r="Q17" s="13" t="s">
        <v>35</v>
      </c>
      <c r="R17" s="11"/>
      <c r="S17" s="16"/>
      <c r="T17" s="13" t="s">
        <v>50</v>
      </c>
      <c r="U17" s="11"/>
      <c r="V17" s="16"/>
      <c r="W17" s="13" t="s">
        <v>47</v>
      </c>
      <c r="X17" s="11"/>
      <c r="Y17" s="16"/>
      <c r="Z17" s="13" t="s">
        <v>53</v>
      </c>
      <c r="AA17" s="11"/>
      <c r="AB17" s="16"/>
      <c r="AC17" s="13" t="s">
        <v>12</v>
      </c>
      <c r="AD17" s="11"/>
      <c r="AE17" s="16"/>
      <c r="AF17" s="13" t="s">
        <v>39</v>
      </c>
      <c r="AG17" s="11"/>
      <c r="AH17" s="16"/>
      <c r="AI17" s="13" t="s">
        <v>21</v>
      </c>
      <c r="AJ17" s="7"/>
      <c r="AK17" s="1"/>
      <c r="AL17" s="44" t="str">
        <f>IF(AND(AK56&gt;=75,AK58&gt;=75),"Artístico – Plástico – Literario",IF(AND(AK56&gt;=75,AK62&gt;=75),"Artístico – Plástico –Servicio social",IF(AND(AK58&gt;=75,AK60&gt;=75),"Literario – Musical",IF(AND(AK58&gt;=75,AK62&gt;=75),"Literario – Servicio social",IF(AND(AK58&gt;=75,AK64&gt;=75),"Literario – Trabajo de oficina",IF(AND(AK60&gt;=75,AK62&gt;=75),"Musical - Servicio social",IF(AND(AK62&gt;=75,AK64&gt;=75),"Servicio social – Trabajo de oficina ",AL15)))))))</f>
        <v/>
      </c>
      <c r="AM17" s="1"/>
      <c r="AN17" s="1"/>
      <c r="AO17" s="1"/>
    </row>
    <row r="18" spans="1:41" ht="18.75" thickBot="1" x14ac:dyDescent="0.25">
      <c r="A18" s="17"/>
      <c r="B18" s="14" t="s">
        <v>33</v>
      </c>
      <c r="C18" s="9"/>
      <c r="D18" s="17"/>
      <c r="E18" s="14" t="s">
        <v>17</v>
      </c>
      <c r="F18" s="9"/>
      <c r="G18" s="17"/>
      <c r="H18" s="14" t="s">
        <v>45</v>
      </c>
      <c r="I18" s="9"/>
      <c r="J18" s="17"/>
      <c r="K18" s="14" t="s">
        <v>28</v>
      </c>
      <c r="L18" s="9"/>
      <c r="M18" s="17"/>
      <c r="N18" s="14" t="s">
        <v>10</v>
      </c>
      <c r="O18" s="9"/>
      <c r="P18" s="17"/>
      <c r="Q18" s="14" t="s">
        <v>37</v>
      </c>
      <c r="R18" s="9"/>
      <c r="S18" s="17"/>
      <c r="T18" s="14" t="s">
        <v>19</v>
      </c>
      <c r="U18" s="9"/>
      <c r="V18" s="17"/>
      <c r="W18" s="14" t="s">
        <v>49</v>
      </c>
      <c r="X18" s="9"/>
      <c r="Y18" s="17"/>
      <c r="Z18" s="14" t="s">
        <v>30</v>
      </c>
      <c r="AA18" s="9"/>
      <c r="AB18" s="17"/>
      <c r="AC18" s="14" t="s">
        <v>14</v>
      </c>
      <c r="AD18" s="9"/>
      <c r="AE18" s="17"/>
      <c r="AF18" s="14" t="s">
        <v>2</v>
      </c>
      <c r="AG18" s="9"/>
      <c r="AH18" s="17"/>
      <c r="AI18" s="14" t="s">
        <v>23</v>
      </c>
      <c r="AJ18" s="8"/>
      <c r="AK18" s="1"/>
      <c r="AL18" s="45" t="str">
        <f>IF(AK46&gt;=65,"Interés para el trabajo al aire libre.",IF(AK48&gt;=65,"Interés Mecánico",IF(AK50&gt;=65,"Interés para el cálculo.",IF(AK52&gt;=65,"Interés científico",IF(AK54&gt;=65,"Interés persuasivo",IF(AK56&gt;=65,"Interés artístico – plástico.",IF(AK58&gt;=65,"Interés literario",IF(AK60&gt;=65,"Interés musical.",""))))))))</f>
        <v/>
      </c>
      <c r="AM18" s="1"/>
      <c r="AN18" s="1"/>
      <c r="AO18" s="1"/>
    </row>
    <row r="19" spans="1:41" ht="18" x14ac:dyDescent="0.2">
      <c r="A19" s="15"/>
      <c r="B19" s="12" t="s">
        <v>35</v>
      </c>
      <c r="C19" s="10"/>
      <c r="D19" s="15"/>
      <c r="E19" s="12" t="s">
        <v>50</v>
      </c>
      <c r="F19" s="10"/>
      <c r="G19" s="15"/>
      <c r="H19" s="12" t="s">
        <v>47</v>
      </c>
      <c r="I19" s="10"/>
      <c r="J19" s="15"/>
      <c r="K19" s="12" t="s">
        <v>53</v>
      </c>
      <c r="L19" s="10"/>
      <c r="M19" s="15"/>
      <c r="N19" s="12" t="s">
        <v>12</v>
      </c>
      <c r="O19" s="10"/>
      <c r="P19" s="15"/>
      <c r="Q19" s="12" t="s">
        <v>39</v>
      </c>
      <c r="R19" s="10"/>
      <c r="S19" s="15"/>
      <c r="T19" s="12" t="s">
        <v>21</v>
      </c>
      <c r="U19" s="10"/>
      <c r="V19" s="15"/>
      <c r="W19" s="12" t="s">
        <v>3</v>
      </c>
      <c r="X19" s="10"/>
      <c r="Y19" s="15"/>
      <c r="Z19" s="12" t="s">
        <v>32</v>
      </c>
      <c r="AA19" s="10"/>
      <c r="AB19" s="15"/>
      <c r="AC19" s="12" t="s">
        <v>16</v>
      </c>
      <c r="AD19" s="10"/>
      <c r="AE19" s="15"/>
      <c r="AF19" s="12" t="s">
        <v>42</v>
      </c>
      <c r="AG19" s="10"/>
      <c r="AH19" s="15"/>
      <c r="AI19" s="12" t="s">
        <v>25</v>
      </c>
      <c r="AJ19" s="6"/>
      <c r="AK19" s="1"/>
      <c r="AL19" s="42" t="str">
        <f>IF(AND(AK46&gt;=65,AK46&lt;75),"Ligero interés para el trabajo al aire libre.",IF(AND(AK48&gt;=65,AK48&lt;75),"Ligero interés  lo Mecánico",IF(AND(AK50&gt;=65,AK50&lt;75),"ligero interés para el cálculo.",IF(AND(AK52&gt;=65,AK52&lt;75),"Ligero interés por: lo científico",IF(AND(AK54&gt;=65,AK54&lt;75),"Ligero interés por lo persuasivo",AL18)))))</f>
        <v/>
      </c>
      <c r="AM19" s="1"/>
      <c r="AN19" s="1"/>
      <c r="AO19" s="1"/>
    </row>
    <row r="20" spans="1:41" ht="18" x14ac:dyDescent="0.2">
      <c r="A20" s="16"/>
      <c r="B20" s="13" t="s">
        <v>37</v>
      </c>
      <c r="C20" s="11"/>
      <c r="D20" s="16"/>
      <c r="E20" s="13" t="s">
        <v>19</v>
      </c>
      <c r="F20" s="11"/>
      <c r="G20" s="16"/>
      <c r="H20" s="13" t="s">
        <v>49</v>
      </c>
      <c r="I20" s="11"/>
      <c r="J20" s="16"/>
      <c r="K20" s="13" t="s">
        <v>30</v>
      </c>
      <c r="L20" s="11"/>
      <c r="M20" s="16"/>
      <c r="N20" s="13" t="s">
        <v>14</v>
      </c>
      <c r="O20" s="11"/>
      <c r="P20" s="16"/>
      <c r="Q20" s="13" t="s">
        <v>2</v>
      </c>
      <c r="R20" s="11"/>
      <c r="S20" s="16"/>
      <c r="T20" s="13" t="s">
        <v>23</v>
      </c>
      <c r="U20" s="11"/>
      <c r="V20" s="16"/>
      <c r="W20" s="13" t="s">
        <v>5</v>
      </c>
      <c r="X20" s="11"/>
      <c r="Y20" s="16"/>
      <c r="Z20" s="13" t="s">
        <v>34</v>
      </c>
      <c r="AA20" s="11"/>
      <c r="AB20" s="16"/>
      <c r="AC20" s="13" t="s">
        <v>18</v>
      </c>
      <c r="AD20" s="11"/>
      <c r="AE20" s="16"/>
      <c r="AF20" s="13" t="s">
        <v>44</v>
      </c>
      <c r="AG20" s="11"/>
      <c r="AH20" s="16"/>
      <c r="AI20" s="13" t="s">
        <v>27</v>
      </c>
      <c r="AJ20" s="7"/>
      <c r="AK20" s="1"/>
      <c r="AL20" s="41"/>
      <c r="AM20" s="1"/>
      <c r="AN20" s="1"/>
      <c r="AO20" s="1"/>
    </row>
    <row r="21" spans="1:41" ht="18.75" thickBot="1" x14ac:dyDescent="0.25">
      <c r="A21" s="17"/>
      <c r="B21" s="14" t="s">
        <v>39</v>
      </c>
      <c r="C21" s="9"/>
      <c r="D21" s="17"/>
      <c r="E21" s="14" t="s">
        <v>21</v>
      </c>
      <c r="F21" s="9"/>
      <c r="G21" s="17"/>
      <c r="H21" s="14" t="s">
        <v>3</v>
      </c>
      <c r="I21" s="9"/>
      <c r="J21" s="17"/>
      <c r="K21" s="14" t="s">
        <v>32</v>
      </c>
      <c r="L21" s="9"/>
      <c r="M21" s="17"/>
      <c r="N21" s="14" t="s">
        <v>16</v>
      </c>
      <c r="O21" s="9"/>
      <c r="P21" s="17"/>
      <c r="Q21" s="14" t="s">
        <v>42</v>
      </c>
      <c r="R21" s="9"/>
      <c r="S21" s="17"/>
      <c r="T21" s="14" t="s">
        <v>25</v>
      </c>
      <c r="U21" s="9"/>
      <c r="V21" s="17"/>
      <c r="W21" s="14" t="s">
        <v>7</v>
      </c>
      <c r="X21" s="9"/>
      <c r="Y21" s="17"/>
      <c r="Z21" s="14" t="s">
        <v>36</v>
      </c>
      <c r="AA21" s="9"/>
      <c r="AB21" s="17"/>
      <c r="AC21" s="14" t="s">
        <v>52</v>
      </c>
      <c r="AD21" s="9"/>
      <c r="AE21" s="17"/>
      <c r="AF21" s="14" t="s">
        <v>46</v>
      </c>
      <c r="AG21" s="9"/>
      <c r="AH21" s="17"/>
      <c r="AI21" s="14" t="s">
        <v>51</v>
      </c>
      <c r="AJ21" s="8"/>
      <c r="AK21" s="1"/>
      <c r="AL21" s="44" t="str">
        <f>IF(AND(AK56&gt;=65,AK56&lt;75),"Ligero interés por lo artístico – plástico.",IF(AND(AK58&gt;=65,AK58&lt;75),"Ligero interés por lo literario",IF(AND(AK60&gt;=65,AK60&lt;75),"Ligero interés por lo musical.",IF(AND(AK62&gt;=65,AK62&lt;75),"Ligero interés por el servicio social.",IF(AND(AK64&gt;=65,AK64&lt;75),"Ligero interés por el trabajo de oficina.",AL19)))))</f>
        <v/>
      </c>
      <c r="AM21" s="1"/>
      <c r="AN21" s="1"/>
      <c r="AO21" s="1"/>
    </row>
    <row r="22" spans="1:41" ht="18" x14ac:dyDescent="0.2">
      <c r="A22" s="15"/>
      <c r="B22" s="12" t="s">
        <v>2</v>
      </c>
      <c r="C22" s="10"/>
      <c r="D22" s="15"/>
      <c r="E22" s="12" t="s">
        <v>23</v>
      </c>
      <c r="F22" s="10"/>
      <c r="G22" s="15"/>
      <c r="H22" s="12" t="s">
        <v>5</v>
      </c>
      <c r="I22" s="10"/>
      <c r="J22" s="15"/>
      <c r="K22" s="12" t="s">
        <v>34</v>
      </c>
      <c r="L22" s="10"/>
      <c r="M22" s="15"/>
      <c r="N22" s="12" t="s">
        <v>18</v>
      </c>
      <c r="O22" s="10"/>
      <c r="P22" s="15"/>
      <c r="Q22" s="12" t="s">
        <v>44</v>
      </c>
      <c r="R22" s="10"/>
      <c r="S22" s="15"/>
      <c r="T22" s="12" t="s">
        <v>27</v>
      </c>
      <c r="U22" s="10"/>
      <c r="V22" s="15"/>
      <c r="W22" s="12" t="s">
        <v>9</v>
      </c>
      <c r="X22" s="10"/>
      <c r="Y22" s="15"/>
      <c r="Z22" s="12" t="s">
        <v>38</v>
      </c>
      <c r="AA22" s="10"/>
      <c r="AB22" s="15"/>
      <c r="AC22" s="12" t="s">
        <v>20</v>
      </c>
      <c r="AD22" s="10"/>
      <c r="AE22" s="15"/>
      <c r="AF22" s="12" t="s">
        <v>48</v>
      </c>
      <c r="AG22" s="10"/>
      <c r="AH22" s="15"/>
      <c r="AI22" s="12" t="s">
        <v>29</v>
      </c>
      <c r="AJ22" s="6"/>
      <c r="AK22" s="1"/>
      <c r="AL22" s="46" t="str">
        <f>IF(AND(AK46&lt;=50,AK48&lt;=50,AK50&lt;=50,AK52&lt;=50,AK54&lt;=50,AK56&lt;=50,AK58&lt;=50,AK60&lt;=50,AK62&lt;=50,AK64&lt;=50),"PRUEBA DUDOSA O INVÁLIDA","")</f>
        <v>PRUEBA DUDOSA O INVÁLIDA</v>
      </c>
      <c r="AM22" s="1"/>
      <c r="AN22" s="1"/>
      <c r="AO22" s="1"/>
    </row>
    <row r="23" spans="1:41" ht="18" x14ac:dyDescent="0.2">
      <c r="A23" s="16"/>
      <c r="B23" s="13" t="s">
        <v>42</v>
      </c>
      <c r="C23" s="11"/>
      <c r="D23" s="16"/>
      <c r="E23" s="13" t="s">
        <v>25</v>
      </c>
      <c r="F23" s="11"/>
      <c r="G23" s="16"/>
      <c r="H23" s="13" t="s">
        <v>7</v>
      </c>
      <c r="I23" s="11"/>
      <c r="J23" s="16"/>
      <c r="K23" s="13" t="s">
        <v>36</v>
      </c>
      <c r="L23" s="11"/>
      <c r="M23" s="16"/>
      <c r="N23" s="13" t="s">
        <v>52</v>
      </c>
      <c r="O23" s="11"/>
      <c r="P23" s="16"/>
      <c r="Q23" s="13" t="s">
        <v>46</v>
      </c>
      <c r="R23" s="11"/>
      <c r="S23" s="16"/>
      <c r="T23" s="13" t="s">
        <v>51</v>
      </c>
      <c r="U23" s="11"/>
      <c r="V23" s="16"/>
      <c r="W23" s="13" t="s">
        <v>11</v>
      </c>
      <c r="X23" s="11"/>
      <c r="Y23" s="16"/>
      <c r="Z23" s="13" t="s">
        <v>40</v>
      </c>
      <c r="AA23" s="11"/>
      <c r="AB23" s="16"/>
      <c r="AC23" s="13" t="s">
        <v>22</v>
      </c>
      <c r="AD23" s="11"/>
      <c r="AE23" s="16"/>
      <c r="AF23" s="13" t="s">
        <v>4</v>
      </c>
      <c r="AG23" s="11"/>
      <c r="AH23" s="16"/>
      <c r="AI23" s="13" t="s">
        <v>31</v>
      </c>
      <c r="AJ23" s="7"/>
      <c r="AK23" s="1"/>
      <c r="AL23" s="1"/>
      <c r="AM23" s="1"/>
      <c r="AN23" s="1"/>
      <c r="AO23" s="1"/>
    </row>
    <row r="24" spans="1:41" ht="18" x14ac:dyDescent="0.2">
      <c r="A24" s="17"/>
      <c r="B24" s="14" t="s">
        <v>44</v>
      </c>
      <c r="C24" s="9"/>
      <c r="D24" s="17"/>
      <c r="E24" s="14" t="s">
        <v>27</v>
      </c>
      <c r="F24" s="9"/>
      <c r="G24" s="17"/>
      <c r="H24" s="14" t="s">
        <v>9</v>
      </c>
      <c r="I24" s="9"/>
      <c r="J24" s="17"/>
      <c r="K24" s="14" t="s">
        <v>38</v>
      </c>
      <c r="L24" s="9"/>
      <c r="M24" s="17"/>
      <c r="N24" s="14" t="s">
        <v>20</v>
      </c>
      <c r="O24" s="9"/>
      <c r="P24" s="17"/>
      <c r="Q24" s="14" t="s">
        <v>48</v>
      </c>
      <c r="R24" s="9"/>
      <c r="S24" s="17"/>
      <c r="T24" s="14" t="s">
        <v>29</v>
      </c>
      <c r="U24" s="9"/>
      <c r="V24" s="17"/>
      <c r="W24" s="14" t="s">
        <v>13</v>
      </c>
      <c r="X24" s="9"/>
      <c r="Y24" s="17"/>
      <c r="Z24" s="14" t="s">
        <v>41</v>
      </c>
      <c r="AA24" s="9"/>
      <c r="AB24" s="17"/>
      <c r="AC24" s="14" t="s">
        <v>24</v>
      </c>
      <c r="AD24" s="9"/>
      <c r="AE24" s="17"/>
      <c r="AF24" s="14" t="s">
        <v>6</v>
      </c>
      <c r="AG24" s="9"/>
      <c r="AH24" s="17"/>
      <c r="AI24" s="14" t="s">
        <v>33</v>
      </c>
      <c r="AJ24" s="8"/>
      <c r="AK24" s="1"/>
      <c r="AL24" s="1"/>
      <c r="AM24" s="1"/>
      <c r="AN24" s="1"/>
      <c r="AO24" s="1"/>
    </row>
    <row r="25" spans="1:41" ht="18" x14ac:dyDescent="0.2">
      <c r="A25" s="15"/>
      <c r="B25" s="12" t="s">
        <v>46</v>
      </c>
      <c r="C25" s="10"/>
      <c r="D25" s="15"/>
      <c r="E25" s="12" t="s">
        <v>51</v>
      </c>
      <c r="F25" s="10"/>
      <c r="G25" s="15"/>
      <c r="H25" s="12" t="s">
        <v>11</v>
      </c>
      <c r="I25" s="10"/>
      <c r="J25" s="15"/>
      <c r="K25" s="12" t="s">
        <v>40</v>
      </c>
      <c r="L25" s="10"/>
      <c r="M25" s="15"/>
      <c r="N25" s="12" t="s">
        <v>22</v>
      </c>
      <c r="O25" s="10"/>
      <c r="P25" s="15"/>
      <c r="Q25" s="12" t="s">
        <v>4</v>
      </c>
      <c r="R25" s="10"/>
      <c r="S25" s="15"/>
      <c r="T25" s="12" t="s">
        <v>31</v>
      </c>
      <c r="U25" s="10"/>
      <c r="V25" s="15"/>
      <c r="W25" s="12" t="s">
        <v>15</v>
      </c>
      <c r="X25" s="10"/>
      <c r="Y25" s="15"/>
      <c r="Z25" s="12" t="s">
        <v>43</v>
      </c>
      <c r="AA25" s="10"/>
      <c r="AB25" s="15"/>
      <c r="AC25" s="12" t="s">
        <v>26</v>
      </c>
      <c r="AD25" s="10"/>
      <c r="AE25" s="15"/>
      <c r="AF25" s="12" t="s">
        <v>8</v>
      </c>
      <c r="AG25" s="10"/>
      <c r="AH25" s="15"/>
      <c r="AI25" s="12" t="s">
        <v>35</v>
      </c>
      <c r="AJ25" s="6"/>
      <c r="AK25" s="1"/>
      <c r="AL25" s="1"/>
      <c r="AM25" s="1"/>
      <c r="AN25" s="1"/>
      <c r="AO25" s="1"/>
    </row>
    <row r="26" spans="1:41" ht="18" x14ac:dyDescent="0.2">
      <c r="A26" s="16"/>
      <c r="B26" s="13" t="s">
        <v>48</v>
      </c>
      <c r="C26" s="11"/>
      <c r="D26" s="16"/>
      <c r="E26" s="13" t="s">
        <v>29</v>
      </c>
      <c r="F26" s="11"/>
      <c r="G26" s="16"/>
      <c r="H26" s="13" t="s">
        <v>13</v>
      </c>
      <c r="I26" s="11"/>
      <c r="J26" s="16"/>
      <c r="K26" s="13" t="s">
        <v>41</v>
      </c>
      <c r="L26" s="11"/>
      <c r="M26" s="16"/>
      <c r="N26" s="13" t="s">
        <v>24</v>
      </c>
      <c r="O26" s="11"/>
      <c r="P26" s="16"/>
      <c r="Q26" s="13" t="s">
        <v>6</v>
      </c>
      <c r="R26" s="11"/>
      <c r="S26" s="16"/>
      <c r="T26" s="13" t="s">
        <v>33</v>
      </c>
      <c r="U26" s="11"/>
      <c r="V26" s="16"/>
      <c r="W26" s="13" t="s">
        <v>17</v>
      </c>
      <c r="X26" s="11"/>
      <c r="Y26" s="16"/>
      <c r="Z26" s="13" t="s">
        <v>45</v>
      </c>
      <c r="AA26" s="11"/>
      <c r="AB26" s="16"/>
      <c r="AC26" s="13" t="s">
        <v>28</v>
      </c>
      <c r="AD26" s="11"/>
      <c r="AE26" s="16"/>
      <c r="AF26" s="13" t="s">
        <v>10</v>
      </c>
      <c r="AG26" s="11"/>
      <c r="AH26" s="16"/>
      <c r="AI26" s="13" t="s">
        <v>37</v>
      </c>
      <c r="AJ26" s="7"/>
      <c r="AK26" s="1"/>
      <c r="AL26" s="1"/>
      <c r="AM26" s="1"/>
      <c r="AN26" s="1"/>
      <c r="AO26" s="1"/>
    </row>
    <row r="27" spans="1:41" ht="18" x14ac:dyDescent="0.2">
      <c r="A27" s="17"/>
      <c r="B27" s="14" t="s">
        <v>4</v>
      </c>
      <c r="C27" s="9"/>
      <c r="D27" s="17"/>
      <c r="E27" s="14" t="s">
        <v>31</v>
      </c>
      <c r="F27" s="9"/>
      <c r="G27" s="17"/>
      <c r="H27" s="14" t="s">
        <v>15</v>
      </c>
      <c r="I27" s="9"/>
      <c r="J27" s="17"/>
      <c r="K27" s="14" t="s">
        <v>43</v>
      </c>
      <c r="L27" s="9"/>
      <c r="M27" s="17"/>
      <c r="N27" s="14" t="s">
        <v>26</v>
      </c>
      <c r="O27" s="9"/>
      <c r="P27" s="17"/>
      <c r="Q27" s="14" t="s">
        <v>8</v>
      </c>
      <c r="R27" s="9"/>
      <c r="S27" s="17"/>
      <c r="T27" s="14" t="s">
        <v>35</v>
      </c>
      <c r="U27" s="9"/>
      <c r="V27" s="17"/>
      <c r="W27" s="14" t="s">
        <v>50</v>
      </c>
      <c r="X27" s="9"/>
      <c r="Y27" s="17"/>
      <c r="Z27" s="14" t="s">
        <v>47</v>
      </c>
      <c r="AA27" s="9"/>
      <c r="AB27" s="17"/>
      <c r="AC27" s="14" t="s">
        <v>53</v>
      </c>
      <c r="AD27" s="9"/>
      <c r="AE27" s="17"/>
      <c r="AF27" s="14" t="s">
        <v>12</v>
      </c>
      <c r="AG27" s="9"/>
      <c r="AH27" s="17"/>
      <c r="AI27" s="14" t="s">
        <v>39</v>
      </c>
      <c r="AJ27" s="8"/>
      <c r="AK27" s="1"/>
      <c r="AL27" s="1"/>
      <c r="AM27" s="1"/>
      <c r="AN27" s="1"/>
      <c r="AO27" s="1"/>
    </row>
    <row r="28" spans="1:41" ht="18" x14ac:dyDescent="0.2">
      <c r="A28" s="15"/>
      <c r="B28" s="12" t="s">
        <v>6</v>
      </c>
      <c r="C28" s="10"/>
      <c r="D28" s="15"/>
      <c r="E28" s="12" t="s">
        <v>33</v>
      </c>
      <c r="F28" s="10"/>
      <c r="G28" s="15"/>
      <c r="H28" s="12" t="s">
        <v>17</v>
      </c>
      <c r="I28" s="10"/>
      <c r="J28" s="15"/>
      <c r="K28" s="12" t="s">
        <v>45</v>
      </c>
      <c r="L28" s="10"/>
      <c r="M28" s="15"/>
      <c r="N28" s="12" t="s">
        <v>28</v>
      </c>
      <c r="O28" s="10"/>
      <c r="P28" s="15"/>
      <c r="Q28" s="12" t="s">
        <v>10</v>
      </c>
      <c r="R28" s="10"/>
      <c r="S28" s="15"/>
      <c r="T28" s="12" t="s">
        <v>37</v>
      </c>
      <c r="U28" s="10"/>
      <c r="V28" s="15"/>
      <c r="W28" s="12" t="s">
        <v>19</v>
      </c>
      <c r="X28" s="10"/>
      <c r="Y28" s="15"/>
      <c r="Z28" s="12" t="s">
        <v>49</v>
      </c>
      <c r="AA28" s="10"/>
      <c r="AB28" s="15"/>
      <c r="AC28" s="12" t="s">
        <v>30</v>
      </c>
      <c r="AD28" s="10"/>
      <c r="AE28" s="15"/>
      <c r="AF28" s="12" t="s">
        <v>14</v>
      </c>
      <c r="AG28" s="10"/>
      <c r="AH28" s="15"/>
      <c r="AI28" s="12" t="s">
        <v>2</v>
      </c>
      <c r="AJ28" s="6"/>
      <c r="AK28" s="1"/>
      <c r="AL28" s="1"/>
      <c r="AM28" s="1"/>
      <c r="AN28" s="1"/>
      <c r="AO28" s="1"/>
    </row>
    <row r="29" spans="1:41" ht="18" x14ac:dyDescent="0.2">
      <c r="A29" s="16"/>
      <c r="B29" s="13" t="s">
        <v>8</v>
      </c>
      <c r="C29" s="11"/>
      <c r="D29" s="16"/>
      <c r="E29" s="13" t="s">
        <v>35</v>
      </c>
      <c r="F29" s="11"/>
      <c r="G29" s="16"/>
      <c r="H29" s="13" t="s">
        <v>50</v>
      </c>
      <c r="I29" s="11"/>
      <c r="J29" s="16"/>
      <c r="K29" s="13" t="s">
        <v>47</v>
      </c>
      <c r="L29" s="11"/>
      <c r="M29" s="16"/>
      <c r="N29" s="13" t="s">
        <v>53</v>
      </c>
      <c r="O29" s="11"/>
      <c r="P29" s="16"/>
      <c r="Q29" s="13" t="s">
        <v>12</v>
      </c>
      <c r="R29" s="11"/>
      <c r="S29" s="16"/>
      <c r="T29" s="13" t="s">
        <v>39</v>
      </c>
      <c r="U29" s="11"/>
      <c r="V29" s="16"/>
      <c r="W29" s="13" t="s">
        <v>21</v>
      </c>
      <c r="X29" s="11"/>
      <c r="Y29" s="16"/>
      <c r="Z29" s="13" t="s">
        <v>3</v>
      </c>
      <c r="AA29" s="11"/>
      <c r="AB29" s="16"/>
      <c r="AC29" s="13" t="s">
        <v>32</v>
      </c>
      <c r="AD29" s="11"/>
      <c r="AE29" s="16"/>
      <c r="AF29" s="13" t="s">
        <v>16</v>
      </c>
      <c r="AG29" s="11"/>
      <c r="AH29" s="16"/>
      <c r="AI29" s="13" t="s">
        <v>42</v>
      </c>
      <c r="AJ29" s="7"/>
      <c r="AK29" s="1"/>
      <c r="AL29" s="1"/>
      <c r="AM29" s="1"/>
      <c r="AN29" s="1"/>
      <c r="AO29" s="1"/>
    </row>
    <row r="30" spans="1:41" ht="18" x14ac:dyDescent="0.2">
      <c r="A30" s="17"/>
      <c r="B30" s="14" t="s">
        <v>10</v>
      </c>
      <c r="C30" s="8"/>
      <c r="D30" s="17"/>
      <c r="E30" s="14" t="s">
        <v>37</v>
      </c>
      <c r="F30" s="8"/>
      <c r="G30" s="17"/>
      <c r="H30" s="14" t="s">
        <v>19</v>
      </c>
      <c r="I30" s="8"/>
      <c r="J30" s="17"/>
      <c r="K30" s="14" t="s">
        <v>49</v>
      </c>
      <c r="L30" s="8"/>
      <c r="M30" s="17"/>
      <c r="N30" s="14" t="s">
        <v>30</v>
      </c>
      <c r="O30" s="8"/>
      <c r="P30" s="17"/>
      <c r="Q30" s="14" t="s">
        <v>14</v>
      </c>
      <c r="R30" s="8"/>
      <c r="S30" s="17"/>
      <c r="T30" s="14" t="s">
        <v>2</v>
      </c>
      <c r="U30" s="8"/>
      <c r="V30" s="17"/>
      <c r="W30" s="14" t="s">
        <v>23</v>
      </c>
      <c r="X30" s="8"/>
      <c r="Y30" s="17"/>
      <c r="Z30" s="14" t="s">
        <v>5</v>
      </c>
      <c r="AA30" s="8"/>
      <c r="AB30" s="17"/>
      <c r="AC30" s="14" t="s">
        <v>34</v>
      </c>
      <c r="AD30" s="8"/>
      <c r="AE30" s="17"/>
      <c r="AF30" s="14" t="s">
        <v>18</v>
      </c>
      <c r="AG30" s="8"/>
      <c r="AH30" s="17"/>
      <c r="AI30" s="14" t="s">
        <v>44</v>
      </c>
      <c r="AJ30" s="8"/>
      <c r="AK30" s="1"/>
      <c r="AL30" s="1"/>
      <c r="AM30" s="1"/>
      <c r="AN30" s="1"/>
      <c r="AO30" s="1"/>
    </row>
    <row r="31" spans="1:41" ht="18" x14ac:dyDescent="0.2">
      <c r="A31" s="15"/>
      <c r="B31" s="12" t="s">
        <v>12</v>
      </c>
      <c r="C31" s="6"/>
      <c r="D31" s="15"/>
      <c r="E31" s="12" t="s">
        <v>39</v>
      </c>
      <c r="F31" s="6"/>
      <c r="G31" s="15"/>
      <c r="H31" s="12" t="s">
        <v>21</v>
      </c>
      <c r="I31" s="6"/>
      <c r="J31" s="15"/>
      <c r="K31" s="12" t="s">
        <v>3</v>
      </c>
      <c r="L31" s="6"/>
      <c r="M31" s="15"/>
      <c r="N31" s="12" t="s">
        <v>32</v>
      </c>
      <c r="O31" s="6"/>
      <c r="P31" s="15"/>
      <c r="Q31" s="12" t="s">
        <v>16</v>
      </c>
      <c r="R31" s="6"/>
      <c r="S31" s="15"/>
      <c r="T31" s="12" t="s">
        <v>42</v>
      </c>
      <c r="U31" s="6"/>
      <c r="V31" s="15"/>
      <c r="W31" s="12" t="s">
        <v>25</v>
      </c>
      <c r="X31" s="6"/>
      <c r="Y31" s="15"/>
      <c r="Z31" s="12" t="s">
        <v>7</v>
      </c>
      <c r="AA31" s="6"/>
      <c r="AB31" s="15"/>
      <c r="AC31" s="12" t="s">
        <v>36</v>
      </c>
      <c r="AD31" s="6"/>
      <c r="AE31" s="15"/>
      <c r="AF31" s="12" t="s">
        <v>52</v>
      </c>
      <c r="AG31" s="6"/>
      <c r="AH31" s="15"/>
      <c r="AI31" s="12" t="s">
        <v>46</v>
      </c>
      <c r="AJ31" s="6"/>
      <c r="AK31" s="1"/>
      <c r="AL31" s="1"/>
      <c r="AM31" s="1"/>
      <c r="AN31" s="1"/>
      <c r="AO31" s="1"/>
    </row>
    <row r="32" spans="1:41" ht="18" x14ac:dyDescent="0.2">
      <c r="A32" s="16"/>
      <c r="B32" s="13" t="s">
        <v>14</v>
      </c>
      <c r="C32" s="7"/>
      <c r="D32" s="16"/>
      <c r="E32" s="13" t="s">
        <v>2</v>
      </c>
      <c r="F32" s="7"/>
      <c r="G32" s="16"/>
      <c r="H32" s="13" t="s">
        <v>23</v>
      </c>
      <c r="I32" s="7"/>
      <c r="J32" s="16"/>
      <c r="K32" s="13" t="s">
        <v>5</v>
      </c>
      <c r="L32" s="7"/>
      <c r="M32" s="16"/>
      <c r="N32" s="13" t="s">
        <v>34</v>
      </c>
      <c r="O32" s="7"/>
      <c r="P32" s="16"/>
      <c r="Q32" s="13" t="s">
        <v>18</v>
      </c>
      <c r="R32" s="7"/>
      <c r="S32" s="16"/>
      <c r="T32" s="13" t="s">
        <v>44</v>
      </c>
      <c r="U32" s="7"/>
      <c r="V32" s="16"/>
      <c r="W32" s="13" t="s">
        <v>27</v>
      </c>
      <c r="X32" s="7"/>
      <c r="Y32" s="16"/>
      <c r="Z32" s="13" t="s">
        <v>9</v>
      </c>
      <c r="AA32" s="7"/>
      <c r="AB32" s="16"/>
      <c r="AC32" s="13" t="s">
        <v>38</v>
      </c>
      <c r="AD32" s="7"/>
      <c r="AE32" s="16"/>
      <c r="AF32" s="13" t="s">
        <v>20</v>
      </c>
      <c r="AG32" s="7"/>
      <c r="AH32" s="16"/>
      <c r="AI32" s="13" t="s">
        <v>48</v>
      </c>
      <c r="AJ32" s="7"/>
      <c r="AK32" s="1"/>
      <c r="AL32" s="1"/>
      <c r="AM32" s="1"/>
      <c r="AN32" s="1"/>
      <c r="AO32" s="1"/>
    </row>
    <row r="33" spans="1:41" ht="18" x14ac:dyDescent="0.2">
      <c r="A33" s="17"/>
      <c r="B33" s="14" t="s">
        <v>16</v>
      </c>
      <c r="C33" s="8"/>
      <c r="D33" s="17"/>
      <c r="E33" s="14" t="s">
        <v>42</v>
      </c>
      <c r="F33" s="8"/>
      <c r="G33" s="17"/>
      <c r="H33" s="14" t="s">
        <v>25</v>
      </c>
      <c r="I33" s="8"/>
      <c r="J33" s="17"/>
      <c r="K33" s="14" t="s">
        <v>7</v>
      </c>
      <c r="L33" s="8"/>
      <c r="M33" s="17"/>
      <c r="N33" s="14" t="s">
        <v>36</v>
      </c>
      <c r="O33" s="8"/>
      <c r="P33" s="17"/>
      <c r="Q33" s="14" t="s">
        <v>52</v>
      </c>
      <c r="R33" s="8"/>
      <c r="S33" s="17"/>
      <c r="T33" s="14" t="s">
        <v>46</v>
      </c>
      <c r="U33" s="8"/>
      <c r="V33" s="17"/>
      <c r="W33" s="14" t="s">
        <v>51</v>
      </c>
      <c r="X33" s="8"/>
      <c r="Y33" s="17"/>
      <c r="Z33" s="14" t="s">
        <v>11</v>
      </c>
      <c r="AA33" s="8"/>
      <c r="AB33" s="17"/>
      <c r="AC33" s="14" t="s">
        <v>40</v>
      </c>
      <c r="AD33" s="8"/>
      <c r="AE33" s="17"/>
      <c r="AF33" s="14" t="s">
        <v>22</v>
      </c>
      <c r="AG33" s="8"/>
      <c r="AH33" s="17"/>
      <c r="AI33" s="14" t="s">
        <v>4</v>
      </c>
      <c r="AJ33" s="8"/>
      <c r="AK33" s="1"/>
      <c r="AL33" s="1"/>
      <c r="AM33" s="1"/>
      <c r="AN33" s="1"/>
      <c r="AO33" s="1"/>
    </row>
    <row r="34" spans="1:41" ht="18" x14ac:dyDescent="0.2">
      <c r="A34" s="15"/>
      <c r="B34" s="12" t="s">
        <v>18</v>
      </c>
      <c r="C34" s="6"/>
      <c r="D34" s="15"/>
      <c r="E34" s="12" t="s">
        <v>44</v>
      </c>
      <c r="F34" s="6"/>
      <c r="G34" s="15"/>
      <c r="H34" s="12" t="s">
        <v>27</v>
      </c>
      <c r="I34" s="6"/>
      <c r="J34" s="15"/>
      <c r="K34" s="12" t="s">
        <v>9</v>
      </c>
      <c r="L34" s="6"/>
      <c r="M34" s="15"/>
      <c r="N34" s="12" t="s">
        <v>38</v>
      </c>
      <c r="O34" s="6"/>
      <c r="P34" s="15"/>
      <c r="Q34" s="12" t="s">
        <v>20</v>
      </c>
      <c r="R34" s="6"/>
      <c r="S34" s="15"/>
      <c r="T34" s="12" t="s">
        <v>48</v>
      </c>
      <c r="U34" s="6"/>
      <c r="V34" s="15"/>
      <c r="W34" s="12" t="s">
        <v>29</v>
      </c>
      <c r="X34" s="6"/>
      <c r="Y34" s="15"/>
      <c r="Z34" s="12" t="s">
        <v>13</v>
      </c>
      <c r="AA34" s="6"/>
      <c r="AB34" s="15"/>
      <c r="AC34" s="12" t="s">
        <v>41</v>
      </c>
      <c r="AD34" s="6"/>
      <c r="AE34" s="15"/>
      <c r="AF34" s="12" t="s">
        <v>24</v>
      </c>
      <c r="AG34" s="6"/>
      <c r="AH34" s="15"/>
      <c r="AI34" s="12" t="s">
        <v>6</v>
      </c>
      <c r="AJ34" s="6"/>
      <c r="AK34" s="1"/>
      <c r="AL34" s="1"/>
      <c r="AM34" s="1"/>
      <c r="AN34" s="1"/>
      <c r="AO34" s="1"/>
    </row>
    <row r="35" spans="1:41" ht="18" x14ac:dyDescent="0.2">
      <c r="A35" s="16"/>
      <c r="B35" s="13" t="s">
        <v>52</v>
      </c>
      <c r="C35" s="7"/>
      <c r="D35" s="16"/>
      <c r="E35" s="13" t="s">
        <v>46</v>
      </c>
      <c r="F35" s="7"/>
      <c r="G35" s="16"/>
      <c r="H35" s="13" t="s">
        <v>51</v>
      </c>
      <c r="I35" s="7"/>
      <c r="J35" s="16"/>
      <c r="K35" s="13" t="s">
        <v>11</v>
      </c>
      <c r="L35" s="7"/>
      <c r="M35" s="16"/>
      <c r="N35" s="13" t="s">
        <v>40</v>
      </c>
      <c r="O35" s="7"/>
      <c r="P35" s="16"/>
      <c r="Q35" s="13" t="s">
        <v>22</v>
      </c>
      <c r="R35" s="7"/>
      <c r="S35" s="16"/>
      <c r="T35" s="13" t="s">
        <v>4</v>
      </c>
      <c r="U35" s="7"/>
      <c r="V35" s="16"/>
      <c r="W35" s="13" t="s">
        <v>31</v>
      </c>
      <c r="X35" s="7"/>
      <c r="Y35" s="16"/>
      <c r="Z35" s="13" t="s">
        <v>15</v>
      </c>
      <c r="AA35" s="7"/>
      <c r="AB35" s="16"/>
      <c r="AC35" s="13" t="s">
        <v>43</v>
      </c>
      <c r="AD35" s="7"/>
      <c r="AE35" s="16"/>
      <c r="AF35" s="13" t="s">
        <v>26</v>
      </c>
      <c r="AG35" s="7"/>
      <c r="AH35" s="16"/>
      <c r="AI35" s="13" t="s">
        <v>8</v>
      </c>
      <c r="AJ35" s="7"/>
      <c r="AK35" s="1"/>
      <c r="AL35" s="1"/>
      <c r="AM35" s="1"/>
      <c r="AN35" s="1"/>
      <c r="AO35" s="1"/>
    </row>
    <row r="36" spans="1:41" ht="18" x14ac:dyDescent="0.2">
      <c r="A36" s="17"/>
      <c r="B36" s="14" t="s">
        <v>20</v>
      </c>
      <c r="C36" s="8"/>
      <c r="D36" s="17"/>
      <c r="E36" s="14" t="s">
        <v>48</v>
      </c>
      <c r="F36" s="8"/>
      <c r="G36" s="17"/>
      <c r="H36" s="14" t="s">
        <v>29</v>
      </c>
      <c r="I36" s="8"/>
      <c r="J36" s="17"/>
      <c r="K36" s="14" t="s">
        <v>13</v>
      </c>
      <c r="L36" s="8"/>
      <c r="M36" s="17"/>
      <c r="N36" s="14" t="s">
        <v>41</v>
      </c>
      <c r="O36" s="8"/>
      <c r="P36" s="17"/>
      <c r="Q36" s="14" t="s">
        <v>24</v>
      </c>
      <c r="R36" s="8"/>
      <c r="S36" s="17"/>
      <c r="T36" s="14" t="s">
        <v>6</v>
      </c>
      <c r="U36" s="8"/>
      <c r="V36" s="17"/>
      <c r="W36" s="14" t="s">
        <v>33</v>
      </c>
      <c r="X36" s="8"/>
      <c r="Y36" s="17"/>
      <c r="Z36" s="14" t="s">
        <v>17</v>
      </c>
      <c r="AA36" s="8"/>
      <c r="AB36" s="17"/>
      <c r="AC36" s="14" t="s">
        <v>45</v>
      </c>
      <c r="AD36" s="8"/>
      <c r="AE36" s="17"/>
      <c r="AF36" s="14" t="s">
        <v>28</v>
      </c>
      <c r="AG36" s="8"/>
      <c r="AH36" s="17"/>
      <c r="AI36" s="14" t="s">
        <v>10</v>
      </c>
      <c r="AJ36" s="8"/>
      <c r="AK36" s="1"/>
      <c r="AL36" s="1"/>
      <c r="AM36" s="1"/>
      <c r="AN36" s="1"/>
      <c r="AO36" s="1"/>
    </row>
    <row r="37" spans="1:41" ht="18" x14ac:dyDescent="0.2">
      <c r="A37" s="15"/>
      <c r="B37" s="12" t="s">
        <v>22</v>
      </c>
      <c r="C37" s="6"/>
      <c r="D37" s="15"/>
      <c r="E37" s="12" t="s">
        <v>4</v>
      </c>
      <c r="F37" s="6"/>
      <c r="G37" s="15"/>
      <c r="H37" s="12" t="s">
        <v>31</v>
      </c>
      <c r="I37" s="6"/>
      <c r="J37" s="15"/>
      <c r="K37" s="12" t="s">
        <v>15</v>
      </c>
      <c r="L37" s="6"/>
      <c r="M37" s="15"/>
      <c r="N37" s="12" t="s">
        <v>43</v>
      </c>
      <c r="O37" s="6"/>
      <c r="P37" s="15"/>
      <c r="Q37" s="12" t="s">
        <v>26</v>
      </c>
      <c r="R37" s="6"/>
      <c r="S37" s="15"/>
      <c r="T37" s="12" t="s">
        <v>8</v>
      </c>
      <c r="U37" s="6"/>
      <c r="V37" s="15"/>
      <c r="W37" s="12" t="s">
        <v>35</v>
      </c>
      <c r="X37" s="6"/>
      <c r="Y37" s="15"/>
      <c r="Z37" s="12" t="s">
        <v>50</v>
      </c>
      <c r="AA37" s="6"/>
      <c r="AB37" s="15"/>
      <c r="AC37" s="12" t="s">
        <v>47</v>
      </c>
      <c r="AD37" s="6"/>
      <c r="AE37" s="15"/>
      <c r="AF37" s="12" t="s">
        <v>53</v>
      </c>
      <c r="AG37" s="6"/>
      <c r="AH37" s="15"/>
      <c r="AI37" s="12" t="s">
        <v>12</v>
      </c>
      <c r="AJ37" s="6"/>
      <c r="AK37" s="1"/>
      <c r="AL37" s="1"/>
      <c r="AM37" s="1"/>
      <c r="AN37" s="1"/>
      <c r="AO37" s="1"/>
    </row>
    <row r="38" spans="1:41" ht="18" x14ac:dyDescent="0.2">
      <c r="A38" s="16"/>
      <c r="B38" s="13" t="s">
        <v>24</v>
      </c>
      <c r="C38" s="7"/>
      <c r="D38" s="16"/>
      <c r="E38" s="13" t="s">
        <v>6</v>
      </c>
      <c r="F38" s="7"/>
      <c r="G38" s="16"/>
      <c r="H38" s="13" t="s">
        <v>33</v>
      </c>
      <c r="I38" s="7"/>
      <c r="J38" s="16"/>
      <c r="K38" s="13" t="s">
        <v>17</v>
      </c>
      <c r="L38" s="7"/>
      <c r="M38" s="16"/>
      <c r="N38" s="13" t="s">
        <v>45</v>
      </c>
      <c r="O38" s="7"/>
      <c r="P38" s="16"/>
      <c r="Q38" s="13" t="s">
        <v>28</v>
      </c>
      <c r="R38" s="7"/>
      <c r="S38" s="16"/>
      <c r="T38" s="13" t="s">
        <v>10</v>
      </c>
      <c r="U38" s="7"/>
      <c r="V38" s="16"/>
      <c r="W38" s="13" t="s">
        <v>37</v>
      </c>
      <c r="X38" s="7"/>
      <c r="Y38" s="16"/>
      <c r="Z38" s="13" t="s">
        <v>19</v>
      </c>
      <c r="AA38" s="7"/>
      <c r="AB38" s="16"/>
      <c r="AC38" s="13" t="s">
        <v>49</v>
      </c>
      <c r="AD38" s="7"/>
      <c r="AE38" s="16"/>
      <c r="AF38" s="13" t="s">
        <v>30</v>
      </c>
      <c r="AG38" s="7"/>
      <c r="AH38" s="16"/>
      <c r="AI38" s="13" t="s">
        <v>14</v>
      </c>
      <c r="AJ38" s="7"/>
      <c r="AK38" s="1"/>
      <c r="AL38" s="1"/>
      <c r="AM38" s="1"/>
      <c r="AN38" s="1"/>
      <c r="AO38" s="1"/>
    </row>
    <row r="39" spans="1:41" ht="18" x14ac:dyDescent="0.2">
      <c r="A39" s="17"/>
      <c r="B39" s="14" t="s">
        <v>26</v>
      </c>
      <c r="C39" s="8"/>
      <c r="D39" s="17"/>
      <c r="E39" s="14" t="s">
        <v>8</v>
      </c>
      <c r="F39" s="8"/>
      <c r="G39" s="17"/>
      <c r="H39" s="14" t="s">
        <v>35</v>
      </c>
      <c r="I39" s="8"/>
      <c r="J39" s="17"/>
      <c r="K39" s="14" t="s">
        <v>50</v>
      </c>
      <c r="L39" s="8"/>
      <c r="M39" s="17"/>
      <c r="N39" s="14" t="s">
        <v>47</v>
      </c>
      <c r="O39" s="8"/>
      <c r="P39" s="17"/>
      <c r="Q39" s="14" t="s">
        <v>53</v>
      </c>
      <c r="R39" s="8"/>
      <c r="S39" s="17"/>
      <c r="T39" s="14" t="s">
        <v>12</v>
      </c>
      <c r="U39" s="8"/>
      <c r="V39" s="17"/>
      <c r="W39" s="14" t="s">
        <v>39</v>
      </c>
      <c r="X39" s="8"/>
      <c r="Y39" s="17"/>
      <c r="Z39" s="14" t="s">
        <v>21</v>
      </c>
      <c r="AA39" s="8"/>
      <c r="AB39" s="17"/>
      <c r="AC39" s="14" t="s">
        <v>3</v>
      </c>
      <c r="AD39" s="8"/>
      <c r="AE39" s="17"/>
      <c r="AF39" s="14" t="s">
        <v>32</v>
      </c>
      <c r="AG39" s="8"/>
      <c r="AH39" s="17"/>
      <c r="AI39" s="14" t="s">
        <v>16</v>
      </c>
      <c r="AJ39" s="8"/>
      <c r="AK39" s="1"/>
      <c r="AL39" s="1"/>
      <c r="AM39" s="1"/>
      <c r="AN39" s="1"/>
      <c r="AO39" s="1"/>
    </row>
    <row r="40" spans="1:41" ht="18" x14ac:dyDescent="0.2">
      <c r="A40" s="15"/>
      <c r="B40" s="12" t="s">
        <v>28</v>
      </c>
      <c r="C40" s="6"/>
      <c r="D40" s="15"/>
      <c r="E40" s="12" t="s">
        <v>10</v>
      </c>
      <c r="F40" s="6"/>
      <c r="G40" s="15"/>
      <c r="H40" s="12" t="s">
        <v>37</v>
      </c>
      <c r="I40" s="6"/>
      <c r="J40" s="15"/>
      <c r="K40" s="12" t="s">
        <v>19</v>
      </c>
      <c r="L40" s="6"/>
      <c r="M40" s="15"/>
      <c r="N40" s="12" t="s">
        <v>49</v>
      </c>
      <c r="O40" s="6"/>
      <c r="P40" s="15"/>
      <c r="Q40" s="12" t="s">
        <v>30</v>
      </c>
      <c r="R40" s="6"/>
      <c r="S40" s="15"/>
      <c r="T40" s="12" t="s">
        <v>14</v>
      </c>
      <c r="U40" s="6"/>
      <c r="V40" s="15"/>
      <c r="W40" s="12" t="s">
        <v>2</v>
      </c>
      <c r="X40" s="6"/>
      <c r="Y40" s="15"/>
      <c r="Z40" s="12" t="s">
        <v>23</v>
      </c>
      <c r="AA40" s="6"/>
      <c r="AB40" s="15"/>
      <c r="AC40" s="12" t="s">
        <v>5</v>
      </c>
      <c r="AD40" s="6"/>
      <c r="AE40" s="15"/>
      <c r="AF40" s="12" t="s">
        <v>34</v>
      </c>
      <c r="AG40" s="6"/>
      <c r="AH40" s="15"/>
      <c r="AI40" s="12" t="s">
        <v>18</v>
      </c>
      <c r="AJ40" s="6"/>
      <c r="AK40" s="1"/>
      <c r="AL40" s="1"/>
      <c r="AM40" s="1"/>
      <c r="AN40" s="1"/>
      <c r="AO40" s="1"/>
    </row>
    <row r="41" spans="1:41" ht="18" x14ac:dyDescent="0.2">
      <c r="A41" s="16"/>
      <c r="B41" s="13" t="s">
        <v>53</v>
      </c>
      <c r="C41" s="7"/>
      <c r="D41" s="16"/>
      <c r="E41" s="13" t="s">
        <v>12</v>
      </c>
      <c r="F41" s="7"/>
      <c r="G41" s="16"/>
      <c r="H41" s="13" t="s">
        <v>39</v>
      </c>
      <c r="I41" s="7"/>
      <c r="J41" s="16"/>
      <c r="K41" s="13" t="s">
        <v>21</v>
      </c>
      <c r="L41" s="7"/>
      <c r="M41" s="16"/>
      <c r="N41" s="13" t="s">
        <v>3</v>
      </c>
      <c r="O41" s="7"/>
      <c r="P41" s="16"/>
      <c r="Q41" s="13" t="s">
        <v>32</v>
      </c>
      <c r="R41" s="7"/>
      <c r="S41" s="16"/>
      <c r="T41" s="13" t="s">
        <v>16</v>
      </c>
      <c r="U41" s="7"/>
      <c r="V41" s="16"/>
      <c r="W41" s="13" t="s">
        <v>42</v>
      </c>
      <c r="X41" s="7"/>
      <c r="Y41" s="16"/>
      <c r="Z41" s="13" t="s">
        <v>25</v>
      </c>
      <c r="AA41" s="7"/>
      <c r="AB41" s="16"/>
      <c r="AC41" s="13" t="s">
        <v>7</v>
      </c>
      <c r="AD41" s="7"/>
      <c r="AE41" s="16"/>
      <c r="AF41" s="13" t="s">
        <v>36</v>
      </c>
      <c r="AG41" s="7"/>
      <c r="AH41" s="16"/>
      <c r="AI41" s="13" t="s">
        <v>52</v>
      </c>
      <c r="AJ41" s="7"/>
      <c r="AK41" s="1"/>
      <c r="AL41" s="1"/>
      <c r="AM41" s="1"/>
      <c r="AN41" s="1"/>
      <c r="AO41" s="1"/>
    </row>
    <row r="42" spans="1:41" ht="18" x14ac:dyDescent="0.2">
      <c r="A42" s="17"/>
      <c r="B42" s="14" t="s">
        <v>30</v>
      </c>
      <c r="C42" s="8"/>
      <c r="D42" s="17"/>
      <c r="E42" s="14" t="s">
        <v>14</v>
      </c>
      <c r="F42" s="8"/>
      <c r="G42" s="17"/>
      <c r="H42" s="14" t="s">
        <v>2</v>
      </c>
      <c r="I42" s="8"/>
      <c r="J42" s="17"/>
      <c r="K42" s="14" t="s">
        <v>23</v>
      </c>
      <c r="L42" s="8"/>
      <c r="M42" s="17"/>
      <c r="N42" s="14" t="s">
        <v>5</v>
      </c>
      <c r="O42" s="8"/>
      <c r="P42" s="17"/>
      <c r="Q42" s="14" t="s">
        <v>34</v>
      </c>
      <c r="R42" s="8"/>
      <c r="S42" s="17"/>
      <c r="T42" s="14" t="s">
        <v>18</v>
      </c>
      <c r="U42" s="8"/>
      <c r="V42" s="17"/>
      <c r="W42" s="14" t="s">
        <v>44</v>
      </c>
      <c r="X42" s="8"/>
      <c r="Y42" s="17"/>
      <c r="Z42" s="14" t="s">
        <v>27</v>
      </c>
      <c r="AA42" s="8"/>
      <c r="AB42" s="17"/>
      <c r="AC42" s="14" t="s">
        <v>9</v>
      </c>
      <c r="AD42" s="8"/>
      <c r="AE42" s="17"/>
      <c r="AF42" s="14" t="s">
        <v>38</v>
      </c>
      <c r="AG42" s="8"/>
      <c r="AH42" s="17"/>
      <c r="AI42" s="14" t="s">
        <v>20</v>
      </c>
      <c r="AJ42" s="8"/>
      <c r="AK42" s="2"/>
      <c r="AL42" s="2"/>
      <c r="AN42" s="1"/>
      <c r="AO42" s="1"/>
    </row>
    <row r="43" spans="1:41" x14ac:dyDescent="0.2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18" t="s">
        <v>0</v>
      </c>
      <c r="AL43" s="34" t="s">
        <v>1</v>
      </c>
      <c r="AM43" s="35"/>
      <c r="AN43" s="1"/>
      <c r="AO43" s="1"/>
    </row>
    <row r="44" spans="1:41" ht="13.5" x14ac:dyDescent="0.2">
      <c r="A44" s="23">
        <f>COUNTA(C36,C35,A34,A24,C23,A22,A8,A7)</f>
        <v>0</v>
      </c>
      <c r="B44" s="24"/>
      <c r="C44" s="24"/>
      <c r="D44" s="24">
        <f>COUNTA(D39,F38,F37,D37,D24,D23,F22,F15,D15,D14,F13,F6,D6,D4,F5)</f>
        <v>0</v>
      </c>
      <c r="E44" s="24"/>
      <c r="F44" s="24"/>
      <c r="G44" s="24">
        <f>COUNTA(G2,G1)</f>
        <v>0</v>
      </c>
      <c r="H44" s="24"/>
      <c r="I44" s="24"/>
      <c r="J44" s="24">
        <f>COUNTA(J36,L35,L34,L24,J23,J22,L15,L14,J13)</f>
        <v>0</v>
      </c>
      <c r="K44" s="24"/>
      <c r="L44" s="24"/>
      <c r="M44" s="24">
        <f>COUNTA(O36,O35,M34,M18,O17,O16)</f>
        <v>0</v>
      </c>
      <c r="N44" s="24"/>
      <c r="O44" s="24"/>
      <c r="P44" s="24">
        <f>COUNTA(P30,P28,R6,R4)</f>
        <v>0</v>
      </c>
      <c r="Q44" s="24"/>
      <c r="R44" s="24"/>
      <c r="S44" s="24">
        <f>COUNTA(S6,U5,U4)</f>
        <v>0</v>
      </c>
      <c r="T44" s="24"/>
      <c r="U44" s="24"/>
      <c r="V44" s="24">
        <f>COUNTA(V39,V37,V15,V14,X13,X12,X11)</f>
        <v>0</v>
      </c>
      <c r="W44" s="24"/>
      <c r="X44" s="24"/>
      <c r="Y44" s="24">
        <f>COUNTA(Y24,Y23,AA22)</f>
        <v>0</v>
      </c>
      <c r="Z44" s="24"/>
      <c r="AA44" s="24"/>
      <c r="AB44" s="24">
        <f>COUNTA(AB33,AB32,AD31,AB15,AB14,AD14,AD13)</f>
        <v>0</v>
      </c>
      <c r="AC44" s="24"/>
      <c r="AD44" s="24"/>
      <c r="AE44" s="24">
        <f>COUNTA(AE24,AE22,AG23)</f>
        <v>0</v>
      </c>
      <c r="AF44" s="24"/>
      <c r="AG44" s="24"/>
      <c r="AH44" s="24">
        <f>COUNTA(AH1,AH2,AJ1,AJ3,AH7,AH9,AJ8,AJ9)</f>
        <v>0</v>
      </c>
      <c r="AI44" s="24"/>
      <c r="AJ44" s="24"/>
      <c r="AK44" s="29">
        <f>SUM(A44:AJ44)</f>
        <v>0</v>
      </c>
      <c r="AL44" s="31" t="b">
        <f>IF(AK44&gt;=36,"VALIDA",IF(AK44&gt;=32,"DUDOSA",IF(AK44&gt;=1,"NO VALIDA")))</f>
        <v>0</v>
      </c>
      <c r="AM44" s="30" t="s">
        <v>54</v>
      </c>
      <c r="AN44" s="1"/>
      <c r="AO44" s="1"/>
    </row>
    <row r="45" spans="1:41" ht="13.5" x14ac:dyDescent="0.25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19"/>
      <c r="AL45" s="32"/>
      <c r="AM45" s="36"/>
      <c r="AN45" s="1"/>
      <c r="AO45" s="1"/>
    </row>
    <row r="46" spans="1:41" ht="13.5" x14ac:dyDescent="0.25">
      <c r="A46" s="23">
        <f>COUNTA(C4,C5,A6,C7,A8,C9,C10,A11,C12,A13,C14,C15,C19,A20,C21)</f>
        <v>0</v>
      </c>
      <c r="B46" s="24"/>
      <c r="C46" s="24"/>
      <c r="D46" s="24">
        <f>COUNTA(D12,F11,F10,F9,F8,D7,D6,F5,F4,D3,D2,F1)</f>
        <v>0</v>
      </c>
      <c r="E46" s="24"/>
      <c r="F46" s="24"/>
      <c r="G46" s="24">
        <f>COUNTA(G21,G20,I19,G15,I14,I13,I3,G2,I1)</f>
        <v>0</v>
      </c>
      <c r="H46" s="24"/>
      <c r="I46" s="24"/>
      <c r="J46" s="24">
        <f>COUNTA(L6,L4,J5)</f>
        <v>0</v>
      </c>
      <c r="K46" s="24"/>
      <c r="L46" s="24"/>
      <c r="M46" s="24">
        <f>COUNTA(M21,M20,O19,M3,O2,O1)</f>
        <v>0</v>
      </c>
      <c r="N46" s="24"/>
      <c r="O46" s="24"/>
      <c r="P46" s="24">
        <f>COUNTA(R12,P11,R10,R6,P5,P4,R3,P2,R1)</f>
        <v>0</v>
      </c>
      <c r="Q46" s="24"/>
      <c r="R46" s="24"/>
      <c r="S46" s="24">
        <f>COUNTA(U18,S17,S16,U15,U14,S13,S12,U11,U10)</f>
        <v>0</v>
      </c>
      <c r="T46" s="24"/>
      <c r="U46" s="24"/>
      <c r="V46" s="24">
        <f>COUNTA(V18,V17,X16,V12,X11,X10)</f>
        <v>0</v>
      </c>
      <c r="W46" s="24"/>
      <c r="X46" s="24"/>
      <c r="Y46" s="24">
        <f>COUNTA(Y33,AA32,AA31,Y18,AA17,AA16,AA6,Y5,AA4)</f>
        <v>0</v>
      </c>
      <c r="Z46" s="24"/>
      <c r="AA46" s="24"/>
      <c r="AB46" s="24">
        <f>COUNTA(AB15,AD14,AB13,AB12,AB11,AD10,AD9,AB8,AD7,AB6,AD5,AD4)</f>
        <v>0</v>
      </c>
      <c r="AC46" s="24"/>
      <c r="AD46" s="24"/>
      <c r="AE46" s="24">
        <f>COUNTA(AG18,AE17,AG16,AE15,AG14,AG13,AE12,AE11,AG10,AG9,AE8,AG7,AG6,AE5,AG4,AE3,AG2,AE1)</f>
        <v>0</v>
      </c>
      <c r="AF46" s="24"/>
      <c r="AG46" s="24"/>
      <c r="AH46" s="24">
        <f>COUNTA(AH24,AJ23,AJ22,AH18,AH17,AJ16,AJ12,AH11,AJ10,AH9,AJ8,AJ7,AH3,AH2,AJ1)</f>
        <v>0</v>
      </c>
      <c r="AI46" s="24"/>
      <c r="AJ46" s="24"/>
      <c r="AK46" s="19">
        <f>SUM(A46:AJ46)</f>
        <v>0</v>
      </c>
      <c r="AL46" s="33" t="str">
        <f>CONCATENATE("INTERÉS TRABAJO AL AIRE LIBRE: ",IF(AK46&gt;=75,"ALTO",IF(AK46&gt;=65,"DUDOSO","BAJO")))</f>
        <v>INTERÉS TRABAJO AL AIRE LIBRE: BAJO</v>
      </c>
      <c r="AM46" s="37">
        <f>AK46*100/360</f>
        <v>0</v>
      </c>
      <c r="AN46" s="1"/>
      <c r="AO46" s="1"/>
    </row>
    <row r="47" spans="1:41" ht="13.5" x14ac:dyDescent="0.25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19"/>
      <c r="AL47" s="32"/>
      <c r="AM47" s="37"/>
      <c r="AN47" s="1"/>
      <c r="AO47" s="1"/>
    </row>
    <row r="48" spans="1:41" ht="13.5" x14ac:dyDescent="0.25">
      <c r="A48" s="23">
        <f>COUNTA(C42,C41,A40,C39,C38,A37,A30,C29,C28)</f>
        <v>0</v>
      </c>
      <c r="B48" s="24"/>
      <c r="C48" s="24"/>
      <c r="D48" s="24">
        <f>COUNTA(F42,F41,D40,F39,F38,D37,F30,D29,F28)</f>
        <v>0</v>
      </c>
      <c r="E48" s="24"/>
      <c r="F48" s="24"/>
      <c r="G48" s="24">
        <f>COUNTA(I42,G41,I40,I33,G32,I31,G30,I29,I28,G27,I26,I25)</f>
        <v>0</v>
      </c>
      <c r="H48" s="24"/>
      <c r="I48" s="24"/>
      <c r="J48" s="24">
        <f>COUNTA(L39,J38,L37,L33,L32,J31,L27,L26,J25)</f>
        <v>0</v>
      </c>
      <c r="K48" s="24"/>
      <c r="L48" s="24"/>
      <c r="M48" s="24">
        <f>COUNTA(O42,M41,O40,M33,O32,O31,O27,O26,M25)</f>
        <v>0</v>
      </c>
      <c r="N48" s="24"/>
      <c r="O48" s="24"/>
      <c r="P48" s="24">
        <f>COUNTA(P42,R41,R40,R36,P35,R34,P33,R32,R31,P24,R23,R22)</f>
        <v>0</v>
      </c>
      <c r="Q48" s="24"/>
      <c r="R48" s="24"/>
      <c r="S48" s="24">
        <f>COUNTA(U42,U41,S40,U39,S38,U37,U36,U35,S34,U30,U29,S28,U27,U26,S25,U24,S23,U22)</f>
        <v>0</v>
      </c>
      <c r="T48" s="24"/>
      <c r="U48" s="24"/>
      <c r="V48" s="24">
        <f>COUNTA(X42,X41,V40,V35,X36,X34,V30,X29,X28)</f>
        <v>0</v>
      </c>
      <c r="W48" s="24"/>
      <c r="X48" s="24"/>
      <c r="Y48" s="24">
        <f>COUNTA(AA42,Y41,AA40)</f>
        <v>0</v>
      </c>
      <c r="Z48" s="24"/>
      <c r="AA48" s="24"/>
      <c r="AB48" s="24">
        <f>COUNTA(AC47)</f>
        <v>0</v>
      </c>
      <c r="AC48" s="24"/>
      <c r="AD48" s="24"/>
      <c r="AE48" s="24">
        <f>COUNTA(AF47)</f>
        <v>0</v>
      </c>
      <c r="AF48" s="24"/>
      <c r="AG48" s="24"/>
      <c r="AH48" s="24">
        <f>COUNTA(AJ42,AJ41,AH40,AH36,AJ35,AJ34,AH33,AJ32,AJ31,AH30,AJ29,AJ28)</f>
        <v>0</v>
      </c>
      <c r="AI48" s="24"/>
      <c r="AJ48" s="24"/>
      <c r="AK48" s="19">
        <f>SUM(A48:AJ48)</f>
        <v>0</v>
      </c>
      <c r="AL48" s="32" t="str">
        <f>CONCATENATE("INTERÉS MECÁNICO: ",IF(AK48&gt;=75,"ALTO",IF(AK48&gt;=65,"DUDOSO","BAJO")))</f>
        <v>INTERÉS MECÁNICO: BAJO</v>
      </c>
      <c r="AM48" s="37">
        <f>AK48*100/360</f>
        <v>0</v>
      </c>
      <c r="AN48" s="1"/>
      <c r="AO48" s="1"/>
    </row>
    <row r="49" spans="1:41" ht="13.5" x14ac:dyDescent="0.25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19"/>
      <c r="AL49" s="32"/>
      <c r="AM49" s="37"/>
      <c r="AN49" s="1"/>
      <c r="AO49" s="1"/>
    </row>
    <row r="50" spans="1:41" ht="13.5" x14ac:dyDescent="0.25">
      <c r="A50" s="23">
        <f>COUNTA(C30,C29,A28,C21,C20,A19,C3,A2,C1)</f>
        <v>0</v>
      </c>
      <c r="B50" s="24"/>
      <c r="C50" s="24"/>
      <c r="D50" s="24">
        <f>COUNTA(D30,F29,F28,F18,F17,D16)</f>
        <v>0</v>
      </c>
      <c r="E50" s="24"/>
      <c r="F50" s="24"/>
      <c r="G50" s="24">
        <f>COUNTA(G33,I32,I31,I27,G26,I25,I9,I8,G7)</f>
        <v>0</v>
      </c>
      <c r="H50" s="24"/>
      <c r="I50" s="24"/>
      <c r="J50" s="24">
        <f>COUNTA(J33,L32,L31,L30,J29,L28,L27,J26,L25,L9,J8,L7,L6,L5,J4)</f>
        <v>0</v>
      </c>
      <c r="K50" s="24"/>
      <c r="L50" s="24"/>
      <c r="M50" s="24">
        <f>COUNTA(M33,O32,O31,O30,M29,O28,O27,M26,O25,M24,O23,O22,O9,O8,M7,O3,O2,M1)</f>
        <v>0</v>
      </c>
      <c r="N50" s="24"/>
      <c r="O50" s="24"/>
      <c r="P50" s="24">
        <f>COUNTA(R24,P23,R22,R3,R2,P1)</f>
        <v>0</v>
      </c>
      <c r="Q50" s="24"/>
      <c r="R50" s="24"/>
      <c r="S50" s="24">
        <f>COUNTA(S30,S29,U28,U24,U23,S22,S8,U9,U7)</f>
        <v>0</v>
      </c>
      <c r="T50" s="24"/>
      <c r="U50" s="24"/>
      <c r="V50" s="24">
        <f>COUNTA(X1,X2,V3,V4,X5,X6,V7,X8,X9)</f>
        <v>0</v>
      </c>
      <c r="W50" s="24"/>
      <c r="X50" s="24"/>
      <c r="Y50" s="24">
        <f>COUNTA(Z49)</f>
        <v>0</v>
      </c>
      <c r="Z50" s="24"/>
      <c r="AA50" s="24"/>
      <c r="AB50" s="24">
        <f>COUNTA(AC49)</f>
        <v>0</v>
      </c>
      <c r="AC50" s="24"/>
      <c r="AD50" s="24"/>
      <c r="AE50" s="24">
        <f>COUNTA(AF49)</f>
        <v>0</v>
      </c>
      <c r="AF50" s="24"/>
      <c r="AG50" s="24"/>
      <c r="AH50" s="24">
        <f>COUNTA(AJ6,AH5,AJ4)</f>
        <v>0</v>
      </c>
      <c r="AI50" s="24"/>
      <c r="AJ50" s="24"/>
      <c r="AK50" s="19">
        <f>SUM(A50:AJ50)</f>
        <v>0</v>
      </c>
      <c r="AL50" s="32" t="str">
        <f>CONCATENATE("INTERÉS PARA EL CÁLCULO: ",IF(AK50&gt;=75,"ALTO",IF(AK50&gt;=65,"DUDOSO","BAJO")))</f>
        <v>INTERÉS PARA EL CÁLCULO: BAJO</v>
      </c>
      <c r="AM50" s="37">
        <f>AK50*100/360</f>
        <v>0</v>
      </c>
      <c r="AN50" s="1"/>
      <c r="AO50" s="1"/>
    </row>
    <row r="51" spans="1:41" ht="13.5" x14ac:dyDescent="0.25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19"/>
      <c r="AL51" s="32"/>
      <c r="AM51" s="37"/>
      <c r="AN51" s="1"/>
      <c r="AO51" s="1"/>
    </row>
    <row r="52" spans="1:41" ht="13.5" x14ac:dyDescent="0.25">
      <c r="A52" s="23">
        <f>COUNTA(A39,C38,C37)</f>
        <v>0</v>
      </c>
      <c r="B52" s="24"/>
      <c r="C52" s="24"/>
      <c r="D52" s="24">
        <f>COUNTA(E51)</f>
        <v>0</v>
      </c>
      <c r="E52" s="24"/>
      <c r="F52" s="24"/>
      <c r="G52" s="24">
        <f>COUNTA(H51)</f>
        <v>0</v>
      </c>
      <c r="H52" s="24"/>
      <c r="I52" s="24"/>
      <c r="J52" s="24">
        <f>COUNTA(L42,L41,J40,L39,J38,J37)</f>
        <v>0</v>
      </c>
      <c r="K52" s="24"/>
      <c r="L52" s="24"/>
      <c r="M52" s="24">
        <f>COUNTA(N51)</f>
        <v>0</v>
      </c>
      <c r="N52" s="24"/>
      <c r="O52" s="24"/>
      <c r="P52" s="24">
        <f>COUNTA(R42,P41,R40,R39,P38,P37,R21,R20,P19)</f>
        <v>0</v>
      </c>
      <c r="Q52" s="24"/>
      <c r="R52" s="24"/>
      <c r="S52" s="24">
        <f>COUNTA(U21,S20,U19,S18,U17,U16,S15,U14,U13)</f>
        <v>0</v>
      </c>
      <c r="T52" s="24"/>
      <c r="U52" s="24"/>
      <c r="V52" s="24">
        <f>COUNTA(V39,X38,X37,V36,X35,X34,V33,X32,X31,X27,V26,X25,X21,X20,V19,V18,X17,X16)</f>
        <v>0</v>
      </c>
      <c r="W52" s="24"/>
      <c r="X52" s="24"/>
      <c r="Y52" s="24">
        <f>COUNTA(AA42,Y41,AA40,AA39,AA38,Y37,AA36,AA35,Y34,AA27,Y26,AA25,AA21,Y20,AA19)</f>
        <v>0</v>
      </c>
      <c r="Z52" s="24"/>
      <c r="AA52" s="24"/>
      <c r="AB52" s="24">
        <f>COUNTA(AD42,AB39:AB41,AD38,AD37,AD36,AB35,AD34,AB30,AD29,AD28,AD27,AB26,AD25,AD21,AB20,AD19,AD18,AD17,AB16)</f>
        <v>0</v>
      </c>
      <c r="AC52" s="24"/>
      <c r="AD52" s="24"/>
      <c r="AE52" s="24">
        <f>COUNTA(AG42,AE41,AG40,AG39,AG38,AE37,AG36,AE35,AG34,AE21,AG20,AG19,AG18,AE17,AG16)</f>
        <v>0</v>
      </c>
      <c r="AF52" s="24"/>
      <c r="AG52" s="24"/>
      <c r="AH52" s="24">
        <f>COUNTA(AJ36,AH35,AJ34,AJ30,AJ29,AH28,AH21,AJ20,AJ19)</f>
        <v>0</v>
      </c>
      <c r="AI52" s="24"/>
      <c r="AJ52" s="24"/>
      <c r="AK52" s="19">
        <f>SUM(A52:AJ52)</f>
        <v>0</v>
      </c>
      <c r="AL52" s="32" t="str">
        <f>CONCATENATE("INTERÉS CIENTIFICO ",IF(AK52&gt;=75,"ALTO",IF(AK52&gt;=65,"DUDOSO","BAJO")))</f>
        <v>INTERÉS CIENTIFICO BAJO</v>
      </c>
      <c r="AM52" s="37">
        <f>AK52*100/360</f>
        <v>0</v>
      </c>
      <c r="AN52" s="1"/>
      <c r="AO52" s="1"/>
    </row>
    <row r="53" spans="1:41" ht="13.5" x14ac:dyDescent="0.25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19"/>
      <c r="AL53" s="32"/>
      <c r="AM53" s="37"/>
      <c r="AN53" s="1"/>
      <c r="AO53" s="1"/>
    </row>
    <row r="54" spans="1:41" ht="13.5" x14ac:dyDescent="0.25">
      <c r="A54" s="23">
        <f>COUNTA(A18,A9,C7:C8,A3,C1:C2)</f>
        <v>0</v>
      </c>
      <c r="B54" s="24"/>
      <c r="C54" s="24"/>
      <c r="D54" s="24">
        <f>COUNTA(F12,F11,D10,D9,F8,F7)</f>
        <v>0</v>
      </c>
      <c r="E54" s="24"/>
      <c r="F54" s="24"/>
      <c r="G54" s="24">
        <f>COUNTA(G18,I9,G8,I7,G6,G4,I5)</f>
        <v>0</v>
      </c>
      <c r="H54" s="24"/>
      <c r="I54" s="24"/>
      <c r="J54" s="24">
        <f>COUNTA(L12,L10,J10,J9,J10,J11,L8,L7,J6,L5,L4,J3,J2,L1)</f>
        <v>0</v>
      </c>
      <c r="K54" s="24"/>
      <c r="L54" s="24"/>
      <c r="M54" s="24">
        <f>COUNTA(O15,M14,O13,M12,O11,O10,O9,M8,O7,O6,O5,M4)</f>
        <v>0</v>
      </c>
      <c r="N54" s="24"/>
      <c r="O54" s="24"/>
      <c r="P54" s="24">
        <f>COUNTA(R7,R8,P9,R16,P17,P18,R33,R32,P32,R32,R31)</f>
        <v>0</v>
      </c>
      <c r="Q54" s="24"/>
      <c r="R54" s="24"/>
      <c r="S54" s="24">
        <f>COUNTA(U30,U29,S28,U27,S26,U25,S24,U23,U22,S9,S7,U8)</f>
        <v>0</v>
      </c>
      <c r="T54" s="24"/>
      <c r="U54" s="24"/>
      <c r="V54" s="24">
        <f>COUNTA(X33,V32,X31,X30,V29,X28,V21,X20,X19,X18,X17,V16,X12,V11,X10,X6,V5,X4,X3,X2,V1)</f>
        <v>0</v>
      </c>
      <c r="W54" s="24"/>
      <c r="X54" s="24"/>
      <c r="Y54" s="24">
        <f>COUNTA(AA33,Y32,AA31,AA30,Y29,AA28,AA27,AA26,Y25,AA18,AA17,Y16,AA9,AA8,Y7,AA3,AA2,Y1)</f>
        <v>0</v>
      </c>
      <c r="Z54" s="24"/>
      <c r="AA54" s="24"/>
      <c r="AB54" s="24">
        <f>COUNTA(AB3,AD2,AD1)</f>
        <v>0</v>
      </c>
      <c r="AC54" s="24"/>
      <c r="AD54" s="24"/>
      <c r="AE54" s="24">
        <f>COUNTA(AG33,AG32,AE31,AG30,AE29,AG28,AG27,AE26,AG25,AE9,AG8,AG7)</f>
        <v>0</v>
      </c>
      <c r="AF54" s="24"/>
      <c r="AG54" s="24"/>
      <c r="AH54" s="24">
        <f>COUNTA(AJ30,AH29,AJ28,AJ24,AJ23,AH22,AH6,AJ5,AJ4)</f>
        <v>0</v>
      </c>
      <c r="AI54" s="24"/>
      <c r="AJ54" s="24"/>
      <c r="AK54" s="19">
        <f>SUM(A54:AJ54)</f>
        <v>0</v>
      </c>
      <c r="AL54" s="32" t="str">
        <f>CONCATENATE("INTERÉS PERSUASIVO ",IF(AK54&gt;=75,"ALTO",IF(AK54&gt;=65,"DUDOSO","BAJO")))</f>
        <v>INTERÉS PERSUASIVO BAJO</v>
      </c>
      <c r="AM54" s="37">
        <f>AK54*100/360</f>
        <v>0</v>
      </c>
      <c r="AN54" s="1"/>
      <c r="AO54" s="1"/>
    </row>
    <row r="55" spans="1:41" ht="13.5" x14ac:dyDescent="0.25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19"/>
      <c r="AL55" s="32"/>
      <c r="AM55" s="37"/>
      <c r="AN55" s="1"/>
      <c r="AO55" s="1"/>
    </row>
    <row r="56" spans="1:41" ht="13.5" x14ac:dyDescent="0.25">
      <c r="A56" s="23">
        <f>COUNTA(C16,C17,A18,A26,C25,C27,C31,A32,C33,C37,A38,C39)</f>
        <v>0</v>
      </c>
      <c r="B56" s="24"/>
      <c r="C56" s="24"/>
      <c r="D56" s="24">
        <f>COUNTA(F19,F20,D21)</f>
        <v>0</v>
      </c>
      <c r="E56" s="24"/>
      <c r="F56" s="24"/>
      <c r="G56" s="24">
        <f>COUNTA(G16,I17,I18)</f>
        <v>0</v>
      </c>
      <c r="H56" s="24"/>
      <c r="I56" s="24"/>
      <c r="J56" s="24">
        <f>COUNTA(J39,L38,L37,J30,L29,L28,J21,J20,L19,J18,L17,L16)</f>
        <v>0</v>
      </c>
      <c r="K56" s="24"/>
      <c r="L56" s="24"/>
      <c r="M56" s="24">
        <f>COUNTA(O39,M38,O37,O30,O29,M28,O24,M23,O22)</f>
        <v>0</v>
      </c>
      <c r="N56" s="24"/>
      <c r="O56" s="24"/>
      <c r="P56" s="24">
        <f>COUNTA(R42,R41,P40,R33,R32,P31,P20,R19,R21,R18,R17,P16)</f>
        <v>0</v>
      </c>
      <c r="Q56" s="24"/>
      <c r="R56" s="24"/>
      <c r="S56" s="24">
        <f>COUNTA(T55)</f>
        <v>0</v>
      </c>
      <c r="T56" s="24"/>
      <c r="U56" s="24"/>
      <c r="V56" s="24">
        <f>COUNTA(X33,X32,V31)</f>
        <v>0</v>
      </c>
      <c r="W56" s="24"/>
      <c r="X56" s="24"/>
      <c r="Y56" s="24">
        <f>COUNTA(AA42,AA41,Y40,Y36,AA35,AA34,AA33,AA32,Y31)</f>
        <v>0</v>
      </c>
      <c r="Z56" s="24"/>
      <c r="AA56" s="24"/>
      <c r="AB56" s="24">
        <f>COUNTA(AC55)</f>
        <v>0</v>
      </c>
      <c r="AC56" s="24"/>
      <c r="AD56" s="24"/>
      <c r="AE56" s="24">
        <f>COUNTA(AE34,AE33,AG32,AG31,AG35,AG36)</f>
        <v>0</v>
      </c>
      <c r="AF56" s="24"/>
      <c r="AG56" s="24"/>
      <c r="AH56" s="24">
        <f>COUNTA(AH42,AH39,AH34,AJ35:AJ38,AJ40,AJ41)</f>
        <v>0</v>
      </c>
      <c r="AI56" s="24"/>
      <c r="AJ56" s="24"/>
      <c r="AK56" s="19">
        <f>SUM(A56:AJ56)</f>
        <v>0</v>
      </c>
      <c r="AL56" s="32" t="str">
        <f>CONCATENATE("INTERÉS ARTISTICO - PLÁSTICO ",IF(AK56&gt;=75,"ALTO",IF(AK56&gt;=65,"DUDOSO","BAJO")))</f>
        <v>INTERÉS ARTISTICO - PLÁSTICO BAJO</v>
      </c>
      <c r="AM56" s="37">
        <f>AK56*100/360</f>
        <v>0</v>
      </c>
      <c r="AN56" s="1"/>
      <c r="AO56" s="1"/>
    </row>
    <row r="57" spans="1:41" ht="13.5" x14ac:dyDescent="0.25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19"/>
      <c r="AL57" s="32"/>
      <c r="AM57" s="37"/>
      <c r="AN57" s="1"/>
      <c r="AO57" s="1"/>
    </row>
    <row r="58" spans="1:41" ht="13.5" x14ac:dyDescent="0.25">
      <c r="A58" s="23">
        <f>COUNTA(C16,C18,A17)</f>
        <v>0</v>
      </c>
      <c r="B58" s="24"/>
      <c r="C58" s="24"/>
      <c r="D58" s="24">
        <f>COUNTA(F10,F12,D11,F19,F21,D20)</f>
        <v>0</v>
      </c>
      <c r="E58" s="24"/>
      <c r="F58" s="24"/>
      <c r="G58" s="24">
        <f>COUNTA(I18,G17,I16,I12,I11,G10)</f>
        <v>0</v>
      </c>
      <c r="H58" s="24"/>
      <c r="I58" s="24"/>
      <c r="J58" s="24">
        <f>COUNTA(J21,L20,L19,L18,J17,L16,L12,L11,J10,L6,L5,J4)</f>
        <v>0</v>
      </c>
      <c r="K58" s="24"/>
      <c r="L58" s="24"/>
      <c r="M58" s="24">
        <f>COUNTA(N57)</f>
        <v>0</v>
      </c>
      <c r="N58" s="24"/>
      <c r="O58" s="24"/>
      <c r="P58" s="24">
        <f>COUNTA(P21,R20,R19,R18,P17,R16)</f>
        <v>0</v>
      </c>
      <c r="Q58" s="24"/>
      <c r="R58" s="24"/>
      <c r="S58" s="24">
        <f>COUNTA(S21,U20,U19,S3,U2,U1)</f>
        <v>0</v>
      </c>
      <c r="T58" s="24"/>
      <c r="U58" s="24"/>
      <c r="V58" s="24">
        <f>COUNTA(X7,V8,X9)</f>
        <v>0</v>
      </c>
      <c r="W58" s="24"/>
      <c r="X58" s="24"/>
      <c r="Y58" s="24">
        <f>COUNTA(AA21,AA20,Y19,AA15,AA14,Y13,Y12,AA11,AA10,AA9,Y8,AA7)</f>
        <v>0</v>
      </c>
      <c r="Z58" s="24"/>
      <c r="AA58" s="24"/>
      <c r="AB58" s="24">
        <f>COUNTA(AB18,AD17,AD16,AD3,AD2,AB1)</f>
        <v>0</v>
      </c>
      <c r="AC58" s="24"/>
      <c r="AD58" s="24"/>
      <c r="AE58" s="24">
        <f>COUNTA(AF57)</f>
        <v>0</v>
      </c>
      <c r="AF58" s="24"/>
      <c r="AG58" s="24"/>
      <c r="AH58" s="24">
        <f>COUNTA(AH13,AJ14,AJ15)</f>
        <v>0</v>
      </c>
      <c r="AI58" s="24"/>
      <c r="AJ58" s="24"/>
      <c r="AK58" s="19">
        <f>SUM(A58:AJ58)</f>
        <v>0</v>
      </c>
      <c r="AL58" s="32" t="str">
        <f>CONCATENATE("INTERÉS LITERARIO ",IF(AK58&gt;=75,"ALTO",IF(AK58&gt;=65,"DUDOSO","BAJO")))</f>
        <v>INTERÉS LITERARIO BAJO</v>
      </c>
      <c r="AM58" s="37">
        <f>AK58*100/360</f>
        <v>0</v>
      </c>
      <c r="AN58" s="1"/>
      <c r="AO58" s="1"/>
    </row>
    <row r="59" spans="1:41" ht="13.5" x14ac:dyDescent="0.25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19"/>
      <c r="AL59" s="32"/>
      <c r="AM59" s="37"/>
      <c r="AN59" s="1"/>
      <c r="AO59" s="1"/>
    </row>
    <row r="60" spans="1:41" ht="13.5" x14ac:dyDescent="0.25">
      <c r="A60" s="23">
        <f>COUNTA(A33,C32,C31)</f>
        <v>0</v>
      </c>
      <c r="B60" s="24"/>
      <c r="C60" s="24"/>
      <c r="D60" s="24">
        <f>COUNTA(D25,F26,F27,F31,F32,D33)</f>
        <v>0</v>
      </c>
      <c r="E60" s="24"/>
      <c r="F60" s="24"/>
      <c r="G60" s="24">
        <f>COUNTA(I37,G38,I39)</f>
        <v>0</v>
      </c>
      <c r="H60" s="24"/>
      <c r="I60" s="24"/>
      <c r="J60" s="24">
        <f>COUNTA(J41,L40,L42)</f>
        <v>0</v>
      </c>
      <c r="K60" s="24"/>
      <c r="L60" s="24"/>
      <c r="M60" s="24">
        <f>COUNTA(M37,O38,O39)</f>
        <v>0</v>
      </c>
      <c r="N60" s="24"/>
      <c r="O60" s="24"/>
      <c r="P60" s="24">
        <f>COUNTA(Q59)</f>
        <v>0</v>
      </c>
      <c r="Q60" s="24"/>
      <c r="R60" s="24"/>
      <c r="S60" s="24">
        <f>COUNTA(U39,U38,S37,S27,U26,U25)</f>
        <v>0</v>
      </c>
      <c r="T60" s="24"/>
      <c r="U60" s="24"/>
      <c r="V60" s="24">
        <f>COUNTA(X30,V29,X28,V27,X26,X25)</f>
        <v>0</v>
      </c>
      <c r="W60" s="24"/>
      <c r="X60" s="24"/>
      <c r="Y60" s="24">
        <f>COUNTA(Z59)</f>
        <v>0</v>
      </c>
      <c r="Z60" s="24"/>
      <c r="AA60" s="24"/>
      <c r="AB60" s="24">
        <f>COUNTA(AD39,AB38,AD37)</f>
        <v>0</v>
      </c>
      <c r="AC60" s="24"/>
      <c r="AD60" s="24"/>
      <c r="AE60" s="24">
        <f>COUNTA(AE42,AG41,AG40,AE39,AG38,AG37)</f>
        <v>0</v>
      </c>
      <c r="AF60" s="24"/>
      <c r="AG60" s="24"/>
      <c r="AH60" s="24">
        <f>COUNTA(AJ42,AH41,AJ40,AJ22,AJ24,AH23)</f>
        <v>0</v>
      </c>
      <c r="AI60" s="24"/>
      <c r="AJ60" s="24"/>
      <c r="AK60" s="19">
        <f>SUM(A60:AJ60)</f>
        <v>0</v>
      </c>
      <c r="AL60" s="32" t="str">
        <f>CONCATENATE("INTERÉS MUSICAL ",IF(AK60&gt;=75,"INTERÉS",IF(AK60&gt;=65,"DUDOSO","BAJO")))</f>
        <v>INTERÉS MUSICAL BAJO</v>
      </c>
      <c r="AM60" s="37">
        <f>AK60*100/360</f>
        <v>0</v>
      </c>
      <c r="AN60" s="1"/>
      <c r="AO60" s="1"/>
    </row>
    <row r="61" spans="1:41" ht="13.5" x14ac:dyDescent="0.25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19"/>
      <c r="AL61" s="32"/>
      <c r="AM61" s="37"/>
      <c r="AN61" s="1"/>
      <c r="AO61" s="1"/>
    </row>
    <row r="62" spans="1:41" ht="13.5" x14ac:dyDescent="0.25">
      <c r="A62" s="23">
        <f>COUNTA(C25,C26,A27,A41,C42,C40)</f>
        <v>0</v>
      </c>
      <c r="B62" s="24"/>
      <c r="C62" s="24"/>
      <c r="D62" s="24">
        <f>COUNTA(F25,F26,D27,F34,F35,D36)</f>
        <v>0</v>
      </c>
      <c r="E62" s="24"/>
      <c r="F62" s="24"/>
      <c r="G62" s="24">
        <f>COUNTA(I22,G23,I24,I28,G29,I30,I37,I38,G39,I40,I41,G42)</f>
        <v>0</v>
      </c>
      <c r="H62" s="24"/>
      <c r="I62" s="24"/>
      <c r="J62" s="24">
        <f>COUNTA(J1,L2,L3,J7,L8,L9,L10,L11,J12,J16,L17,L18,L19,J20,L21,J40,L41,L42)</f>
        <v>0</v>
      </c>
      <c r="K62" s="24"/>
      <c r="L62" s="24"/>
      <c r="M62" s="24">
        <f>COUNTA(M1,O2,O3,M22,O23,O24,O25,O26,M27)</f>
        <v>0</v>
      </c>
      <c r="N62" s="24"/>
      <c r="O62" s="24"/>
      <c r="P62" s="24">
        <f>COUNTA(R1,R2,P3,P7,R8,R9,P19,R20,R21,R37,P38,P39)</f>
        <v>0</v>
      </c>
      <c r="Q62" s="24"/>
      <c r="R62" s="24"/>
      <c r="S62" s="24">
        <f>COUNTA(U25,S26,U27,U31,S32,U33,U38,U37,S39)</f>
        <v>0</v>
      </c>
      <c r="T62" s="24"/>
      <c r="U62" s="24"/>
      <c r="V62" s="24">
        <f>COUNTA(X4,X5,V6,X7,X8,V9,V10,X11,X12,V28,X29,X30,V37,X38,X39)</f>
        <v>0</v>
      </c>
      <c r="W62" s="24"/>
      <c r="X62" s="24"/>
      <c r="Y62" s="24">
        <f>COUNTA(AA19,AA20,Y21,AA25,AA26,Y27,AA34,Y35,AA36)</f>
        <v>0</v>
      </c>
      <c r="Z62" s="24"/>
      <c r="AA62" s="24"/>
      <c r="AB62" s="24">
        <f>COUNTA(AD16,AB17,AD18,AB22,AD23,AD24,AD25,AD26,AB27,AD28,AB29,AD30,AD34,AB35,AD36)</f>
        <v>0</v>
      </c>
      <c r="AC62" s="24"/>
      <c r="AD62" s="24"/>
      <c r="AE62" s="24">
        <f>COUNTA(AE19,AG20,AG21,AE25,AG26,AG27)</f>
        <v>0</v>
      </c>
      <c r="AF62" s="24"/>
      <c r="AG62" s="24"/>
      <c r="AH62" s="24">
        <f>COUNTA(AH4,AJ5,AJ6)</f>
        <v>0</v>
      </c>
      <c r="AI62" s="24"/>
      <c r="AJ62" s="24"/>
      <c r="AK62" s="19">
        <f>SUM(A62:AJ62)</f>
        <v>0</v>
      </c>
      <c r="AL62" s="32" t="str">
        <f>CONCATENATE("SERVICIO SOCIAL ",IF(AK62&gt;=75,"ALTO",IF(AK62&gt;=65,"DUDOSO","BAJO")))</f>
        <v>SERVICIO SOCIAL BAJO</v>
      </c>
      <c r="AM62" s="37">
        <f>AK62*100/360</f>
        <v>0</v>
      </c>
      <c r="AN62" s="1"/>
      <c r="AO62" s="1"/>
    </row>
    <row r="63" spans="1:41" ht="13.5" x14ac:dyDescent="0.25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19"/>
      <c r="AL63" s="32"/>
      <c r="AM63" s="37"/>
      <c r="AN63" s="1"/>
      <c r="AO63" s="1"/>
    </row>
    <row r="64" spans="1:41" ht="13.5" x14ac:dyDescent="0.25">
      <c r="A64" s="27">
        <f>COUNTA(A42,C41,C40,A24,C23,C22,A21,C20,A19,C18,C17,A16,A15,C14,C13,C9,C8,A7,C3,A2,A1)</f>
        <v>0</v>
      </c>
      <c r="B64" s="28"/>
      <c r="C64" s="28"/>
      <c r="D64" s="28">
        <f>COUNTA(F42,D41,F40,F36,F35,D34,D30,D29,F28,F27,D26,F25,F17,D18,F16)</f>
        <v>0</v>
      </c>
      <c r="E64" s="28"/>
      <c r="F64" s="28"/>
      <c r="G64" s="28">
        <f>COUNTA(I39,I38,G37,I36,G35,I34,I30,I29,G28,G12,G11,I10)</f>
        <v>0</v>
      </c>
      <c r="H64" s="28"/>
      <c r="I64" s="28"/>
      <c r="J64" s="28">
        <f>COUNTA(J42,L41,L40,J33,J32,L31,J27,L26,L25,L21,L20,J19,J3,L2,L1)</f>
        <v>0</v>
      </c>
      <c r="K64" s="28"/>
      <c r="L64" s="28"/>
      <c r="M64" s="28">
        <f>COUNTA(O12,O11,M10,M6,O5,M4,O3,M2,O1)</f>
        <v>0</v>
      </c>
      <c r="N64" s="28"/>
      <c r="O64" s="28"/>
      <c r="P64" s="28">
        <f>COUNTA(R30,R29,P28,P26,R27,R25,R15,P14,R13,R9,P8,R7,R3,R2,P1)</f>
        <v>0</v>
      </c>
      <c r="Q64" s="28"/>
      <c r="R64" s="28"/>
      <c r="S64" s="28">
        <f>COUNTA(S36,U35,U34,U33,U32,S31,U24,U23,S22,U3,S2,U1)</f>
        <v>0</v>
      </c>
      <c r="T64" s="28"/>
      <c r="U64" s="28"/>
      <c r="V64" s="28">
        <f>COUNTA(V36,X35,V34,X24,X23,V22,X9,X8,V7)</f>
        <v>0</v>
      </c>
      <c r="W64" s="28"/>
      <c r="X64" s="28"/>
      <c r="Y64" s="28">
        <f>COUNTA(AA39,Y38,AA37,Y30,AA29,AA28,AA27,AA26,Y25,AA18,Y17,AA16,AA12,Y11,AA10,Y9,AA8,AA7)</f>
        <v>0</v>
      </c>
      <c r="Z64" s="28"/>
      <c r="AA64" s="28"/>
      <c r="AB64" s="28">
        <f>COUNTA(AB42,AD41,AD40,AB36,AD35,AD34,AD27,AD26,AB25,AB24,AD23,AD22,AD3,AB2,AD1)</f>
        <v>0</v>
      </c>
      <c r="AC64" s="28"/>
      <c r="AD64" s="28"/>
      <c r="AE64" s="28">
        <f>COUNTA(AG39,AE38,AG37,AE30,AG29,AG28,AE18,AG17,AG16)</f>
        <v>0</v>
      </c>
      <c r="AF64" s="28"/>
      <c r="AG64" s="28"/>
      <c r="AH64" s="28">
        <f>COUNTA(AH27,AJ26,AJ25)</f>
        <v>0</v>
      </c>
      <c r="AI64" s="28"/>
      <c r="AJ64" s="28"/>
      <c r="AK64" s="20">
        <f>SUM(A64:AJ64)</f>
        <v>0</v>
      </c>
      <c r="AL64" s="38" t="str">
        <f>CONCATENATE("TRABAJO DE OFICINA ",IF(AK64&gt;=75,"ALTO",IF(AK64&gt;=65,"DUDOSO","BAJO")))</f>
        <v>TRABAJO DE OFICINA BAJO</v>
      </c>
      <c r="AM64" s="39">
        <f>AK64*100/360</f>
        <v>0</v>
      </c>
      <c r="AN64" s="1"/>
      <c r="AO64" s="1"/>
    </row>
    <row r="65" spans="1:4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3"/>
      <c r="AM65" s="3"/>
      <c r="AN65" s="1"/>
      <c r="AO65" s="1"/>
    </row>
    <row r="66" spans="1:4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3"/>
      <c r="AM66" s="3"/>
      <c r="AN66" s="1"/>
      <c r="AO66" s="1"/>
    </row>
    <row r="67" spans="1:4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1"/>
      <c r="AO67" s="1"/>
    </row>
    <row r="68" spans="1:41" x14ac:dyDescent="0.2">
      <c r="A68" s="5"/>
      <c r="B68" s="5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1"/>
      <c r="AO68" s="1"/>
    </row>
    <row r="69" spans="1:4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</sheetData>
  <mergeCells count="132">
    <mergeCell ref="J44:L44"/>
    <mergeCell ref="M44:O44"/>
    <mergeCell ref="P44:R44"/>
    <mergeCell ref="AH44:AJ44"/>
    <mergeCell ref="A46:C46"/>
    <mergeCell ref="D46:F46"/>
    <mergeCell ref="G46:I46"/>
    <mergeCell ref="J46:L46"/>
    <mergeCell ref="M46:O46"/>
    <mergeCell ref="P46:R46"/>
    <mergeCell ref="A44:C44"/>
    <mergeCell ref="D44:F44"/>
    <mergeCell ref="G44:I44"/>
    <mergeCell ref="S46:U46"/>
    <mergeCell ref="V46:X46"/>
    <mergeCell ref="Y46:AA46"/>
    <mergeCell ref="AB46:AD46"/>
    <mergeCell ref="AE46:AG46"/>
    <mergeCell ref="AB44:AD44"/>
    <mergeCell ref="AE44:AG44"/>
    <mergeCell ref="S44:U44"/>
    <mergeCell ref="V44:X44"/>
    <mergeCell ref="Y44:AA44"/>
    <mergeCell ref="AH46:AJ46"/>
    <mergeCell ref="A48:C48"/>
    <mergeCell ref="D48:F48"/>
    <mergeCell ref="G48:I48"/>
    <mergeCell ref="J48:L48"/>
    <mergeCell ref="M48:O48"/>
    <mergeCell ref="P48:R48"/>
    <mergeCell ref="S48:U48"/>
    <mergeCell ref="V48:X48"/>
    <mergeCell ref="Y48:AA48"/>
    <mergeCell ref="AH48:AJ48"/>
    <mergeCell ref="A50:C50"/>
    <mergeCell ref="D50:F50"/>
    <mergeCell ref="G50:I50"/>
    <mergeCell ref="J50:L50"/>
    <mergeCell ref="M50:O50"/>
    <mergeCell ref="P50:R50"/>
    <mergeCell ref="S50:U50"/>
    <mergeCell ref="V50:X50"/>
    <mergeCell ref="Y50:AA50"/>
    <mergeCell ref="AB50:AD50"/>
    <mergeCell ref="AE50:AG50"/>
    <mergeCell ref="AB48:AD48"/>
    <mergeCell ref="AE48:AG48"/>
    <mergeCell ref="AH50:AJ50"/>
    <mergeCell ref="A52:C52"/>
    <mergeCell ref="D52:F52"/>
    <mergeCell ref="G52:I52"/>
    <mergeCell ref="J52:L52"/>
    <mergeCell ref="M52:O52"/>
    <mergeCell ref="P52:R52"/>
    <mergeCell ref="S52:U52"/>
    <mergeCell ref="V52:X52"/>
    <mergeCell ref="Y52:AA52"/>
    <mergeCell ref="AH52:AJ52"/>
    <mergeCell ref="A54:C54"/>
    <mergeCell ref="D54:F54"/>
    <mergeCell ref="G54:I54"/>
    <mergeCell ref="J54:L54"/>
    <mergeCell ref="M54:O54"/>
    <mergeCell ref="P54:R54"/>
    <mergeCell ref="S54:U54"/>
    <mergeCell ref="V54:X54"/>
    <mergeCell ref="Y54:AA54"/>
    <mergeCell ref="AB54:AD54"/>
    <mergeCell ref="AE54:AG54"/>
    <mergeCell ref="AB52:AD52"/>
    <mergeCell ref="AE52:AG52"/>
    <mergeCell ref="AH54:AJ54"/>
    <mergeCell ref="A56:C56"/>
    <mergeCell ref="D56:F56"/>
    <mergeCell ref="G56:I56"/>
    <mergeCell ref="J56:L56"/>
    <mergeCell ref="M56:O56"/>
    <mergeCell ref="P56:R56"/>
    <mergeCell ref="S56:U56"/>
    <mergeCell ref="AH56:AJ56"/>
    <mergeCell ref="A58:C58"/>
    <mergeCell ref="D58:F58"/>
    <mergeCell ref="G58:I58"/>
    <mergeCell ref="J58:L58"/>
    <mergeCell ref="M58:O58"/>
    <mergeCell ref="P58:R58"/>
    <mergeCell ref="S58:U58"/>
    <mergeCell ref="V58:X58"/>
    <mergeCell ref="Y58:AA58"/>
    <mergeCell ref="AB58:AD58"/>
    <mergeCell ref="AE58:AG58"/>
    <mergeCell ref="AB56:AD56"/>
    <mergeCell ref="AE56:AG56"/>
    <mergeCell ref="V56:X56"/>
    <mergeCell ref="Y56:AA56"/>
    <mergeCell ref="AH58:AJ58"/>
    <mergeCell ref="A60:C60"/>
    <mergeCell ref="D60:F60"/>
    <mergeCell ref="G60:I60"/>
    <mergeCell ref="J60:L60"/>
    <mergeCell ref="M60:O60"/>
    <mergeCell ref="P60:R60"/>
    <mergeCell ref="S60:U60"/>
    <mergeCell ref="V60:X60"/>
    <mergeCell ref="Y60:AA60"/>
    <mergeCell ref="AB60:AD60"/>
    <mergeCell ref="AE60:AG60"/>
    <mergeCell ref="AH60:AJ60"/>
    <mergeCell ref="A62:C62"/>
    <mergeCell ref="D62:F62"/>
    <mergeCell ref="G62:I62"/>
    <mergeCell ref="J62:L62"/>
    <mergeCell ref="M62:O62"/>
    <mergeCell ref="P62:R62"/>
    <mergeCell ref="S62:U62"/>
    <mergeCell ref="S64:U64"/>
    <mergeCell ref="V64:X64"/>
    <mergeCell ref="Y64:AA64"/>
    <mergeCell ref="V62:X62"/>
    <mergeCell ref="Y62:AA62"/>
    <mergeCell ref="AB62:AD62"/>
    <mergeCell ref="AB64:AD64"/>
    <mergeCell ref="AE64:AG64"/>
    <mergeCell ref="AH64:AJ64"/>
    <mergeCell ref="AH62:AJ62"/>
    <mergeCell ref="AE62:AG62"/>
    <mergeCell ref="A64:C64"/>
    <mergeCell ref="D64:F64"/>
    <mergeCell ref="G64:I64"/>
    <mergeCell ref="J64:L64"/>
    <mergeCell ref="M64:O64"/>
    <mergeCell ref="P64:R64"/>
  </mergeCells>
  <phoneticPr fontId="0" type="noConversion"/>
  <conditionalFormatting sqref="AL46:AL64">
    <cfRule type="containsText" dxfId="2" priority="1" stopIfTrue="1" operator="containsText" text="dudoso">
      <formula>NOT(ISERROR(SEARCH("dudoso",AL46)))</formula>
    </cfRule>
    <cfRule type="containsText" dxfId="1" priority="2" stopIfTrue="1" operator="containsText" text="alto">
      <formula>NOT(ISERROR(SEARCH("alto",AL46)))</formula>
    </cfRule>
    <cfRule type="containsText" dxfId="0" priority="3" stopIfTrue="1" operator="containsText" text="bajo">
      <formula>NOT(ISERROR(SEARCH("bajo",AL46)))</formula>
    </cfRule>
  </conditionalFormatting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MAX.corporation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Manuel Alejandro Ramirez Guerrero</dc:creator>
  <dc:description>Hoja de calculo programada para realizar el conteo de la puntuacion bruta del kudder fisico</dc:description>
  <cp:lastModifiedBy>Aparicio Mejia Rendon</cp:lastModifiedBy>
  <dcterms:created xsi:type="dcterms:W3CDTF">2009-02-26T21:20:19Z</dcterms:created>
  <dcterms:modified xsi:type="dcterms:W3CDTF">2021-02-05T19:51:56Z</dcterms:modified>
</cp:coreProperties>
</file>