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1E23344-938A-4079-AA6B-052300C309DD}"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2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Y165" i="13"/>
  <c r="W165" i="13"/>
  <c r="V165" i="13"/>
  <c r="L33" i="11" s="1"/>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Y157" i="13"/>
  <c r="W157" i="13"/>
  <c r="V157" i="13"/>
  <c r="U157" i="13"/>
  <c r="AA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W148" i="13"/>
  <c r="V148" i="13"/>
  <c r="Y148" i="13" s="1"/>
  <c r="U148" i="13"/>
  <c r="AA147" i="13"/>
  <c r="W147" i="13"/>
  <c r="V147" i="13"/>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Y141" i="13"/>
  <c r="W141" i="13"/>
  <c r="V141" i="13"/>
  <c r="U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W46" i="13"/>
  <c r="V46" i="13"/>
  <c r="Y46" i="13" s="1"/>
  <c r="U46" i="13"/>
  <c r="AA45" i="13"/>
  <c r="Y45" i="13"/>
  <c r="W45" i="13"/>
  <c r="V45" i="13"/>
  <c r="U45"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U4" i="13"/>
  <c r="AA3" i="13"/>
  <c r="Y3" i="13"/>
  <c r="W3" i="13"/>
  <c r="V3" i="13"/>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S40" i="11"/>
  <c r="L40" i="11"/>
  <c r="S39" i="11"/>
  <c r="L39" i="11"/>
  <c r="S38" i="11"/>
  <c r="L38" i="11"/>
  <c r="S37" i="11"/>
  <c r="L37" i="11"/>
  <c r="S36" i="11"/>
  <c r="L36" i="11"/>
  <c r="S35" i="11"/>
  <c r="L35" i="11"/>
  <c r="S34" i="11"/>
  <c r="L34" i="11"/>
  <c r="S33" i="11"/>
  <c r="S32" i="11"/>
  <c r="L32" i="11"/>
  <c r="S31" i="11"/>
  <c r="L31" i="11"/>
  <c r="C31" i="11"/>
  <c r="S30" i="11"/>
  <c r="L30" i="11"/>
  <c r="C30" i="11"/>
  <c r="S29" i="11"/>
  <c r="L29" i="11"/>
  <c r="S28" i="11"/>
  <c r="L28" i="11"/>
  <c r="S27" i="11"/>
  <c r="L27" i="11"/>
  <c r="C27" i="11"/>
  <c r="S26" i="11"/>
  <c r="L26" i="11"/>
  <c r="S25" i="11"/>
  <c r="L25" i="11"/>
  <c r="S24" i="11"/>
  <c r="L24" i="11"/>
  <c r="S23" i="11"/>
  <c r="L23" i="11"/>
  <c r="S22" i="11"/>
  <c r="L22" i="11"/>
  <c r="S21" i="11"/>
  <c r="L21" i="11"/>
  <c r="C21" i="11"/>
  <c r="S20" i="11"/>
  <c r="L20" i="11"/>
  <c r="C20" i="11"/>
  <c r="S19" i="11"/>
  <c r="L19" i="11"/>
  <c r="S18" i="11"/>
  <c r="L18" i="11"/>
  <c r="S17" i="11"/>
  <c r="C17" i="11"/>
  <c r="S16" i="11"/>
  <c r="L16" i="11"/>
  <c r="S15" i="11"/>
  <c r="L15" i="11"/>
  <c r="S14" i="11"/>
  <c r="L14" i="11"/>
  <c r="S13" i="11"/>
  <c r="L13" i="11"/>
  <c r="S12" i="11"/>
  <c r="L12" i="11"/>
  <c r="C12" i="11"/>
  <c r="S11" i="11"/>
  <c r="L11" i="11"/>
  <c r="C11" i="11"/>
  <c r="S10" i="11"/>
  <c r="L10" i="11"/>
  <c r="S9" i="11"/>
  <c r="L9" i="11"/>
  <c r="C9" i="11"/>
  <c r="S8" i="11"/>
  <c r="L8" i="11"/>
  <c r="C8" i="11"/>
  <c r="S7" i="11"/>
  <c r="L7" i="11"/>
  <c r="C7" i="11"/>
  <c r="J6" i="11"/>
  <c r="I6" i="11"/>
  <c r="M5" i="11"/>
  <c r="H5" i="11"/>
  <c r="M4" i="11"/>
  <c r="H4" i="11"/>
  <c r="C4" i="11"/>
  <c r="B4" i="11"/>
  <c r="N3" i="11"/>
  <c r="M3" i="11"/>
  <c r="H3" i="11"/>
  <c r="C3" i="11"/>
  <c r="B3" i="11"/>
  <c r="M2" i="11"/>
  <c r="C2" i="11"/>
  <c r="B2" i="11"/>
  <c r="M1" i="11"/>
  <c r="S115" i="10"/>
  <c r="L115" i="10"/>
  <c r="S114" i="10"/>
  <c r="L114" i="10"/>
  <c r="S113" i="10"/>
  <c r="L113" i="10"/>
  <c r="S112" i="10"/>
  <c r="L112" i="10"/>
  <c r="S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C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C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C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C38" i="10"/>
  <c r="S37" i="10"/>
  <c r="L37" i="10"/>
  <c r="S36" i="10"/>
  <c r="L36" i="10"/>
  <c r="S35" i="10"/>
  <c r="L35" i="10"/>
  <c r="S34" i="10"/>
  <c r="L34" i="10"/>
  <c r="S33" i="10"/>
  <c r="L33" i="10"/>
  <c r="S32" i="10"/>
  <c r="L32" i="10"/>
  <c r="S31" i="10"/>
  <c r="L31" i="10"/>
  <c r="C31" i="10"/>
  <c r="D31" i="10" s="1"/>
  <c r="S30" i="10"/>
  <c r="L30" i="10"/>
  <c r="C30" i="10"/>
  <c r="S29" i="10"/>
  <c r="L29" i="10"/>
  <c r="S28" i="10"/>
  <c r="L28" i="10"/>
  <c r="S27" i="10"/>
  <c r="L27" i="10"/>
  <c r="S26" i="10"/>
  <c r="L26" i="10"/>
  <c r="S25" i="10"/>
  <c r="L25" i="10"/>
  <c r="S24" i="10"/>
  <c r="L24" i="10"/>
  <c r="C24" i="10"/>
  <c r="S23" i="10"/>
  <c r="L23" i="10"/>
  <c r="S22" i="10"/>
  <c r="L22" i="10"/>
  <c r="S21" i="10"/>
  <c r="L21" i="10"/>
  <c r="S20" i="10"/>
  <c r="L20" i="10"/>
  <c r="C20" i="10"/>
  <c r="D20" i="10" s="1"/>
  <c r="S19" i="10"/>
  <c r="L19" i="10"/>
  <c r="S18" i="10"/>
  <c r="L18" i="10"/>
  <c r="S17" i="10"/>
  <c r="L17" i="10"/>
  <c r="C17" i="10"/>
  <c r="D17" i="10" s="1"/>
  <c r="E17" i="10" s="1"/>
  <c r="S16" i="10"/>
  <c r="L16" i="10"/>
  <c r="C16" i="10"/>
  <c r="D16" i="10" s="1"/>
  <c r="S15" i="10"/>
  <c r="L15" i="10"/>
  <c r="C15" i="10"/>
  <c r="D15" i="10" s="1"/>
  <c r="S14" i="10"/>
  <c r="L14" i="10"/>
  <c r="S13" i="10"/>
  <c r="L13" i="10"/>
  <c r="S12" i="10"/>
  <c r="L12" i="10"/>
  <c r="C12" i="10"/>
  <c r="S11" i="10"/>
  <c r="L11" i="10"/>
  <c r="C11" i="10"/>
  <c r="D11" i="10" s="1"/>
  <c r="S10" i="10"/>
  <c r="L10" i="10"/>
  <c r="S9" i="10"/>
  <c r="L9" i="10"/>
  <c r="C9" i="10"/>
  <c r="D9" i="10" s="1"/>
  <c r="S8" i="10"/>
  <c r="L8" i="10"/>
  <c r="D8" i="10"/>
  <c r="C8" i="10"/>
  <c r="S7" i="10"/>
  <c r="L7" i="10"/>
  <c r="C7" i="10"/>
  <c r="D7" i="10" s="1"/>
  <c r="J6" i="10"/>
  <c r="G6" i="10"/>
  <c r="M5" i="10"/>
  <c r="H5" i="10"/>
  <c r="M4" i="10"/>
  <c r="H4" i="10"/>
  <c r="H6" i="10" s="1"/>
  <c r="C4" i="10"/>
  <c r="B4" i="10"/>
  <c r="N3" i="10"/>
  <c r="M3" i="10"/>
  <c r="H3" i="10"/>
  <c r="C3" i="10"/>
  <c r="B3" i="10"/>
  <c r="Y2" i="10"/>
  <c r="X2" i="10"/>
  <c r="W2" i="10"/>
  <c r="M2" i="10"/>
  <c r="C2" i="10"/>
  <c r="C5" i="10" s="1"/>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C42" i="9"/>
  <c r="D42" i="9" s="1"/>
  <c r="S41" i="9"/>
  <c r="L41" i="9"/>
  <c r="S40" i="9"/>
  <c r="L40" i="9"/>
  <c r="S39" i="9"/>
  <c r="L39" i="9"/>
  <c r="S38" i="9"/>
  <c r="L38" i="9"/>
  <c r="S37" i="9"/>
  <c r="L37" i="9"/>
  <c r="S36" i="9"/>
  <c r="L36" i="9"/>
  <c r="S35" i="9"/>
  <c r="L35" i="9"/>
  <c r="S34" i="9"/>
  <c r="L34" i="9"/>
  <c r="S33" i="9"/>
  <c r="L33" i="9"/>
  <c r="S32" i="9"/>
  <c r="L32" i="9"/>
  <c r="S31" i="9"/>
  <c r="L31" i="9"/>
  <c r="S30" i="9"/>
  <c r="L30" i="9"/>
  <c r="S29" i="9"/>
  <c r="L29" i="9"/>
  <c r="C29" i="9"/>
  <c r="S28" i="9"/>
  <c r="L28" i="9"/>
  <c r="S27" i="9"/>
  <c r="L27" i="9"/>
  <c r="S26" i="9"/>
  <c r="L26" i="9"/>
  <c r="S25" i="9"/>
  <c r="L25" i="9"/>
  <c r="S24" i="9"/>
  <c r="L24" i="9"/>
  <c r="S23" i="9"/>
  <c r="L23" i="9"/>
  <c r="S22" i="9"/>
  <c r="L22" i="9"/>
  <c r="S21" i="9"/>
  <c r="L21" i="9"/>
  <c r="S20" i="9"/>
  <c r="L20" i="9"/>
  <c r="S19" i="9"/>
  <c r="L19" i="9"/>
  <c r="S18" i="9"/>
  <c r="L18" i="9"/>
  <c r="S17" i="9"/>
  <c r="L17" i="9"/>
  <c r="S12" i="9"/>
  <c r="L12" i="9"/>
  <c r="S16" i="9"/>
  <c r="L16" i="9"/>
  <c r="S15" i="9"/>
  <c r="L15" i="9"/>
  <c r="S14" i="9"/>
  <c r="L14" i="9"/>
  <c r="S13" i="9"/>
  <c r="L13" i="9"/>
  <c r="S11" i="9"/>
  <c r="L11" i="9"/>
  <c r="S10" i="9"/>
  <c r="L10" i="9"/>
  <c r="S9" i="9"/>
  <c r="L9" i="9"/>
  <c r="C9" i="9"/>
  <c r="S8" i="9"/>
  <c r="L8" i="9"/>
  <c r="G8" i="9"/>
  <c r="S7" i="9"/>
  <c r="L7" i="9"/>
  <c r="J6" i="9"/>
  <c r="M5" i="9"/>
  <c r="H5" i="9"/>
  <c r="M4" i="9"/>
  <c r="H4" i="9"/>
  <c r="C4" i="9"/>
  <c r="B4" i="9"/>
  <c r="N3" i="9"/>
  <c r="M3" i="9"/>
  <c r="H3" i="9"/>
  <c r="C3" i="9"/>
  <c r="B3" i="9"/>
  <c r="Z2" i="9"/>
  <c r="Y2" i="9"/>
  <c r="X2" i="9"/>
  <c r="W2" i="9"/>
  <c r="M2" i="9"/>
  <c r="C2" i="9"/>
  <c r="B2" i="9"/>
  <c r="M1" i="9"/>
  <c r="C64" i="9" s="1"/>
  <c r="S110" i="8"/>
  <c r="L110" i="8"/>
  <c r="S109" i="8"/>
  <c r="L109" i="8"/>
  <c r="S108" i="8"/>
  <c r="L108" i="8"/>
  <c r="S107" i="8"/>
  <c r="L107" i="8"/>
  <c r="C107" i="8"/>
  <c r="S106" i="8"/>
  <c r="L106" i="8"/>
  <c r="S105" i="8"/>
  <c r="L105" i="8"/>
  <c r="C105" i="8"/>
  <c r="D105" i="8" s="1"/>
  <c r="S104" i="8"/>
  <c r="L104" i="8"/>
  <c r="S103" i="8"/>
  <c r="L103" i="8"/>
  <c r="S102" i="8"/>
  <c r="L102" i="8"/>
  <c r="S101" i="8"/>
  <c r="L101" i="8"/>
  <c r="S100" i="8"/>
  <c r="L100" i="8"/>
  <c r="S99" i="8"/>
  <c r="L99" i="8"/>
  <c r="S98" i="8"/>
  <c r="L98" i="8"/>
  <c r="S97" i="8"/>
  <c r="L97" i="8"/>
  <c r="S96" i="8"/>
  <c r="L96" i="8"/>
  <c r="C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C74" i="8"/>
  <c r="D74" i="8" s="1"/>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C57" i="8"/>
  <c r="D57" i="8" s="1"/>
  <c r="S56" i="8"/>
  <c r="L56" i="8"/>
  <c r="S55" i="8"/>
  <c r="L55" i="8"/>
  <c r="C55" i="8"/>
  <c r="S54" i="8"/>
  <c r="L54" i="8"/>
  <c r="S53" i="8"/>
  <c r="L53" i="8"/>
  <c r="S52" i="8"/>
  <c r="L52" i="8"/>
  <c r="S51" i="8"/>
  <c r="L51" i="8"/>
  <c r="S50" i="8"/>
  <c r="L50" i="8"/>
  <c r="S49" i="8"/>
  <c r="L49" i="8"/>
  <c r="S48" i="8"/>
  <c r="L48" i="8"/>
  <c r="S47" i="8"/>
  <c r="L47" i="8"/>
  <c r="C47" i="8"/>
  <c r="S46" i="8"/>
  <c r="L46" i="8"/>
  <c r="S45" i="8"/>
  <c r="L45" i="8"/>
  <c r="S44" i="8"/>
  <c r="L44" i="8"/>
  <c r="S43" i="8"/>
  <c r="L43" i="8"/>
  <c r="S42" i="8"/>
  <c r="L42" i="8"/>
  <c r="S41" i="8"/>
  <c r="L41" i="8"/>
  <c r="S40" i="8"/>
  <c r="L40" i="8"/>
  <c r="S39" i="8"/>
  <c r="L39" i="8"/>
  <c r="C39" i="8"/>
  <c r="S38" i="8"/>
  <c r="L38" i="8"/>
  <c r="S37" i="8"/>
  <c r="L37" i="8"/>
  <c r="S36" i="8"/>
  <c r="L36" i="8"/>
  <c r="S35" i="8"/>
  <c r="L35" i="8"/>
  <c r="S34" i="8"/>
  <c r="L34" i="8"/>
  <c r="S33" i="8"/>
  <c r="L33" i="8"/>
  <c r="S32" i="8"/>
  <c r="L32" i="8"/>
  <c r="S31" i="8"/>
  <c r="L31" i="8"/>
  <c r="C31" i="8"/>
  <c r="S30" i="8"/>
  <c r="L30" i="8"/>
  <c r="S29" i="8"/>
  <c r="L29" i="8"/>
  <c r="S28" i="8"/>
  <c r="L28" i="8"/>
  <c r="S27" i="8"/>
  <c r="L27" i="8"/>
  <c r="S26" i="8"/>
  <c r="L26" i="8"/>
  <c r="S25" i="8"/>
  <c r="L25" i="8"/>
  <c r="S24" i="8"/>
  <c r="L24" i="8"/>
  <c r="S23" i="8"/>
  <c r="L23" i="8"/>
  <c r="C23" i="8"/>
  <c r="S22" i="8"/>
  <c r="L22" i="8"/>
  <c r="S21" i="8"/>
  <c r="L21" i="8"/>
  <c r="S20" i="8"/>
  <c r="L20" i="8"/>
  <c r="S19" i="8"/>
  <c r="L19" i="8"/>
  <c r="S18" i="8"/>
  <c r="L18" i="8"/>
  <c r="S17" i="8"/>
  <c r="L17" i="8"/>
  <c r="S16" i="8"/>
  <c r="L16" i="8"/>
  <c r="S15" i="8"/>
  <c r="L15" i="8"/>
  <c r="C15" i="8"/>
  <c r="S14" i="8"/>
  <c r="L14" i="8"/>
  <c r="S13" i="8"/>
  <c r="L13" i="8"/>
  <c r="S12" i="8"/>
  <c r="L12" i="8"/>
  <c r="S11" i="8"/>
  <c r="L11" i="8"/>
  <c r="S10" i="8"/>
  <c r="L10" i="8"/>
  <c r="S9" i="8"/>
  <c r="L9" i="8"/>
  <c r="S8" i="8"/>
  <c r="L8" i="8"/>
  <c r="S7" i="8"/>
  <c r="L7" i="8"/>
  <c r="J7" i="8"/>
  <c r="C7" i="8"/>
  <c r="M5" i="8"/>
  <c r="H5" i="8"/>
  <c r="M4" i="8"/>
  <c r="H4" i="8"/>
  <c r="C4" i="8"/>
  <c r="B4" i="8"/>
  <c r="N3" i="8"/>
  <c r="M3" i="8"/>
  <c r="H3" i="8"/>
  <c r="C3" i="8"/>
  <c r="B3" i="8"/>
  <c r="AE2" i="8"/>
  <c r="AD2" i="8"/>
  <c r="AC2" i="8"/>
  <c r="AB2" i="8"/>
  <c r="AA2" i="8"/>
  <c r="Z2" i="8"/>
  <c r="Y2" i="8"/>
  <c r="X2" i="8"/>
  <c r="W2" i="8"/>
  <c r="M2" i="8"/>
  <c r="C29" i="8" s="1"/>
  <c r="C2" i="8"/>
  <c r="C5" i="8" s="1"/>
  <c r="B2" i="8"/>
  <c r="M1" i="8"/>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I66" i="2"/>
  <c r="H66" i="2"/>
  <c r="G66" i="2"/>
  <c r="E67" i="2" s="1"/>
  <c r="G63" i="2"/>
  <c r="N62" i="2"/>
  <c r="L62" i="2"/>
  <c r="K62" i="2"/>
  <c r="H62" i="2"/>
  <c r="G59" i="2"/>
  <c r="K58" i="2"/>
  <c r="J58" i="2"/>
  <c r="F53" i="2"/>
  <c r="E53" i="2"/>
  <c r="F52" i="2"/>
  <c r="F51" i="2"/>
  <c r="F50" i="2"/>
  <c r="E51" i="2" s="1"/>
  <c r="F49" i="2"/>
  <c r="E49" i="2"/>
  <c r="F48" i="2"/>
  <c r="F47" i="2"/>
  <c r="E47" i="2"/>
  <c r="F46" i="2"/>
  <c r="X43" i="2"/>
  <c r="W43" i="2"/>
  <c r="V43" i="2"/>
  <c r="U43" i="2"/>
  <c r="T43" i="2"/>
  <c r="R43" i="2"/>
  <c r="Q43" i="2"/>
  <c r="O43" i="2"/>
  <c r="L43" i="2"/>
  <c r="J43" i="2"/>
  <c r="I43" i="2"/>
  <c r="H43" i="2"/>
  <c r="G43" i="2"/>
  <c r="T41" i="2"/>
  <c r="S41" i="2"/>
  <c r="P62" i="2" s="1"/>
  <c r="R41" i="2"/>
  <c r="O62" i="2" s="1"/>
  <c r="Q41" i="2"/>
  <c r="P41" i="2"/>
  <c r="P43" i="2" s="1"/>
  <c r="O41" i="2"/>
  <c r="N41" i="2"/>
  <c r="M41" i="2"/>
  <c r="M43" i="2" s="1"/>
  <c r="L41" i="2"/>
  <c r="H58" i="2" s="1"/>
  <c r="G58" i="2" s="1"/>
  <c r="E59" i="2" s="1"/>
  <c r="K41" i="2"/>
  <c r="K43" i="2" s="1"/>
  <c r="J41" i="2"/>
  <c r="I41" i="2"/>
  <c r="J62" i="2" s="1"/>
  <c r="H41" i="2"/>
  <c r="I62" i="2" s="1"/>
  <c r="G41" i="2"/>
  <c r="E31" i="2"/>
  <c r="B31" i="2"/>
  <c r="E30" i="2"/>
  <c r="B30" i="2"/>
  <c r="E29" i="2"/>
  <c r="B29" i="2"/>
  <c r="E28" i="2"/>
  <c r="B28" i="2"/>
  <c r="E27" i="2"/>
  <c r="E26" i="2"/>
  <c r="E25" i="2"/>
  <c r="E24" i="2"/>
  <c r="B22" i="2" a="1"/>
  <c r="B22" i="2"/>
  <c r="A22" i="2"/>
  <c r="A18" i="2"/>
  <c r="A17" i="2"/>
  <c r="A16" i="2"/>
  <c r="D15" i="2" a="1"/>
  <c r="D15" i="2" s="1"/>
  <c r="C15" i="2" s="1"/>
  <c r="B15" i="2"/>
  <c r="D14" i="2" a="1"/>
  <c r="D14" i="2" s="1"/>
  <c r="B14" i="2"/>
  <c r="D10" i="2"/>
  <c r="K9" i="2"/>
  <c r="J9" i="2"/>
  <c r="I9" i="2"/>
  <c r="K8" i="2"/>
  <c r="J8" i="2"/>
  <c r="I8" i="2"/>
  <c r="K3" i="2"/>
  <c r="J3" i="2"/>
  <c r="I3" i="2"/>
  <c r="Y333" i="1"/>
  <c r="X333" i="1"/>
  <c r="W333" i="1"/>
  <c r="F333" i="1"/>
  <c r="D333" i="1"/>
  <c r="E333" i="1" s="1"/>
  <c r="C333" i="1"/>
  <c r="B333" i="1"/>
  <c r="Z333" i="1" s="1"/>
  <c r="Y298" i="1"/>
  <c r="X298" i="1"/>
  <c r="W298" i="1"/>
  <c r="F298" i="1"/>
  <c r="D298" i="1"/>
  <c r="E298" i="1" s="1"/>
  <c r="C298" i="1"/>
  <c r="B298" i="1"/>
  <c r="Z298" i="1" s="1"/>
  <c r="Y297" i="1"/>
  <c r="X297" i="1"/>
  <c r="W297" i="1"/>
  <c r="F297" i="1"/>
  <c r="D297" i="1"/>
  <c r="E297" i="1" s="1"/>
  <c r="C297" i="1"/>
  <c r="B297" i="1"/>
  <c r="Z297" i="1" s="1"/>
  <c r="Y332" i="1"/>
  <c r="X332" i="1"/>
  <c r="W332" i="1"/>
  <c r="F332" i="1"/>
  <c r="D332" i="1"/>
  <c r="E332" i="1" s="1"/>
  <c r="C332" i="1"/>
  <c r="B332" i="1"/>
  <c r="Z332" i="1" s="1"/>
  <c r="Z331" i="1"/>
  <c r="Y331" i="1"/>
  <c r="X331" i="1"/>
  <c r="W331" i="1"/>
  <c r="F331" i="1"/>
  <c r="D331" i="1"/>
  <c r="E331" i="1" s="1"/>
  <c r="C331" i="1"/>
  <c r="B331" i="1"/>
  <c r="Z330" i="1"/>
  <c r="Y330" i="1"/>
  <c r="X330" i="1"/>
  <c r="W330" i="1"/>
  <c r="F330" i="1"/>
  <c r="D330" i="1"/>
  <c r="E330" i="1" s="1"/>
  <c r="C330" i="1"/>
  <c r="Y329" i="1"/>
  <c r="X329" i="1"/>
  <c r="W329" i="1"/>
  <c r="F329" i="1"/>
  <c r="D329" i="1"/>
  <c r="E329" i="1" s="1"/>
  <c r="C329" i="1"/>
  <c r="B329" i="1"/>
  <c r="Z329" i="1" s="1"/>
  <c r="Y328" i="1"/>
  <c r="X328" i="1"/>
  <c r="W328" i="1"/>
  <c r="F328" i="1"/>
  <c r="D328" i="1"/>
  <c r="E328" i="1" s="1"/>
  <c r="C328" i="1"/>
  <c r="B328" i="1"/>
  <c r="Z328" i="1" s="1"/>
  <c r="Y327" i="1"/>
  <c r="X327" i="1"/>
  <c r="W327" i="1"/>
  <c r="F327" i="1"/>
  <c r="D327" i="1"/>
  <c r="E327" i="1" s="1"/>
  <c r="C327" i="1"/>
  <c r="B327" i="1"/>
  <c r="Z327" i="1" s="1"/>
  <c r="Y326" i="1"/>
  <c r="X326" i="1"/>
  <c r="W326" i="1"/>
  <c r="F326" i="1"/>
  <c r="D326" i="1"/>
  <c r="E326" i="1" s="1"/>
  <c r="C326" i="1"/>
  <c r="B326" i="1"/>
  <c r="Z326" i="1" s="1"/>
  <c r="Y325" i="1"/>
  <c r="X325" i="1"/>
  <c r="W325" i="1"/>
  <c r="F325" i="1"/>
  <c r="D325" i="1"/>
  <c r="E325" i="1" s="1"/>
  <c r="C325" i="1"/>
  <c r="B325" i="1"/>
  <c r="Z325" i="1" s="1"/>
  <c r="Y324" i="1"/>
  <c r="X324" i="1"/>
  <c r="W324" i="1"/>
  <c r="F324" i="1"/>
  <c r="D324" i="1"/>
  <c r="E324" i="1" s="1"/>
  <c r="C324" i="1"/>
  <c r="B324" i="1"/>
  <c r="Z324" i="1" s="1"/>
  <c r="Y323" i="1"/>
  <c r="X323" i="1"/>
  <c r="W323" i="1"/>
  <c r="F323" i="1"/>
  <c r="D323" i="1"/>
  <c r="E323" i="1" s="1"/>
  <c r="C323" i="1"/>
  <c r="B323" i="1"/>
  <c r="Z323" i="1" s="1"/>
  <c r="Y322" i="1"/>
  <c r="X322" i="1"/>
  <c r="W322" i="1"/>
  <c r="F322" i="1"/>
  <c r="D322" i="1"/>
  <c r="E322" i="1" s="1"/>
  <c r="C322" i="1"/>
  <c r="B322" i="1"/>
  <c r="Z322" i="1" s="1"/>
  <c r="Y321" i="1"/>
  <c r="X321" i="1"/>
  <c r="W321" i="1"/>
  <c r="F321" i="1"/>
  <c r="D321" i="1"/>
  <c r="E321" i="1" s="1"/>
  <c r="C321" i="1"/>
  <c r="B321" i="1"/>
  <c r="Z321" i="1" s="1"/>
  <c r="Y320" i="1"/>
  <c r="X320" i="1"/>
  <c r="W320" i="1"/>
  <c r="F320" i="1"/>
  <c r="D320" i="1"/>
  <c r="E320" i="1" s="1"/>
  <c r="C320" i="1"/>
  <c r="B320" i="1"/>
  <c r="Z320" i="1" s="1"/>
  <c r="Y319" i="1"/>
  <c r="X319" i="1"/>
  <c r="W319" i="1"/>
  <c r="F319" i="1"/>
  <c r="D319" i="1"/>
  <c r="E319" i="1" s="1"/>
  <c r="C319" i="1"/>
  <c r="B319" i="1"/>
  <c r="Z319" i="1" s="1"/>
  <c r="Y318" i="1"/>
  <c r="X318" i="1"/>
  <c r="W318" i="1"/>
  <c r="F318" i="1"/>
  <c r="D318" i="1"/>
  <c r="E318" i="1" s="1"/>
  <c r="C318" i="1"/>
  <c r="B318" i="1"/>
  <c r="Z318" i="1" s="1"/>
  <c r="Y317" i="1"/>
  <c r="X317" i="1"/>
  <c r="W317" i="1"/>
  <c r="F317" i="1"/>
  <c r="D317" i="1"/>
  <c r="E317" i="1" s="1"/>
  <c r="C317" i="1"/>
  <c r="B317" i="1"/>
  <c r="Z317" i="1" s="1"/>
  <c r="Y316" i="1"/>
  <c r="X316" i="1"/>
  <c r="W316" i="1"/>
  <c r="F316" i="1"/>
  <c r="D316" i="1"/>
  <c r="E316" i="1" s="1"/>
  <c r="C316" i="1"/>
  <c r="B316" i="1"/>
  <c r="Z316" i="1" s="1"/>
  <c r="Z315" i="1"/>
  <c r="Y315" i="1"/>
  <c r="X315" i="1"/>
  <c r="W315" i="1"/>
  <c r="F315" i="1"/>
  <c r="D315" i="1"/>
  <c r="E315" i="1" s="1"/>
  <c r="C315" i="1"/>
  <c r="B315" i="1"/>
  <c r="Z314" i="1"/>
  <c r="Y314" i="1"/>
  <c r="X314" i="1"/>
  <c r="W314" i="1"/>
  <c r="F314" i="1"/>
  <c r="D314" i="1"/>
  <c r="E314" i="1" s="1"/>
  <c r="C314" i="1"/>
  <c r="B314" i="1"/>
  <c r="Y313" i="1"/>
  <c r="X313" i="1"/>
  <c r="W313" i="1"/>
  <c r="F313" i="1"/>
  <c r="D313" i="1"/>
  <c r="E313" i="1" s="1"/>
  <c r="C313" i="1"/>
  <c r="B313" i="1"/>
  <c r="Z313" i="1" s="1"/>
  <c r="Y312" i="1"/>
  <c r="X312" i="1"/>
  <c r="W312" i="1"/>
  <c r="F312" i="1"/>
  <c r="D312" i="1"/>
  <c r="E312" i="1" s="1"/>
  <c r="C312" i="1"/>
  <c r="B312" i="1"/>
  <c r="Z312" i="1" s="1"/>
  <c r="Z311" i="1"/>
  <c r="Y311" i="1"/>
  <c r="X311" i="1"/>
  <c r="W311" i="1"/>
  <c r="F311" i="1"/>
  <c r="D311" i="1"/>
  <c r="E311" i="1" s="1"/>
  <c r="C311" i="1"/>
  <c r="B311" i="1"/>
  <c r="Z310" i="1"/>
  <c r="Y310" i="1"/>
  <c r="X310" i="1"/>
  <c r="W310" i="1"/>
  <c r="F310" i="1"/>
  <c r="D310" i="1"/>
  <c r="E310" i="1" s="1"/>
  <c r="C310" i="1"/>
  <c r="B310" i="1"/>
  <c r="Z300" i="1"/>
  <c r="Y300" i="1"/>
  <c r="X300" i="1"/>
  <c r="W300" i="1"/>
  <c r="F300" i="1"/>
  <c r="D300" i="1"/>
  <c r="E300" i="1" s="1"/>
  <c r="C300" i="1"/>
  <c r="B300" i="1"/>
  <c r="Y299" i="1"/>
  <c r="X299" i="1"/>
  <c r="W299" i="1"/>
  <c r="F299" i="1"/>
  <c r="D299" i="1"/>
  <c r="E299" i="1" s="1"/>
  <c r="C299" i="1"/>
  <c r="B299" i="1"/>
  <c r="Z299" i="1" s="1"/>
  <c r="Z296" i="1"/>
  <c r="Y296" i="1"/>
  <c r="X296" i="1"/>
  <c r="W296" i="1"/>
  <c r="F296" i="1"/>
  <c r="D296" i="1"/>
  <c r="E296" i="1" s="1"/>
  <c r="C296" i="1"/>
  <c r="B296" i="1"/>
  <c r="Z309" i="1"/>
  <c r="Y309" i="1"/>
  <c r="X309" i="1"/>
  <c r="W309" i="1"/>
  <c r="F309" i="1"/>
  <c r="D309" i="1"/>
  <c r="E309" i="1" s="1"/>
  <c r="C309" i="1"/>
  <c r="B309" i="1"/>
  <c r="Y308" i="1"/>
  <c r="X308" i="1"/>
  <c r="W308" i="1"/>
  <c r="F308" i="1"/>
  <c r="D308" i="1"/>
  <c r="E308" i="1" s="1"/>
  <c r="C308" i="1"/>
  <c r="B308" i="1"/>
  <c r="Z308" i="1" s="1"/>
  <c r="Y307" i="1"/>
  <c r="X307" i="1"/>
  <c r="W307" i="1"/>
  <c r="F307" i="1"/>
  <c r="D307" i="1"/>
  <c r="E307" i="1" s="1"/>
  <c r="C307" i="1"/>
  <c r="B307" i="1"/>
  <c r="Z307" i="1" s="1"/>
  <c r="Y306" i="1"/>
  <c r="X306" i="1"/>
  <c r="W306" i="1"/>
  <c r="F306" i="1"/>
  <c r="D306" i="1"/>
  <c r="E306" i="1" s="1"/>
  <c r="C306" i="1"/>
  <c r="B306" i="1"/>
  <c r="Z306" i="1" s="1"/>
  <c r="Y305" i="1"/>
  <c r="X305" i="1"/>
  <c r="W305" i="1"/>
  <c r="F305" i="1"/>
  <c r="D305" i="1"/>
  <c r="E305" i="1" s="1"/>
  <c r="C305" i="1"/>
  <c r="B305" i="1"/>
  <c r="Z305" i="1" s="1"/>
  <c r="Y304" i="1"/>
  <c r="X304" i="1"/>
  <c r="W304" i="1"/>
  <c r="F304" i="1"/>
  <c r="D304" i="1"/>
  <c r="E304" i="1" s="1"/>
  <c r="C304" i="1"/>
  <c r="B304" i="1"/>
  <c r="Z304" i="1" s="1"/>
  <c r="Y303" i="1"/>
  <c r="X303" i="1"/>
  <c r="W303" i="1"/>
  <c r="E303" i="1"/>
  <c r="D303" i="1"/>
  <c r="C303" i="1"/>
  <c r="B303" i="1"/>
  <c r="Z303" i="1" s="1"/>
  <c r="Y302" i="1"/>
  <c r="X302" i="1"/>
  <c r="W302" i="1"/>
  <c r="F302" i="1"/>
  <c r="D302" i="1"/>
  <c r="E302" i="1" s="1"/>
  <c r="C302" i="1"/>
  <c r="B302" i="1"/>
  <c r="Z302" i="1" s="1"/>
  <c r="Y301" i="1"/>
  <c r="X301" i="1"/>
  <c r="W301" i="1"/>
  <c r="F301" i="1"/>
  <c r="D301" i="1"/>
  <c r="E301" i="1" s="1"/>
  <c r="C301" i="1"/>
  <c r="B301" i="1"/>
  <c r="Z301" i="1" s="1"/>
  <c r="Y295" i="1"/>
  <c r="X295" i="1"/>
  <c r="W295" i="1"/>
  <c r="F295" i="1"/>
  <c r="D295" i="1"/>
  <c r="E295" i="1" s="1"/>
  <c r="C295" i="1"/>
  <c r="B295" i="1"/>
  <c r="Z295" i="1" s="1"/>
  <c r="Y294" i="1"/>
  <c r="X294" i="1"/>
  <c r="W294" i="1"/>
  <c r="F294" i="1"/>
  <c r="E294" i="1"/>
  <c r="D294" i="1"/>
  <c r="C294" i="1"/>
  <c r="B294" i="1"/>
  <c r="Z294" i="1" s="1"/>
  <c r="Y293" i="1"/>
  <c r="X293" i="1"/>
  <c r="W293" i="1"/>
  <c r="F293" i="1"/>
  <c r="D293" i="1"/>
  <c r="E293" i="1" s="1"/>
  <c r="C293" i="1"/>
  <c r="B293" i="1"/>
  <c r="Z293" i="1" s="1"/>
  <c r="Y292" i="1"/>
  <c r="X292" i="1"/>
  <c r="W292" i="1"/>
  <c r="F292" i="1"/>
  <c r="D292" i="1"/>
  <c r="E292" i="1" s="1"/>
  <c r="C292" i="1"/>
  <c r="B292" i="1"/>
  <c r="Z292" i="1" s="1"/>
  <c r="Y291" i="1"/>
  <c r="X291" i="1"/>
  <c r="W291" i="1"/>
  <c r="F291" i="1"/>
  <c r="E291" i="1"/>
  <c r="D291" i="1"/>
  <c r="C291" i="1"/>
  <c r="B291" i="1"/>
  <c r="Z291" i="1" s="1"/>
  <c r="Y290" i="1"/>
  <c r="X290" i="1"/>
  <c r="W290" i="1"/>
  <c r="F290" i="1"/>
  <c r="E290" i="1"/>
  <c r="D290" i="1"/>
  <c r="C290" i="1"/>
  <c r="B290" i="1"/>
  <c r="Z290" i="1" s="1"/>
  <c r="Y289" i="1"/>
  <c r="X289" i="1"/>
  <c r="W289" i="1"/>
  <c r="F289" i="1"/>
  <c r="D289" i="1"/>
  <c r="E289" i="1" s="1"/>
  <c r="C289" i="1"/>
  <c r="B289" i="1"/>
  <c r="Z289" i="1" s="1"/>
  <c r="Z288" i="1"/>
  <c r="Y288" i="1"/>
  <c r="X288" i="1"/>
  <c r="W288" i="1"/>
  <c r="F288" i="1"/>
  <c r="D288" i="1"/>
  <c r="E288" i="1" s="1"/>
  <c r="C288" i="1"/>
  <c r="B288" i="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Z281" i="1"/>
  <c r="Y281" i="1"/>
  <c r="X281" i="1"/>
  <c r="W281" i="1"/>
  <c r="F281" i="1"/>
  <c r="D281" i="1"/>
  <c r="E281" i="1" s="1"/>
  <c r="C281" i="1"/>
  <c r="B281" i="1"/>
  <c r="Z280" i="1"/>
  <c r="Y280" i="1"/>
  <c r="X280" i="1"/>
  <c r="W280" i="1"/>
  <c r="F280" i="1"/>
  <c r="D280" i="1"/>
  <c r="E280" i="1" s="1"/>
  <c r="C280" i="1"/>
  <c r="B280" i="1"/>
  <c r="Z279" i="1"/>
  <c r="Y279" i="1"/>
  <c r="X279" i="1"/>
  <c r="W279" i="1"/>
  <c r="F279" i="1"/>
  <c r="D279" i="1"/>
  <c r="E279" i="1" s="1"/>
  <c r="C279" i="1"/>
  <c r="B279" i="1"/>
  <c r="Y278" i="1"/>
  <c r="X278" i="1"/>
  <c r="W278" i="1"/>
  <c r="F278" i="1"/>
  <c r="D278" i="1"/>
  <c r="E278" i="1" s="1"/>
  <c r="C278" i="1"/>
  <c r="B278" i="1"/>
  <c r="Z278" i="1" s="1"/>
  <c r="Y277" i="1"/>
  <c r="X277" i="1"/>
  <c r="W277" i="1"/>
  <c r="F277" i="1"/>
  <c r="D277" i="1"/>
  <c r="E277" i="1" s="1"/>
  <c r="C277" i="1"/>
  <c r="B277" i="1"/>
  <c r="Z277" i="1" s="1"/>
  <c r="Z276" i="1"/>
  <c r="Y276" i="1"/>
  <c r="X276" i="1"/>
  <c r="W276" i="1"/>
  <c r="F276" i="1"/>
  <c r="D276" i="1"/>
  <c r="E276" i="1" s="1"/>
  <c r="C276" i="1"/>
  <c r="B276" i="1"/>
  <c r="Y275" i="1"/>
  <c r="X275" i="1"/>
  <c r="W275" i="1"/>
  <c r="F275" i="1"/>
  <c r="D275" i="1"/>
  <c r="E275" i="1" s="1"/>
  <c r="C275" i="1"/>
  <c r="B275" i="1"/>
  <c r="Z275" i="1" s="1"/>
  <c r="Z274" i="1"/>
  <c r="Y274" i="1"/>
  <c r="X274" i="1"/>
  <c r="W274" i="1"/>
  <c r="F274" i="1"/>
  <c r="D274" i="1"/>
  <c r="E274" i="1" s="1"/>
  <c r="C274" i="1"/>
  <c r="B274" i="1"/>
  <c r="Z273" i="1"/>
  <c r="Y273" i="1"/>
  <c r="X273" i="1"/>
  <c r="W273" i="1"/>
  <c r="F273" i="1"/>
  <c r="D273" i="1"/>
  <c r="E273" i="1" s="1"/>
  <c r="C273" i="1"/>
  <c r="B273" i="1"/>
  <c r="Z272" i="1"/>
  <c r="Y272" i="1"/>
  <c r="X272" i="1"/>
  <c r="W272" i="1"/>
  <c r="F272" i="1"/>
  <c r="D272" i="1"/>
  <c r="E272" i="1" s="1"/>
  <c r="C272" i="1"/>
  <c r="B272" i="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Y268" i="1"/>
  <c r="X268" i="1"/>
  <c r="W268" i="1"/>
  <c r="F268" i="1"/>
  <c r="D268" i="1"/>
  <c r="E268" i="1" s="1"/>
  <c r="C268" i="1"/>
  <c r="B268" i="1"/>
  <c r="Z268" i="1" s="1"/>
  <c r="Y267" i="1"/>
  <c r="X267" i="1"/>
  <c r="W267" i="1"/>
  <c r="F267" i="1"/>
  <c r="D267" i="1"/>
  <c r="E267" i="1" s="1"/>
  <c r="C267" i="1"/>
  <c r="B267" i="1"/>
  <c r="Z267" i="1" s="1"/>
  <c r="Z266" i="1"/>
  <c r="Y266" i="1"/>
  <c r="X266" i="1"/>
  <c r="W266" i="1"/>
  <c r="F266" i="1"/>
  <c r="D266" i="1"/>
  <c r="E266" i="1" s="1"/>
  <c r="C266" i="1"/>
  <c r="B266" i="1"/>
  <c r="Z265" i="1"/>
  <c r="Y265" i="1"/>
  <c r="X265" i="1"/>
  <c r="W265" i="1"/>
  <c r="F265" i="1"/>
  <c r="D265" i="1"/>
  <c r="E265" i="1" s="1"/>
  <c r="C265" i="1"/>
  <c r="B265" i="1"/>
  <c r="Y264" i="1"/>
  <c r="X264" i="1"/>
  <c r="W264" i="1"/>
  <c r="F264" i="1"/>
  <c r="D264" i="1"/>
  <c r="E264" i="1" s="1"/>
  <c r="C264" i="1"/>
  <c r="B264" i="1"/>
  <c r="Z264" i="1" s="1"/>
  <c r="Y263" i="1"/>
  <c r="X263" i="1"/>
  <c r="W263" i="1"/>
  <c r="F263" i="1"/>
  <c r="D263" i="1"/>
  <c r="E263" i="1" s="1"/>
  <c r="C263" i="1"/>
  <c r="B263" i="1"/>
  <c r="Z263" i="1" s="1"/>
  <c r="Y262" i="1"/>
  <c r="X262" i="1"/>
  <c r="W262" i="1"/>
  <c r="F262" i="1"/>
  <c r="D262" i="1"/>
  <c r="E262" i="1" s="1"/>
  <c r="C262" i="1"/>
  <c r="B262" i="1"/>
  <c r="Z262" i="1" s="1"/>
  <c r="Y261" i="1"/>
  <c r="X261" i="1"/>
  <c r="W261" i="1"/>
  <c r="F261" i="1"/>
  <c r="D261" i="1"/>
  <c r="E261" i="1" s="1"/>
  <c r="C261" i="1"/>
  <c r="B261" i="1"/>
  <c r="Z261" i="1" s="1"/>
  <c r="Y260" i="1"/>
  <c r="X260" i="1"/>
  <c r="W260" i="1"/>
  <c r="F260" i="1"/>
  <c r="D260" i="1"/>
  <c r="E260" i="1" s="1"/>
  <c r="C260" i="1"/>
  <c r="B260" i="1"/>
  <c r="Z260" i="1" s="1"/>
  <c r="Y259" i="1"/>
  <c r="X259" i="1"/>
  <c r="W259" i="1"/>
  <c r="F259" i="1"/>
  <c r="E259" i="1"/>
  <c r="D259" i="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Y255" i="1"/>
  <c r="X255" i="1"/>
  <c r="W255" i="1"/>
  <c r="F255" i="1"/>
  <c r="D255" i="1"/>
  <c r="E255" i="1" s="1"/>
  <c r="C255" i="1"/>
  <c r="B255" i="1"/>
  <c r="Z255" i="1" s="1"/>
  <c r="Y254" i="1"/>
  <c r="X254" i="1"/>
  <c r="W254" i="1"/>
  <c r="F254" i="1"/>
  <c r="D254" i="1"/>
  <c r="E254" i="1" s="1"/>
  <c r="C254" i="1"/>
  <c r="B254" i="1"/>
  <c r="Z254" i="1" s="1"/>
  <c r="Y253" i="1"/>
  <c r="X253" i="1"/>
  <c r="W253" i="1"/>
  <c r="F253" i="1"/>
  <c r="D253" i="1"/>
  <c r="E253" i="1" s="1"/>
  <c r="C253" i="1"/>
  <c r="B253" i="1"/>
  <c r="Z253" i="1" s="1"/>
  <c r="Y252" i="1"/>
  <c r="X252" i="1"/>
  <c r="W252" i="1"/>
  <c r="F252" i="1"/>
  <c r="D252" i="1"/>
  <c r="E252" i="1" s="1"/>
  <c r="C252" i="1"/>
  <c r="B252" i="1"/>
  <c r="Z252" i="1" s="1"/>
  <c r="Y251" i="1"/>
  <c r="X251" i="1"/>
  <c r="W251" i="1"/>
  <c r="F251" i="1"/>
  <c r="D251" i="1"/>
  <c r="E251" i="1" s="1"/>
  <c r="C251" i="1"/>
  <c r="B251" i="1"/>
  <c r="Z251" i="1" s="1"/>
  <c r="Z250" i="1"/>
  <c r="Y250" i="1"/>
  <c r="X250" i="1"/>
  <c r="W250" i="1"/>
  <c r="F250" i="1"/>
  <c r="D250" i="1"/>
  <c r="E250" i="1" s="1"/>
  <c r="C250" i="1"/>
  <c r="B250" i="1"/>
  <c r="Y249" i="1"/>
  <c r="X249" i="1"/>
  <c r="W249" i="1"/>
  <c r="F249" i="1"/>
  <c r="D249" i="1"/>
  <c r="E249" i="1" s="1"/>
  <c r="C249" i="1"/>
  <c r="B249" i="1"/>
  <c r="Z249" i="1" s="1"/>
  <c r="Z248" i="1"/>
  <c r="Y248" i="1"/>
  <c r="X248" i="1"/>
  <c r="W248" i="1"/>
  <c r="F248" i="1"/>
  <c r="D248" i="1"/>
  <c r="E248" i="1" s="1"/>
  <c r="C248" i="1"/>
  <c r="B248" i="1"/>
  <c r="Y247" i="1"/>
  <c r="X247" i="1"/>
  <c r="W247" i="1"/>
  <c r="F247" i="1"/>
  <c r="D247" i="1"/>
  <c r="E247" i="1" s="1"/>
  <c r="C247" i="1"/>
  <c r="B247" i="1"/>
  <c r="Z247" i="1" s="1"/>
  <c r="Y246" i="1"/>
  <c r="X246" i="1"/>
  <c r="W246" i="1"/>
  <c r="F246" i="1"/>
  <c r="D246" i="1"/>
  <c r="E246" i="1" s="1"/>
  <c r="C246" i="1"/>
  <c r="B246" i="1"/>
  <c r="Z246" i="1" s="1"/>
  <c r="Z245" i="1"/>
  <c r="Y245" i="1"/>
  <c r="X245" i="1"/>
  <c r="W245" i="1"/>
  <c r="F245" i="1"/>
  <c r="D245" i="1"/>
  <c r="E245" i="1" s="1"/>
  <c r="C245" i="1"/>
  <c r="B245" i="1"/>
  <c r="Z244" i="1"/>
  <c r="Y244" i="1"/>
  <c r="X244" i="1"/>
  <c r="W244" i="1"/>
  <c r="F244" i="1"/>
  <c r="D244" i="1"/>
  <c r="E244" i="1" s="1"/>
  <c r="C244" i="1"/>
  <c r="B244" i="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E239" i="1"/>
  <c r="D239" i="1"/>
  <c r="C239" i="1"/>
  <c r="B239" i="1"/>
  <c r="Z239" i="1" s="1"/>
  <c r="Y238" i="1"/>
  <c r="X238" i="1"/>
  <c r="W238" i="1"/>
  <c r="F238" i="1"/>
  <c r="D238" i="1"/>
  <c r="E238" i="1" s="1"/>
  <c r="C238" i="1"/>
  <c r="B238" i="1"/>
  <c r="Z238" i="1" s="1"/>
  <c r="Y237" i="1"/>
  <c r="X237" i="1"/>
  <c r="W237" i="1"/>
  <c r="F237" i="1"/>
  <c r="D237" i="1"/>
  <c r="E237" i="1" s="1"/>
  <c r="C237" i="1"/>
  <c r="B237" i="1"/>
  <c r="Z237" i="1" s="1"/>
  <c r="Y236" i="1"/>
  <c r="X236" i="1"/>
  <c r="W236" i="1"/>
  <c r="F236" i="1"/>
  <c r="E236" i="1"/>
  <c r="D236" i="1"/>
  <c r="C236" i="1"/>
  <c r="B236" i="1"/>
  <c r="Z236" i="1" s="1"/>
  <c r="Y235" i="1"/>
  <c r="X235" i="1"/>
  <c r="W235" i="1"/>
  <c r="F235" i="1"/>
  <c r="E235" i="1"/>
  <c r="D235" i="1"/>
  <c r="C235" i="1"/>
  <c r="B235" i="1"/>
  <c r="Z235" i="1" s="1"/>
  <c r="Y234" i="1"/>
  <c r="X234" i="1"/>
  <c r="W234" i="1"/>
  <c r="F234" i="1"/>
  <c r="D234" i="1"/>
  <c r="E234" i="1" s="1"/>
  <c r="C234" i="1"/>
  <c r="B234" i="1"/>
  <c r="Z234" i="1" s="1"/>
  <c r="Y233" i="1"/>
  <c r="X233" i="1"/>
  <c r="W233" i="1"/>
  <c r="F233" i="1"/>
  <c r="D233" i="1"/>
  <c r="E233" i="1" s="1"/>
  <c r="C233" i="1"/>
  <c r="B233" i="1"/>
  <c r="Z233" i="1" s="1"/>
  <c r="Z232" i="1"/>
  <c r="Y232" i="1"/>
  <c r="X232" i="1"/>
  <c r="W232" i="1"/>
  <c r="F232" i="1"/>
  <c r="D232" i="1"/>
  <c r="E232" i="1" s="1"/>
  <c r="C232" i="1"/>
  <c r="B232" i="1"/>
  <c r="Y231" i="1"/>
  <c r="X231" i="1"/>
  <c r="W231" i="1"/>
  <c r="F231" i="1"/>
  <c r="D231" i="1"/>
  <c r="E231" i="1" s="1"/>
  <c r="C231" i="1"/>
  <c r="B231" i="1"/>
  <c r="Z231" i="1" s="1"/>
  <c r="Y230" i="1"/>
  <c r="X230" i="1"/>
  <c r="W230" i="1"/>
  <c r="F230" i="1"/>
  <c r="D230" i="1"/>
  <c r="E230" i="1" s="1"/>
  <c r="C230" i="1"/>
  <c r="B230" i="1"/>
  <c r="Z230" i="1" s="1"/>
  <c r="Y229" i="1"/>
  <c r="X229" i="1"/>
  <c r="W229" i="1"/>
  <c r="F229" i="1"/>
  <c r="E229" i="1"/>
  <c r="D229" i="1"/>
  <c r="C229" i="1"/>
  <c r="B229" i="1"/>
  <c r="Z229" i="1" s="1"/>
  <c r="Y228" i="1"/>
  <c r="X228" i="1"/>
  <c r="W228" i="1"/>
  <c r="F228" i="1"/>
  <c r="D228" i="1"/>
  <c r="E228" i="1" s="1"/>
  <c r="C228" i="1"/>
  <c r="B228" i="1"/>
  <c r="Z228" i="1" s="1"/>
  <c r="Y227" i="1"/>
  <c r="X227" i="1"/>
  <c r="W227" i="1"/>
  <c r="F227" i="1"/>
  <c r="D227" i="1"/>
  <c r="E227" i="1" s="1"/>
  <c r="C227" i="1"/>
  <c r="B227" i="1"/>
  <c r="Z227" i="1" s="1"/>
  <c r="Y226" i="1"/>
  <c r="X226" i="1"/>
  <c r="W226" i="1"/>
  <c r="F226" i="1"/>
  <c r="D226" i="1"/>
  <c r="E226" i="1" s="1"/>
  <c r="C226" i="1"/>
  <c r="B226" i="1"/>
  <c r="Z226" i="1" s="1"/>
  <c r="Y225" i="1"/>
  <c r="X225" i="1"/>
  <c r="W225" i="1"/>
  <c r="F225" i="1"/>
  <c r="D225" i="1"/>
  <c r="E225" i="1" s="1"/>
  <c r="C225" i="1"/>
  <c r="B225" i="1"/>
  <c r="Z225" i="1" s="1"/>
  <c r="Y224" i="1"/>
  <c r="X224" i="1"/>
  <c r="W224" i="1"/>
  <c r="F224" i="1"/>
  <c r="D224" i="1"/>
  <c r="E224" i="1" s="1"/>
  <c r="C224" i="1"/>
  <c r="B224" i="1"/>
  <c r="Z224" i="1" s="1"/>
  <c r="Y223" i="1"/>
  <c r="X223" i="1"/>
  <c r="W223" i="1"/>
  <c r="F223" i="1"/>
  <c r="D223" i="1"/>
  <c r="E223" i="1" s="1"/>
  <c r="C223" i="1"/>
  <c r="B223" i="1"/>
  <c r="Z223" i="1" s="1"/>
  <c r="Y222" i="1"/>
  <c r="X222" i="1"/>
  <c r="W222" i="1"/>
  <c r="F222" i="1"/>
  <c r="D222" i="1"/>
  <c r="E222" i="1" s="1"/>
  <c r="C222" i="1"/>
  <c r="B222" i="1"/>
  <c r="Z222" i="1" s="1"/>
  <c r="Y221" i="1"/>
  <c r="X221" i="1"/>
  <c r="W221" i="1"/>
  <c r="F221" i="1"/>
  <c r="E221" i="1"/>
  <c r="D221" i="1"/>
  <c r="C221" i="1"/>
  <c r="B221" i="1"/>
  <c r="Z221" i="1" s="1"/>
  <c r="Y220" i="1"/>
  <c r="X220" i="1"/>
  <c r="W220" i="1"/>
  <c r="F220" i="1"/>
  <c r="D220" i="1"/>
  <c r="E220" i="1" s="1"/>
  <c r="C220" i="1"/>
  <c r="B220" i="1"/>
  <c r="Z220" i="1" s="1"/>
  <c r="Y219" i="1"/>
  <c r="X219" i="1"/>
  <c r="W219" i="1"/>
  <c r="F219" i="1"/>
  <c r="D219" i="1"/>
  <c r="E219" i="1" s="1"/>
  <c r="C219" i="1"/>
  <c r="B219" i="1"/>
  <c r="Z219" i="1" s="1"/>
  <c r="Y218" i="1"/>
  <c r="X218" i="1"/>
  <c r="W218" i="1"/>
  <c r="E218" i="1"/>
  <c r="D218" i="1"/>
  <c r="C218" i="1"/>
  <c r="B218" i="1"/>
  <c r="Z218" i="1" s="1"/>
  <c r="Z217" i="1"/>
  <c r="Y217" i="1"/>
  <c r="X217" i="1"/>
  <c r="W217" i="1"/>
  <c r="F217" i="1"/>
  <c r="D217" i="1"/>
  <c r="E217" i="1" s="1"/>
  <c r="C217" i="1"/>
  <c r="B217" i="1"/>
  <c r="Y216" i="1"/>
  <c r="X216" i="1"/>
  <c r="W216" i="1"/>
  <c r="F216" i="1"/>
  <c r="D216" i="1"/>
  <c r="E216" i="1" s="1"/>
  <c r="C216" i="1"/>
  <c r="B216" i="1"/>
  <c r="Z216" i="1" s="1"/>
  <c r="Y215" i="1"/>
  <c r="X215" i="1"/>
  <c r="W215" i="1"/>
  <c r="F215" i="1"/>
  <c r="D215" i="1"/>
  <c r="E215" i="1" s="1"/>
  <c r="C215" i="1"/>
  <c r="B215" i="1"/>
  <c r="Z215" i="1" s="1"/>
  <c r="Y214" i="1"/>
  <c r="X214" i="1"/>
  <c r="W214" i="1"/>
  <c r="F214" i="1"/>
  <c r="D214" i="1"/>
  <c r="E214" i="1" s="1"/>
  <c r="C214" i="1"/>
  <c r="B214" i="1"/>
  <c r="Z214" i="1" s="1"/>
  <c r="Y213" i="1"/>
  <c r="X213" i="1"/>
  <c r="W213" i="1"/>
  <c r="F213" i="1"/>
  <c r="E213" i="1"/>
  <c r="D213" i="1"/>
  <c r="C213" i="1"/>
  <c r="B213" i="1"/>
  <c r="Z213" i="1" s="1"/>
  <c r="Z212" i="1"/>
  <c r="Y212" i="1"/>
  <c r="X212" i="1"/>
  <c r="W212" i="1"/>
  <c r="F212" i="1"/>
  <c r="D212" i="1"/>
  <c r="E212" i="1" s="1"/>
  <c r="C212" i="1"/>
  <c r="B212" i="1"/>
  <c r="Y211" i="1"/>
  <c r="X211" i="1"/>
  <c r="W211" i="1"/>
  <c r="F211" i="1"/>
  <c r="E211" i="1"/>
  <c r="D211" i="1"/>
  <c r="C211" i="1"/>
  <c r="B211" i="1"/>
  <c r="Z211" i="1" s="1"/>
  <c r="Y210" i="1"/>
  <c r="X210" i="1"/>
  <c r="W210" i="1"/>
  <c r="F210" i="1"/>
  <c r="E210" i="1"/>
  <c r="D210" i="1"/>
  <c r="C210" i="1"/>
  <c r="B210" i="1"/>
  <c r="Z210" i="1" s="1"/>
  <c r="Z209" i="1"/>
  <c r="Y209" i="1"/>
  <c r="X209" i="1"/>
  <c r="W209" i="1"/>
  <c r="F209" i="1"/>
  <c r="D209" i="1"/>
  <c r="E209" i="1" s="1"/>
  <c r="C209" i="1"/>
  <c r="B209" i="1"/>
  <c r="Y208" i="1"/>
  <c r="X208" i="1"/>
  <c r="W208" i="1"/>
  <c r="F208" i="1"/>
  <c r="D208" i="1"/>
  <c r="E208" i="1" s="1"/>
  <c r="C208" i="1"/>
  <c r="B208" i="1"/>
  <c r="Z208" i="1" s="1"/>
  <c r="Y207" i="1"/>
  <c r="X207" i="1"/>
  <c r="W207" i="1"/>
  <c r="F207" i="1"/>
  <c r="D207" i="1"/>
  <c r="E207" i="1" s="1"/>
  <c r="C207" i="1"/>
  <c r="B207" i="1"/>
  <c r="Z207" i="1" s="1"/>
  <c r="Y206" i="1"/>
  <c r="X206" i="1"/>
  <c r="W206" i="1"/>
  <c r="F206" i="1"/>
  <c r="D206" i="1"/>
  <c r="E206" i="1" s="1"/>
  <c r="C206" i="1"/>
  <c r="B206" i="1"/>
  <c r="Z206" i="1" s="1"/>
  <c r="Y205" i="1"/>
  <c r="X205" i="1"/>
  <c r="W205" i="1"/>
  <c r="F205" i="1"/>
  <c r="D205" i="1"/>
  <c r="E205" i="1" s="1"/>
  <c r="C205" i="1"/>
  <c r="B205" i="1"/>
  <c r="Z205" i="1" s="1"/>
  <c r="Z204" i="1"/>
  <c r="Y204" i="1"/>
  <c r="X204" i="1"/>
  <c r="W204" i="1"/>
  <c r="F204" i="1"/>
  <c r="D204" i="1"/>
  <c r="E204" i="1" s="1"/>
  <c r="C204" i="1"/>
  <c r="B204" i="1"/>
  <c r="Y203" i="1"/>
  <c r="X203" i="1"/>
  <c r="W203" i="1"/>
  <c r="F203" i="1"/>
  <c r="D203" i="1"/>
  <c r="E203" i="1" s="1"/>
  <c r="C203" i="1"/>
  <c r="B203" i="1"/>
  <c r="Z203" i="1" s="1"/>
  <c r="Y202" i="1"/>
  <c r="X202" i="1"/>
  <c r="W202" i="1"/>
  <c r="F202" i="1"/>
  <c r="D202" i="1"/>
  <c r="E202" i="1" s="1"/>
  <c r="C202" i="1"/>
  <c r="B202" i="1"/>
  <c r="Z202" i="1" s="1"/>
  <c r="Y201" i="1"/>
  <c r="X201" i="1"/>
  <c r="W201" i="1"/>
  <c r="F201" i="1"/>
  <c r="D201" i="1"/>
  <c r="E201" i="1" s="1"/>
  <c r="C201" i="1"/>
  <c r="B201" i="1"/>
  <c r="Z201" i="1" s="1"/>
  <c r="Y200" i="1"/>
  <c r="X200" i="1"/>
  <c r="W200" i="1"/>
  <c r="F200" i="1"/>
  <c r="D200" i="1"/>
  <c r="E200" i="1" s="1"/>
  <c r="C200" i="1"/>
  <c r="B200" i="1"/>
  <c r="Z200" i="1" s="1"/>
  <c r="Y199" i="1"/>
  <c r="X199" i="1"/>
  <c r="W199" i="1"/>
  <c r="F199" i="1"/>
  <c r="D199" i="1"/>
  <c r="E199" i="1" s="1"/>
  <c r="C199" i="1"/>
  <c r="B199" i="1"/>
  <c r="Z199" i="1" s="1"/>
  <c r="Z198" i="1"/>
  <c r="Y198" i="1"/>
  <c r="X198" i="1"/>
  <c r="W198" i="1"/>
  <c r="F198" i="1"/>
  <c r="D198" i="1"/>
  <c r="E198" i="1" s="1"/>
  <c r="C198" i="1"/>
  <c r="B198" i="1"/>
  <c r="Z197" i="1"/>
  <c r="Y197" i="1"/>
  <c r="X197" i="1"/>
  <c r="W197" i="1"/>
  <c r="F197" i="1"/>
  <c r="D197" i="1"/>
  <c r="E197" i="1" s="1"/>
  <c r="C197" i="1"/>
  <c r="B197" i="1"/>
  <c r="Y196" i="1"/>
  <c r="X196" i="1"/>
  <c r="W196" i="1"/>
  <c r="F196" i="1"/>
  <c r="D196" i="1"/>
  <c r="E196" i="1" s="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E192" i="1"/>
  <c r="D192" i="1"/>
  <c r="C192" i="1"/>
  <c r="B192" i="1"/>
  <c r="Z192" i="1" s="1"/>
  <c r="Y191" i="1"/>
  <c r="X191" i="1"/>
  <c r="W191" i="1"/>
  <c r="F191" i="1"/>
  <c r="E191" i="1"/>
  <c r="D191" i="1"/>
  <c r="C191" i="1"/>
  <c r="B191" i="1"/>
  <c r="Z191" i="1" s="1"/>
  <c r="Y190" i="1"/>
  <c r="X190" i="1"/>
  <c r="W190" i="1"/>
  <c r="F190" i="1"/>
  <c r="D190" i="1"/>
  <c r="E190" i="1" s="1"/>
  <c r="C190" i="1"/>
  <c r="B190" i="1"/>
  <c r="Z190" i="1" s="1"/>
  <c r="Z189" i="1"/>
  <c r="Y189" i="1"/>
  <c r="X189" i="1"/>
  <c r="W189" i="1"/>
  <c r="F189" i="1"/>
  <c r="D189" i="1"/>
  <c r="E189" i="1" s="1"/>
  <c r="C189" i="1"/>
  <c r="B189" i="1"/>
  <c r="Y188" i="1"/>
  <c r="X188" i="1"/>
  <c r="W188" i="1"/>
  <c r="F188" i="1"/>
  <c r="D188" i="1"/>
  <c r="E188" i="1" s="1"/>
  <c r="C188" i="1"/>
  <c r="B188" i="1"/>
  <c r="Z188" i="1" s="1"/>
  <c r="Y187" i="1"/>
  <c r="X187" i="1"/>
  <c r="W187" i="1"/>
  <c r="F187" i="1"/>
  <c r="D187" i="1"/>
  <c r="E187" i="1" s="1"/>
  <c r="C187" i="1"/>
  <c r="B187" i="1"/>
  <c r="Z187" i="1" s="1"/>
  <c r="Y186" i="1"/>
  <c r="X186" i="1"/>
  <c r="W186" i="1"/>
  <c r="F186" i="1"/>
  <c r="D186" i="1"/>
  <c r="E186" i="1" s="1"/>
  <c r="C186" i="1"/>
  <c r="B186" i="1"/>
  <c r="Z186" i="1" s="1"/>
  <c r="Y185" i="1"/>
  <c r="X185" i="1"/>
  <c r="W185" i="1"/>
  <c r="F185" i="1"/>
  <c r="D185" i="1"/>
  <c r="E185" i="1" s="1"/>
  <c r="C185" i="1"/>
  <c r="B185" i="1"/>
  <c r="Z185" i="1" s="1"/>
  <c r="Y184" i="1"/>
  <c r="X184" i="1"/>
  <c r="W184" i="1"/>
  <c r="F184" i="1"/>
  <c r="D184" i="1"/>
  <c r="E184" i="1" s="1"/>
  <c r="C184" i="1"/>
  <c r="B184" i="1"/>
  <c r="Z184" i="1" s="1"/>
  <c r="Y183" i="1"/>
  <c r="X183" i="1"/>
  <c r="W183" i="1"/>
  <c r="F183" i="1"/>
  <c r="D183" i="1"/>
  <c r="E183" i="1" s="1"/>
  <c r="C183" i="1"/>
  <c r="B183" i="1"/>
  <c r="Z183" i="1" s="1"/>
  <c r="Y182" i="1"/>
  <c r="X182" i="1"/>
  <c r="W182" i="1"/>
  <c r="F182" i="1"/>
  <c r="D182" i="1"/>
  <c r="E182" i="1" s="1"/>
  <c r="C182" i="1"/>
  <c r="B182" i="1"/>
  <c r="Z182" i="1" s="1"/>
  <c r="Y181" i="1"/>
  <c r="X181" i="1"/>
  <c r="W181" i="1"/>
  <c r="F181" i="1"/>
  <c r="D181" i="1"/>
  <c r="E181" i="1" s="1"/>
  <c r="C181" i="1"/>
  <c r="B181" i="1"/>
  <c r="Z181" i="1" s="1"/>
  <c r="Y180" i="1"/>
  <c r="X180" i="1"/>
  <c r="W180" i="1"/>
  <c r="F180" i="1"/>
  <c r="D180" i="1"/>
  <c r="E180" i="1" s="1"/>
  <c r="C180" i="1"/>
  <c r="B180" i="1"/>
  <c r="Z180" i="1" s="1"/>
  <c r="Y179" i="1"/>
  <c r="X179" i="1"/>
  <c r="W179" i="1"/>
  <c r="F179" i="1"/>
  <c r="D179" i="1"/>
  <c r="E179" i="1" s="1"/>
  <c r="C179" i="1"/>
  <c r="B179" i="1"/>
  <c r="Z179" i="1" s="1"/>
  <c r="Y178" i="1"/>
  <c r="X178" i="1"/>
  <c r="W178" i="1"/>
  <c r="F178" i="1"/>
  <c r="D178" i="1"/>
  <c r="E178" i="1" s="1"/>
  <c r="C178" i="1"/>
  <c r="B178" i="1"/>
  <c r="Z178" i="1" s="1"/>
  <c r="Y177" i="1"/>
  <c r="X177" i="1"/>
  <c r="W177" i="1"/>
  <c r="E177" i="1"/>
  <c r="D177" i="1"/>
  <c r="C177" i="1"/>
  <c r="B177" i="1"/>
  <c r="Z177" i="1" s="1"/>
  <c r="Y176" i="1"/>
  <c r="X176" i="1"/>
  <c r="W176" i="1"/>
  <c r="F176" i="1"/>
  <c r="E176" i="1"/>
  <c r="D176" i="1"/>
  <c r="C176" i="1"/>
  <c r="B176" i="1"/>
  <c r="Z176" i="1" s="1"/>
  <c r="Y175" i="1"/>
  <c r="X175" i="1"/>
  <c r="W175" i="1"/>
  <c r="F175" i="1"/>
  <c r="E175" i="1"/>
  <c r="D175" i="1"/>
  <c r="C175" i="1"/>
  <c r="B175" i="1"/>
  <c r="Z175" i="1" s="1"/>
  <c r="Y174" i="1"/>
  <c r="X174" i="1"/>
  <c r="W174" i="1"/>
  <c r="F174" i="1"/>
  <c r="D174" i="1"/>
  <c r="E174" i="1" s="1"/>
  <c r="C174" i="1"/>
  <c r="B174" i="1"/>
  <c r="Z174" i="1" s="1"/>
  <c r="Y173" i="1"/>
  <c r="X173" i="1"/>
  <c r="W173" i="1"/>
  <c r="F173" i="1"/>
  <c r="D173" i="1"/>
  <c r="E173" i="1" s="1"/>
  <c r="C173" i="1"/>
  <c r="B173" i="1"/>
  <c r="Z173" i="1" s="1"/>
  <c r="Y172" i="1"/>
  <c r="X172" i="1"/>
  <c r="W172" i="1"/>
  <c r="F172" i="1"/>
  <c r="D172" i="1"/>
  <c r="E172" i="1" s="1"/>
  <c r="C172" i="1"/>
  <c r="B172" i="1"/>
  <c r="Z172" i="1" s="1"/>
  <c r="Y171" i="1"/>
  <c r="X171" i="1"/>
  <c r="W171" i="1"/>
  <c r="F171" i="1"/>
  <c r="D171" i="1"/>
  <c r="E171" i="1" s="1"/>
  <c r="C171" i="1"/>
  <c r="B171" i="1"/>
  <c r="Z171" i="1" s="1"/>
  <c r="Y170" i="1"/>
  <c r="X170" i="1"/>
  <c r="W170" i="1"/>
  <c r="F170" i="1"/>
  <c r="D170" i="1"/>
  <c r="E170" i="1" s="1"/>
  <c r="C170" i="1"/>
  <c r="B170" i="1"/>
  <c r="Z170" i="1" s="1"/>
  <c r="Y169" i="1"/>
  <c r="X169" i="1"/>
  <c r="W169" i="1"/>
  <c r="F169" i="1"/>
  <c r="D169" i="1"/>
  <c r="E169" i="1" s="1"/>
  <c r="C169" i="1"/>
  <c r="B169" i="1"/>
  <c r="Z169" i="1" s="1"/>
  <c r="Y168" i="1"/>
  <c r="X168" i="1"/>
  <c r="W168" i="1"/>
  <c r="F168" i="1"/>
  <c r="D168" i="1"/>
  <c r="E168" i="1" s="1"/>
  <c r="C168" i="1"/>
  <c r="B168" i="1"/>
  <c r="Z168" i="1" s="1"/>
  <c r="Y167" i="1"/>
  <c r="X167" i="1"/>
  <c r="W167" i="1"/>
  <c r="F167" i="1"/>
  <c r="D167" i="1"/>
  <c r="E167" i="1" s="1"/>
  <c r="C167" i="1"/>
  <c r="B167" i="1"/>
  <c r="Z167" i="1" s="1"/>
  <c r="Y166" i="1"/>
  <c r="X166" i="1"/>
  <c r="W166" i="1"/>
  <c r="F166" i="1"/>
  <c r="D166" i="1"/>
  <c r="E166" i="1" s="1"/>
  <c r="C166" i="1"/>
  <c r="B166" i="1"/>
  <c r="Z166" i="1" s="1"/>
  <c r="Y165" i="1"/>
  <c r="X165" i="1"/>
  <c r="W165" i="1"/>
  <c r="F165" i="1"/>
  <c r="D165" i="1"/>
  <c r="E165" i="1" s="1"/>
  <c r="C165" i="1"/>
  <c r="B165" i="1"/>
  <c r="Z165" i="1" s="1"/>
  <c r="Y164" i="1"/>
  <c r="X164" i="1"/>
  <c r="W164" i="1"/>
  <c r="F164" i="1"/>
  <c r="D164" i="1"/>
  <c r="E164" i="1" s="1"/>
  <c r="C164" i="1"/>
  <c r="B164" i="1"/>
  <c r="Z164" i="1" s="1"/>
  <c r="Y163" i="1"/>
  <c r="X163" i="1"/>
  <c r="W163" i="1"/>
  <c r="F163" i="1"/>
  <c r="D163" i="1"/>
  <c r="E163" i="1" s="1"/>
  <c r="C163" i="1"/>
  <c r="B163" i="1"/>
  <c r="Z163" i="1" s="1"/>
  <c r="Y162" i="1"/>
  <c r="X162" i="1"/>
  <c r="W162" i="1"/>
  <c r="F162" i="1"/>
  <c r="D162" i="1"/>
  <c r="E162" i="1" s="1"/>
  <c r="C162" i="1"/>
  <c r="B162" i="1"/>
  <c r="Z162" i="1" s="1"/>
  <c r="Y161" i="1"/>
  <c r="X161" i="1"/>
  <c r="W161" i="1"/>
  <c r="F161" i="1"/>
  <c r="D161" i="1"/>
  <c r="E161" i="1" s="1"/>
  <c r="C161" i="1"/>
  <c r="B161" i="1"/>
  <c r="Z161" i="1" s="1"/>
  <c r="Z160" i="1"/>
  <c r="Y160" i="1"/>
  <c r="X160" i="1"/>
  <c r="W160" i="1"/>
  <c r="F160" i="1"/>
  <c r="D160" i="1"/>
  <c r="E160" i="1" s="1"/>
  <c r="C160" i="1"/>
  <c r="B160" i="1"/>
  <c r="Y159" i="1"/>
  <c r="X159" i="1"/>
  <c r="W159" i="1"/>
  <c r="F159" i="1"/>
  <c r="D159" i="1"/>
  <c r="E159" i="1" s="1"/>
  <c r="C159" i="1"/>
  <c r="B159" i="1"/>
  <c r="Z159" i="1" s="1"/>
  <c r="Z158" i="1"/>
  <c r="Y158" i="1"/>
  <c r="X158" i="1"/>
  <c r="W158" i="1"/>
  <c r="F158" i="1"/>
  <c r="D158" i="1"/>
  <c r="E158" i="1" s="1"/>
  <c r="C158" i="1"/>
  <c r="B158" i="1"/>
  <c r="Y157" i="1"/>
  <c r="X157" i="1"/>
  <c r="W157" i="1"/>
  <c r="F157" i="1"/>
  <c r="D157" i="1"/>
  <c r="E157" i="1" s="1"/>
  <c r="C157" i="1"/>
  <c r="B157" i="1"/>
  <c r="Z157" i="1" s="1"/>
  <c r="Y156" i="1"/>
  <c r="X156" i="1"/>
  <c r="W156" i="1"/>
  <c r="F156" i="1"/>
  <c r="D156" i="1"/>
  <c r="E156" i="1" s="1"/>
  <c r="C156" i="1"/>
  <c r="B156" i="1"/>
  <c r="Z156" i="1" s="1"/>
  <c r="Y155" i="1"/>
  <c r="X155" i="1"/>
  <c r="W155" i="1"/>
  <c r="F155" i="1"/>
  <c r="E155" i="1"/>
  <c r="D155" i="1"/>
  <c r="C155" i="1"/>
  <c r="B155" i="1"/>
  <c r="Z155" i="1" s="1"/>
  <c r="Y154" i="1"/>
  <c r="X154" i="1"/>
  <c r="W154" i="1"/>
  <c r="F154" i="1"/>
  <c r="E154" i="1"/>
  <c r="D154" i="1"/>
  <c r="C154" i="1"/>
  <c r="B154" i="1"/>
  <c r="Z154" i="1" s="1"/>
  <c r="Y153" i="1"/>
  <c r="X153" i="1"/>
  <c r="W153" i="1"/>
  <c r="F153" i="1"/>
  <c r="E153" i="1"/>
  <c r="D153" i="1"/>
  <c r="C153" i="1"/>
  <c r="B153" i="1"/>
  <c r="Z153" i="1" s="1"/>
  <c r="Y152" i="1"/>
  <c r="X152" i="1"/>
  <c r="W152" i="1"/>
  <c r="F152" i="1"/>
  <c r="E152" i="1"/>
  <c r="D152" i="1"/>
  <c r="C152" i="1"/>
  <c r="B152" i="1"/>
  <c r="Z152" i="1" s="1"/>
  <c r="Y151" i="1"/>
  <c r="X151" i="1"/>
  <c r="W151" i="1"/>
  <c r="D151" i="1"/>
  <c r="E151" i="1" s="1"/>
  <c r="C151" i="1"/>
  <c r="B151" i="1"/>
  <c r="Z151" i="1" s="1"/>
  <c r="Y150" i="1"/>
  <c r="X150" i="1"/>
  <c r="W150" i="1"/>
  <c r="F150" i="1"/>
  <c r="D150" i="1"/>
  <c r="E150" i="1" s="1"/>
  <c r="C150" i="1"/>
  <c r="B150" i="1"/>
  <c r="Z150" i="1" s="1"/>
  <c r="Z149" i="1"/>
  <c r="Y149" i="1"/>
  <c r="X149" i="1"/>
  <c r="W149" i="1"/>
  <c r="F149" i="1"/>
  <c r="D149" i="1"/>
  <c r="E149" i="1" s="1"/>
  <c r="C149" i="1"/>
  <c r="B149" i="1"/>
  <c r="Z148" i="1"/>
  <c r="Y148" i="1"/>
  <c r="X148" i="1"/>
  <c r="W148" i="1"/>
  <c r="F148" i="1"/>
  <c r="D148" i="1"/>
  <c r="E148" i="1" s="1"/>
  <c r="C148" i="1"/>
  <c r="B148" i="1"/>
  <c r="Y147" i="1"/>
  <c r="X147" i="1"/>
  <c r="W147" i="1"/>
  <c r="F147" i="1"/>
  <c r="D147" i="1"/>
  <c r="E147" i="1" s="1"/>
  <c r="C147" i="1"/>
  <c r="B147" i="1"/>
  <c r="Z147" i="1" s="1"/>
  <c r="Y146" i="1"/>
  <c r="X146" i="1"/>
  <c r="W146" i="1"/>
  <c r="F146" i="1"/>
  <c r="D146" i="1"/>
  <c r="E146" i="1" s="1"/>
  <c r="C146" i="1"/>
  <c r="B146" i="1"/>
  <c r="Z146" i="1" s="1"/>
  <c r="Y145" i="1"/>
  <c r="X145" i="1"/>
  <c r="W145" i="1"/>
  <c r="F145" i="1"/>
  <c r="D145" i="1"/>
  <c r="E145" i="1" s="1"/>
  <c r="C145" i="1"/>
  <c r="B145" i="1"/>
  <c r="Z145" i="1" s="1"/>
  <c r="Y144" i="1"/>
  <c r="X144" i="1"/>
  <c r="W144" i="1"/>
  <c r="F144" i="1"/>
  <c r="D144" i="1"/>
  <c r="E144" i="1" s="1"/>
  <c r="C144" i="1"/>
  <c r="B144" i="1"/>
  <c r="Z144" i="1" s="1"/>
  <c r="Y143" i="1"/>
  <c r="X143" i="1"/>
  <c r="W143" i="1"/>
  <c r="F143" i="1"/>
  <c r="D143" i="1"/>
  <c r="E143" i="1" s="1"/>
  <c r="C143" i="1"/>
  <c r="B143" i="1"/>
  <c r="Z143" i="1" s="1"/>
  <c r="Y142" i="1"/>
  <c r="X142" i="1"/>
  <c r="W142" i="1"/>
  <c r="F142" i="1"/>
  <c r="D142" i="1"/>
  <c r="E142" i="1" s="1"/>
  <c r="C142" i="1"/>
  <c r="B142" i="1"/>
  <c r="Z142" i="1" s="1"/>
  <c r="Y141" i="1"/>
  <c r="X141" i="1"/>
  <c r="W141" i="1"/>
  <c r="F141" i="1"/>
  <c r="D141" i="1"/>
  <c r="E141" i="1" s="1"/>
  <c r="C141" i="1"/>
  <c r="B141" i="1"/>
  <c r="Z141" i="1" s="1"/>
  <c r="Y140" i="1"/>
  <c r="X140" i="1"/>
  <c r="W140" i="1"/>
  <c r="F140" i="1"/>
  <c r="D140" i="1"/>
  <c r="E140" i="1" s="1"/>
  <c r="C140" i="1"/>
  <c r="B140" i="1"/>
  <c r="Z140" i="1" s="1"/>
  <c r="Y139" i="1"/>
  <c r="X139" i="1"/>
  <c r="W139" i="1"/>
  <c r="F139" i="1"/>
  <c r="D139" i="1"/>
  <c r="E139" i="1" s="1"/>
  <c r="C139" i="1"/>
  <c r="B139" i="1"/>
  <c r="Z139" i="1" s="1"/>
  <c r="Y138" i="1"/>
  <c r="X138" i="1"/>
  <c r="W138" i="1"/>
  <c r="F138" i="1"/>
  <c r="D138" i="1"/>
  <c r="E138" i="1" s="1"/>
  <c r="C138" i="1"/>
  <c r="B138" i="1"/>
  <c r="Z138" i="1" s="1"/>
  <c r="Y137" i="1"/>
  <c r="X137" i="1"/>
  <c r="W137" i="1"/>
  <c r="F137" i="1"/>
  <c r="D137" i="1"/>
  <c r="E137" i="1" s="1"/>
  <c r="C137" i="1"/>
  <c r="B137" i="1"/>
  <c r="Z137" i="1" s="1"/>
  <c r="Y136" i="1"/>
  <c r="X136" i="1"/>
  <c r="W136" i="1"/>
  <c r="F136" i="1"/>
  <c r="D136" i="1"/>
  <c r="E136" i="1" s="1"/>
  <c r="C136" i="1"/>
  <c r="B136" i="1"/>
  <c r="Z136" i="1" s="1"/>
  <c r="Y135" i="1"/>
  <c r="X135" i="1"/>
  <c r="W135" i="1"/>
  <c r="F135" i="1"/>
  <c r="D135" i="1"/>
  <c r="E135" i="1" s="1"/>
  <c r="C135" i="1"/>
  <c r="B135" i="1"/>
  <c r="Z135" i="1" s="1"/>
  <c r="Y134" i="1"/>
  <c r="X134" i="1"/>
  <c r="W134" i="1"/>
  <c r="F134" i="1"/>
  <c r="D134" i="1"/>
  <c r="E134" i="1" s="1"/>
  <c r="C134" i="1"/>
  <c r="B134" i="1"/>
  <c r="Z134" i="1" s="1"/>
  <c r="Y133" i="1"/>
  <c r="X133" i="1"/>
  <c r="W133" i="1"/>
  <c r="F133" i="1"/>
  <c r="D133" i="1"/>
  <c r="E133" i="1" s="1"/>
  <c r="C133" i="1"/>
  <c r="B133" i="1"/>
  <c r="Z133" i="1" s="1"/>
  <c r="Y132" i="1"/>
  <c r="X132" i="1"/>
  <c r="W132" i="1"/>
  <c r="F132" i="1"/>
  <c r="D132" i="1"/>
  <c r="E132" i="1" s="1"/>
  <c r="C132" i="1"/>
  <c r="B132" i="1"/>
  <c r="Z132" i="1" s="1"/>
  <c r="Y131" i="1"/>
  <c r="X131" i="1"/>
  <c r="W131" i="1"/>
  <c r="F131" i="1"/>
  <c r="D131" i="1"/>
  <c r="E131" i="1" s="1"/>
  <c r="C131" i="1"/>
  <c r="B131" i="1"/>
  <c r="Z131" i="1" s="1"/>
  <c r="Y130" i="1"/>
  <c r="X130" i="1"/>
  <c r="W130" i="1"/>
  <c r="F130" i="1"/>
  <c r="D130" i="1"/>
  <c r="E130" i="1" s="1"/>
  <c r="C130" i="1"/>
  <c r="B130" i="1"/>
  <c r="Z130" i="1" s="1"/>
  <c r="Y129" i="1"/>
  <c r="X129" i="1"/>
  <c r="W129" i="1"/>
  <c r="F129" i="1"/>
  <c r="D129" i="1"/>
  <c r="E129" i="1" s="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D126" i="1"/>
  <c r="E126" i="1" s="1"/>
  <c r="C126" i="1"/>
  <c r="B126" i="1"/>
  <c r="Z126" i="1" s="1"/>
  <c r="Z125" i="1"/>
  <c r="Y125" i="1"/>
  <c r="X125" i="1"/>
  <c r="W125" i="1"/>
  <c r="F125" i="1"/>
  <c r="D125" i="1"/>
  <c r="E125" i="1" s="1"/>
  <c r="C125" i="1"/>
  <c r="B125" i="1"/>
  <c r="Z124" i="1"/>
  <c r="Y124" i="1"/>
  <c r="X124" i="1"/>
  <c r="W124" i="1"/>
  <c r="F124" i="1"/>
  <c r="D124" i="1"/>
  <c r="E124" i="1" s="1"/>
  <c r="C124" i="1"/>
  <c r="B124" i="1"/>
  <c r="Y123" i="1"/>
  <c r="X123" i="1"/>
  <c r="W123" i="1"/>
  <c r="F123" i="1"/>
  <c r="D123" i="1"/>
  <c r="E123" i="1" s="1"/>
  <c r="C123" i="1"/>
  <c r="B123" i="1"/>
  <c r="Z123" i="1" s="1"/>
  <c r="Y122" i="1"/>
  <c r="X122" i="1"/>
  <c r="W122" i="1"/>
  <c r="F122" i="1"/>
  <c r="D122" i="1"/>
  <c r="E122" i="1" s="1"/>
  <c r="C122" i="1"/>
  <c r="B122" i="1"/>
  <c r="Z122" i="1" s="1"/>
  <c r="Y121" i="1"/>
  <c r="X121" i="1"/>
  <c r="W121" i="1"/>
  <c r="F121" i="1"/>
  <c r="D121" i="1"/>
  <c r="E121" i="1" s="1"/>
  <c r="C121" i="1"/>
  <c r="B121" i="1"/>
  <c r="Z121" i="1" s="1"/>
  <c r="Y120" i="1"/>
  <c r="X120" i="1"/>
  <c r="W120" i="1"/>
  <c r="F120" i="1"/>
  <c r="D120" i="1"/>
  <c r="E120" i="1" s="1"/>
  <c r="C120" i="1"/>
  <c r="B120" i="1"/>
  <c r="Z120" i="1" s="1"/>
  <c r="Y119" i="1"/>
  <c r="X119" i="1"/>
  <c r="W119" i="1"/>
  <c r="F119" i="1"/>
  <c r="D119" i="1"/>
  <c r="E119" i="1" s="1"/>
  <c r="C119" i="1"/>
  <c r="B119" i="1"/>
  <c r="Z119" i="1" s="1"/>
  <c r="Y118" i="1"/>
  <c r="X118" i="1"/>
  <c r="W118" i="1"/>
  <c r="F118" i="1"/>
  <c r="D118" i="1"/>
  <c r="E118" i="1" s="1"/>
  <c r="C118" i="1"/>
  <c r="B118" i="1"/>
  <c r="Z118" i="1" s="1"/>
  <c r="Z117" i="1"/>
  <c r="Y117" i="1"/>
  <c r="X117" i="1"/>
  <c r="W117" i="1"/>
  <c r="F117" i="1"/>
  <c r="D117" i="1"/>
  <c r="E117" i="1" s="1"/>
  <c r="C117" i="1"/>
  <c r="B117" i="1"/>
  <c r="Z116" i="1"/>
  <c r="Y116" i="1"/>
  <c r="X116" i="1"/>
  <c r="W116" i="1"/>
  <c r="F116" i="1"/>
  <c r="D116" i="1"/>
  <c r="E116" i="1" s="1"/>
  <c r="C116" i="1"/>
  <c r="B116" i="1"/>
  <c r="Y115" i="1"/>
  <c r="X115" i="1"/>
  <c r="W115" i="1"/>
  <c r="F115" i="1"/>
  <c r="D115" i="1"/>
  <c r="E115" i="1" s="1"/>
  <c r="C115" i="1"/>
  <c r="B115" i="1"/>
  <c r="Z115" i="1" s="1"/>
  <c r="Y114" i="1"/>
  <c r="X114" i="1"/>
  <c r="W114" i="1"/>
  <c r="F114" i="1"/>
  <c r="D114" i="1"/>
  <c r="E114" i="1" s="1"/>
  <c r="C114" i="1"/>
  <c r="B114" i="1"/>
  <c r="Z114" i="1" s="1"/>
  <c r="Y113" i="1"/>
  <c r="X113" i="1"/>
  <c r="W113" i="1"/>
  <c r="F113" i="1"/>
  <c r="D113" i="1"/>
  <c r="E113" i="1" s="1"/>
  <c r="C113" i="1"/>
  <c r="B113" i="1"/>
  <c r="Z113" i="1" s="1"/>
  <c r="Y112" i="1"/>
  <c r="X112" i="1"/>
  <c r="W112" i="1"/>
  <c r="F112" i="1"/>
  <c r="D112" i="1"/>
  <c r="E112" i="1" s="1"/>
  <c r="C112" i="1"/>
  <c r="B112" i="1"/>
  <c r="Z112" i="1" s="1"/>
  <c r="Y111" i="1"/>
  <c r="X111" i="1"/>
  <c r="W111" i="1"/>
  <c r="F111" i="1"/>
  <c r="D111" i="1"/>
  <c r="E111" i="1" s="1"/>
  <c r="C111" i="1"/>
  <c r="B111" i="1"/>
  <c r="Z111" i="1" s="1"/>
  <c r="Y110" i="1"/>
  <c r="X110" i="1"/>
  <c r="W110" i="1"/>
  <c r="F110" i="1"/>
  <c r="D110" i="1"/>
  <c r="E110" i="1" s="1"/>
  <c r="C110" i="1"/>
  <c r="B110" i="1"/>
  <c r="Z110" i="1" s="1"/>
  <c r="Y109" i="1"/>
  <c r="X109" i="1"/>
  <c r="W109" i="1"/>
  <c r="F109" i="1"/>
  <c r="D109" i="1"/>
  <c r="E109" i="1" s="1"/>
  <c r="C109" i="1"/>
  <c r="B109" i="1"/>
  <c r="Z109" i="1" s="1"/>
  <c r="Y108" i="1"/>
  <c r="X108" i="1"/>
  <c r="W108" i="1"/>
  <c r="F108" i="1"/>
  <c r="D108" i="1"/>
  <c r="E108" i="1" s="1"/>
  <c r="C108" i="1"/>
  <c r="B108" i="1"/>
  <c r="Z108" i="1" s="1"/>
  <c r="Y107" i="1"/>
  <c r="X107" i="1"/>
  <c r="W107" i="1"/>
  <c r="F107" i="1"/>
  <c r="D107" i="1"/>
  <c r="E107" i="1" s="1"/>
  <c r="C107" i="1"/>
  <c r="B107" i="1"/>
  <c r="Z107" i="1" s="1"/>
  <c r="Y106" i="1"/>
  <c r="X106" i="1"/>
  <c r="W106" i="1"/>
  <c r="F106" i="1"/>
  <c r="D106" i="1"/>
  <c r="E106" i="1" s="1"/>
  <c r="C106" i="1"/>
  <c r="B106" i="1"/>
  <c r="Z106" i="1" s="1"/>
  <c r="Y105" i="1"/>
  <c r="X105" i="1"/>
  <c r="W105" i="1"/>
  <c r="F105" i="1"/>
  <c r="D105" i="1"/>
  <c r="E105" i="1" s="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D98" i="1"/>
  <c r="E98" i="1" s="1"/>
  <c r="C98" i="1"/>
  <c r="B98" i="1"/>
  <c r="Z98" i="1" s="1"/>
  <c r="Y97" i="1"/>
  <c r="X97" i="1"/>
  <c r="W97" i="1"/>
  <c r="F97" i="1"/>
  <c r="D97" i="1"/>
  <c r="E97" i="1" s="1"/>
  <c r="C97" i="1"/>
  <c r="B97" i="1"/>
  <c r="Z97" i="1" s="1"/>
  <c r="Y96" i="1"/>
  <c r="X96" i="1"/>
  <c r="W96" i="1"/>
  <c r="F96" i="1"/>
  <c r="D96" i="1"/>
  <c r="E96" i="1" s="1"/>
  <c r="C96" i="1"/>
  <c r="B96" i="1"/>
  <c r="Z96" i="1" s="1"/>
  <c r="Y95" i="1"/>
  <c r="X95" i="1"/>
  <c r="W95" i="1"/>
  <c r="F95" i="1"/>
  <c r="D95" i="1"/>
  <c r="E95" i="1" s="1"/>
  <c r="C95" i="1"/>
  <c r="B95" i="1"/>
  <c r="Z95" i="1" s="1"/>
  <c r="Y94" i="1"/>
  <c r="X94" i="1"/>
  <c r="W94" i="1"/>
  <c r="F94" i="1"/>
  <c r="D94" i="1"/>
  <c r="E94" i="1" s="1"/>
  <c r="C94" i="1"/>
  <c r="B94" i="1"/>
  <c r="Z94" i="1" s="1"/>
  <c r="Y93" i="1"/>
  <c r="X93" i="1"/>
  <c r="W93" i="1"/>
  <c r="F93" i="1"/>
  <c r="E93" i="1"/>
  <c r="D93" i="1"/>
  <c r="C93" i="1"/>
  <c r="B93" i="1"/>
  <c r="Z93" i="1" s="1"/>
  <c r="Y92" i="1"/>
  <c r="X92" i="1"/>
  <c r="W92" i="1"/>
  <c r="F92" i="1"/>
  <c r="D92" i="1"/>
  <c r="E92" i="1" s="1"/>
  <c r="C92" i="1"/>
  <c r="B92" i="1"/>
  <c r="Z92" i="1" s="1"/>
  <c r="Y91" i="1"/>
  <c r="X91" i="1"/>
  <c r="W91" i="1"/>
  <c r="F91" i="1"/>
  <c r="D91" i="1"/>
  <c r="E91" i="1" s="1"/>
  <c r="C91" i="1"/>
  <c r="B91" i="1"/>
  <c r="Z91" i="1" s="1"/>
  <c r="Y90" i="1"/>
  <c r="X90" i="1"/>
  <c r="W90" i="1"/>
  <c r="F90" i="1"/>
  <c r="D90" i="1"/>
  <c r="E90" i="1" s="1"/>
  <c r="C90" i="1"/>
  <c r="B90" i="1"/>
  <c r="Z90" i="1" s="1"/>
  <c r="Y89" i="1"/>
  <c r="X89" i="1"/>
  <c r="W89" i="1"/>
  <c r="F89" i="1"/>
  <c r="D89" i="1"/>
  <c r="E89" i="1" s="1"/>
  <c r="C89" i="1"/>
  <c r="B89" i="1"/>
  <c r="Z89" i="1" s="1"/>
  <c r="Y88" i="1"/>
  <c r="X88" i="1"/>
  <c r="W88" i="1"/>
  <c r="F88" i="1"/>
  <c r="D88" i="1"/>
  <c r="E88" i="1" s="1"/>
  <c r="C88" i="1"/>
  <c r="B88" i="1"/>
  <c r="Z88" i="1" s="1"/>
  <c r="Y87" i="1"/>
  <c r="X87" i="1"/>
  <c r="W87" i="1"/>
  <c r="F87" i="1"/>
  <c r="D87" i="1"/>
  <c r="E87" i="1" s="1"/>
  <c r="C87" i="1"/>
  <c r="B87" i="1"/>
  <c r="Z87" i="1" s="1"/>
  <c r="Y86" i="1"/>
  <c r="X86" i="1"/>
  <c r="W86" i="1"/>
  <c r="F86" i="1"/>
  <c r="D86" i="1"/>
  <c r="E86" i="1" s="1"/>
  <c r="C86" i="1"/>
  <c r="B86" i="1"/>
  <c r="Z86" i="1" s="1"/>
  <c r="Y85" i="1"/>
  <c r="X85" i="1"/>
  <c r="W85" i="1"/>
  <c r="F85" i="1"/>
  <c r="E85" i="1"/>
  <c r="D85" i="1"/>
  <c r="C85" i="1"/>
  <c r="B85" i="1"/>
  <c r="Z85" i="1" s="1"/>
  <c r="Y84" i="1"/>
  <c r="X84" i="1"/>
  <c r="W84" i="1"/>
  <c r="F84" i="1"/>
  <c r="D84" i="1"/>
  <c r="E84" i="1" s="1"/>
  <c r="C84" i="1"/>
  <c r="B84" i="1"/>
  <c r="Z84" i="1" s="1"/>
  <c r="Y83" i="1"/>
  <c r="X83" i="1"/>
  <c r="W83" i="1"/>
  <c r="F83" i="1"/>
  <c r="D83" i="1"/>
  <c r="E83" i="1" s="1"/>
  <c r="C83" i="1"/>
  <c r="B83" i="1"/>
  <c r="Z83" i="1" s="1"/>
  <c r="Y82" i="1"/>
  <c r="X82" i="1"/>
  <c r="W82" i="1"/>
  <c r="F82" i="1"/>
  <c r="D82" i="1"/>
  <c r="E82" i="1" s="1"/>
  <c r="C82" i="1"/>
  <c r="B82" i="1"/>
  <c r="Z82" i="1" s="1"/>
  <c r="Y81" i="1"/>
  <c r="X81" i="1"/>
  <c r="W81" i="1"/>
  <c r="F81" i="1"/>
  <c r="D81" i="1"/>
  <c r="E81" i="1" s="1"/>
  <c r="C81" i="1"/>
  <c r="B81" i="1"/>
  <c r="Z81" i="1" s="1"/>
  <c r="Y80" i="1"/>
  <c r="X80" i="1"/>
  <c r="W80" i="1"/>
  <c r="F80" i="1"/>
  <c r="D80" i="1"/>
  <c r="E80" i="1" s="1"/>
  <c r="C80" i="1"/>
  <c r="B80" i="1"/>
  <c r="Z80" i="1" s="1"/>
  <c r="Y79" i="1"/>
  <c r="X79" i="1"/>
  <c r="W79" i="1"/>
  <c r="F79" i="1"/>
  <c r="D79" i="1"/>
  <c r="E79" i="1" s="1"/>
  <c r="C79" i="1"/>
  <c r="B79" i="1"/>
  <c r="Z79" i="1" s="1"/>
  <c r="Y78" i="1"/>
  <c r="X78" i="1"/>
  <c r="W78" i="1"/>
  <c r="F78" i="1"/>
  <c r="D78" i="1"/>
  <c r="E78" i="1" s="1"/>
  <c r="C78" i="1"/>
  <c r="B78" i="1"/>
  <c r="Z78" i="1" s="1"/>
  <c r="Y77" i="1"/>
  <c r="X77" i="1"/>
  <c r="W77" i="1"/>
  <c r="F77" i="1"/>
  <c r="E77" i="1"/>
  <c r="D77" i="1"/>
  <c r="C77" i="1"/>
  <c r="B77" i="1"/>
  <c r="Z77" i="1" s="1"/>
  <c r="Y76" i="1"/>
  <c r="X76" i="1"/>
  <c r="W76" i="1"/>
  <c r="F76" i="1"/>
  <c r="D76" i="1"/>
  <c r="E76" i="1" s="1"/>
  <c r="C76" i="1"/>
  <c r="B76" i="1"/>
  <c r="Z76" i="1" s="1"/>
  <c r="Y75" i="1"/>
  <c r="X75" i="1"/>
  <c r="W75" i="1"/>
  <c r="F75" i="1"/>
  <c r="D75" i="1"/>
  <c r="E75" i="1" s="1"/>
  <c r="C75" i="1"/>
  <c r="B75" i="1"/>
  <c r="Z75" i="1" s="1"/>
  <c r="Y74" i="1"/>
  <c r="X74" i="1"/>
  <c r="W74" i="1"/>
  <c r="F74" i="1"/>
  <c r="D74" i="1"/>
  <c r="E74" i="1" s="1"/>
  <c r="C74" i="1"/>
  <c r="B74" i="1"/>
  <c r="Z74" i="1" s="1"/>
  <c r="Y73" i="1"/>
  <c r="X73" i="1"/>
  <c r="W73" i="1"/>
  <c r="F73" i="1"/>
  <c r="D73" i="1"/>
  <c r="E73" i="1" s="1"/>
  <c r="C73" i="1"/>
  <c r="B73" i="1"/>
  <c r="Z73" i="1" s="1"/>
  <c r="Y72" i="1"/>
  <c r="X72" i="1"/>
  <c r="W72" i="1"/>
  <c r="F72" i="1"/>
  <c r="D72" i="1"/>
  <c r="E72" i="1" s="1"/>
  <c r="C72" i="1"/>
  <c r="B72" i="1"/>
  <c r="Z72" i="1" s="1"/>
  <c r="Y71" i="1"/>
  <c r="X71" i="1"/>
  <c r="W71" i="1"/>
  <c r="F71" i="1"/>
  <c r="D71" i="1"/>
  <c r="E71" i="1" s="1"/>
  <c r="C71" i="1"/>
  <c r="B71" i="1"/>
  <c r="Z71" i="1" s="1"/>
  <c r="Y70" i="1"/>
  <c r="X70" i="1"/>
  <c r="W70" i="1"/>
  <c r="F70" i="1"/>
  <c r="D70" i="1"/>
  <c r="E70" i="1" s="1"/>
  <c r="C70" i="1"/>
  <c r="B70" i="1"/>
  <c r="Z70" i="1" s="1"/>
  <c r="Y69" i="1"/>
  <c r="X69" i="1"/>
  <c r="W69" i="1"/>
  <c r="F69" i="1"/>
  <c r="E69" i="1"/>
  <c r="D69" i="1"/>
  <c r="C69" i="1"/>
  <c r="B69" i="1"/>
  <c r="Z69" i="1" s="1"/>
  <c r="Y68" i="1"/>
  <c r="X68" i="1"/>
  <c r="W68" i="1"/>
  <c r="F68" i="1"/>
  <c r="D68" i="1"/>
  <c r="E68" i="1" s="1"/>
  <c r="C68" i="1"/>
  <c r="B68" i="1"/>
  <c r="Z68" i="1" s="1"/>
  <c r="Y67" i="1"/>
  <c r="X67" i="1"/>
  <c r="W67" i="1"/>
  <c r="F67" i="1"/>
  <c r="D67" i="1"/>
  <c r="E67" i="1" s="1"/>
  <c r="C67" i="1"/>
  <c r="B67" i="1"/>
  <c r="Z67" i="1" s="1"/>
  <c r="Y66" i="1"/>
  <c r="X66" i="1"/>
  <c r="W66" i="1"/>
  <c r="F66" i="1"/>
  <c r="D66" i="1"/>
  <c r="E66" i="1" s="1"/>
  <c r="C66" i="1"/>
  <c r="B66" i="1"/>
  <c r="Z66" i="1" s="1"/>
  <c r="Y65" i="1"/>
  <c r="X65" i="1"/>
  <c r="W65" i="1"/>
  <c r="F65" i="1"/>
  <c r="D65" i="1"/>
  <c r="E65" i="1" s="1"/>
  <c r="C65" i="1"/>
  <c r="B65" i="1"/>
  <c r="Z65" i="1" s="1"/>
  <c r="Y64" i="1"/>
  <c r="X64" i="1"/>
  <c r="W64" i="1"/>
  <c r="F64" i="1"/>
  <c r="D64" i="1"/>
  <c r="E64" i="1" s="1"/>
  <c r="C64" i="1"/>
  <c r="B64" i="1"/>
  <c r="Z64" i="1" s="1"/>
  <c r="Y63" i="1"/>
  <c r="X63" i="1"/>
  <c r="W63" i="1"/>
  <c r="F63" i="1"/>
  <c r="D63" i="1"/>
  <c r="E63" i="1" s="1"/>
  <c r="C63" i="1"/>
  <c r="B63" i="1"/>
  <c r="Z63" i="1" s="1"/>
  <c r="Y62" i="1"/>
  <c r="X62" i="1"/>
  <c r="W62" i="1"/>
  <c r="F62" i="1"/>
  <c r="D62" i="1"/>
  <c r="E62" i="1" s="1"/>
  <c r="C62" i="1"/>
  <c r="B62" i="1"/>
  <c r="Z62" i="1" s="1"/>
  <c r="Y61" i="1"/>
  <c r="X61" i="1"/>
  <c r="W61" i="1"/>
  <c r="F61" i="1"/>
  <c r="E61" i="1"/>
  <c r="D61" i="1"/>
  <c r="C61" i="1"/>
  <c r="B61" i="1"/>
  <c r="Z61" i="1" s="1"/>
  <c r="Y60" i="1"/>
  <c r="X60" i="1"/>
  <c r="W60" i="1"/>
  <c r="F60" i="1"/>
  <c r="D60" i="1"/>
  <c r="E60" i="1" s="1"/>
  <c r="C60" i="1"/>
  <c r="B60" i="1"/>
  <c r="Z60" i="1" s="1"/>
  <c r="Y59" i="1"/>
  <c r="X59" i="1"/>
  <c r="W59" i="1"/>
  <c r="F59" i="1"/>
  <c r="D59" i="1"/>
  <c r="E59" i="1" s="1"/>
  <c r="C59" i="1"/>
  <c r="B59" i="1"/>
  <c r="Z59" i="1" s="1"/>
  <c r="Y58" i="1"/>
  <c r="X58" i="1"/>
  <c r="W58" i="1"/>
  <c r="F58" i="1"/>
  <c r="D58" i="1"/>
  <c r="E58" i="1" s="1"/>
  <c r="C58" i="1"/>
  <c r="B58" i="1"/>
  <c r="Z58" i="1" s="1"/>
  <c r="Y57" i="1"/>
  <c r="X57" i="1"/>
  <c r="W57" i="1"/>
  <c r="F57" i="1"/>
  <c r="D57" i="1"/>
  <c r="E57" i="1" s="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D52" i="1"/>
  <c r="E52" i="1" s="1"/>
  <c r="C52" i="1"/>
  <c r="B52" i="1"/>
  <c r="Z52" i="1" s="1"/>
  <c r="Y51" i="1"/>
  <c r="X51" i="1"/>
  <c r="W51" i="1"/>
  <c r="F51" i="1"/>
  <c r="D51" i="1"/>
  <c r="E51" i="1" s="1"/>
  <c r="C51" i="1"/>
  <c r="B51" i="1"/>
  <c r="Z51" i="1" s="1"/>
  <c r="Y50" i="1"/>
  <c r="X50" i="1"/>
  <c r="W50" i="1"/>
  <c r="F50" i="1"/>
  <c r="D50" i="1"/>
  <c r="E50" i="1" s="1"/>
  <c r="C50" i="1"/>
  <c r="B50" i="1"/>
  <c r="Z50" i="1" s="1"/>
  <c r="Y49" i="1"/>
  <c r="X49" i="1"/>
  <c r="W49" i="1"/>
  <c r="F49" i="1"/>
  <c r="E49" i="1"/>
  <c r="D49" i="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D45" i="1"/>
  <c r="E45" i="1" s="1"/>
  <c r="C45" i="1"/>
  <c r="B45" i="1"/>
  <c r="Z45" i="1" s="1"/>
  <c r="Z44" i="1"/>
  <c r="Y44" i="1"/>
  <c r="X44" i="1"/>
  <c r="W44" i="1"/>
  <c r="F44" i="1"/>
  <c r="D44" i="1"/>
  <c r="E44" i="1" s="1"/>
  <c r="C44" i="1"/>
  <c r="B44" i="1"/>
  <c r="Z43" i="1"/>
  <c r="Y43" i="1"/>
  <c r="X43" i="1"/>
  <c r="W43" i="1"/>
  <c r="F43" i="1"/>
  <c r="D43" i="1"/>
  <c r="E43" i="1" s="1"/>
  <c r="C43" i="1"/>
  <c r="B43" i="1"/>
  <c r="Z42" i="1"/>
  <c r="Y42" i="1"/>
  <c r="X42" i="1"/>
  <c r="W42" i="1"/>
  <c r="F42" i="1"/>
  <c r="D42" i="1"/>
  <c r="E42" i="1" s="1"/>
  <c r="C42" i="1"/>
  <c r="B42" i="1"/>
  <c r="Y41" i="1"/>
  <c r="X41" i="1"/>
  <c r="W41" i="1"/>
  <c r="F41" i="1"/>
  <c r="D41" i="1"/>
  <c r="E41" i="1" s="1"/>
  <c r="C41" i="1"/>
  <c r="B41" i="1"/>
  <c r="Z41" i="1" s="1"/>
  <c r="Y40" i="1"/>
  <c r="X40" i="1"/>
  <c r="W40" i="1"/>
  <c r="F40" i="1"/>
  <c r="D40" i="1"/>
  <c r="E40" i="1" s="1"/>
  <c r="C40" i="1"/>
  <c r="B40" i="1"/>
  <c r="Z40" i="1" s="1"/>
  <c r="Y39" i="1"/>
  <c r="X39" i="1"/>
  <c r="W39" i="1"/>
  <c r="F39" i="1"/>
  <c r="D39" i="1"/>
  <c r="E39" i="1" s="1"/>
  <c r="C39" i="1"/>
  <c r="B39" i="1"/>
  <c r="Z39" i="1" s="1"/>
  <c r="Y38" i="1"/>
  <c r="X38" i="1"/>
  <c r="W38" i="1"/>
  <c r="F38" i="1"/>
  <c r="D38" i="1"/>
  <c r="E38" i="1" s="1"/>
  <c r="C38" i="1"/>
  <c r="B38" i="1"/>
  <c r="Z38" i="1" s="1"/>
  <c r="Y37" i="1"/>
  <c r="X37" i="1"/>
  <c r="W37" i="1"/>
  <c r="F37" i="1"/>
  <c r="D37" i="1"/>
  <c r="E37" i="1" s="1"/>
  <c r="C37" i="1"/>
  <c r="B37" i="1"/>
  <c r="Z37" i="1" s="1"/>
  <c r="Y36" i="1"/>
  <c r="X36" i="1"/>
  <c r="W36" i="1"/>
  <c r="F36" i="1"/>
  <c r="D36" i="1"/>
  <c r="E36" i="1" s="1"/>
  <c r="C36" i="1"/>
  <c r="B36" i="1"/>
  <c r="Z36" i="1" s="1"/>
  <c r="Y35" i="1"/>
  <c r="X35" i="1"/>
  <c r="W35" i="1"/>
  <c r="F35" i="1"/>
  <c r="D35" i="1"/>
  <c r="E35" i="1" s="1"/>
  <c r="C35" i="1"/>
  <c r="B35" i="1"/>
  <c r="Z35" i="1" s="1"/>
  <c r="Y34" i="1"/>
  <c r="X34" i="1"/>
  <c r="W34" i="1"/>
  <c r="F34" i="1"/>
  <c r="D34" i="1"/>
  <c r="E34" i="1" s="1"/>
  <c r="C34" i="1"/>
  <c r="B34" i="1"/>
  <c r="Z34" i="1" s="1"/>
  <c r="Y33" i="1"/>
  <c r="X33" i="1"/>
  <c r="W33" i="1"/>
  <c r="F33" i="1"/>
  <c r="D33" i="1"/>
  <c r="E33" i="1" s="1"/>
  <c r="C33" i="1"/>
  <c r="B33" i="1"/>
  <c r="Z33" i="1" s="1"/>
  <c r="Y32" i="1"/>
  <c r="X32" i="1"/>
  <c r="W32" i="1"/>
  <c r="F32" i="1"/>
  <c r="D32" i="1"/>
  <c r="E32" i="1" s="1"/>
  <c r="C32" i="1"/>
  <c r="B32" i="1"/>
  <c r="Z32" i="1" s="1"/>
  <c r="Y31" i="1"/>
  <c r="X31" i="1"/>
  <c r="W31" i="1"/>
  <c r="R31" i="1" a="1"/>
  <c r="R31" i="1" s="1"/>
  <c r="F31" i="1"/>
  <c r="E31" i="1"/>
  <c r="D31" i="1"/>
  <c r="C31" i="1"/>
  <c r="B31" i="1"/>
  <c r="Z31" i="1" s="1"/>
  <c r="Y30" i="1"/>
  <c r="X30" i="1"/>
  <c r="W30" i="1"/>
  <c r="F30" i="1"/>
  <c r="E30" i="1"/>
  <c r="D30" i="1"/>
  <c r="C30" i="1"/>
  <c r="B30" i="1"/>
  <c r="Z30" i="1" s="1"/>
  <c r="Y29" i="1"/>
  <c r="X29" i="1"/>
  <c r="W29" i="1"/>
  <c r="F29" i="1"/>
  <c r="E29" i="1"/>
  <c r="D29" i="1"/>
  <c r="C29" i="1"/>
  <c r="B29" i="1"/>
  <c r="Z29" i="1" s="1"/>
  <c r="Y28" i="1"/>
  <c r="X28" i="1"/>
  <c r="W28" i="1"/>
  <c r="F28" i="1"/>
  <c r="D28" i="1"/>
  <c r="E28" i="1" s="1"/>
  <c r="C28" i="1"/>
  <c r="B28" i="1"/>
  <c r="Z28" i="1" s="1"/>
  <c r="Y27" i="1"/>
  <c r="X27" i="1"/>
  <c r="W27" i="1"/>
  <c r="F27" i="1"/>
  <c r="D27" i="1"/>
  <c r="E27" i="1" s="1"/>
  <c r="C27" i="1"/>
  <c r="B27" i="1"/>
  <c r="Z27" i="1" s="1"/>
  <c r="Y26" i="1"/>
  <c r="X26" i="1"/>
  <c r="W26" i="1"/>
  <c r="Q26" i="1" a="1"/>
  <c r="Q26" i="1" s="1"/>
  <c r="N26" i="1" a="1"/>
  <c r="N26" i="1" s="1"/>
  <c r="I26" i="1" a="1"/>
  <c r="I26" i="1" s="1"/>
  <c r="F26" i="1"/>
  <c r="D26" i="1"/>
  <c r="E26" i="1" s="1"/>
  <c r="C26" i="1"/>
  <c r="B26" i="1"/>
  <c r="Z26" i="1" s="1"/>
  <c r="Z25" i="1"/>
  <c r="Y25" i="1"/>
  <c r="X25" i="1"/>
  <c r="W25" i="1"/>
  <c r="N25" i="1" s="1" a="1"/>
  <c r="N25" i="1" s="1"/>
  <c r="I25" i="1" a="1"/>
  <c r="I25" i="1" s="1"/>
  <c r="F25" i="1"/>
  <c r="D25" i="1"/>
  <c r="E25" i="1" s="1"/>
  <c r="C25" i="1"/>
  <c r="B25" i="1"/>
  <c r="Y24" i="1"/>
  <c r="X24" i="1"/>
  <c r="W24" i="1"/>
  <c r="Q24" i="1" a="1"/>
  <c r="Q24" i="1" s="1"/>
  <c r="F24" i="1"/>
  <c r="D24" i="1"/>
  <c r="C24" i="1"/>
  <c r="B24" i="1"/>
  <c r="Z24" i="1" s="1"/>
  <c r="Y23" i="1"/>
  <c r="X23" i="1"/>
  <c r="W23" i="1"/>
  <c r="Q23" i="1" a="1"/>
  <c r="Q23" i="1" s="1"/>
  <c r="F23" i="1"/>
  <c r="D23" i="1"/>
  <c r="E23" i="1" s="1"/>
  <c r="C23" i="1"/>
  <c r="B23" i="1"/>
  <c r="Z23" i="1" s="1"/>
  <c r="R21" i="1"/>
  <c r="Q21" i="1"/>
  <c r="P21" i="1"/>
  <c r="H21" i="1"/>
  <c r="G21" i="1"/>
  <c r="E21" i="1"/>
  <c r="R7" i="1"/>
  <c r="Q7" i="1"/>
  <c r="O7" i="1"/>
  <c r="N7" i="1"/>
  <c r="M7" i="1"/>
  <c r="K7" i="1"/>
  <c r="J7" i="1"/>
  <c r="I7" i="1"/>
  <c r="G7" i="1"/>
  <c r="F7" i="1"/>
  <c r="E7" i="1"/>
  <c r="C7" i="1"/>
  <c r="A7" i="1"/>
  <c r="S6" i="1"/>
  <c r="A4" i="1"/>
  <c r="A2" i="1"/>
  <c r="F1" i="1"/>
  <c r="E1" i="1"/>
  <c r="D1" i="1"/>
  <c r="Q30" i="1" s="1" a="1"/>
  <c r="Q30" i="1" s="1"/>
  <c r="C1" i="1"/>
  <c r="J29" i="1" s="1" a="1"/>
  <c r="J29" i="1" s="1"/>
  <c r="B1" i="1"/>
  <c r="A1" i="1"/>
  <c r="E9" i="10" l="1"/>
  <c r="D12" i="10"/>
  <c r="E12" i="10" s="1"/>
  <c r="D24" i="10"/>
  <c r="E24" i="10" s="1"/>
  <c r="R19" i="1"/>
  <c r="K20" i="1"/>
  <c r="K3" i="1" s="1"/>
  <c r="L21" i="1"/>
  <c r="R20" i="1"/>
  <c r="R3" i="1" s="1"/>
  <c r="M21" i="1"/>
  <c r="D21" i="1"/>
  <c r="O21" i="1"/>
  <c r="B2" i="4"/>
  <c r="A2" i="4"/>
  <c r="I21" i="1"/>
  <c r="J21" i="1"/>
  <c r="N21" i="1"/>
  <c r="F21" i="1"/>
  <c r="K21" i="1"/>
  <c r="C21" i="1"/>
  <c r="N23" i="1" a="1"/>
  <c r="N23" i="1" s="1"/>
  <c r="H26" i="1"/>
  <c r="P26" i="1"/>
  <c r="H25" i="1"/>
  <c r="P25" i="1"/>
  <c r="S298" i="1" a="1"/>
  <c r="S298" i="1" s="1"/>
  <c r="T325" i="1" a="1"/>
  <c r="T325" i="1" s="1"/>
  <c r="S323" i="1" a="1"/>
  <c r="S323" i="1" s="1"/>
  <c r="T317" i="1" a="1"/>
  <c r="T317" i="1" s="1"/>
  <c r="S315" i="1" a="1"/>
  <c r="S315" i="1" s="1"/>
  <c r="T333" i="1" a="1"/>
  <c r="T333" i="1" s="1"/>
  <c r="S297" i="1" a="1"/>
  <c r="S297" i="1" s="1"/>
  <c r="T324" i="1" a="1"/>
  <c r="T324" i="1" s="1"/>
  <c r="S322" i="1" a="1"/>
  <c r="S322" i="1" s="1"/>
  <c r="T316" i="1" a="1"/>
  <c r="T316" i="1" s="1"/>
  <c r="S314" i="1" a="1"/>
  <c r="S314" i="1" s="1"/>
  <c r="T299" i="1" a="1"/>
  <c r="T299" i="1" s="1"/>
  <c r="S309" i="1" a="1"/>
  <c r="S309" i="1" s="1"/>
  <c r="T303" i="1" a="1"/>
  <c r="T303" i="1" s="1"/>
  <c r="S301" i="1" a="1"/>
  <c r="S301" i="1" s="1"/>
  <c r="T332" i="1" a="1"/>
  <c r="T332" i="1" s="1"/>
  <c r="S330" i="1" a="1"/>
  <c r="S330" i="1" s="1"/>
  <c r="T329" i="1" a="1"/>
  <c r="T329" i="1" s="1"/>
  <c r="S327" i="1" a="1"/>
  <c r="S327" i="1" s="1"/>
  <c r="S333" i="1" a="1"/>
  <c r="S333" i="1" s="1"/>
  <c r="T326" i="1" a="1"/>
  <c r="T326" i="1" s="1"/>
  <c r="S324" i="1" a="1"/>
  <c r="S324" i="1" s="1"/>
  <c r="T318" i="1" a="1"/>
  <c r="T318" i="1" s="1"/>
  <c r="S316" i="1" a="1"/>
  <c r="S316" i="1" s="1"/>
  <c r="S319" i="1" a="1"/>
  <c r="S319" i="1" s="1"/>
  <c r="T310" i="1" a="1"/>
  <c r="T310" i="1" s="1"/>
  <c r="T330" i="1" a="1"/>
  <c r="T330" i="1" s="1"/>
  <c r="T328" i="1" a="1"/>
  <c r="T328" i="1" s="1"/>
  <c r="S317" i="1" a="1"/>
  <c r="S317" i="1" s="1"/>
  <c r="T313" i="1" a="1"/>
  <c r="T313" i="1" s="1"/>
  <c r="S311" i="1" a="1"/>
  <c r="S311" i="1" s="1"/>
  <c r="S310" i="1" a="1"/>
  <c r="S310" i="1" s="1"/>
  <c r="T290" i="1" a="1"/>
  <c r="T290" i="1" s="1"/>
  <c r="S288" i="1" a="1"/>
  <c r="S288" i="1" s="1"/>
  <c r="T282" i="1" a="1"/>
  <c r="T282" i="1" s="1"/>
  <c r="S280" i="1" a="1"/>
  <c r="S280" i="1" s="1"/>
  <c r="T298" i="1" a="1"/>
  <c r="T298" i="1" s="1"/>
  <c r="T323" i="1" a="1"/>
  <c r="T323" i="1" s="1"/>
  <c r="T322" i="1" a="1"/>
  <c r="T322" i="1" s="1"/>
  <c r="T321" i="1" a="1"/>
  <c r="T321" i="1" s="1"/>
  <c r="T320" i="1" a="1"/>
  <c r="T320" i="1" s="1"/>
  <c r="T307" i="1" a="1"/>
  <c r="T307" i="1" s="1"/>
  <c r="T306" i="1" a="1"/>
  <c r="T306" i="1" s="1"/>
  <c r="T304" i="1" a="1"/>
  <c r="T304" i="1" s="1"/>
  <c r="S303" i="1" a="1"/>
  <c r="S303" i="1" s="1"/>
  <c r="S302" i="1" a="1"/>
  <c r="S302" i="1" s="1"/>
  <c r="S295" i="1" a="1"/>
  <c r="S295" i="1" s="1"/>
  <c r="T289" i="1" a="1"/>
  <c r="T289" i="1" s="1"/>
  <c r="S287" i="1" a="1"/>
  <c r="S287" i="1" s="1"/>
  <c r="S329" i="1" a="1"/>
  <c r="S329" i="1" s="1"/>
  <c r="S325" i="1" a="1"/>
  <c r="S325" i="1" s="1"/>
  <c r="S321" i="1" a="1"/>
  <c r="S321" i="1" s="1"/>
  <c r="S320" i="1" a="1"/>
  <c r="S320" i="1" s="1"/>
  <c r="T308" i="1" a="1"/>
  <c r="T308" i="1" s="1"/>
  <c r="S306" i="1" a="1"/>
  <c r="S306" i="1" s="1"/>
  <c r="S305" i="1" a="1"/>
  <c r="S305" i="1" s="1"/>
  <c r="T294" i="1" a="1"/>
  <c r="T294" i="1" s="1"/>
  <c r="S292" i="1" a="1"/>
  <c r="S292" i="1" s="1"/>
  <c r="S332" i="1" a="1"/>
  <c r="S332" i="1" s="1"/>
  <c r="S326" i="1" a="1"/>
  <c r="S326" i="1" s="1"/>
  <c r="T319" i="1" a="1"/>
  <c r="T319" i="1" s="1"/>
  <c r="T296" i="1" a="1"/>
  <c r="T296" i="1" s="1"/>
  <c r="T309" i="1" a="1"/>
  <c r="T309" i="1" s="1"/>
  <c r="S307" i="1" a="1"/>
  <c r="S307" i="1" s="1"/>
  <c r="S304" i="1" a="1"/>
  <c r="S304" i="1" s="1"/>
  <c r="T291" i="1" a="1"/>
  <c r="T291" i="1" s="1"/>
  <c r="S289" i="1" a="1"/>
  <c r="S289" i="1" s="1"/>
  <c r="T283" i="1" a="1"/>
  <c r="T283" i="1" s="1"/>
  <c r="S281" i="1" a="1"/>
  <c r="S281" i="1" s="1"/>
  <c r="T275" i="1" a="1"/>
  <c r="T275" i="1" s="1"/>
  <c r="S273" i="1" a="1"/>
  <c r="S273" i="1" s="1"/>
  <c r="T267" i="1" a="1"/>
  <c r="T267" i="1" s="1"/>
  <c r="S265" i="1" a="1"/>
  <c r="S265" i="1" s="1"/>
  <c r="T259" i="1" a="1"/>
  <c r="T259" i="1" s="1"/>
  <c r="S257" i="1" a="1"/>
  <c r="S257" i="1" s="1"/>
  <c r="T251" i="1" a="1"/>
  <c r="T251" i="1" s="1"/>
  <c r="S249" i="1" a="1"/>
  <c r="S249" i="1" s="1"/>
  <c r="T327" i="1" a="1"/>
  <c r="T327" i="1" s="1"/>
  <c r="S296" i="1" a="1"/>
  <c r="S296" i="1" s="1"/>
  <c r="S308" i="1" a="1"/>
  <c r="S308" i="1" s="1"/>
  <c r="T305" i="1" a="1"/>
  <c r="T305" i="1" s="1"/>
  <c r="S284" i="1" a="1"/>
  <c r="S284" i="1" s="1"/>
  <c r="S276" i="1" a="1"/>
  <c r="S276" i="1" s="1"/>
  <c r="T285" i="1" a="1"/>
  <c r="T285" i="1" s="1"/>
  <c r="T279" i="1" a="1"/>
  <c r="T279" i="1" s="1"/>
  <c r="T277" i="1" a="1"/>
  <c r="T277" i="1" s="1"/>
  <c r="S274" i="1" a="1"/>
  <c r="S274" i="1" s="1"/>
  <c r="T263" i="1" a="1"/>
  <c r="T263" i="1" s="1"/>
  <c r="T262" i="1" a="1"/>
  <c r="T262" i="1" s="1"/>
  <c r="S328" i="1" a="1"/>
  <c r="S328" i="1" s="1"/>
  <c r="T302" i="1" a="1"/>
  <c r="T302" i="1" s="1"/>
  <c r="T295" i="1" a="1"/>
  <c r="T295" i="1" s="1"/>
  <c r="T292" i="1" a="1"/>
  <c r="T292" i="1" s="1"/>
  <c r="S291" i="1" a="1"/>
  <c r="S291" i="1" s="1"/>
  <c r="S285" i="1" a="1"/>
  <c r="S285" i="1" s="1"/>
  <c r="T281" i="1" a="1"/>
  <c r="T281" i="1" s="1"/>
  <c r="S277" i="1" a="1"/>
  <c r="S277" i="1" s="1"/>
  <c r="T264" i="1" a="1"/>
  <c r="T264" i="1" s="1"/>
  <c r="S262" i="1" a="1"/>
  <c r="S262" i="1" s="1"/>
  <c r="S261" i="1" a="1"/>
  <c r="S261" i="1" s="1"/>
  <c r="T246" i="1" a="1"/>
  <c r="T246" i="1" s="1"/>
  <c r="S244" i="1" a="1"/>
  <c r="S244" i="1" s="1"/>
  <c r="S318" i="1" a="1"/>
  <c r="S318" i="1" s="1"/>
  <c r="T293" i="1" a="1"/>
  <c r="T293" i="1" s="1"/>
  <c r="S290" i="1" a="1"/>
  <c r="S290" i="1" s="1"/>
  <c r="T288" i="1" a="1"/>
  <c r="T288" i="1" s="1"/>
  <c r="T287" i="1" a="1"/>
  <c r="T287" i="1" s="1"/>
  <c r="S279" i="1" a="1"/>
  <c r="S279" i="1" s="1"/>
  <c r="T266" i="1" a="1"/>
  <c r="T266" i="1" s="1"/>
  <c r="T265" i="1" a="1"/>
  <c r="T265" i="1" s="1"/>
  <c r="S263" i="1" a="1"/>
  <c r="S263" i="1" s="1"/>
  <c r="S260" i="1" a="1"/>
  <c r="S260" i="1" s="1"/>
  <c r="T250" i="1" a="1"/>
  <c r="T250" i="1" s="1"/>
  <c r="T249" i="1" a="1"/>
  <c r="T249" i="1" s="1"/>
  <c r="T243" i="1" a="1"/>
  <c r="T243" i="1" s="1"/>
  <c r="S241" i="1" a="1"/>
  <c r="S241" i="1" s="1"/>
  <c r="T235" i="1" a="1"/>
  <c r="T235" i="1" s="1"/>
  <c r="S233" i="1" a="1"/>
  <c r="S233" i="1" s="1"/>
  <c r="T297" i="1" a="1"/>
  <c r="T297" i="1" s="1"/>
  <c r="T331" i="1" a="1"/>
  <c r="T331" i="1" s="1"/>
  <c r="S293" i="1" a="1"/>
  <c r="S293" i="1" s="1"/>
  <c r="S283" i="1" a="1"/>
  <c r="S283" i="1" s="1"/>
  <c r="S275" i="1" a="1"/>
  <c r="S275" i="1" s="1"/>
  <c r="T269" i="1" a="1"/>
  <c r="T269" i="1" s="1"/>
  <c r="S331" i="1" a="1"/>
  <c r="S331" i="1" s="1"/>
  <c r="T314" i="1" a="1"/>
  <c r="T314" i="1" s="1"/>
  <c r="T312" i="1" a="1"/>
  <c r="T312" i="1" s="1"/>
  <c r="T311" i="1" a="1"/>
  <c r="T311" i="1" s="1"/>
  <c r="T300" i="1" a="1"/>
  <c r="T300" i="1" s="1"/>
  <c r="S299" i="1" a="1"/>
  <c r="S299" i="1" s="1"/>
  <c r="T286" i="1" a="1"/>
  <c r="T286" i="1" s="1"/>
  <c r="T278" i="1" a="1"/>
  <c r="T278" i="1" s="1"/>
  <c r="T271" i="1" a="1"/>
  <c r="T271" i="1" s="1"/>
  <c r="T270" i="1" a="1"/>
  <c r="T270" i="1" s="1"/>
  <c r="T268" i="1" a="1"/>
  <c r="T268" i="1" s="1"/>
  <c r="S267" i="1" a="1"/>
  <c r="S267" i="1" s="1"/>
  <c r="S266" i="1" a="1"/>
  <c r="S266" i="1" s="1"/>
  <c r="T255" i="1" a="1"/>
  <c r="T255" i="1" s="1"/>
  <c r="T254" i="1" a="1"/>
  <c r="T254" i="1" s="1"/>
  <c r="T252" i="1" a="1"/>
  <c r="T252" i="1" s="1"/>
  <c r="S251" i="1" a="1"/>
  <c r="S251" i="1" s="1"/>
  <c r="S250" i="1" a="1"/>
  <c r="S250" i="1" s="1"/>
  <c r="T315" i="1" a="1"/>
  <c r="T315" i="1" s="1"/>
  <c r="S312" i="1" a="1"/>
  <c r="S312" i="1" s="1"/>
  <c r="S300" i="1" a="1"/>
  <c r="S300" i="1" s="1"/>
  <c r="T301" i="1" a="1"/>
  <c r="T301" i="1" s="1"/>
  <c r="S294" i="1" a="1"/>
  <c r="S294" i="1" s="1"/>
  <c r="S286" i="1" a="1"/>
  <c r="S286" i="1" s="1"/>
  <c r="T284" i="1" a="1"/>
  <c r="T284" i="1" s="1"/>
  <c r="T280" i="1" a="1"/>
  <c r="T280" i="1" s="1"/>
  <c r="S278" i="1" a="1"/>
  <c r="S278" i="1" s="1"/>
  <c r="T276" i="1" a="1"/>
  <c r="T276" i="1" s="1"/>
  <c r="T272" i="1" a="1"/>
  <c r="T272" i="1" s="1"/>
  <c r="S270" i="1" a="1"/>
  <c r="S270" i="1" s="1"/>
  <c r="S269" i="1" a="1"/>
  <c r="S269" i="1" s="1"/>
  <c r="T256" i="1" a="1"/>
  <c r="T256" i="1" s="1"/>
  <c r="S313" i="1" a="1"/>
  <c r="S313" i="1" s="1"/>
  <c r="S282" i="1" a="1"/>
  <c r="S282" i="1" s="1"/>
  <c r="T274" i="1" a="1"/>
  <c r="T274" i="1" s="1"/>
  <c r="T273" i="1" a="1"/>
  <c r="T273" i="1" s="1"/>
  <c r="S271" i="1" a="1"/>
  <c r="S271" i="1" s="1"/>
  <c r="S268" i="1" a="1"/>
  <c r="S268" i="1" s="1"/>
  <c r="T258" i="1" a="1"/>
  <c r="T258" i="1" s="1"/>
  <c r="T257" i="1" a="1"/>
  <c r="T257" i="1" s="1"/>
  <c r="S255" i="1" a="1"/>
  <c r="S255" i="1" s="1"/>
  <c r="S252" i="1" a="1"/>
  <c r="S252" i="1" s="1"/>
  <c r="T247" i="1" a="1"/>
  <c r="T247" i="1" s="1"/>
  <c r="S245" i="1" a="1"/>
  <c r="S245" i="1" s="1"/>
  <c r="T239" i="1" a="1"/>
  <c r="T239" i="1" s="1"/>
  <c r="S237" i="1" a="1"/>
  <c r="S237" i="1" s="1"/>
  <c r="S246" i="1" a="1"/>
  <c r="S246" i="1" s="1"/>
  <c r="T245" i="1" a="1"/>
  <c r="T245" i="1" s="1"/>
  <c r="S242" i="1" a="1"/>
  <c r="S242" i="1" s="1"/>
  <c r="T240" i="1" a="1"/>
  <c r="T240" i="1" s="1"/>
  <c r="S238" i="1" a="1"/>
  <c r="S238" i="1" s="1"/>
  <c r="T234" i="1" a="1"/>
  <c r="T234" i="1" s="1"/>
  <c r="T233" i="1" a="1"/>
  <c r="T233" i="1" s="1"/>
  <c r="T227" i="1" a="1"/>
  <c r="T227" i="1" s="1"/>
  <c r="S225" i="1" a="1"/>
  <c r="S225" i="1" s="1"/>
  <c r="T219" i="1" a="1"/>
  <c r="T219" i="1" s="1"/>
  <c r="S217" i="1" a="1"/>
  <c r="S217" i="1" s="1"/>
  <c r="T211" i="1" a="1"/>
  <c r="T211" i="1" s="1"/>
  <c r="S209" i="1" a="1"/>
  <c r="S209" i="1" s="1"/>
  <c r="T203" i="1" a="1"/>
  <c r="T203" i="1" s="1"/>
  <c r="T260" i="1" a="1"/>
  <c r="T260" i="1" s="1"/>
  <c r="S259" i="1" a="1"/>
  <c r="S259" i="1" s="1"/>
  <c r="T248" i="1" a="1"/>
  <c r="T248" i="1" s="1"/>
  <c r="S247" i="1" a="1"/>
  <c r="S247" i="1" s="1"/>
  <c r="T232" i="1" a="1"/>
  <c r="T232" i="1" s="1"/>
  <c r="S230" i="1" a="1"/>
  <c r="S230" i="1" s="1"/>
  <c r="T224" i="1" a="1"/>
  <c r="T224" i="1" s="1"/>
  <c r="S222" i="1" a="1"/>
  <c r="S222" i="1" s="1"/>
  <c r="T261" i="1" a="1"/>
  <c r="T261" i="1" s="1"/>
  <c r="S248" i="1" a="1"/>
  <c r="S248" i="1" s="1"/>
  <c r="T244" i="1" a="1"/>
  <c r="T244" i="1" s="1"/>
  <c r="S240" i="1" a="1"/>
  <c r="S240" i="1" s="1"/>
  <c r="T236" i="1" a="1"/>
  <c r="T236" i="1" s="1"/>
  <c r="S235" i="1" a="1"/>
  <c r="S235" i="1" s="1"/>
  <c r="S234" i="1" a="1"/>
  <c r="S234" i="1" s="1"/>
  <c r="T229" i="1" a="1"/>
  <c r="T229" i="1" s="1"/>
  <c r="S227" i="1" a="1"/>
  <c r="S227" i="1" s="1"/>
  <c r="T221" i="1" a="1"/>
  <c r="T221" i="1" s="1"/>
  <c r="S219" i="1" a="1"/>
  <c r="S219" i="1" s="1"/>
  <c r="T213" i="1" a="1"/>
  <c r="T213" i="1" s="1"/>
  <c r="S211" i="1" a="1"/>
  <c r="S211" i="1" s="1"/>
  <c r="S258" i="1" a="1"/>
  <c r="S258" i="1" s="1"/>
  <c r="S256" i="1" a="1"/>
  <c r="S256" i="1" s="1"/>
  <c r="T241" i="1" a="1"/>
  <c r="T241" i="1" s="1"/>
  <c r="T237" i="1" a="1"/>
  <c r="T237" i="1" s="1"/>
  <c r="S232" i="1" a="1"/>
  <c r="S232" i="1" s="1"/>
  <c r="T226" i="1" a="1"/>
  <c r="T226" i="1" s="1"/>
  <c r="S224" i="1" a="1"/>
  <c r="S224" i="1" s="1"/>
  <c r="T218" i="1" a="1"/>
  <c r="T218" i="1" s="1"/>
  <c r="S216" i="1" a="1"/>
  <c r="S216" i="1" s="1"/>
  <c r="S254" i="1" a="1"/>
  <c r="S254" i="1" s="1"/>
  <c r="S243" i="1" a="1"/>
  <c r="S243" i="1" s="1"/>
  <c r="S239" i="1" a="1"/>
  <c r="S239" i="1" s="1"/>
  <c r="S236" i="1" a="1"/>
  <c r="S236" i="1" s="1"/>
  <c r="T231" i="1" a="1"/>
  <c r="T231" i="1" s="1"/>
  <c r="S229" i="1" a="1"/>
  <c r="S229" i="1" s="1"/>
  <c r="T223" i="1" a="1"/>
  <c r="T223" i="1" s="1"/>
  <c r="S221" i="1" a="1"/>
  <c r="S221" i="1" s="1"/>
  <c r="T215" i="1" a="1"/>
  <c r="T215" i="1" s="1"/>
  <c r="S213" i="1" a="1"/>
  <c r="S213" i="1" s="1"/>
  <c r="T207" i="1" a="1"/>
  <c r="T207" i="1" s="1"/>
  <c r="S205" i="1" a="1"/>
  <c r="S205" i="1" s="1"/>
  <c r="T228" i="1" a="1"/>
  <c r="T228" i="1" s="1"/>
  <c r="S226" i="1" a="1"/>
  <c r="S226" i="1" s="1"/>
  <c r="T220" i="1" a="1"/>
  <c r="T220" i="1" s="1"/>
  <c r="S218" i="1" a="1"/>
  <c r="S218" i="1" s="1"/>
  <c r="T212" i="1" a="1"/>
  <c r="T212" i="1" s="1"/>
  <c r="S272" i="1" a="1"/>
  <c r="S272" i="1" s="1"/>
  <c r="S264" i="1" a="1"/>
  <c r="S264" i="1" s="1"/>
  <c r="T253" i="1" a="1"/>
  <c r="T253" i="1" s="1"/>
  <c r="S253" i="1" a="1"/>
  <c r="S253" i="1" s="1"/>
  <c r="T242" i="1" a="1"/>
  <c r="T242" i="1" s="1"/>
  <c r="T238" i="1" a="1"/>
  <c r="T238" i="1" s="1"/>
  <c r="T230" i="1" a="1"/>
  <c r="T230" i="1" s="1"/>
  <c r="S228" i="1" a="1"/>
  <c r="S228" i="1" s="1"/>
  <c r="T222" i="1" a="1"/>
  <c r="T222" i="1" s="1"/>
  <c r="S220" i="1" a="1"/>
  <c r="S220" i="1" s="1"/>
  <c r="T214" i="1" a="1"/>
  <c r="T214" i="1" s="1"/>
  <c r="S212" i="1" a="1"/>
  <c r="S212" i="1" s="1"/>
  <c r="T206" i="1" a="1"/>
  <c r="T206" i="1" s="1"/>
  <c r="S204" i="1" a="1"/>
  <c r="S204" i="1" s="1"/>
  <c r="S214" i="1" a="1"/>
  <c r="S21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204" i="1" a="1"/>
  <c r="T204"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T210" i="1" a="1"/>
  <c r="T210"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S231" i="1" a="1"/>
  <c r="S231" i="1" s="1"/>
  <c r="S210" i="1" a="1"/>
  <c r="S210" i="1" s="1"/>
  <c r="T209" i="1" a="1"/>
  <c r="T209" i="1" s="1"/>
  <c r="T197" i="1" a="1"/>
  <c r="T197" i="1" s="1"/>
  <c r="S195" i="1" a="1"/>
  <c r="S195" i="1" s="1"/>
  <c r="T189" i="1" a="1"/>
  <c r="T189" i="1" s="1"/>
  <c r="S187" i="1" a="1"/>
  <c r="S187" i="1" s="1"/>
  <c r="T181" i="1" a="1"/>
  <c r="T181" i="1" s="1"/>
  <c r="S179" i="1" a="1"/>
  <c r="S179" i="1" s="1"/>
  <c r="T173" i="1" a="1"/>
  <c r="T173" i="1" s="1"/>
  <c r="S171" i="1" a="1"/>
  <c r="S171" i="1" s="1"/>
  <c r="T208" i="1" a="1"/>
  <c r="T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S223" i="1" a="1"/>
  <c r="S223" i="1" s="1"/>
  <c r="S206" i="1" a="1"/>
  <c r="S206" i="1" s="1"/>
  <c r="T205" i="1" a="1"/>
  <c r="T205" i="1" s="1"/>
  <c r="S203" i="1" a="1"/>
  <c r="S203" i="1" s="1"/>
  <c r="T199" i="1" a="1"/>
  <c r="T199" i="1" s="1"/>
  <c r="S197" i="1" a="1"/>
  <c r="S197" i="1" s="1"/>
  <c r="T191" i="1" a="1"/>
  <c r="T191" i="1" s="1"/>
  <c r="S189" i="1" a="1"/>
  <c r="S189" i="1" s="1"/>
  <c r="T183" i="1" a="1"/>
  <c r="T183" i="1" s="1"/>
  <c r="S181" i="1" a="1"/>
  <c r="S181" i="1" s="1"/>
  <c r="T175" i="1" a="1"/>
  <c r="T175" i="1" s="1"/>
  <c r="S173" i="1" a="1"/>
  <c r="S173" i="1" s="1"/>
  <c r="T167" i="1" a="1"/>
  <c r="T167" i="1" s="1"/>
  <c r="S165" i="1" a="1"/>
  <c r="S165" i="1" s="1"/>
  <c r="T159" i="1" a="1"/>
  <c r="T159" i="1" s="1"/>
  <c r="S157" i="1" a="1"/>
  <c r="S157" i="1" s="1"/>
  <c r="T216" i="1" a="1"/>
  <c r="T216" i="1" s="1"/>
  <c r="S215" i="1" a="1"/>
  <c r="S215" i="1" s="1"/>
  <c r="S208" i="1" a="1"/>
  <c r="S208" i="1" s="1"/>
  <c r="S207" i="1" a="1"/>
  <c r="S207" i="1" s="1"/>
  <c r="S202" i="1" a="1"/>
  <c r="S202" i="1" s="1"/>
  <c r="T196" i="1" a="1"/>
  <c r="T196" i="1" s="1"/>
  <c r="S194" i="1" a="1"/>
  <c r="S194" i="1" s="1"/>
  <c r="T188" i="1" a="1"/>
  <c r="T188" i="1" s="1"/>
  <c r="S186" i="1" a="1"/>
  <c r="S186" i="1" s="1"/>
  <c r="T180" i="1" a="1"/>
  <c r="T180" i="1" s="1"/>
  <c r="S178" i="1" a="1"/>
  <c r="S178" i="1" s="1"/>
  <c r="T172" i="1" a="1"/>
  <c r="T172" i="1" s="1"/>
  <c r="S170" i="1" a="1"/>
  <c r="S170" i="1" s="1"/>
  <c r="T225" i="1" a="1"/>
  <c r="T225" i="1" s="1"/>
  <c r="T217" i="1" a="1"/>
  <c r="T217" i="1" s="1"/>
  <c r="T201" i="1" a="1"/>
  <c r="T201" i="1" s="1"/>
  <c r="S199" i="1" a="1"/>
  <c r="S199"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T162" i="1" a="1"/>
  <c r="T162" i="1" s="1"/>
  <c r="T160" i="1" a="1"/>
  <c r="T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S162" i="1" a="1"/>
  <c r="S162" i="1" s="1"/>
  <c r="T158" i="1" a="1"/>
  <c r="T158" i="1" s="1"/>
  <c r="T157" i="1" a="1"/>
  <c r="T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S160" i="1" a="1"/>
  <c r="S160" i="1" s="1"/>
  <c r="T156" i="1" a="1"/>
  <c r="T156" i="1" s="1"/>
  <c r="S154" i="1" a="1"/>
  <c r="S154" i="1" s="1"/>
  <c r="T148" i="1" a="1"/>
  <c r="T148" i="1" s="1"/>
  <c r="S146" i="1" a="1"/>
  <c r="S146" i="1" s="1"/>
  <c r="T140" i="1" a="1"/>
  <c r="T140" i="1" s="1"/>
  <c r="S138" i="1" a="1"/>
  <c r="S138" i="1" s="1"/>
  <c r="T132" i="1" a="1"/>
  <c r="T132" i="1" s="1"/>
  <c r="S130" i="1" a="1"/>
  <c r="S130" i="1" s="1"/>
  <c r="S158" i="1" a="1"/>
  <c r="S158"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S163" i="1" a="1"/>
  <c r="S163" i="1" s="1"/>
  <c r="S161" i="1" a="1"/>
  <c r="S161"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64" i="1" a="1"/>
  <c r="T164"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65" i="1" a="1"/>
  <c r="T165"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S108" i="1" a="1"/>
  <c r="S108"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S30" i="1" a="1"/>
  <c r="S30" i="1" s="1"/>
  <c r="S122" i="1" a="1"/>
  <c r="S122" i="1" s="1"/>
  <c r="T110" i="1" a="1"/>
  <c r="T110"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T124" i="1" a="1"/>
  <c r="T124"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T23" i="1" a="1"/>
  <c r="T23" i="1" s="1"/>
  <c r="Q11" i="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116" i="1" a="1"/>
  <c r="T116" i="1" s="1"/>
  <c r="S114" i="1" a="1"/>
  <c r="S114" i="1" s="1"/>
  <c r="T105" i="1" a="1"/>
  <c r="T105" i="1" s="1"/>
  <c r="S103" i="1" a="1"/>
  <c r="S103"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108" i="1" a="1"/>
  <c r="T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T109" i="1" a="1"/>
  <c r="T109"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V332" i="1" a="1"/>
  <c r="V332" i="1" s="1"/>
  <c r="U330" i="1" a="1"/>
  <c r="U330" i="1" s="1"/>
  <c r="V329" i="1" a="1"/>
  <c r="V329" i="1" s="1"/>
  <c r="U327" i="1" a="1"/>
  <c r="U327" i="1" s="1"/>
  <c r="V321" i="1" a="1"/>
  <c r="V321" i="1" s="1"/>
  <c r="U319" i="1" a="1"/>
  <c r="U319" i="1" s="1"/>
  <c r="V331" i="1" a="1"/>
  <c r="V331" i="1" s="1"/>
  <c r="V328" i="1" a="1"/>
  <c r="V328" i="1" s="1"/>
  <c r="U326" i="1" a="1"/>
  <c r="U326" i="1" s="1"/>
  <c r="V320" i="1" a="1"/>
  <c r="V320" i="1" s="1"/>
  <c r="U318" i="1" a="1"/>
  <c r="U318" i="1" s="1"/>
  <c r="V312" i="1" a="1"/>
  <c r="V312" i="1" s="1"/>
  <c r="U310" i="1" a="1"/>
  <c r="U310" i="1" s="1"/>
  <c r="V307" i="1" a="1"/>
  <c r="V307" i="1" s="1"/>
  <c r="U305" i="1" a="1"/>
  <c r="U305" i="1" s="1"/>
  <c r="U298" i="1" a="1"/>
  <c r="U298" i="1" s="1"/>
  <c r="V297" i="1" a="1"/>
  <c r="V297" i="1" s="1"/>
  <c r="U331" i="1" a="1"/>
  <c r="U331" i="1" s="1"/>
  <c r="U328" i="1" a="1"/>
  <c r="U328" i="1" s="1"/>
  <c r="V322" i="1" a="1"/>
  <c r="V322" i="1" s="1"/>
  <c r="U320" i="1" a="1"/>
  <c r="U320" i="1" s="1"/>
  <c r="V314" i="1" a="1"/>
  <c r="V314" i="1" s="1"/>
  <c r="U315" i="1" a="1"/>
  <c r="U315" i="1" s="1"/>
  <c r="U297" i="1" a="1"/>
  <c r="U297" i="1" s="1"/>
  <c r="V325" i="1" a="1"/>
  <c r="V325" i="1" s="1"/>
  <c r="V324" i="1" a="1"/>
  <c r="V324" i="1" s="1"/>
  <c r="U303" i="1" a="1"/>
  <c r="U303" i="1" s="1"/>
  <c r="V294" i="1" a="1"/>
  <c r="V294" i="1" s="1"/>
  <c r="U292" i="1" a="1"/>
  <c r="U292" i="1" s="1"/>
  <c r="V286" i="1" a="1"/>
  <c r="V286" i="1" s="1"/>
  <c r="U284" i="1" a="1"/>
  <c r="U284" i="1" s="1"/>
  <c r="V278" i="1" a="1"/>
  <c r="V278" i="1" s="1"/>
  <c r="U276" i="1" a="1"/>
  <c r="U276" i="1" s="1"/>
  <c r="U329" i="1" a="1"/>
  <c r="U329" i="1" s="1"/>
  <c r="V318" i="1" a="1"/>
  <c r="V318" i="1" s="1"/>
  <c r="V311" i="1" a="1"/>
  <c r="V311" i="1" s="1"/>
  <c r="V310" i="1" a="1"/>
  <c r="V310" i="1" s="1"/>
  <c r="V300" i="1" a="1"/>
  <c r="V300" i="1" s="1"/>
  <c r="U296" i="1" a="1"/>
  <c r="U296" i="1" s="1"/>
  <c r="U309" i="1" a="1"/>
  <c r="U309" i="1" s="1"/>
  <c r="U308" i="1" a="1"/>
  <c r="U308" i="1" s="1"/>
  <c r="V293" i="1" a="1"/>
  <c r="V293" i="1" s="1"/>
  <c r="U291" i="1" a="1"/>
  <c r="U291" i="1" s="1"/>
  <c r="V333" i="1" a="1"/>
  <c r="V333" i="1" s="1"/>
  <c r="U332" i="1" a="1"/>
  <c r="U332" i="1" s="1"/>
  <c r="V327" i="1" a="1"/>
  <c r="V327" i="1" s="1"/>
  <c r="V317" i="1" a="1"/>
  <c r="V317" i="1" s="1"/>
  <c r="V316" i="1" a="1"/>
  <c r="V316" i="1" s="1"/>
  <c r="U299" i="1" a="1"/>
  <c r="U299" i="1" s="1"/>
  <c r="U333" i="1" a="1"/>
  <c r="U333" i="1" s="1"/>
  <c r="V330" i="1" a="1"/>
  <c r="V330" i="1" s="1"/>
  <c r="U317" i="1" a="1"/>
  <c r="U317" i="1" s="1"/>
  <c r="U316" i="1" a="1"/>
  <c r="U316" i="1" s="1"/>
  <c r="V315" i="1" a="1"/>
  <c r="V315" i="1" s="1"/>
  <c r="V313" i="1" a="1"/>
  <c r="V313" i="1" s="1"/>
  <c r="U312" i="1" a="1"/>
  <c r="U312" i="1" s="1"/>
  <c r="U311" i="1" a="1"/>
  <c r="U311" i="1" s="1"/>
  <c r="U300" i="1" a="1"/>
  <c r="U300" i="1" s="1"/>
  <c r="V301" i="1" a="1"/>
  <c r="V301" i="1" s="1"/>
  <c r="V295" i="1" a="1"/>
  <c r="V295" i="1" s="1"/>
  <c r="U293" i="1" a="1"/>
  <c r="U293" i="1" s="1"/>
  <c r="V287" i="1" a="1"/>
  <c r="V287" i="1" s="1"/>
  <c r="U285" i="1" a="1"/>
  <c r="U285" i="1" s="1"/>
  <c r="V279" i="1" a="1"/>
  <c r="V279" i="1" s="1"/>
  <c r="U277" i="1" a="1"/>
  <c r="U277" i="1" s="1"/>
  <c r="V271" i="1" a="1"/>
  <c r="V271" i="1" s="1"/>
  <c r="U269" i="1" a="1"/>
  <c r="U269" i="1" s="1"/>
  <c r="V263" i="1" a="1"/>
  <c r="V263" i="1" s="1"/>
  <c r="U261" i="1" a="1"/>
  <c r="U261" i="1" s="1"/>
  <c r="V255" i="1" a="1"/>
  <c r="V255" i="1" s="1"/>
  <c r="U253" i="1" a="1"/>
  <c r="U253" i="1" s="1"/>
  <c r="V302" i="1" a="1"/>
  <c r="V302" i="1" s="1"/>
  <c r="U290" i="1" a="1"/>
  <c r="U290" i="1" s="1"/>
  <c r="V289" i="1" a="1"/>
  <c r="V289" i="1" s="1"/>
  <c r="U281" i="1" a="1"/>
  <c r="U281" i="1" s="1"/>
  <c r="U279" i="1" a="1"/>
  <c r="U279" i="1" s="1"/>
  <c r="U325" i="1" a="1"/>
  <c r="U325" i="1" s="1"/>
  <c r="U307" i="1" a="1"/>
  <c r="U307" i="1" s="1"/>
  <c r="V304" i="1" a="1"/>
  <c r="V304" i="1" s="1"/>
  <c r="U302" i="1" a="1"/>
  <c r="U302" i="1" s="1"/>
  <c r="U295" i="1" a="1"/>
  <c r="U295" i="1" s="1"/>
  <c r="U289" i="1" a="1"/>
  <c r="U289" i="1" s="1"/>
  <c r="V288" i="1" a="1"/>
  <c r="V288" i="1" s="1"/>
  <c r="U283" i="1" a="1"/>
  <c r="U283" i="1" s="1"/>
  <c r="U275" i="1" a="1"/>
  <c r="U275" i="1" s="1"/>
  <c r="V270" i="1" a="1"/>
  <c r="V270" i="1" s="1"/>
  <c r="V269" i="1" a="1"/>
  <c r="V269" i="1" s="1"/>
  <c r="V268" i="1" a="1"/>
  <c r="V268" i="1" s="1"/>
  <c r="U266" i="1" a="1"/>
  <c r="U266" i="1" s="1"/>
  <c r="U265" i="1" a="1"/>
  <c r="U265" i="1" s="1"/>
  <c r="U264" i="1" a="1"/>
  <c r="U264" i="1" s="1"/>
  <c r="U321" i="1" a="1"/>
  <c r="U321" i="1" s="1"/>
  <c r="V309" i="1" a="1"/>
  <c r="V309" i="1" s="1"/>
  <c r="U304" i="1" a="1"/>
  <c r="U304" i="1" s="1"/>
  <c r="U288" i="1" a="1"/>
  <c r="U288" i="1" s="1"/>
  <c r="U287" i="1" a="1"/>
  <c r="U287" i="1" s="1"/>
  <c r="U267" i="1" a="1"/>
  <c r="U267" i="1" s="1"/>
  <c r="U251" i="1" a="1"/>
  <c r="U251" i="1" s="1"/>
  <c r="U248" i="1" a="1"/>
  <c r="U248" i="1" s="1"/>
  <c r="V306" i="1" a="1"/>
  <c r="V306" i="1" s="1"/>
  <c r="U286" i="1" a="1"/>
  <c r="U286" i="1" s="1"/>
  <c r="V284" i="1" a="1"/>
  <c r="V284" i="1" s="1"/>
  <c r="V282" i="1" a="1"/>
  <c r="V282" i="1" s="1"/>
  <c r="V280" i="1" a="1"/>
  <c r="V280" i="1" s="1"/>
  <c r="U278" i="1" a="1"/>
  <c r="U278" i="1" s="1"/>
  <c r="V276" i="1" a="1"/>
  <c r="V276" i="1" s="1"/>
  <c r="V273" i="1" a="1"/>
  <c r="V273" i="1" s="1"/>
  <c r="V272" i="1" a="1"/>
  <c r="V272" i="1" s="1"/>
  <c r="U271" i="1" a="1"/>
  <c r="U271" i="1" s="1"/>
  <c r="U270" i="1" a="1"/>
  <c r="U270" i="1" s="1"/>
  <c r="U268" i="1" a="1"/>
  <c r="U268" i="1" s="1"/>
  <c r="V257" i="1" a="1"/>
  <c r="V257" i="1" s="1"/>
  <c r="V256" i="1" a="1"/>
  <c r="V256" i="1" s="1"/>
  <c r="U255" i="1" a="1"/>
  <c r="U255" i="1" s="1"/>
  <c r="U254" i="1" a="1"/>
  <c r="U254" i="1" s="1"/>
  <c r="U252" i="1" a="1"/>
  <c r="U252" i="1" s="1"/>
  <c r="V247" i="1" a="1"/>
  <c r="V247" i="1" s="1"/>
  <c r="U245" i="1" a="1"/>
  <c r="U245" i="1" s="1"/>
  <c r="V239" i="1" a="1"/>
  <c r="V239" i="1" s="1"/>
  <c r="U237" i="1" a="1"/>
  <c r="U237" i="1" s="1"/>
  <c r="V326" i="1" a="1"/>
  <c r="V326" i="1" s="1"/>
  <c r="V319" i="1" a="1"/>
  <c r="V319" i="1" s="1"/>
  <c r="U314" i="1" a="1"/>
  <c r="U314" i="1" s="1"/>
  <c r="V299" i="1" a="1"/>
  <c r="V299" i="1" s="1"/>
  <c r="U306" i="1" a="1"/>
  <c r="U306" i="1" s="1"/>
  <c r="V303" i="1" a="1"/>
  <c r="V303" i="1" s="1"/>
  <c r="U282" i="1" a="1"/>
  <c r="U282" i="1" s="1"/>
  <c r="V274" i="1" a="1"/>
  <c r="V274" i="1" s="1"/>
  <c r="U322" i="1" a="1"/>
  <c r="U322" i="1" s="1"/>
  <c r="U313" i="1" a="1"/>
  <c r="U313" i="1" s="1"/>
  <c r="U301" i="1" a="1"/>
  <c r="U301" i="1" s="1"/>
  <c r="U294" i="1" a="1"/>
  <c r="U294" i="1" s="1"/>
  <c r="U280" i="1" a="1"/>
  <c r="U280" i="1" s="1"/>
  <c r="U274" i="1" a="1"/>
  <c r="U274" i="1" s="1"/>
  <c r="U273" i="1" a="1"/>
  <c r="U273" i="1" s="1"/>
  <c r="U272" i="1" a="1"/>
  <c r="U272" i="1" s="1"/>
  <c r="V262" i="1" a="1"/>
  <c r="V262" i="1" s="1"/>
  <c r="V261" i="1" a="1"/>
  <c r="V261" i="1" s="1"/>
  <c r="V260" i="1" a="1"/>
  <c r="V260" i="1" s="1"/>
  <c r="U258" i="1" a="1"/>
  <c r="U258" i="1" s="1"/>
  <c r="U257" i="1" a="1"/>
  <c r="U257" i="1" s="1"/>
  <c r="U256" i="1" a="1"/>
  <c r="U256" i="1" s="1"/>
  <c r="V323" i="1" a="1"/>
  <c r="V323" i="1" s="1"/>
  <c r="V296" i="1" a="1"/>
  <c r="V296" i="1" s="1"/>
  <c r="V308" i="1" a="1"/>
  <c r="V308" i="1" s="1"/>
  <c r="V305" i="1" a="1"/>
  <c r="V305" i="1" s="1"/>
  <c r="V291" i="1" a="1"/>
  <c r="V291" i="1" s="1"/>
  <c r="V285" i="1" a="1"/>
  <c r="V285" i="1" s="1"/>
  <c r="V277" i="1" a="1"/>
  <c r="V277" i="1" s="1"/>
  <c r="U259" i="1" a="1"/>
  <c r="U259" i="1" s="1"/>
  <c r="V298" i="1" a="1"/>
  <c r="V298" i="1" s="1"/>
  <c r="U324" i="1" a="1"/>
  <c r="U324" i="1" s="1"/>
  <c r="U323" i="1" a="1"/>
  <c r="U323" i="1" s="1"/>
  <c r="V292" i="1" a="1"/>
  <c r="V292" i="1" s="1"/>
  <c r="V290" i="1" a="1"/>
  <c r="V290" i="1" s="1"/>
  <c r="V283" i="1" a="1"/>
  <c r="V283" i="1" s="1"/>
  <c r="V281" i="1" a="1"/>
  <c r="V281" i="1" s="1"/>
  <c r="V275" i="1" a="1"/>
  <c r="V275" i="1" s="1"/>
  <c r="V265" i="1" a="1"/>
  <c r="V265" i="1" s="1"/>
  <c r="V264" i="1" a="1"/>
  <c r="V264" i="1" s="1"/>
  <c r="U263" i="1" a="1"/>
  <c r="U263" i="1" s="1"/>
  <c r="U262" i="1" a="1"/>
  <c r="U262" i="1" s="1"/>
  <c r="U260" i="1" a="1"/>
  <c r="U260" i="1" s="1"/>
  <c r="V249" i="1" a="1"/>
  <c r="V249" i="1" s="1"/>
  <c r="V243" i="1" a="1"/>
  <c r="V243" i="1" s="1"/>
  <c r="U241" i="1" a="1"/>
  <c r="U241" i="1" s="1"/>
  <c r="V267" i="1" a="1"/>
  <c r="V267" i="1" s="1"/>
  <c r="V252" i="1" a="1"/>
  <c r="V252" i="1" s="1"/>
  <c r="V250" i="1" a="1"/>
  <c r="V250" i="1" s="1"/>
  <c r="V241" i="1" a="1"/>
  <c r="V241" i="1" s="1"/>
  <c r="V237" i="1" a="1"/>
  <c r="V237" i="1" s="1"/>
  <c r="U236" i="1" a="1"/>
  <c r="U236" i="1" s="1"/>
  <c r="V231" i="1" a="1"/>
  <c r="V231" i="1" s="1"/>
  <c r="U229" i="1" a="1"/>
  <c r="U229" i="1" s="1"/>
  <c r="V223" i="1" a="1"/>
  <c r="V223" i="1" s="1"/>
  <c r="U221" i="1" a="1"/>
  <c r="U221" i="1" s="1"/>
  <c r="V215" i="1" a="1"/>
  <c r="V215" i="1" s="1"/>
  <c r="U213" i="1" a="1"/>
  <c r="U213" i="1" s="1"/>
  <c r="V207" i="1" a="1"/>
  <c r="V207" i="1" s="1"/>
  <c r="U205" i="1" a="1"/>
  <c r="U205" i="1" s="1"/>
  <c r="V258" i="1" a="1"/>
  <c r="V258" i="1" s="1"/>
  <c r="U250" i="1" a="1"/>
  <c r="U250" i="1" s="1"/>
  <c r="U244" i="1" a="1"/>
  <c r="U244" i="1" s="1"/>
  <c r="U243" i="1" a="1"/>
  <c r="U243" i="1" s="1"/>
  <c r="U239" i="1" a="1"/>
  <c r="U239" i="1" s="1"/>
  <c r="V228" i="1" a="1"/>
  <c r="V228" i="1" s="1"/>
  <c r="U226" i="1" a="1"/>
  <c r="U226" i="1" s="1"/>
  <c r="V254" i="1" a="1"/>
  <c r="V254" i="1" s="1"/>
  <c r="U231" i="1" a="1"/>
  <c r="U231" i="1" s="1"/>
  <c r="V225" i="1" a="1"/>
  <c r="V225" i="1" s="1"/>
  <c r="U223" i="1" a="1"/>
  <c r="U223" i="1" s="1"/>
  <c r="V217" i="1" a="1"/>
  <c r="V217" i="1" s="1"/>
  <c r="U215" i="1" a="1"/>
  <c r="U215" i="1" s="1"/>
  <c r="V251" i="1" a="1"/>
  <c r="V251" i="1" s="1"/>
  <c r="U249" i="1" a="1"/>
  <c r="U249" i="1" s="1"/>
  <c r="V230" i="1" a="1"/>
  <c r="V230" i="1" s="1"/>
  <c r="U228" i="1" a="1"/>
  <c r="U228" i="1" s="1"/>
  <c r="V222" i="1" a="1"/>
  <c r="V222" i="1" s="1"/>
  <c r="U220" i="1" a="1"/>
  <c r="U220" i="1" s="1"/>
  <c r="V266" i="1" a="1"/>
  <c r="V266" i="1" s="1"/>
  <c r="V242" i="1" a="1"/>
  <c r="V242" i="1" s="1"/>
  <c r="V238" i="1" a="1"/>
  <c r="V238" i="1" s="1"/>
  <c r="V233" i="1" a="1"/>
  <c r="V233" i="1" s="1"/>
  <c r="V227" i="1" a="1"/>
  <c r="V227" i="1" s="1"/>
  <c r="U225" i="1" a="1"/>
  <c r="U225" i="1" s="1"/>
  <c r="V219" i="1" a="1"/>
  <c r="V219" i="1" s="1"/>
  <c r="U217" i="1" a="1"/>
  <c r="U217" i="1" s="1"/>
  <c r="V211" i="1" a="1"/>
  <c r="V211" i="1" s="1"/>
  <c r="U209" i="1" a="1"/>
  <c r="U209" i="1" s="1"/>
  <c r="V253" i="1" a="1"/>
  <c r="V253" i="1" s="1"/>
  <c r="V246" i="1" a="1"/>
  <c r="V246" i="1" s="1"/>
  <c r="U242" i="1" a="1"/>
  <c r="U242" i="1" s="1"/>
  <c r="V240" i="1" a="1"/>
  <c r="V240" i="1" s="1"/>
  <c r="U238" i="1" a="1"/>
  <c r="U238" i="1" s="1"/>
  <c r="V235" i="1" a="1"/>
  <c r="V235" i="1" s="1"/>
  <c r="V234" i="1" a="1"/>
  <c r="V234" i="1" s="1"/>
  <c r="V232" i="1" a="1"/>
  <c r="V232" i="1" s="1"/>
  <c r="U230" i="1" a="1"/>
  <c r="U230" i="1" s="1"/>
  <c r="V224" i="1" a="1"/>
  <c r="V224" i="1" s="1"/>
  <c r="U222" i="1" a="1"/>
  <c r="U222" i="1" s="1"/>
  <c r="V216" i="1" a="1"/>
  <c r="V216" i="1" s="1"/>
  <c r="U214" i="1" a="1"/>
  <c r="U214" i="1" s="1"/>
  <c r="U247" i="1" a="1"/>
  <c r="U247" i="1" s="1"/>
  <c r="U246" i="1" a="1"/>
  <c r="U246" i="1" s="1"/>
  <c r="V245" i="1" a="1"/>
  <c r="V245" i="1" s="1"/>
  <c r="V259" i="1" a="1"/>
  <c r="V259" i="1" s="1"/>
  <c r="V248" i="1" a="1"/>
  <c r="V248" i="1" s="1"/>
  <c r="V244" i="1" a="1"/>
  <c r="V244" i="1" s="1"/>
  <c r="U240" i="1" a="1"/>
  <c r="U240" i="1" s="1"/>
  <c r="U235" i="1" a="1"/>
  <c r="U235" i="1" s="1"/>
  <c r="U232" i="1" a="1"/>
  <c r="U232" i="1" s="1"/>
  <c r="V226" i="1" a="1"/>
  <c r="V226" i="1" s="1"/>
  <c r="U224" i="1" a="1"/>
  <c r="U224" i="1" s="1"/>
  <c r="V218" i="1" a="1"/>
  <c r="V218" i="1" s="1"/>
  <c r="U216" i="1" a="1"/>
  <c r="U216" i="1" s="1"/>
  <c r="V210" i="1" a="1"/>
  <c r="V210" i="1" s="1"/>
  <c r="U208" i="1" a="1"/>
  <c r="U208" i="1" s="1"/>
  <c r="U218" i="1" a="1"/>
  <c r="U218" i="1" s="1"/>
  <c r="U210" i="1" a="1"/>
  <c r="U210" i="1" s="1"/>
  <c r="V209" i="1" a="1"/>
  <c r="V209"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U227" i="1" a="1"/>
  <c r="U227" i="1" s="1"/>
  <c r="V213" i="1" a="1"/>
  <c r="V213" i="1" s="1"/>
  <c r="V203" i="1" a="1"/>
  <c r="V203"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V229" i="1" a="1"/>
  <c r="V229" i="1" s="1"/>
  <c r="V208" i="1" a="1"/>
  <c r="V208" i="1" s="1"/>
  <c r="V206" i="1" a="1"/>
  <c r="V206" i="1" s="1"/>
  <c r="U202" i="1" a="1"/>
  <c r="U202" i="1" s="1"/>
  <c r="V196" i="1" a="1"/>
  <c r="V196" i="1" s="1"/>
  <c r="U194" i="1" a="1"/>
  <c r="U194" i="1" s="1"/>
  <c r="V188" i="1" a="1"/>
  <c r="V188" i="1" s="1"/>
  <c r="U186" i="1" a="1"/>
  <c r="U186" i="1" s="1"/>
  <c r="V180" i="1" a="1"/>
  <c r="V180" i="1" s="1"/>
  <c r="U178" i="1" a="1"/>
  <c r="U178" i="1" s="1"/>
  <c r="V172" i="1" a="1"/>
  <c r="V172" i="1" s="1"/>
  <c r="U170" i="1" a="1"/>
  <c r="U170" i="1" s="1"/>
  <c r="U234" i="1" a="1"/>
  <c r="U234" i="1" s="1"/>
  <c r="U219" i="1" a="1"/>
  <c r="U219" i="1" s="1"/>
  <c r="U207" i="1" a="1"/>
  <c r="U207" i="1" s="1"/>
  <c r="U206" i="1" a="1"/>
  <c r="U206" i="1" s="1"/>
  <c r="V205" i="1" a="1"/>
  <c r="V205" i="1" s="1"/>
  <c r="U203" i="1" a="1"/>
  <c r="U203" i="1" s="1"/>
  <c r="V201" i="1" a="1"/>
  <c r="V201" i="1" s="1"/>
  <c r="U199" i="1" a="1"/>
  <c r="U199" i="1" s="1"/>
  <c r="V193" i="1" a="1"/>
  <c r="V193" i="1" s="1"/>
  <c r="U191" i="1" a="1"/>
  <c r="U191" i="1" s="1"/>
  <c r="V185" i="1" a="1"/>
  <c r="V185" i="1" s="1"/>
  <c r="U183" i="1" a="1"/>
  <c r="U183" i="1" s="1"/>
  <c r="V177" i="1" a="1"/>
  <c r="V177" i="1" s="1"/>
  <c r="U175" i="1" a="1"/>
  <c r="U175" i="1" s="1"/>
  <c r="V236" i="1" a="1"/>
  <c r="V236" i="1" s="1"/>
  <c r="V212" i="1" a="1"/>
  <c r="V212" i="1" s="1"/>
  <c r="V198" i="1" a="1"/>
  <c r="V198" i="1" s="1"/>
  <c r="U196" i="1" a="1"/>
  <c r="U196" i="1" s="1"/>
  <c r="V190" i="1" a="1"/>
  <c r="V190" i="1" s="1"/>
  <c r="U188" i="1" a="1"/>
  <c r="U188" i="1" s="1"/>
  <c r="V182" i="1" a="1"/>
  <c r="V182" i="1" s="1"/>
  <c r="U180" i="1" a="1"/>
  <c r="U180" i="1" s="1"/>
  <c r="V174" i="1" a="1"/>
  <c r="V174" i="1" s="1"/>
  <c r="U172" i="1" a="1"/>
  <c r="U172" i="1" s="1"/>
  <c r="U233" i="1" a="1"/>
  <c r="U233" i="1" s="1"/>
  <c r="V221" i="1" a="1"/>
  <c r="V221" i="1" s="1"/>
  <c r="V220" i="1" a="1"/>
  <c r="V220" i="1" s="1"/>
  <c r="U212" i="1" a="1"/>
  <c r="U212" i="1" s="1"/>
  <c r="U211" i="1" a="1"/>
  <c r="U211" i="1" s="1"/>
  <c r="V204" i="1" a="1"/>
  <c r="V204" i="1" s="1"/>
  <c r="U201" i="1" a="1"/>
  <c r="U201" i="1" s="1"/>
  <c r="V195" i="1" a="1"/>
  <c r="V195" i="1" s="1"/>
  <c r="U193" i="1" a="1"/>
  <c r="U193" i="1" s="1"/>
  <c r="V187" i="1" a="1"/>
  <c r="V187" i="1" s="1"/>
  <c r="U185" i="1" a="1"/>
  <c r="U185" i="1" s="1"/>
  <c r="V179" i="1" a="1"/>
  <c r="V179" i="1" s="1"/>
  <c r="U177" i="1" a="1"/>
  <c r="U177" i="1" s="1"/>
  <c r="V171" i="1" a="1"/>
  <c r="V171" i="1" s="1"/>
  <c r="U169" i="1" a="1"/>
  <c r="U169" i="1" s="1"/>
  <c r="V163" i="1" a="1"/>
  <c r="V163" i="1" s="1"/>
  <c r="U161" i="1" a="1"/>
  <c r="U161" i="1" s="1"/>
  <c r="V214" i="1" a="1"/>
  <c r="V214" i="1" s="1"/>
  <c r="V200" i="1" a="1"/>
  <c r="V200" i="1" s="1"/>
  <c r="U198" i="1" a="1"/>
  <c r="U198" i="1" s="1"/>
  <c r="V192" i="1" a="1"/>
  <c r="V192" i="1" s="1"/>
  <c r="U190" i="1" a="1"/>
  <c r="U190" i="1" s="1"/>
  <c r="V184" i="1" a="1"/>
  <c r="V184" i="1" s="1"/>
  <c r="U182" i="1" a="1"/>
  <c r="U182" i="1" s="1"/>
  <c r="V176" i="1" a="1"/>
  <c r="V176" i="1" s="1"/>
  <c r="U174" i="1" a="1"/>
  <c r="U174" i="1" s="1"/>
  <c r="U204" i="1" a="1"/>
  <c r="U204"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V161" i="1" a="1"/>
  <c r="V161" i="1" s="1"/>
  <c r="V159" i="1" a="1"/>
  <c r="V159"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68" i="1" a="1"/>
  <c r="V168" i="1" s="1"/>
  <c r="U167" i="1" a="1"/>
  <c r="U167" i="1" s="1"/>
  <c r="U159" i="1" a="1"/>
  <c r="U159" i="1" s="1"/>
  <c r="V152" i="1" a="1"/>
  <c r="V152" i="1" s="1"/>
  <c r="U150" i="1" a="1"/>
  <c r="U150" i="1" s="1"/>
  <c r="V144" i="1" a="1"/>
  <c r="V144" i="1" s="1"/>
  <c r="U142" i="1" a="1"/>
  <c r="U142" i="1" s="1"/>
  <c r="V136" i="1" a="1"/>
  <c r="V136" i="1" s="1"/>
  <c r="U134" i="1" a="1"/>
  <c r="U134" i="1" s="1"/>
  <c r="V169" i="1" a="1"/>
  <c r="V169" i="1" s="1"/>
  <c r="V166" i="1" a="1"/>
  <c r="V166" i="1" s="1"/>
  <c r="V164" i="1" a="1"/>
  <c r="V164"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U166" i="1" a="1"/>
  <c r="U166" i="1" s="1"/>
  <c r="V162" i="1" a="1"/>
  <c r="V162"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64" i="1" a="1"/>
  <c r="U164" i="1" s="1"/>
  <c r="V160" i="1" a="1"/>
  <c r="V160" i="1" s="1"/>
  <c r="V157" i="1" a="1"/>
  <c r="V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U162" i="1" a="1"/>
  <c r="U162" i="1" s="1"/>
  <c r="U160" i="1" a="1"/>
  <c r="U160" i="1" s="1"/>
  <c r="V158" i="1" a="1"/>
  <c r="V158"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U158" i="1" a="1"/>
  <c r="U158" i="1" s="1"/>
  <c r="U157" i="1" a="1"/>
  <c r="U157"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28" i="1" a="1"/>
  <c r="V28"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V41" i="1" a="1"/>
  <c r="V41" i="1" s="1"/>
  <c r="U39" i="1" a="1"/>
  <c r="U39" i="1" s="1"/>
  <c r="V33" i="1" a="1"/>
  <c r="V33" i="1" s="1"/>
  <c r="U31" i="1" a="1"/>
  <c r="U31"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113" i="1" a="1"/>
  <c r="V113" i="1" s="1"/>
  <c r="V109" i="1" a="1"/>
  <c r="V109" i="1" s="1"/>
  <c r="V108" i="1" a="1"/>
  <c r="V108"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35" i="1" a="1"/>
  <c r="V35" i="1" s="1"/>
  <c r="U33" i="1" a="1"/>
  <c r="U33" i="1" s="1"/>
  <c r="V27" i="1" a="1"/>
  <c r="V27" i="1" s="1"/>
  <c r="U25" i="1" a="1"/>
  <c r="U25" i="1" s="1"/>
  <c r="L15" i="1"/>
  <c r="D15" i="1"/>
  <c r="U126" i="1" a="1"/>
  <c r="U126" i="1" s="1"/>
  <c r="V111" i="1" a="1"/>
  <c r="V111"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V40" i="1" a="1"/>
  <c r="V40" i="1" s="1"/>
  <c r="U38" i="1" a="1"/>
  <c r="U38" i="1" s="1"/>
  <c r="V128" i="1" a="1"/>
  <c r="V128" i="1" s="1"/>
  <c r="U111" i="1" a="1"/>
  <c r="U111" i="1" s="1"/>
  <c r="U109" i="1" a="1"/>
  <c r="U109" i="1" s="1"/>
  <c r="U108" i="1" a="1"/>
  <c r="U108"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P17" i="1" s="1"/>
  <c r="V45" i="1" a="1"/>
  <c r="V45" i="1" s="1"/>
  <c r="U43" i="1" a="1"/>
  <c r="U43" i="1" s="1"/>
  <c r="V37" i="1" a="1"/>
  <c r="V37" i="1" s="1"/>
  <c r="U35" i="1" a="1"/>
  <c r="U35" i="1" s="1"/>
  <c r="U118" i="1" a="1"/>
  <c r="U118" i="1" s="1"/>
  <c r="H17" i="1" s="1"/>
  <c r="V112" i="1" a="1"/>
  <c r="V112" i="1" s="1"/>
  <c r="V110" i="1" a="1"/>
  <c r="V110" i="1" s="1"/>
  <c r="V106" i="1" a="1"/>
  <c r="V106" i="1" s="1"/>
  <c r="U104" i="1" a="1"/>
  <c r="U104" i="1" s="1"/>
  <c r="V98" i="1" a="1"/>
  <c r="V98" i="1" s="1"/>
  <c r="U96" i="1" a="1"/>
  <c r="U96" i="1" s="1"/>
  <c r="R17" i="1" s="1"/>
  <c r="R16" i="1" s="1"/>
  <c r="V90" i="1" a="1"/>
  <c r="V90" i="1" s="1"/>
  <c r="U88" i="1" a="1"/>
  <c r="U88" i="1" s="1"/>
  <c r="V82" i="1" a="1"/>
  <c r="V82" i="1" s="1"/>
  <c r="U80" i="1" a="1"/>
  <c r="U80" i="1" s="1"/>
  <c r="V74" i="1" a="1"/>
  <c r="V74" i="1" s="1"/>
  <c r="U72" i="1" a="1"/>
  <c r="U72" i="1" s="1"/>
  <c r="V66" i="1" a="1"/>
  <c r="V66" i="1" s="1"/>
  <c r="U64" i="1" a="1"/>
  <c r="U64" i="1" s="1"/>
  <c r="V58" i="1" a="1"/>
  <c r="V58" i="1" s="1"/>
  <c r="U56" i="1" a="1"/>
  <c r="U56" i="1" s="1"/>
  <c r="V50" i="1" a="1"/>
  <c r="V50" i="1" s="1"/>
  <c r="U48" i="1" a="1"/>
  <c r="U48" i="1" s="1"/>
  <c r="V42" i="1" a="1"/>
  <c r="V42" i="1" s="1"/>
  <c r="U40" i="1" a="1"/>
  <c r="U40" i="1" s="1"/>
  <c r="V34" i="1" a="1"/>
  <c r="V34" i="1" s="1"/>
  <c r="U32" i="1" a="1"/>
  <c r="U32" i="1" s="1"/>
  <c r="V120" i="1" a="1"/>
  <c r="V120" i="1" s="1"/>
  <c r="U112" i="1" a="1"/>
  <c r="U112" i="1" s="1"/>
  <c r="U110" i="1" a="1"/>
  <c r="U110"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J11" i="1"/>
  <c r="C13" i="1"/>
  <c r="E15" i="1"/>
  <c r="N15" i="1"/>
  <c r="J19" i="1"/>
  <c r="S19" i="1"/>
  <c r="J20" i="1"/>
  <c r="J3" i="1" s="1"/>
  <c r="I23" i="1" a="1"/>
  <c r="I23" i="1" s="1"/>
  <c r="N33" i="1" a="1"/>
  <c r="N33" i="1" s="1"/>
  <c r="T34" i="1" a="1"/>
  <c r="T34" i="1" s="1"/>
  <c r="I36" i="1" a="1"/>
  <c r="I36" i="1" s="1"/>
  <c r="U37" i="1" a="1"/>
  <c r="U37" i="1" s="1"/>
  <c r="V39" i="1" a="1"/>
  <c r="V39" i="1" s="1"/>
  <c r="J24" i="1" a="1"/>
  <c r="J24" i="1" s="1"/>
  <c r="T25" i="1" a="1"/>
  <c r="T25" i="1" s="1"/>
  <c r="J27" i="1" a="1"/>
  <c r="J27" i="1" s="1"/>
  <c r="U28" i="1" a="1"/>
  <c r="U28" i="1" s="1"/>
  <c r="J30" i="1" a="1"/>
  <c r="J30" i="1" s="1"/>
  <c r="V30" i="1" a="1"/>
  <c r="V30" i="1" s="1"/>
  <c r="H7" i="1"/>
  <c r="P7" i="1"/>
  <c r="C11" i="1"/>
  <c r="K11" i="1"/>
  <c r="D13" i="1"/>
  <c r="M13" i="1"/>
  <c r="F15" i="1"/>
  <c r="O15" i="1"/>
  <c r="K19" i="1"/>
  <c r="U24" i="1" a="1"/>
  <c r="U24" i="1" s="1"/>
  <c r="J25" i="1" a="1"/>
  <c r="J25" i="1" s="1"/>
  <c r="U26" i="1" a="1"/>
  <c r="U26" i="1" s="1"/>
  <c r="Q27" i="1" a="1"/>
  <c r="Q27" i="1" s="1"/>
  <c r="Q29" i="1" a="1"/>
  <c r="Q29" i="1" s="1"/>
  <c r="R32" i="1" a="1"/>
  <c r="R32" i="1" s="1"/>
  <c r="K40" i="1" a="1"/>
  <c r="K40" i="1" s="1"/>
  <c r="L40" i="1" s="1" a="1"/>
  <c r="L40" i="1" s="1"/>
  <c r="D11" i="1"/>
  <c r="D14" i="1" s="1"/>
  <c r="L11" i="1"/>
  <c r="E13" i="1"/>
  <c r="N13" i="1"/>
  <c r="G15" i="1"/>
  <c r="P15" i="1"/>
  <c r="C19" i="1"/>
  <c r="L19" i="1"/>
  <c r="C20" i="1"/>
  <c r="L20" i="1"/>
  <c r="L3" i="1" s="1"/>
  <c r="J23" i="1" a="1"/>
  <c r="J23" i="1" s="1"/>
  <c r="U23" i="1" a="1"/>
  <c r="U23" i="1" s="1"/>
  <c r="N20" i="1"/>
  <c r="N3" i="1" s="1"/>
  <c r="F20" i="1"/>
  <c r="F3" i="1" s="1"/>
  <c r="H19" i="1"/>
  <c r="K24" i="1" a="1"/>
  <c r="K24" i="1" s="1"/>
  <c r="L24" i="1" s="1" a="1"/>
  <c r="L24" i="1" s="1"/>
  <c r="K26" i="1" a="1"/>
  <c r="K26" i="1" s="1"/>
  <c r="L26" i="1" s="1" a="1"/>
  <c r="L26" i="1" s="1"/>
  <c r="K27" i="1" a="1"/>
  <c r="K27" i="1" s="1"/>
  <c r="L27" i="1" s="1" a="1"/>
  <c r="L27" i="1" s="1"/>
  <c r="I28" i="1" a="1"/>
  <c r="I28" i="1" s="1"/>
  <c r="R29" i="1" a="1"/>
  <c r="R29" i="1" s="1"/>
  <c r="J31" i="1" a="1"/>
  <c r="J31" i="1" s="1"/>
  <c r="V31" i="1" a="1"/>
  <c r="V31" i="1" s="1"/>
  <c r="S32" i="1" a="1"/>
  <c r="S32" i="1" s="1"/>
  <c r="S33" i="1" a="1"/>
  <c r="S33" i="1" s="1"/>
  <c r="I35" i="1" a="1"/>
  <c r="I35" i="1" s="1"/>
  <c r="J38" i="1" a="1"/>
  <c r="J38" i="1" s="1"/>
  <c r="N298" i="1" a="1"/>
  <c r="N298" i="1" s="1"/>
  <c r="N323" i="1" a="1"/>
  <c r="N323" i="1" s="1"/>
  <c r="N315" i="1" a="1"/>
  <c r="N315" i="1" s="1"/>
  <c r="N297" i="1" a="1"/>
  <c r="N297" i="1" s="1"/>
  <c r="N322" i="1" a="1"/>
  <c r="N322" i="1" s="1"/>
  <c r="N314" i="1" a="1"/>
  <c r="N314" i="1" s="1"/>
  <c r="N309" i="1" a="1"/>
  <c r="N309" i="1" s="1"/>
  <c r="N301" i="1" a="1"/>
  <c r="N301" i="1" s="1"/>
  <c r="N330" i="1" a="1"/>
  <c r="N330" i="1" s="1"/>
  <c r="N327" i="1" a="1"/>
  <c r="N327" i="1" s="1"/>
  <c r="N333" i="1" a="1"/>
  <c r="N333" i="1" s="1"/>
  <c r="N324" i="1" a="1"/>
  <c r="N324" i="1" s="1"/>
  <c r="N316" i="1" a="1"/>
  <c r="N316" i="1" s="1"/>
  <c r="N331" i="1" a="1"/>
  <c r="N331" i="1" s="1"/>
  <c r="N299" i="1" a="1"/>
  <c r="N299" i="1" s="1"/>
  <c r="N329" i="1" a="1"/>
  <c r="N329" i="1" s="1"/>
  <c r="N312" i="1" a="1"/>
  <c r="N312" i="1" s="1"/>
  <c r="N300" i="1" a="1"/>
  <c r="N300" i="1" s="1"/>
  <c r="N288" i="1" a="1"/>
  <c r="N288" i="1" s="1"/>
  <c r="N280" i="1" a="1"/>
  <c r="N280" i="1" s="1"/>
  <c r="N319" i="1" a="1"/>
  <c r="N319" i="1" s="1"/>
  <c r="N306" i="1" a="1"/>
  <c r="N306" i="1" s="1"/>
  <c r="N305" i="1" a="1"/>
  <c r="N305" i="1" s="1"/>
  <c r="N295" i="1" a="1"/>
  <c r="N295" i="1" s="1"/>
  <c r="N287" i="1" a="1"/>
  <c r="N287" i="1" s="1"/>
  <c r="N318" i="1" a="1"/>
  <c r="N318" i="1" s="1"/>
  <c r="N307" i="1" a="1"/>
  <c r="N307" i="1" s="1"/>
  <c r="N304" i="1" a="1"/>
  <c r="N304" i="1" s="1"/>
  <c r="N292" i="1" a="1"/>
  <c r="N292" i="1" s="1"/>
  <c r="N328" i="1" a="1"/>
  <c r="N328" i="1" s="1"/>
  <c r="N317" i="1" a="1"/>
  <c r="N317" i="1" s="1"/>
  <c r="N308" i="1" a="1"/>
  <c r="N308" i="1" s="1"/>
  <c r="N289" i="1" a="1"/>
  <c r="N289" i="1" s="1"/>
  <c r="N281" i="1" a="1"/>
  <c r="N281" i="1" s="1"/>
  <c r="N273" i="1" a="1"/>
  <c r="N273" i="1" s="1"/>
  <c r="N265" i="1" a="1"/>
  <c r="N265" i="1" s="1"/>
  <c r="N257" i="1" a="1"/>
  <c r="N257" i="1" s="1"/>
  <c r="N249" i="1" a="1"/>
  <c r="N249" i="1" s="1"/>
  <c r="N311" i="1" a="1"/>
  <c r="N311" i="1" s="1"/>
  <c r="N310" i="1" a="1"/>
  <c r="N310" i="1" s="1"/>
  <c r="N293" i="1" a="1"/>
  <c r="N293" i="1" s="1"/>
  <c r="N290" i="1" a="1"/>
  <c r="N290" i="1" s="1"/>
  <c r="N285" i="1" a="1"/>
  <c r="N285" i="1" s="1"/>
  <c r="N277" i="1" a="1"/>
  <c r="N277" i="1" s="1"/>
  <c r="N274" i="1" a="1"/>
  <c r="N274" i="1" s="1"/>
  <c r="N332" i="1" a="1"/>
  <c r="N332" i="1" s="1"/>
  <c r="N320" i="1" a="1"/>
  <c r="N320" i="1" s="1"/>
  <c r="N313" i="1" a="1"/>
  <c r="N313" i="1" s="1"/>
  <c r="N279" i="1" a="1"/>
  <c r="N279" i="1" s="1"/>
  <c r="N262" i="1" a="1"/>
  <c r="N262" i="1" s="1"/>
  <c r="N261" i="1" a="1"/>
  <c r="N261" i="1" s="1"/>
  <c r="N294" i="1" a="1"/>
  <c r="N294" i="1" s="1"/>
  <c r="N283" i="1" a="1"/>
  <c r="N283" i="1" s="1"/>
  <c r="N275" i="1" a="1"/>
  <c r="N275" i="1" s="1"/>
  <c r="N263" i="1" a="1"/>
  <c r="N263" i="1" s="1"/>
  <c r="N260" i="1" a="1"/>
  <c r="N260" i="1" s="1"/>
  <c r="N244" i="1" a="1"/>
  <c r="N244" i="1" s="1"/>
  <c r="N296" i="1" a="1"/>
  <c r="N296" i="1" s="1"/>
  <c r="N303" i="1" a="1"/>
  <c r="N303" i="1" s="1"/>
  <c r="N264" i="1" a="1"/>
  <c r="N264" i="1" s="1"/>
  <c r="N241" i="1" a="1"/>
  <c r="N241" i="1" s="1"/>
  <c r="N233" i="1" a="1"/>
  <c r="N233" i="1" s="1"/>
  <c r="N325" i="1" a="1"/>
  <c r="N325" i="1" s="1"/>
  <c r="N321" i="1" a="1"/>
  <c r="N321" i="1" s="1"/>
  <c r="N286" i="1" a="1"/>
  <c r="N286" i="1" s="1"/>
  <c r="N278" i="1" a="1"/>
  <c r="N278" i="1" s="1"/>
  <c r="N267" i="1" a="1"/>
  <c r="N267" i="1" s="1"/>
  <c r="N266" i="1" a="1"/>
  <c r="N266" i="1" s="1"/>
  <c r="N282" i="1" a="1"/>
  <c r="N282" i="1" s="1"/>
  <c r="N270" i="1" a="1"/>
  <c r="N270" i="1" s="1"/>
  <c r="N269" i="1" a="1"/>
  <c r="N269" i="1" s="1"/>
  <c r="N254" i="1" a="1"/>
  <c r="N254" i="1" s="1"/>
  <c r="N253" i="1" a="1"/>
  <c r="N253" i="1" s="1"/>
  <c r="N326" i="1" a="1"/>
  <c r="N326" i="1" s="1"/>
  <c r="N284" i="1" a="1"/>
  <c r="N284" i="1" s="1"/>
  <c r="N276" i="1" a="1"/>
  <c r="N276" i="1" s="1"/>
  <c r="N271" i="1" a="1"/>
  <c r="N271" i="1" s="1"/>
  <c r="N268" i="1" a="1"/>
  <c r="N268" i="1" s="1"/>
  <c r="N255" i="1" a="1"/>
  <c r="N255" i="1" s="1"/>
  <c r="N302" i="1" a="1"/>
  <c r="N302" i="1" s="1"/>
  <c r="N291" i="1" a="1"/>
  <c r="N291" i="1" s="1"/>
  <c r="N272" i="1" a="1"/>
  <c r="N272" i="1" s="1"/>
  <c r="N256" i="1" a="1"/>
  <c r="N256" i="1" s="1"/>
  <c r="N245" i="1" a="1"/>
  <c r="N245" i="1" s="1"/>
  <c r="N237" i="1" a="1"/>
  <c r="N237" i="1" s="1"/>
  <c r="N240" i="1" a="1"/>
  <c r="N240" i="1" s="1"/>
  <c r="N225" i="1" a="1"/>
  <c r="N225" i="1" s="1"/>
  <c r="N217" i="1" a="1"/>
  <c r="N217" i="1" s="1"/>
  <c r="N209" i="1" a="1"/>
  <c r="N209" i="1" s="1"/>
  <c r="N251" i="1" a="1"/>
  <c r="N251" i="1" s="1"/>
  <c r="N235" i="1" a="1"/>
  <c r="N235" i="1" s="1"/>
  <c r="N234" i="1" a="1"/>
  <c r="N234" i="1" s="1"/>
  <c r="N230" i="1" a="1"/>
  <c r="N230" i="1" s="1"/>
  <c r="N222" i="1" a="1"/>
  <c r="N222" i="1" s="1"/>
  <c r="N243" i="1" a="1"/>
  <c r="N243" i="1" s="1"/>
  <c r="N239" i="1" a="1"/>
  <c r="N239" i="1" s="1"/>
  <c r="N227" i="1" a="1"/>
  <c r="N227" i="1" s="1"/>
  <c r="N219" i="1" a="1"/>
  <c r="N219" i="1" s="1"/>
  <c r="N211" i="1" a="1"/>
  <c r="N211" i="1" s="1"/>
  <c r="N259" i="1" a="1"/>
  <c r="N259" i="1" s="1"/>
  <c r="N236" i="1" a="1"/>
  <c r="N236" i="1" s="1"/>
  <c r="N232" i="1" a="1"/>
  <c r="N232" i="1" s="1"/>
  <c r="N224" i="1" a="1"/>
  <c r="N224" i="1" s="1"/>
  <c r="N216" i="1" a="1"/>
  <c r="N216" i="1" s="1"/>
  <c r="N229" i="1" a="1"/>
  <c r="N229" i="1" s="1"/>
  <c r="N221" i="1" a="1"/>
  <c r="N221" i="1" s="1"/>
  <c r="N213" i="1" a="1"/>
  <c r="N213" i="1" s="1"/>
  <c r="N205" i="1" a="1"/>
  <c r="N205" i="1" s="1"/>
  <c r="N258" i="1" a="1"/>
  <c r="N258" i="1" s="1"/>
  <c r="N246" i="1" a="1"/>
  <c r="N246" i="1" s="1"/>
  <c r="N226" i="1" a="1"/>
  <c r="N226" i="1" s="1"/>
  <c r="N218" i="1" a="1"/>
  <c r="N218" i="1" s="1"/>
  <c r="N252" i="1" a="1"/>
  <c r="N252" i="1" s="1"/>
  <c r="N250" i="1" a="1"/>
  <c r="N250" i="1" s="1"/>
  <c r="N248" i="1" a="1"/>
  <c r="N248" i="1" s="1"/>
  <c r="N247" i="1" a="1"/>
  <c r="N247" i="1" s="1"/>
  <c r="N242" i="1" a="1"/>
  <c r="N242" i="1" s="1"/>
  <c r="N228" i="1" a="1"/>
  <c r="N228" i="1" s="1"/>
  <c r="N220" i="1" a="1"/>
  <c r="N220" i="1" s="1"/>
  <c r="N212" i="1" a="1"/>
  <c r="N212" i="1" s="1"/>
  <c r="N204" i="1" a="1"/>
  <c r="N204" i="1" s="1"/>
  <c r="N238" i="1" a="1"/>
  <c r="N238" i="1" s="1"/>
  <c r="N210" i="1" a="1"/>
  <c r="N210" i="1" s="1"/>
  <c r="N196" i="1" a="1"/>
  <c r="N196" i="1" s="1"/>
  <c r="N188" i="1" a="1"/>
  <c r="N188" i="1" s="1"/>
  <c r="N180" i="1" a="1"/>
  <c r="N180" i="1" s="1"/>
  <c r="N172" i="1" a="1"/>
  <c r="N172" i="1" s="1"/>
  <c r="N164" i="1" a="1"/>
  <c r="N164" i="1" s="1"/>
  <c r="N215" i="1" a="1"/>
  <c r="N215" i="1" s="1"/>
  <c r="N201" i="1" a="1"/>
  <c r="N201" i="1" s="1"/>
  <c r="N193" i="1" a="1"/>
  <c r="N193" i="1" s="1"/>
  <c r="N185" i="1" a="1"/>
  <c r="N185" i="1" s="1"/>
  <c r="N177" i="1" a="1"/>
  <c r="N177" i="1" s="1"/>
  <c r="N169" i="1" a="1"/>
  <c r="N169" i="1" s="1"/>
  <c r="N206" i="1" a="1"/>
  <c r="N206" i="1" s="1"/>
  <c r="N198" i="1" a="1"/>
  <c r="N198" i="1" s="1"/>
  <c r="N190" i="1" a="1"/>
  <c r="N190" i="1" s="1"/>
  <c r="N182" i="1" a="1"/>
  <c r="N182" i="1" s="1"/>
  <c r="N174" i="1" a="1"/>
  <c r="N174" i="1" s="1"/>
  <c r="N166" i="1" a="1"/>
  <c r="N166" i="1" s="1"/>
  <c r="N214" i="1" a="1"/>
  <c r="N214" i="1" s="1"/>
  <c r="N208" i="1" a="1"/>
  <c r="N208" i="1" s="1"/>
  <c r="N207" i="1" a="1"/>
  <c r="N207" i="1" s="1"/>
  <c r="N195" i="1" a="1"/>
  <c r="N195" i="1" s="1"/>
  <c r="N187" i="1" a="1"/>
  <c r="N187" i="1" s="1"/>
  <c r="N179" i="1" a="1"/>
  <c r="N179" i="1" s="1"/>
  <c r="N171" i="1" a="1"/>
  <c r="N171" i="1" s="1"/>
  <c r="N231" i="1" a="1"/>
  <c r="N231" i="1" s="1"/>
  <c r="N203" i="1" a="1"/>
  <c r="N203" i="1" s="1"/>
  <c r="N200" i="1" a="1"/>
  <c r="N200" i="1" s="1"/>
  <c r="N192" i="1" a="1"/>
  <c r="N192" i="1" s="1"/>
  <c r="N184" i="1" a="1"/>
  <c r="N184" i="1" s="1"/>
  <c r="N176" i="1" a="1"/>
  <c r="N176" i="1" s="1"/>
  <c r="N168" i="1" a="1"/>
  <c r="N168" i="1" s="1"/>
  <c r="N197" i="1" a="1"/>
  <c r="N197" i="1" s="1"/>
  <c r="N189" i="1" a="1"/>
  <c r="N189" i="1" s="1"/>
  <c r="N181" i="1" a="1"/>
  <c r="N181" i="1" s="1"/>
  <c r="N173" i="1" a="1"/>
  <c r="N173" i="1" s="1"/>
  <c r="N165" i="1" a="1"/>
  <c r="N165" i="1" s="1"/>
  <c r="N157" i="1" a="1"/>
  <c r="N157" i="1" s="1"/>
  <c r="N223" i="1" a="1"/>
  <c r="N223" i="1" s="1"/>
  <c r="N202" i="1" a="1"/>
  <c r="N202" i="1" s="1"/>
  <c r="N194" i="1" a="1"/>
  <c r="N194" i="1" s="1"/>
  <c r="N186" i="1" a="1"/>
  <c r="N186" i="1" s="1"/>
  <c r="N178" i="1" a="1"/>
  <c r="N178" i="1" s="1"/>
  <c r="N170" i="1" a="1"/>
  <c r="N170" i="1" s="1"/>
  <c r="N199" i="1" a="1"/>
  <c r="N199" i="1" s="1"/>
  <c r="N191" i="1" a="1"/>
  <c r="N191" i="1" s="1"/>
  <c r="N183" i="1" a="1"/>
  <c r="N183" i="1" s="1"/>
  <c r="N175" i="1" a="1"/>
  <c r="N175" i="1" s="1"/>
  <c r="N167" i="1" a="1"/>
  <c r="N167" i="1" s="1"/>
  <c r="N159" i="1" a="1"/>
  <c r="N159" i="1" s="1"/>
  <c r="N160" i="1" a="1"/>
  <c r="N160" i="1" s="1"/>
  <c r="N152" i="1" a="1"/>
  <c r="N152" i="1" s="1"/>
  <c r="N144" i="1" a="1"/>
  <c r="N144" i="1" s="1"/>
  <c r="N136" i="1" a="1"/>
  <c r="N136" i="1" s="1"/>
  <c r="N128" i="1" a="1"/>
  <c r="N128" i="1" s="1"/>
  <c r="N120" i="1" a="1"/>
  <c r="N120" i="1" s="1"/>
  <c r="N112" i="1" a="1"/>
  <c r="N112" i="1" s="1"/>
  <c r="N149" i="1" a="1"/>
  <c r="N149" i="1" s="1"/>
  <c r="N141" i="1" a="1"/>
  <c r="N141" i="1" s="1"/>
  <c r="N133" i="1" a="1"/>
  <c r="N133" i="1" s="1"/>
  <c r="N125" i="1" a="1"/>
  <c r="N125" i="1" s="1"/>
  <c r="N117" i="1" a="1"/>
  <c r="N117" i="1" s="1"/>
  <c r="N109" i="1" a="1"/>
  <c r="N109" i="1" s="1"/>
  <c r="N163" i="1" a="1"/>
  <c r="N163" i="1" s="1"/>
  <c r="N161" i="1" a="1"/>
  <c r="N161" i="1" s="1"/>
  <c r="N158" i="1" a="1"/>
  <c r="N158" i="1" s="1"/>
  <c r="N154" i="1" a="1"/>
  <c r="N154" i="1" s="1"/>
  <c r="N146" i="1" a="1"/>
  <c r="N146" i="1" s="1"/>
  <c r="N138" i="1" a="1"/>
  <c r="N138" i="1" s="1"/>
  <c r="N130" i="1" a="1"/>
  <c r="N130" i="1" s="1"/>
  <c r="N151" i="1" a="1"/>
  <c r="N151" i="1" s="1"/>
  <c r="N143" i="1" a="1"/>
  <c r="N143" i="1" s="1"/>
  <c r="N135" i="1" a="1"/>
  <c r="N135" i="1" s="1"/>
  <c r="N127" i="1" a="1"/>
  <c r="N127" i="1" s="1"/>
  <c r="N119" i="1" a="1"/>
  <c r="N119" i="1" s="1"/>
  <c r="N111" i="1" a="1"/>
  <c r="N111" i="1" s="1"/>
  <c r="N156" i="1" a="1"/>
  <c r="N156" i="1" s="1"/>
  <c r="N148" i="1" a="1"/>
  <c r="N148" i="1" s="1"/>
  <c r="N140" i="1" a="1"/>
  <c r="N140" i="1" s="1"/>
  <c r="N132" i="1" a="1"/>
  <c r="N132" i="1" s="1"/>
  <c r="N124" i="1" a="1"/>
  <c r="N124" i="1" s="1"/>
  <c r="N116" i="1" a="1"/>
  <c r="N116" i="1" s="1"/>
  <c r="N153" i="1" a="1"/>
  <c r="N153" i="1" s="1"/>
  <c r="N145" i="1" a="1"/>
  <c r="N145" i="1" s="1"/>
  <c r="N137" i="1" a="1"/>
  <c r="N137" i="1" s="1"/>
  <c r="N129" i="1" a="1"/>
  <c r="N129" i="1" s="1"/>
  <c r="N121" i="1" a="1"/>
  <c r="N121" i="1" s="1"/>
  <c r="N113" i="1" a="1"/>
  <c r="N113" i="1" s="1"/>
  <c r="N150" i="1" a="1"/>
  <c r="N150" i="1" s="1"/>
  <c r="N142" i="1" a="1"/>
  <c r="N142" i="1" s="1"/>
  <c r="N134" i="1" a="1"/>
  <c r="N134" i="1" s="1"/>
  <c r="N126" i="1" a="1"/>
  <c r="N126" i="1" s="1"/>
  <c r="N118" i="1" a="1"/>
  <c r="N118" i="1" s="1"/>
  <c r="N110" i="1" a="1"/>
  <c r="N110" i="1" s="1"/>
  <c r="N162" i="1" a="1"/>
  <c r="N162" i="1" s="1"/>
  <c r="N155" i="1" a="1"/>
  <c r="N155" i="1" s="1"/>
  <c r="N147" i="1" a="1"/>
  <c r="N147" i="1" s="1"/>
  <c r="N139" i="1" a="1"/>
  <c r="N139" i="1" s="1"/>
  <c r="N131" i="1" a="1"/>
  <c r="N131" i="1" s="1"/>
  <c r="N123" i="1" a="1"/>
  <c r="N123" i="1" s="1"/>
  <c r="N115" i="1" a="1"/>
  <c r="N115" i="1" s="1"/>
  <c r="N102" i="1" a="1"/>
  <c r="N102" i="1" s="1"/>
  <c r="N94" i="1" a="1"/>
  <c r="N94" i="1" s="1"/>
  <c r="N86" i="1" a="1"/>
  <c r="N86" i="1" s="1"/>
  <c r="N78" i="1" a="1"/>
  <c r="N78" i="1" s="1"/>
  <c r="N70" i="1" a="1"/>
  <c r="N70" i="1" s="1"/>
  <c r="N62" i="1" a="1"/>
  <c r="N62" i="1" s="1"/>
  <c r="N54" i="1" a="1"/>
  <c r="N54" i="1" s="1"/>
  <c r="N46" i="1" a="1"/>
  <c r="N46" i="1" s="1"/>
  <c r="N38" i="1" a="1"/>
  <c r="N38" i="1" s="1"/>
  <c r="N30" i="1" a="1"/>
  <c r="N30" i="1" s="1"/>
  <c r="N107" i="1" a="1"/>
  <c r="N107" i="1" s="1"/>
  <c r="N99" i="1" a="1"/>
  <c r="N99" i="1" s="1"/>
  <c r="N91" i="1" a="1"/>
  <c r="N91" i="1" s="1"/>
  <c r="N83" i="1" a="1"/>
  <c r="N83" i="1" s="1"/>
  <c r="N75" i="1" a="1"/>
  <c r="N75" i="1" s="1"/>
  <c r="N67" i="1" a="1"/>
  <c r="N67" i="1" s="1"/>
  <c r="N59" i="1" a="1"/>
  <c r="N59" i="1" s="1"/>
  <c r="N51" i="1" a="1"/>
  <c r="N51" i="1" s="1"/>
  <c r="N43" i="1" a="1"/>
  <c r="N43" i="1" s="1"/>
  <c r="N35" i="1" a="1"/>
  <c r="N35" i="1" s="1"/>
  <c r="N27" i="1" a="1"/>
  <c r="N27" i="1" s="1"/>
  <c r="N122" i="1" a="1"/>
  <c r="N122" i="1" s="1"/>
  <c r="N104" i="1" a="1"/>
  <c r="N104" i="1" s="1"/>
  <c r="N96" i="1" a="1"/>
  <c r="N96" i="1" s="1"/>
  <c r="N88" i="1" a="1"/>
  <c r="N88" i="1" s="1"/>
  <c r="N80" i="1" a="1"/>
  <c r="N80" i="1" s="1"/>
  <c r="N72" i="1" a="1"/>
  <c r="N72" i="1" s="1"/>
  <c r="N64" i="1" a="1"/>
  <c r="N64" i="1" s="1"/>
  <c r="N56" i="1" a="1"/>
  <c r="N56" i="1" s="1"/>
  <c r="N48" i="1" a="1"/>
  <c r="N48" i="1" s="1"/>
  <c r="N40" i="1" a="1"/>
  <c r="N40" i="1" s="1"/>
  <c r="N101" i="1" a="1"/>
  <c r="N101" i="1" s="1"/>
  <c r="N93" i="1" a="1"/>
  <c r="N93" i="1" s="1"/>
  <c r="N85" i="1" a="1"/>
  <c r="N85" i="1" s="1"/>
  <c r="N77" i="1" a="1"/>
  <c r="N77" i="1" s="1"/>
  <c r="N69" i="1" a="1"/>
  <c r="N69" i="1" s="1"/>
  <c r="N61" i="1" a="1"/>
  <c r="N61" i="1" s="1"/>
  <c r="N53" i="1" a="1"/>
  <c r="N53" i="1" s="1"/>
  <c r="N45" i="1" a="1"/>
  <c r="N45" i="1" s="1"/>
  <c r="N37" i="1" a="1"/>
  <c r="N37" i="1" s="1"/>
  <c r="N29" i="1" a="1"/>
  <c r="N29" i="1" s="1"/>
  <c r="N106" i="1" a="1"/>
  <c r="N106" i="1" s="1"/>
  <c r="N98" i="1" a="1"/>
  <c r="N98" i="1" s="1"/>
  <c r="N90" i="1" a="1"/>
  <c r="N90" i="1" s="1"/>
  <c r="N82" i="1" a="1"/>
  <c r="N82" i="1" s="1"/>
  <c r="N74" i="1" a="1"/>
  <c r="N74" i="1" s="1"/>
  <c r="N66" i="1" a="1"/>
  <c r="N66" i="1" s="1"/>
  <c r="N58" i="1" a="1"/>
  <c r="N58" i="1" s="1"/>
  <c r="N50" i="1" a="1"/>
  <c r="N50" i="1" s="1"/>
  <c r="N42" i="1" a="1"/>
  <c r="N42" i="1" s="1"/>
  <c r="N34" i="1" a="1"/>
  <c r="N34" i="1" s="1"/>
  <c r="N103" i="1" a="1"/>
  <c r="N103" i="1" s="1"/>
  <c r="N95" i="1" a="1"/>
  <c r="N95" i="1" s="1"/>
  <c r="N87" i="1" a="1"/>
  <c r="N87" i="1" s="1"/>
  <c r="N79" i="1" a="1"/>
  <c r="N79" i="1" s="1"/>
  <c r="N71" i="1" a="1"/>
  <c r="N71" i="1" s="1"/>
  <c r="N63" i="1" a="1"/>
  <c r="N63" i="1" s="1"/>
  <c r="N55" i="1" a="1"/>
  <c r="N55" i="1" s="1"/>
  <c r="N47" i="1" a="1"/>
  <c r="N47" i="1" s="1"/>
  <c r="N39" i="1" a="1"/>
  <c r="N39" i="1" s="1"/>
  <c r="N31" i="1" a="1"/>
  <c r="N31" i="1" s="1"/>
  <c r="N100" i="1" a="1"/>
  <c r="N100" i="1" s="1"/>
  <c r="N92" i="1" a="1"/>
  <c r="N92" i="1" s="1"/>
  <c r="N84" i="1" a="1"/>
  <c r="N84" i="1" s="1"/>
  <c r="N76" i="1" a="1"/>
  <c r="N76" i="1" s="1"/>
  <c r="N68" i="1" a="1"/>
  <c r="N68" i="1" s="1"/>
  <c r="N60" i="1" a="1"/>
  <c r="N60" i="1" s="1"/>
  <c r="N52" i="1" a="1"/>
  <c r="N52" i="1" s="1"/>
  <c r="N44" i="1" a="1"/>
  <c r="N44" i="1" s="1"/>
  <c r="N36" i="1" a="1"/>
  <c r="N36" i="1" s="1"/>
  <c r="N28" i="1" a="1"/>
  <c r="N28" i="1" s="1"/>
  <c r="N114" i="1" a="1"/>
  <c r="N114" i="1" s="1"/>
  <c r="N108" i="1" a="1"/>
  <c r="N108" i="1" s="1"/>
  <c r="N105" i="1" a="1"/>
  <c r="N105" i="1" s="1"/>
  <c r="N97" i="1" a="1"/>
  <c r="N97" i="1" s="1"/>
  <c r="N89" i="1" a="1"/>
  <c r="N89" i="1" s="1"/>
  <c r="N81" i="1" a="1"/>
  <c r="N81" i="1" s="1"/>
  <c r="N73" i="1" a="1"/>
  <c r="N73" i="1" s="1"/>
  <c r="N65" i="1" a="1"/>
  <c r="N65" i="1" s="1"/>
  <c r="N57" i="1" a="1"/>
  <c r="N57" i="1" s="1"/>
  <c r="N49" i="1" a="1"/>
  <c r="N49" i="1" s="1"/>
  <c r="N41" i="1" a="1"/>
  <c r="N41" i="1" s="1"/>
  <c r="E11" i="1"/>
  <c r="E14" i="1" s="1"/>
  <c r="M11" i="1"/>
  <c r="M14" i="1" s="1"/>
  <c r="F13" i="1"/>
  <c r="P13" i="1"/>
  <c r="H15" i="1"/>
  <c r="Q15" i="1"/>
  <c r="D19" i="1"/>
  <c r="M19" i="1"/>
  <c r="D20" i="1"/>
  <c r="D3" i="1" s="1"/>
  <c r="M20" i="1"/>
  <c r="M3" i="1" s="1"/>
  <c r="K23" i="1" a="1"/>
  <c r="K23" i="1" s="1"/>
  <c r="L23" i="1" s="1" a="1"/>
  <c r="L23" i="1" s="1"/>
  <c r="E24" i="1"/>
  <c r="V24" i="1" a="1"/>
  <c r="V24" i="1" s="1"/>
  <c r="K25" i="1" a="1"/>
  <c r="K25" i="1" s="1"/>
  <c r="L25" i="1" s="1" a="1"/>
  <c r="L25" i="1" s="1"/>
  <c r="V25" i="1" a="1"/>
  <c r="V25" i="1" s="1"/>
  <c r="V26" i="1" a="1"/>
  <c r="V26" i="1" s="1"/>
  <c r="Q28" i="1" a="1"/>
  <c r="Q28" i="1" s="1"/>
  <c r="M28" i="1" s="1"/>
  <c r="I29" i="1" a="1"/>
  <c r="I29" i="1" s="1"/>
  <c r="K31" i="1" a="1"/>
  <c r="K31" i="1" s="1"/>
  <c r="L31" i="1" s="1" a="1"/>
  <c r="L31" i="1" s="1"/>
  <c r="Q36" i="1" a="1"/>
  <c r="Q36" i="1" s="1"/>
  <c r="M36" i="1" s="1"/>
  <c r="V23" i="1" a="1"/>
  <c r="V23" i="1" s="1"/>
  <c r="R24" i="1" a="1"/>
  <c r="R24" i="1" s="1"/>
  <c r="R25" i="1" a="1"/>
  <c r="R25" i="1" s="1"/>
  <c r="R26" i="1" a="1"/>
  <c r="R26" i="1" s="1"/>
  <c r="J28" i="1" a="1"/>
  <c r="J28" i="1" s="1"/>
  <c r="R28" i="1" a="1"/>
  <c r="R28" i="1" s="1"/>
  <c r="V32" i="1" a="1"/>
  <c r="V32" i="1" s="1"/>
  <c r="K297" i="1" a="1"/>
  <c r="K297" i="1" s="1"/>
  <c r="L297" i="1" s="1" a="1"/>
  <c r="L297" i="1" s="1"/>
  <c r="J331" i="1" a="1"/>
  <c r="J331" i="1" s="1"/>
  <c r="J328" i="1" a="1"/>
  <c r="J328" i="1" s="1"/>
  <c r="I326" i="1" a="1"/>
  <c r="I326" i="1" s="1"/>
  <c r="K322" i="1" a="1"/>
  <c r="K322" i="1" s="1"/>
  <c r="L322" i="1" s="1" a="1"/>
  <c r="L322" i="1" s="1"/>
  <c r="J320" i="1" a="1"/>
  <c r="J320" i="1" s="1"/>
  <c r="I318" i="1" a="1"/>
  <c r="I318" i="1" s="1"/>
  <c r="K332" i="1" a="1"/>
  <c r="K332" i="1" s="1"/>
  <c r="L332" i="1" s="1" a="1"/>
  <c r="L332" i="1" s="1"/>
  <c r="J330" i="1" a="1"/>
  <c r="J330"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00" i="1" a="1"/>
  <c r="I300" i="1" s="1"/>
  <c r="K308" i="1" a="1"/>
  <c r="K308" i="1" s="1"/>
  <c r="L308" i="1" s="1" a="1"/>
  <c r="L308" i="1" s="1"/>
  <c r="J306" i="1" a="1"/>
  <c r="J306" i="1" s="1"/>
  <c r="I304" i="1" a="1"/>
  <c r="I304" i="1" s="1"/>
  <c r="J333" i="1" a="1"/>
  <c r="J333" i="1" s="1"/>
  <c r="I297" i="1" a="1"/>
  <c r="I297" i="1" s="1"/>
  <c r="K326" i="1" a="1"/>
  <c r="K326" i="1" s="1"/>
  <c r="L326" i="1" s="1" a="1"/>
  <c r="L326" i="1" s="1"/>
  <c r="K298" i="1" a="1"/>
  <c r="K298" i="1" s="1"/>
  <c r="L298" i="1" s="1" a="1"/>
  <c r="L298" i="1" s="1"/>
  <c r="J332" i="1" a="1"/>
  <c r="J332" i="1" s="1"/>
  <c r="I330" i="1" a="1"/>
  <c r="I330" i="1" s="1"/>
  <c r="J329" i="1" a="1"/>
  <c r="J329" i="1" s="1"/>
  <c r="I327" i="1" a="1"/>
  <c r="I327" i="1" s="1"/>
  <c r="K323" i="1" a="1"/>
  <c r="K323" i="1" s="1"/>
  <c r="L323" i="1" s="1" a="1"/>
  <c r="L323" i="1" s="1"/>
  <c r="J321" i="1" a="1"/>
  <c r="J321" i="1" s="1"/>
  <c r="I319" i="1" a="1"/>
  <c r="I319" i="1" s="1"/>
  <c r="K315" i="1" a="1"/>
  <c r="K315" i="1" s="1"/>
  <c r="L315" i="1" s="1" a="1"/>
  <c r="L315" i="1" s="1"/>
  <c r="K333" i="1" a="1"/>
  <c r="K333" i="1" s="1"/>
  <c r="L333" i="1" s="1" a="1"/>
  <c r="L333" i="1" s="1"/>
  <c r="I332" i="1" a="1"/>
  <c r="I332" i="1" s="1"/>
  <c r="K327" i="1" a="1"/>
  <c r="K327" i="1" s="1"/>
  <c r="L327" i="1" s="1" a="1"/>
  <c r="L327" i="1" s="1"/>
  <c r="I324" i="1" a="1"/>
  <c r="I324" i="1" s="1"/>
  <c r="J323" i="1" a="1"/>
  <c r="J323" i="1" s="1"/>
  <c r="J322" i="1" a="1"/>
  <c r="J322" i="1" s="1"/>
  <c r="K319" i="1" a="1"/>
  <c r="K319" i="1" s="1"/>
  <c r="L319" i="1" s="1" a="1"/>
  <c r="L319" i="1" s="1"/>
  <c r="K314" i="1" a="1"/>
  <c r="K314" i="1" s="1"/>
  <c r="L314" i="1" s="1" a="1"/>
  <c r="L314" i="1" s="1"/>
  <c r="J312" i="1" a="1"/>
  <c r="J312" i="1" s="1"/>
  <c r="J300" i="1" a="1"/>
  <c r="J300" i="1" s="1"/>
  <c r="K331" i="1" a="1"/>
  <c r="K331" i="1" s="1"/>
  <c r="L331" i="1" s="1" a="1"/>
  <c r="L331" i="1" s="1"/>
  <c r="J318" i="1" a="1"/>
  <c r="J318" i="1" s="1"/>
  <c r="K317" i="1" a="1"/>
  <c r="K317" i="1" s="1"/>
  <c r="L317" i="1" s="1" a="1"/>
  <c r="L317" i="1" s="1"/>
  <c r="K316" i="1" a="1"/>
  <c r="K316" i="1" s="1"/>
  <c r="L316" i="1" s="1" a="1"/>
  <c r="L316" i="1" s="1"/>
  <c r="J314" i="1" a="1"/>
  <c r="J314" i="1" s="1"/>
  <c r="I312" i="1" a="1"/>
  <c r="I312" i="1" s="1"/>
  <c r="K307" i="1" a="1"/>
  <c r="K307" i="1" s="1"/>
  <c r="L307" i="1" s="1" a="1"/>
  <c r="L307" i="1" s="1"/>
  <c r="K306" i="1" a="1"/>
  <c r="K306" i="1" s="1"/>
  <c r="L306" i="1" s="1" a="1"/>
  <c r="L306" i="1" s="1"/>
  <c r="K304" i="1" a="1"/>
  <c r="K304" i="1" s="1"/>
  <c r="L304" i="1" s="1" a="1"/>
  <c r="L304" i="1" s="1"/>
  <c r="J303" i="1" a="1"/>
  <c r="J303" i="1" s="1"/>
  <c r="J302" i="1" a="1"/>
  <c r="J302" i="1" s="1"/>
  <c r="J301" i="1" a="1"/>
  <c r="J301" i="1" s="1"/>
  <c r="K295" i="1" a="1"/>
  <c r="K295" i="1" s="1"/>
  <c r="L295" i="1" s="1" a="1"/>
  <c r="L295" i="1" s="1"/>
  <c r="J293" i="1" a="1"/>
  <c r="J293" i="1" s="1"/>
  <c r="I291" i="1" a="1"/>
  <c r="I291" i="1" s="1"/>
  <c r="K287" i="1" a="1"/>
  <c r="K287" i="1" s="1"/>
  <c r="L287" i="1" s="1" a="1"/>
  <c r="L287" i="1" s="1"/>
  <c r="J285" i="1" a="1"/>
  <c r="J285" i="1" s="1"/>
  <c r="I283" i="1" a="1"/>
  <c r="I283" i="1" s="1"/>
  <c r="K279" i="1" a="1"/>
  <c r="K279" i="1" s="1"/>
  <c r="L279" i="1" s="1" a="1"/>
  <c r="L279" i="1" s="1"/>
  <c r="J277" i="1" a="1"/>
  <c r="J277" i="1" s="1"/>
  <c r="I275" i="1" a="1"/>
  <c r="I275" i="1" s="1"/>
  <c r="I331" i="1" a="1"/>
  <c r="I331" i="1" s="1"/>
  <c r="K310" i="1" a="1"/>
  <c r="K310" i="1" s="1"/>
  <c r="L310" i="1" s="1" a="1"/>
  <c r="L310" i="1" s="1"/>
  <c r="K299" i="1" a="1"/>
  <c r="K299" i="1" s="1"/>
  <c r="L299" i="1" s="1" a="1"/>
  <c r="L299" i="1" s="1"/>
  <c r="J308" i="1" a="1"/>
  <c r="J308" i="1" s="1"/>
  <c r="I306" i="1" a="1"/>
  <c r="I306" i="1" s="1"/>
  <c r="I305" i="1" a="1"/>
  <c r="I305" i="1" s="1"/>
  <c r="K294" i="1" a="1"/>
  <c r="K294" i="1" s="1"/>
  <c r="L294" i="1" s="1" a="1"/>
  <c r="L294" i="1" s="1"/>
  <c r="J292" i="1" a="1"/>
  <c r="J292" i="1" s="1"/>
  <c r="I290" i="1" a="1"/>
  <c r="I290" i="1" s="1"/>
  <c r="J298" i="1" a="1"/>
  <c r="J298" i="1" s="1"/>
  <c r="J326" i="1" a="1"/>
  <c r="J326" i="1" s="1"/>
  <c r="K325" i="1" a="1"/>
  <c r="K325" i="1" s="1"/>
  <c r="L325" i="1" s="1" a="1"/>
  <c r="L325" i="1" s="1"/>
  <c r="K324" i="1" a="1"/>
  <c r="K324" i="1" s="1"/>
  <c r="L324" i="1" s="1" a="1"/>
  <c r="L324" i="1" s="1"/>
  <c r="K320" i="1" a="1"/>
  <c r="K320" i="1" s="1"/>
  <c r="L320" i="1" s="1" a="1"/>
  <c r="L320" i="1" s="1"/>
  <c r="I315" i="1" a="1"/>
  <c r="I315" i="1" s="1"/>
  <c r="K312" i="1" a="1"/>
  <c r="K312" i="1" s="1"/>
  <c r="L312" i="1" s="1" a="1"/>
  <c r="L312" i="1" s="1"/>
  <c r="K311" i="1" a="1"/>
  <c r="K311" i="1" s="1"/>
  <c r="L311" i="1" s="1" a="1"/>
  <c r="L311" i="1" s="1"/>
  <c r="K300" i="1" a="1"/>
  <c r="K300" i="1" s="1"/>
  <c r="L300" i="1" s="1" a="1"/>
  <c r="L300" i="1" s="1"/>
  <c r="J299" i="1" a="1"/>
  <c r="J299" i="1" s="1"/>
  <c r="J296" i="1" a="1"/>
  <c r="J296" i="1" s="1"/>
  <c r="J309" i="1" a="1"/>
  <c r="J309" i="1" s="1"/>
  <c r="I307" i="1" a="1"/>
  <c r="I307" i="1" s="1"/>
  <c r="I295" i="1" a="1"/>
  <c r="I295" i="1" s="1"/>
  <c r="I298" i="1" a="1"/>
  <c r="I298" i="1" s="1"/>
  <c r="I329" i="1" a="1"/>
  <c r="I329" i="1" s="1"/>
  <c r="J325" i="1" a="1"/>
  <c r="J325" i="1" s="1"/>
  <c r="J324" i="1" a="1"/>
  <c r="J324" i="1" s="1"/>
  <c r="J310" i="1" a="1"/>
  <c r="J310" i="1" s="1"/>
  <c r="I309" i="1" a="1"/>
  <c r="I309" i="1" s="1"/>
  <c r="I308" i="1" a="1"/>
  <c r="I308" i="1" s="1"/>
  <c r="J294" i="1" a="1"/>
  <c r="J294" i="1" s="1"/>
  <c r="I292" i="1" a="1"/>
  <c r="I292" i="1" s="1"/>
  <c r="K288" i="1" a="1"/>
  <c r="K288" i="1" s="1"/>
  <c r="L288" i="1" s="1" a="1"/>
  <c r="L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J297" i="1" a="1"/>
  <c r="J297" i="1" s="1"/>
  <c r="K302" i="1" a="1"/>
  <c r="K302" i="1" s="1"/>
  <c r="L302" i="1" s="1" a="1"/>
  <c r="L302" i="1" s="1"/>
  <c r="I287" i="1" a="1"/>
  <c r="I287" i="1" s="1"/>
  <c r="K286" i="1" a="1"/>
  <c r="K286" i="1" s="1"/>
  <c r="L286" i="1" s="1" a="1"/>
  <c r="L286" i="1" s="1"/>
  <c r="I281" i="1" a="1"/>
  <c r="I281" i="1" s="1"/>
  <c r="I279" i="1" a="1"/>
  <c r="I279" i="1" s="1"/>
  <c r="K278" i="1" a="1"/>
  <c r="K278" i="1" s="1"/>
  <c r="L278" i="1" s="1" a="1"/>
  <c r="L278" i="1" s="1"/>
  <c r="I322" i="1" a="1"/>
  <c r="I322" i="1" s="1"/>
  <c r="K292" i="1" a="1"/>
  <c r="K292" i="1" s="1"/>
  <c r="L292" i="1" s="1" a="1"/>
  <c r="L292" i="1" s="1"/>
  <c r="K284" i="1" a="1"/>
  <c r="K284" i="1" s="1"/>
  <c r="L284" i="1" s="1" a="1"/>
  <c r="L284" i="1" s="1"/>
  <c r="K282" i="1" a="1"/>
  <c r="K282" i="1" s="1"/>
  <c r="L282" i="1" s="1" a="1"/>
  <c r="L282" i="1" s="1"/>
  <c r="K276" i="1" a="1"/>
  <c r="K276" i="1" s="1"/>
  <c r="L276" i="1" s="1" a="1"/>
  <c r="L276" i="1" s="1"/>
  <c r="K269" i="1" a="1"/>
  <c r="K269" i="1" s="1"/>
  <c r="L269" i="1" s="1" a="1"/>
  <c r="L269" i="1" s="1"/>
  <c r="K267" i="1" a="1"/>
  <c r="K267" i="1" s="1"/>
  <c r="L267" i="1" s="1" a="1"/>
  <c r="L267" i="1" s="1"/>
  <c r="J264" i="1" a="1"/>
  <c r="J264" i="1" s="1"/>
  <c r="I262" i="1" a="1"/>
  <c r="I262" i="1" s="1"/>
  <c r="J307" i="1" a="1"/>
  <c r="J307" i="1" s="1"/>
  <c r="K293" i="1" a="1"/>
  <c r="K293" i="1" s="1"/>
  <c r="L293" i="1" s="1" a="1"/>
  <c r="L293" i="1" s="1"/>
  <c r="K291" i="1" a="1"/>
  <c r="K291" i="1" s="1"/>
  <c r="L291" i="1" s="1" a="1"/>
  <c r="L291" i="1" s="1"/>
  <c r="J282" i="1" a="1"/>
  <c r="J282" i="1" s="1"/>
  <c r="K271" i="1" a="1"/>
  <c r="K271" i="1" s="1"/>
  <c r="L271" i="1" s="1" a="1"/>
  <c r="L271" i="1" s="1"/>
  <c r="K270" i="1" a="1"/>
  <c r="K270" i="1" s="1"/>
  <c r="L270" i="1" s="1" a="1"/>
  <c r="L270" i="1" s="1"/>
  <c r="K268" i="1" a="1"/>
  <c r="K268" i="1" s="1"/>
  <c r="L268" i="1" s="1" a="1"/>
  <c r="L268" i="1" s="1"/>
  <c r="J267" i="1" a="1"/>
  <c r="J267" i="1" s="1"/>
  <c r="J266" i="1" a="1"/>
  <c r="J266" i="1" s="1"/>
  <c r="J265" i="1" a="1"/>
  <c r="J265" i="1" s="1"/>
  <c r="I263" i="1" a="1"/>
  <c r="I263" i="1" s="1"/>
  <c r="K255" i="1" a="1"/>
  <c r="K255" i="1" s="1"/>
  <c r="L255" i="1" s="1" a="1"/>
  <c r="L255" i="1" s="1"/>
  <c r="K254" i="1" a="1"/>
  <c r="K254" i="1" s="1"/>
  <c r="L254" i="1" s="1" a="1"/>
  <c r="L254" i="1" s="1"/>
  <c r="K252" i="1" a="1"/>
  <c r="K252" i="1" s="1"/>
  <c r="L252" i="1" s="1" a="1"/>
  <c r="L252" i="1" s="1"/>
  <c r="J251" i="1" a="1"/>
  <c r="J251" i="1" s="1"/>
  <c r="J250" i="1" a="1"/>
  <c r="J250" i="1" s="1"/>
  <c r="J249" i="1" a="1"/>
  <c r="J249" i="1" s="1"/>
  <c r="I247" i="1" a="1"/>
  <c r="I247" i="1" s="1"/>
  <c r="I323" i="1" a="1"/>
  <c r="I323" i="1" s="1"/>
  <c r="I320" i="1" a="1"/>
  <c r="I320" i="1" s="1"/>
  <c r="J316" i="1" a="1"/>
  <c r="J316" i="1" s="1"/>
  <c r="J315" i="1" a="1"/>
  <c r="J315" i="1" s="1"/>
  <c r="I314" i="1" a="1"/>
  <c r="I314" i="1" s="1"/>
  <c r="J313" i="1" a="1"/>
  <c r="J313" i="1" s="1"/>
  <c r="I311" i="1" a="1"/>
  <c r="I311" i="1" s="1"/>
  <c r="I310" i="1" a="1"/>
  <c r="I310" i="1" s="1"/>
  <c r="I299" i="1" a="1"/>
  <c r="I299" i="1" s="1"/>
  <c r="K309" i="1" a="1"/>
  <c r="K309" i="1" s="1"/>
  <c r="L309" i="1" s="1" a="1"/>
  <c r="L309" i="1" s="1"/>
  <c r="J304" i="1" a="1"/>
  <c r="J304" i="1" s="1"/>
  <c r="I302" i="1" a="1"/>
  <c r="I302" i="1" s="1"/>
  <c r="J295" i="1" a="1"/>
  <c r="J295" i="1" s="1"/>
  <c r="J291" i="1" a="1"/>
  <c r="J291" i="1" s="1"/>
  <c r="K290" i="1" a="1"/>
  <c r="K290" i="1" s="1"/>
  <c r="L290" i="1" s="1" a="1"/>
  <c r="L290" i="1" s="1"/>
  <c r="I286" i="1" a="1"/>
  <c r="I286" i="1" s="1"/>
  <c r="J284" i="1" a="1"/>
  <c r="J284" i="1" s="1"/>
  <c r="J280" i="1" a="1"/>
  <c r="J280" i="1" s="1"/>
  <c r="I278" i="1" a="1"/>
  <c r="I278" i="1" s="1"/>
  <c r="J276" i="1" a="1"/>
  <c r="J276" i="1" s="1"/>
  <c r="J269" i="1" a="1"/>
  <c r="J269" i="1" s="1"/>
  <c r="I265" i="1" a="1"/>
  <c r="I265" i="1" s="1"/>
  <c r="I264" i="1" a="1"/>
  <c r="I264" i="1" s="1"/>
  <c r="J253" i="1" a="1"/>
  <c r="J253" i="1" s="1"/>
  <c r="K248" i="1" a="1"/>
  <c r="K248" i="1" s="1"/>
  <c r="L248" i="1" s="1" a="1"/>
  <c r="L248" i="1" s="1"/>
  <c r="J246" i="1" a="1"/>
  <c r="J246" i="1" s="1"/>
  <c r="I244" i="1" a="1"/>
  <c r="I244" i="1" s="1"/>
  <c r="K240" i="1" a="1"/>
  <c r="K240" i="1" s="1"/>
  <c r="L240" i="1" s="1" a="1"/>
  <c r="L240" i="1" s="1"/>
  <c r="J238" i="1" a="1"/>
  <c r="J238" i="1" s="1"/>
  <c r="I236" i="1" a="1"/>
  <c r="I236" i="1" s="1"/>
  <c r="K330" i="1" a="1"/>
  <c r="K330" i="1" s="1"/>
  <c r="L330" i="1" s="1" a="1"/>
  <c r="L330" i="1" s="1"/>
  <c r="K328" i="1" a="1"/>
  <c r="K328" i="1" s="1"/>
  <c r="L328" i="1" s="1" a="1"/>
  <c r="L328" i="1" s="1"/>
  <c r="I316" i="1" a="1"/>
  <c r="I316" i="1" s="1"/>
  <c r="I313" i="1" a="1"/>
  <c r="I313" i="1" s="1"/>
  <c r="K301" i="1" a="1"/>
  <c r="K301" i="1" s="1"/>
  <c r="L301" i="1" s="1" a="1"/>
  <c r="L301" i="1" s="1"/>
  <c r="J290" i="1" a="1"/>
  <c r="J290" i="1" s="1"/>
  <c r="K289" i="1" a="1"/>
  <c r="K289" i="1" s="1"/>
  <c r="L289" i="1" s="1" a="1"/>
  <c r="L289" i="1" s="1"/>
  <c r="K285" i="1" a="1"/>
  <c r="K285" i="1" s="1"/>
  <c r="L285" i="1" s="1" a="1"/>
  <c r="L285" i="1" s="1"/>
  <c r="I282" i="1" a="1"/>
  <c r="I282" i="1" s="1"/>
  <c r="I280" i="1" a="1"/>
  <c r="I280" i="1" s="1"/>
  <c r="K277" i="1" a="1"/>
  <c r="K277" i="1" s="1"/>
  <c r="L277" i="1" s="1" a="1"/>
  <c r="L277" i="1" s="1"/>
  <c r="K274" i="1" a="1"/>
  <c r="K274" i="1" s="1"/>
  <c r="L274" i="1" s="1" a="1"/>
  <c r="L274" i="1" s="1"/>
  <c r="K273" i="1" a="1"/>
  <c r="K273" i="1" s="1"/>
  <c r="L273" i="1" s="1" a="1"/>
  <c r="L273" i="1" s="1"/>
  <c r="J271" i="1" a="1"/>
  <c r="J271" i="1" s="1"/>
  <c r="J268" i="1" a="1"/>
  <c r="J268" i="1" s="1"/>
  <c r="I267" i="1" a="1"/>
  <c r="I267" i="1" s="1"/>
  <c r="I333" i="1" a="1"/>
  <c r="I333" i="1" s="1"/>
  <c r="J317" i="1" a="1"/>
  <c r="J317" i="1" s="1"/>
  <c r="K303" i="1" a="1"/>
  <c r="K303" i="1" s="1"/>
  <c r="L303" i="1" s="1" a="1"/>
  <c r="L303" i="1" s="1"/>
  <c r="I293" i="1" a="1"/>
  <c r="I293" i="1" s="1"/>
  <c r="J289" i="1" a="1"/>
  <c r="J289" i="1" s="1"/>
  <c r="K281" i="1" a="1"/>
  <c r="K281" i="1" s="1"/>
  <c r="L281" i="1" s="1" a="1"/>
  <c r="L281" i="1" s="1"/>
  <c r="J272" i="1" a="1"/>
  <c r="J272" i="1" s="1"/>
  <c r="I270" i="1" a="1"/>
  <c r="I270" i="1" s="1"/>
  <c r="I269" i="1" a="1"/>
  <c r="I269" i="1" s="1"/>
  <c r="K261" i="1" a="1"/>
  <c r="K261" i="1" s="1"/>
  <c r="L261" i="1" s="1" a="1"/>
  <c r="L261" i="1" s="1"/>
  <c r="K259" i="1" a="1"/>
  <c r="K259" i="1" s="1"/>
  <c r="L259" i="1" s="1" a="1"/>
  <c r="L259" i="1" s="1"/>
  <c r="J256" i="1" a="1"/>
  <c r="J256" i="1" s="1"/>
  <c r="I254" i="1" a="1"/>
  <c r="I254" i="1" s="1"/>
  <c r="I253" i="1" a="1"/>
  <c r="I253" i="1" s="1"/>
  <c r="I328" i="1" a="1"/>
  <c r="I328" i="1" s="1"/>
  <c r="I321" i="1" a="1"/>
  <c r="I321" i="1" s="1"/>
  <c r="K318" i="1" a="1"/>
  <c r="K318" i="1" s="1"/>
  <c r="L318" i="1" s="1" a="1"/>
  <c r="L318" i="1" s="1"/>
  <c r="K296" i="1" a="1"/>
  <c r="K296" i="1" s="1"/>
  <c r="L296" i="1" s="1" a="1"/>
  <c r="L296" i="1" s="1"/>
  <c r="K305" i="1" a="1"/>
  <c r="K305" i="1" s="1"/>
  <c r="L305" i="1" s="1" a="1"/>
  <c r="L305" i="1" s="1"/>
  <c r="I301" i="1" a="1"/>
  <c r="I301" i="1" s="1"/>
  <c r="I289" i="1" a="1"/>
  <c r="I289" i="1" s="1"/>
  <c r="J288" i="1" a="1"/>
  <c r="J288" i="1" s="1"/>
  <c r="J287" i="1" a="1"/>
  <c r="J287" i="1" s="1"/>
  <c r="K283" i="1" a="1"/>
  <c r="K283" i="1" s="1"/>
  <c r="L283" i="1" s="1" a="1"/>
  <c r="L283" i="1" s="1"/>
  <c r="J279" i="1" a="1"/>
  <c r="J279" i="1" s="1"/>
  <c r="K275" i="1" a="1"/>
  <c r="K275" i="1" s="1"/>
  <c r="L275" i="1" s="1" a="1"/>
  <c r="L275" i="1" s="1"/>
  <c r="J274" i="1" a="1"/>
  <c r="J274" i="1" s="1"/>
  <c r="J273" i="1" a="1"/>
  <c r="J273" i="1" s="1"/>
  <c r="I271" i="1" a="1"/>
  <c r="I271" i="1" s="1"/>
  <c r="K263" i="1" a="1"/>
  <c r="K263" i="1" s="1"/>
  <c r="L263" i="1" s="1" a="1"/>
  <c r="L263" i="1" s="1"/>
  <c r="K262" i="1" a="1"/>
  <c r="K262" i="1" s="1"/>
  <c r="L262" i="1" s="1" a="1"/>
  <c r="L262" i="1" s="1"/>
  <c r="K260" i="1" a="1"/>
  <c r="K260" i="1" s="1"/>
  <c r="L260" i="1" s="1" a="1"/>
  <c r="L260" i="1" s="1"/>
  <c r="J259" i="1" a="1"/>
  <c r="J259" i="1" s="1"/>
  <c r="J258" i="1" a="1"/>
  <c r="J258" i="1" s="1"/>
  <c r="J257" i="1" a="1"/>
  <c r="J257" i="1" s="1"/>
  <c r="I296" i="1" a="1"/>
  <c r="I296" i="1" s="1"/>
  <c r="J305" i="1" a="1"/>
  <c r="J305" i="1" s="1"/>
  <c r="I303" i="1" a="1"/>
  <c r="I303" i="1" s="1"/>
  <c r="I294" i="1" a="1"/>
  <c r="I294" i="1" s="1"/>
  <c r="I288" i="1" a="1"/>
  <c r="I288" i="1" s="1"/>
  <c r="I285" i="1" a="1"/>
  <c r="I285" i="1" s="1"/>
  <c r="J283" i="1" a="1"/>
  <c r="J283" i="1" s="1"/>
  <c r="J281" i="1" a="1"/>
  <c r="J281" i="1" s="1"/>
  <c r="I277" i="1" a="1"/>
  <c r="I277" i="1" s="1"/>
  <c r="J275" i="1" a="1"/>
  <c r="J275" i="1" s="1"/>
  <c r="I273" i="1" a="1"/>
  <c r="I273" i="1" s="1"/>
  <c r="I272" i="1" a="1"/>
  <c r="I272" i="1" s="1"/>
  <c r="J261" i="1" a="1"/>
  <c r="J261" i="1" s="1"/>
  <c r="I257" i="1" a="1"/>
  <c r="I257" i="1" s="1"/>
  <c r="I256" i="1" a="1"/>
  <c r="I256" i="1" s="1"/>
  <c r="I248" i="1" a="1"/>
  <c r="I248" i="1" s="1"/>
  <c r="K244" i="1" a="1"/>
  <c r="K244" i="1" s="1"/>
  <c r="L244" i="1" s="1" a="1"/>
  <c r="L244" i="1" s="1"/>
  <c r="J242" i="1" a="1"/>
  <c r="J242" i="1" s="1"/>
  <c r="I240" i="1" a="1"/>
  <c r="I240" i="1" s="1"/>
  <c r="I258" i="1" a="1"/>
  <c r="I258" i="1" s="1"/>
  <c r="K257" i="1" a="1"/>
  <c r="K257" i="1" s="1"/>
  <c r="L257" i="1" s="1" a="1"/>
  <c r="L257" i="1" s="1"/>
  <c r="J255" i="1" a="1"/>
  <c r="J255" i="1" s="1"/>
  <c r="K250" i="1" a="1"/>
  <c r="K250" i="1" s="1"/>
  <c r="L250" i="1" s="1" a="1"/>
  <c r="L250" i="1" s="1"/>
  <c r="J241" i="1" a="1"/>
  <c r="J241" i="1" s="1"/>
  <c r="J237" i="1" a="1"/>
  <c r="J237"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I255" i="1" a="1"/>
  <c r="I255" i="1" s="1"/>
  <c r="J252" i="1" a="1"/>
  <c r="J252" i="1" s="1"/>
  <c r="K247" i="1" a="1"/>
  <c r="K247" i="1" s="1"/>
  <c r="L247" i="1" s="1" a="1"/>
  <c r="L247" i="1" s="1"/>
  <c r="K246" i="1" a="1"/>
  <c r="K246" i="1" s="1"/>
  <c r="L246" i="1" s="1" a="1"/>
  <c r="L246" i="1" s="1"/>
  <c r="K245" i="1" a="1"/>
  <c r="K245" i="1" s="1"/>
  <c r="L245" i="1" s="1" a="1"/>
  <c r="L245" i="1" s="1"/>
  <c r="I243" i="1" a="1"/>
  <c r="I243" i="1" s="1"/>
  <c r="I241" i="1" a="1"/>
  <c r="I241" i="1" s="1"/>
  <c r="I239" i="1" a="1"/>
  <c r="I239" i="1" s="1"/>
  <c r="J236" i="1" a="1"/>
  <c r="J236" i="1" s="1"/>
  <c r="I235" i="1" a="1"/>
  <c r="I235" i="1" s="1"/>
  <c r="I234" i="1" a="1"/>
  <c r="I234" i="1" s="1"/>
  <c r="I233" i="1" a="1"/>
  <c r="I233" i="1" s="1"/>
  <c r="K229" i="1" a="1"/>
  <c r="K229" i="1" s="1"/>
  <c r="L229" i="1" s="1" a="1"/>
  <c r="L229" i="1" s="1"/>
  <c r="J227" i="1" a="1"/>
  <c r="J227" i="1" s="1"/>
  <c r="I225" i="1" a="1"/>
  <c r="I225" i="1" s="1"/>
  <c r="I274" i="1" a="1"/>
  <c r="I274" i="1" s="1"/>
  <c r="I250" i="1" a="1"/>
  <c r="I250" i="1" s="1"/>
  <c r="K249" i="1" a="1"/>
  <c r="K249" i="1" s="1"/>
  <c r="L249" i="1" s="1" a="1"/>
  <c r="L249" i="1" s="1"/>
  <c r="J248" i="1" a="1"/>
  <c r="J248" i="1" s="1"/>
  <c r="J247" i="1" a="1"/>
  <c r="J247" i="1" s="1"/>
  <c r="K242" i="1" a="1"/>
  <c r="K242" i="1" s="1"/>
  <c r="L242" i="1" s="1" a="1"/>
  <c r="L242" i="1" s="1"/>
  <c r="K238" i="1" a="1"/>
  <c r="K238" i="1" s="1"/>
  <c r="L238" i="1" s="1" a="1"/>
  <c r="L238" i="1" s="1"/>
  <c r="I237" i="1" a="1"/>
  <c r="I237"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I246" i="1" a="1"/>
  <c r="I246" i="1" s="1"/>
  <c r="J245" i="1" a="1"/>
  <c r="J245" i="1" s="1"/>
  <c r="K231" i="1" a="1"/>
  <c r="K231" i="1" s="1"/>
  <c r="L231" i="1" s="1" a="1"/>
  <c r="L231" i="1" s="1"/>
  <c r="J229" i="1" a="1"/>
  <c r="J229" i="1" s="1"/>
  <c r="I227" i="1" a="1"/>
  <c r="I227" i="1" s="1"/>
  <c r="K223" i="1" a="1"/>
  <c r="K223" i="1" s="1"/>
  <c r="L223" i="1" s="1" a="1"/>
  <c r="L223" i="1" s="1"/>
  <c r="J221" i="1" a="1"/>
  <c r="J221" i="1" s="1"/>
  <c r="I219" i="1" a="1"/>
  <c r="I219" i="1" s="1"/>
  <c r="K265" i="1" a="1"/>
  <c r="K265" i="1" s="1"/>
  <c r="L265" i="1" s="1" a="1"/>
  <c r="L265" i="1" s="1"/>
  <c r="K251" i="1" a="1"/>
  <c r="K251" i="1" s="1"/>
  <c r="L251" i="1" s="1" a="1"/>
  <c r="L251" i="1" s="1"/>
  <c r="I249" i="1" a="1"/>
  <c r="I249" i="1" s="1"/>
  <c r="I245" i="1" a="1"/>
  <c r="I245" i="1" s="1"/>
  <c r="I232" i="1" a="1"/>
  <c r="I232"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53" i="1" a="1"/>
  <c r="K253" i="1" s="1"/>
  <c r="L253" i="1" s="1" a="1"/>
  <c r="L253" i="1" s="1"/>
  <c r="I251" i="1" a="1"/>
  <c r="I251" i="1" s="1"/>
  <c r="J244" i="1" a="1"/>
  <c r="J244" i="1" s="1"/>
  <c r="I242" i="1" a="1"/>
  <c r="I242" i="1" s="1"/>
  <c r="J240" i="1" a="1"/>
  <c r="J240" i="1" s="1"/>
  <c r="I238" i="1" a="1"/>
  <c r="I238" i="1" s="1"/>
  <c r="K234" i="1" a="1"/>
  <c r="K234" i="1" s="1"/>
  <c r="L234" i="1" s="1" a="1"/>
  <c r="L234"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K266" i="1" a="1"/>
  <c r="K266" i="1" s="1"/>
  <c r="L266" i="1" s="1" a="1"/>
  <c r="L266" i="1" s="1"/>
  <c r="J263" i="1" a="1"/>
  <c r="J263" i="1" s="1"/>
  <c r="J260" i="1" a="1"/>
  <c r="J260" i="1" s="1"/>
  <c r="I259" i="1" a="1"/>
  <c r="I259" i="1" s="1"/>
  <c r="K243" i="1" a="1"/>
  <c r="K243" i="1" s="1"/>
  <c r="L243" i="1" s="1" a="1"/>
  <c r="L243" i="1" s="1"/>
  <c r="K241" i="1" a="1"/>
  <c r="K241" i="1" s="1"/>
  <c r="L241" i="1" s="1" a="1"/>
  <c r="L241" i="1" s="1"/>
  <c r="I266" i="1" a="1"/>
  <c r="I266" i="1" s="1"/>
  <c r="I261" i="1" a="1"/>
  <c r="I261" i="1" s="1"/>
  <c r="K258" i="1" a="1"/>
  <c r="K258" i="1" s="1"/>
  <c r="L258" i="1" s="1" a="1"/>
  <c r="L258" i="1" s="1"/>
  <c r="J243" i="1" a="1"/>
  <c r="J243" i="1" s="1"/>
  <c r="J239" i="1" a="1"/>
  <c r="J239" i="1" s="1"/>
  <c r="K236" i="1" a="1"/>
  <c r="K236" i="1" s="1"/>
  <c r="L236" i="1" s="1" a="1"/>
  <c r="L236" i="1" s="1"/>
  <c r="J235" i="1" a="1"/>
  <c r="J235" i="1" s="1"/>
  <c r="J234" i="1" a="1"/>
  <c r="J234"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K230" i="1" a="1"/>
  <c r="K230" i="1" s="1"/>
  <c r="L230" i="1" s="1" a="1"/>
  <c r="L230" i="1" s="1"/>
  <c r="J219" i="1" a="1"/>
  <c r="J219" i="1" s="1"/>
  <c r="K213" i="1" a="1"/>
  <c r="K213" i="1" s="1"/>
  <c r="L213" i="1" s="1" a="1"/>
  <c r="L213" i="1" s="1"/>
  <c r="I206" i="1" a="1"/>
  <c r="I206" i="1" s="1"/>
  <c r="J205" i="1" a="1"/>
  <c r="J205"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235" i="1" a="1"/>
  <c r="K235" i="1" s="1"/>
  <c r="L235" i="1" s="1" a="1"/>
  <c r="L235" i="1" s="1"/>
  <c r="J228" i="1" a="1"/>
  <c r="J228" i="1" s="1"/>
  <c r="J213" i="1" a="1"/>
  <c r="J213"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K237" i="1" a="1"/>
  <c r="K237" i="1" s="1"/>
  <c r="L237" i="1" s="1" a="1"/>
  <c r="L237" i="1" s="1"/>
  <c r="K222" i="1" a="1"/>
  <c r="K222" i="1" s="1"/>
  <c r="L222" i="1" s="1" a="1"/>
  <c r="L222" i="1" s="1"/>
  <c r="K221" i="1" a="1"/>
  <c r="K221" i="1" s="1"/>
  <c r="L221" i="1" s="1" a="1"/>
  <c r="L221" i="1" s="1"/>
  <c r="J220" i="1" a="1"/>
  <c r="J220" i="1" s="1"/>
  <c r="I205" i="1" a="1"/>
  <c r="I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215" i="1" a="1"/>
  <c r="K215" i="1" s="1"/>
  <c r="L215" i="1" s="1" a="1"/>
  <c r="L215" i="1" s="1"/>
  <c r="K210" i="1" a="1"/>
  <c r="K210" i="1" s="1"/>
  <c r="L210" i="1" s="1" a="1"/>
  <c r="L210"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I217" i="1" a="1"/>
  <c r="I217" i="1" s="1"/>
  <c r="J212" i="1" a="1"/>
  <c r="J212" i="1" s="1"/>
  <c r="J211" i="1" a="1"/>
  <c r="J211" i="1" s="1"/>
  <c r="K209" i="1" a="1"/>
  <c r="K209" i="1" s="1"/>
  <c r="L209" i="1" s="1" a="1"/>
  <c r="L209" i="1" s="1"/>
  <c r="K204" i="1" a="1"/>
  <c r="K204" i="1" s="1"/>
  <c r="L204" i="1" s="1" a="1"/>
  <c r="L204"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I226" i="1" a="1"/>
  <c r="I226" i="1" s="1"/>
  <c r="I218" i="1" a="1"/>
  <c r="I218" i="1" s="1"/>
  <c r="K214" i="1" a="1"/>
  <c r="K214" i="1" s="1"/>
  <c r="L214" i="1" s="1" a="1"/>
  <c r="L21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I168" i="1" a="1"/>
  <c r="I168" i="1" s="1"/>
  <c r="K164" i="1" a="1"/>
  <c r="K164" i="1" s="1"/>
  <c r="L164" i="1" s="1" a="1"/>
  <c r="L164" i="1" s="1"/>
  <c r="J162" i="1" a="1"/>
  <c r="J162" i="1" s="1"/>
  <c r="I160" i="1" a="1"/>
  <c r="I160" i="1" s="1"/>
  <c r="K239" i="1" a="1"/>
  <c r="K239" i="1" s="1"/>
  <c r="L239" i="1" s="1" a="1"/>
  <c r="L239" i="1" s="1"/>
  <c r="I211" i="1" a="1"/>
  <c r="I211" i="1" s="1"/>
  <c r="I210" i="1" a="1"/>
  <c r="I210" i="1" s="1"/>
  <c r="I209" i="1" a="1"/>
  <c r="I209" i="1" s="1"/>
  <c r="K207" i="1" a="1"/>
  <c r="K207" i="1" s="1"/>
  <c r="L207" i="1" s="1" a="1"/>
  <c r="L207" i="1" s="1"/>
  <c r="K206" i="1" a="1"/>
  <c r="K206" i="1" s="1"/>
  <c r="L206" i="1" s="1" a="1"/>
  <c r="L206" i="1" s="1"/>
  <c r="K205" i="1" a="1"/>
  <c r="K205" i="1" s="1"/>
  <c r="L205" i="1" s="1" a="1"/>
  <c r="L205" i="1" s="1"/>
  <c r="J204" i="1" a="1"/>
  <c r="J204"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J208" i="1" a="1"/>
  <c r="J208" i="1" s="1"/>
  <c r="J207" i="1" a="1"/>
  <c r="J207"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69" i="1" a="1"/>
  <c r="K169" i="1" s="1"/>
  <c r="L169" i="1" s="1" a="1"/>
  <c r="L169" i="1" s="1"/>
  <c r="J165" i="1" a="1"/>
  <c r="J165" i="1" s="1"/>
  <c r="J159" i="1" a="1"/>
  <c r="J159" i="1" s="1"/>
  <c r="J158" i="1" a="1"/>
  <c r="J158"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70" i="1" a="1"/>
  <c r="K170" i="1" s="1"/>
  <c r="L170" i="1" s="1" a="1"/>
  <c r="L170" i="1" s="1"/>
  <c r="K167" i="1" a="1"/>
  <c r="K167" i="1" s="1"/>
  <c r="L167" i="1" s="1" a="1"/>
  <c r="L167" i="1" s="1"/>
  <c r="I165" i="1" a="1"/>
  <c r="I165" i="1" s="1"/>
  <c r="I163" i="1" a="1"/>
  <c r="I163" i="1" s="1"/>
  <c r="I161" i="1" a="1"/>
  <c r="I161"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67" i="1" a="1"/>
  <c r="J167" i="1" s="1"/>
  <c r="I159" i="1" a="1"/>
  <c r="I159" i="1" s="1"/>
  <c r="I158" i="1" a="1"/>
  <c r="I158"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62" i="1" a="1"/>
  <c r="K162" i="1" s="1"/>
  <c r="L162" i="1" s="1" a="1"/>
  <c r="L162" i="1" s="1"/>
  <c r="K160" i="1" a="1"/>
  <c r="K160" i="1" s="1"/>
  <c r="L160" i="1" s="1" a="1"/>
  <c r="L160"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I166" i="1" a="1"/>
  <c r="I166"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K163" i="1" a="1"/>
  <c r="K163" i="1" s="1"/>
  <c r="L163" i="1" s="1" a="1"/>
  <c r="L163" i="1" s="1"/>
  <c r="J160" i="1" a="1"/>
  <c r="J160"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65" i="1" a="1"/>
  <c r="K165" i="1" s="1"/>
  <c r="L165" i="1" s="1" a="1"/>
  <c r="L165" i="1" s="1"/>
  <c r="K161" i="1" a="1"/>
  <c r="K161" i="1" s="1"/>
  <c r="L161" i="1" s="1" a="1"/>
  <c r="L161" i="1" s="1"/>
  <c r="K158" i="1" a="1"/>
  <c r="K158" i="1" s="1"/>
  <c r="L158" i="1" s="1" a="1"/>
  <c r="L158"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J168" i="1" a="1"/>
  <c r="J168" i="1" s="1"/>
  <c r="J163" i="1" a="1"/>
  <c r="J163" i="1" s="1"/>
  <c r="J161" i="1" a="1"/>
  <c r="J161" i="1" s="1"/>
  <c r="K159" i="1" a="1"/>
  <c r="K159" i="1" s="1"/>
  <c r="L159" i="1" s="1" a="1"/>
  <c r="L159"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K112" i="1" a="1"/>
  <c r="K112" i="1" s="1"/>
  <c r="L112" i="1" s="1" a="1"/>
  <c r="L112" i="1" s="1"/>
  <c r="K111" i="1" a="1"/>
  <c r="K111" i="1" s="1"/>
  <c r="L111" i="1" s="1" a="1"/>
  <c r="L111" i="1" s="1"/>
  <c r="I110" i="1" a="1"/>
  <c r="I110"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K29" i="1" a="1"/>
  <c r="K29" i="1" s="1"/>
  <c r="L29" i="1" s="1" a="1"/>
  <c r="L29" i="1" s="1"/>
  <c r="J112" i="1" a="1"/>
  <c r="J112" i="1" s="1"/>
  <c r="J111" i="1" a="1"/>
  <c r="J111"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K34" i="1" a="1"/>
  <c r="K34" i="1" s="1"/>
  <c r="L34" i="1" s="1" a="1"/>
  <c r="L34" i="1" s="1"/>
  <c r="J32" i="1" a="1"/>
  <c r="J32" i="1" s="1"/>
  <c r="I30" i="1" a="1"/>
  <c r="I30" i="1" s="1"/>
  <c r="I125" i="1" a="1"/>
  <c r="I125" i="1" s="1"/>
  <c r="K113" i="1" a="1"/>
  <c r="K113" i="1" s="1"/>
  <c r="L113" i="1" s="1" a="1"/>
  <c r="L113"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J127" i="1" a="1"/>
  <c r="J127" i="1" s="1"/>
  <c r="J113" i="1" a="1"/>
  <c r="J113" i="1" s="1"/>
  <c r="I111" i="1" a="1"/>
  <c r="I111"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K36" i="1" a="1"/>
  <c r="K36" i="1" s="1"/>
  <c r="L36" i="1" s="1" a="1"/>
  <c r="L36" i="1" s="1"/>
  <c r="J34" i="1" a="1"/>
  <c r="J34" i="1" s="1"/>
  <c r="I32" i="1" a="1"/>
  <c r="I32" i="1" s="1"/>
  <c r="K28" i="1" a="1"/>
  <c r="K28" i="1" s="1"/>
  <c r="L28" i="1" s="1" a="1"/>
  <c r="L28" i="1" s="1"/>
  <c r="J26" i="1" a="1"/>
  <c r="J26" i="1" s="1"/>
  <c r="I24" i="1" a="1"/>
  <c r="I24" i="1" s="1"/>
  <c r="K129" i="1" a="1"/>
  <c r="K129" i="1" s="1"/>
  <c r="L129" i="1" s="1" a="1"/>
  <c r="L129" i="1" s="1"/>
  <c r="I117" i="1" a="1"/>
  <c r="I117" i="1" s="1"/>
  <c r="K110" i="1" a="1"/>
  <c r="K110" i="1" s="1"/>
  <c r="L110" i="1" s="1" a="1"/>
  <c r="L110" i="1" s="1"/>
  <c r="K109" i="1" a="1"/>
  <c r="K109" i="1" s="1"/>
  <c r="L109" i="1" s="1" a="1"/>
  <c r="L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K33" i="1" a="1"/>
  <c r="K33" i="1" s="1"/>
  <c r="L33" i="1" s="1" a="1"/>
  <c r="L33" i="1" s="1"/>
  <c r="J119" i="1" a="1"/>
  <c r="J119"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G5" i="1" s="1"/>
  <c r="K38" i="1" a="1"/>
  <c r="K38" i="1" s="1"/>
  <c r="L38" i="1" s="1" a="1"/>
  <c r="L38" i="1" s="1"/>
  <c r="J36" i="1" a="1"/>
  <c r="J36" i="1" s="1"/>
  <c r="I34" i="1" a="1"/>
  <c r="I34" i="1" s="1"/>
  <c r="K30" i="1" a="1"/>
  <c r="K30" i="1" s="1"/>
  <c r="L30" i="1" s="1" a="1"/>
  <c r="L30" i="1" s="1"/>
  <c r="K121" i="1" a="1"/>
  <c r="K121" i="1" s="1"/>
  <c r="L121" i="1" s="1" a="1"/>
  <c r="L121" i="1" s="1"/>
  <c r="J110" i="1" a="1"/>
  <c r="J110" i="1" s="1"/>
  <c r="J109" i="1" a="1"/>
  <c r="J109"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K35" i="1" a="1"/>
  <c r="K35" i="1" s="1"/>
  <c r="L35" i="1" s="1" a="1"/>
  <c r="L35" i="1" s="1"/>
  <c r="J33" i="1" a="1"/>
  <c r="J33" i="1" s="1"/>
  <c r="I31" i="1" a="1"/>
  <c r="I31" i="1" s="1"/>
  <c r="I109" i="1" a="1"/>
  <c r="I109"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O5" i="1" s="1"/>
  <c r="K48" i="1" a="1"/>
  <c r="K48" i="1" s="1"/>
  <c r="L48" i="1" s="1" a="1"/>
  <c r="L48" i="1" s="1"/>
  <c r="J46" i="1" a="1"/>
  <c r="J46" i="1" s="1"/>
  <c r="I44" i="1" a="1"/>
  <c r="I44" i="1" s="1"/>
  <c r="F11" i="1"/>
  <c r="F14" i="1" s="1"/>
  <c r="N11" i="1"/>
  <c r="N14" i="1" s="1"/>
  <c r="H13" i="1"/>
  <c r="I15" i="1"/>
  <c r="R15" i="1"/>
  <c r="C17" i="1"/>
  <c r="L17" i="1"/>
  <c r="L16" i="1" s="1"/>
  <c r="E19" i="1"/>
  <c r="N19" i="1"/>
  <c r="E20" i="1"/>
  <c r="E3" i="1" s="1"/>
  <c r="O20" i="1"/>
  <c r="O3" i="1" s="1"/>
  <c r="R332" i="1" a="1"/>
  <c r="R332" i="1" s="1"/>
  <c r="Q330" i="1" a="1"/>
  <c r="Q330" i="1" s="1"/>
  <c r="M330" i="1" s="1"/>
  <c r="R329" i="1" a="1"/>
  <c r="R329" i="1" s="1"/>
  <c r="Q327" i="1" a="1"/>
  <c r="Q327" i="1" s="1"/>
  <c r="M327" i="1" s="1"/>
  <c r="R321" i="1" a="1"/>
  <c r="R321" i="1" s="1"/>
  <c r="Q319" i="1" a="1"/>
  <c r="Q319" i="1" s="1"/>
  <c r="M319" i="1" s="1"/>
  <c r="R331" i="1" a="1"/>
  <c r="R331" i="1" s="1"/>
  <c r="R328" i="1" a="1"/>
  <c r="R328" i="1" s="1"/>
  <c r="Q326" i="1" a="1"/>
  <c r="Q326" i="1" s="1"/>
  <c r="M326" i="1" s="1"/>
  <c r="R320" i="1" a="1"/>
  <c r="R320" i="1" s="1"/>
  <c r="Q318" i="1" a="1"/>
  <c r="Q318" i="1" s="1"/>
  <c r="M318" i="1" s="1"/>
  <c r="R312" i="1" a="1"/>
  <c r="R312" i="1" s="1"/>
  <c r="Q310" i="1" a="1"/>
  <c r="Q310" i="1" s="1"/>
  <c r="M310" i="1" s="1"/>
  <c r="R307" i="1" a="1"/>
  <c r="R307" i="1" s="1"/>
  <c r="Q305" i="1" a="1"/>
  <c r="Q305" i="1" s="1"/>
  <c r="M305" i="1" s="1"/>
  <c r="Q298" i="1" a="1"/>
  <c r="Q298" i="1" s="1"/>
  <c r="M298" i="1" s="1"/>
  <c r="R297" i="1" a="1"/>
  <c r="R297" i="1" s="1"/>
  <c r="Q331" i="1" a="1"/>
  <c r="Q331" i="1" s="1"/>
  <c r="M331" i="1" s="1"/>
  <c r="Q328" i="1" a="1"/>
  <c r="Q328" i="1" s="1"/>
  <c r="M328" i="1" s="1"/>
  <c r="R322" i="1" a="1"/>
  <c r="R322" i="1" s="1"/>
  <c r="Q320" i="1" a="1"/>
  <c r="Q320" i="1" s="1"/>
  <c r="M320" i="1" s="1"/>
  <c r="R298" i="1" a="1"/>
  <c r="R298" i="1" s="1"/>
  <c r="R326" i="1" a="1"/>
  <c r="R326" i="1" s="1"/>
  <c r="Q325" i="1" a="1"/>
  <c r="Q325" i="1" s="1"/>
  <c r="M325" i="1" s="1"/>
  <c r="Q324" i="1" a="1"/>
  <c r="Q324" i="1" s="1"/>
  <c r="M324" i="1" s="1"/>
  <c r="R323" i="1" a="1"/>
  <c r="R323" i="1" s="1"/>
  <c r="Q314" i="1" a="1"/>
  <c r="Q314" i="1" s="1"/>
  <c r="M314" i="1" s="1"/>
  <c r="Q313" i="1" a="1"/>
  <c r="Q313" i="1" s="1"/>
  <c r="M313" i="1" s="1"/>
  <c r="R333" i="1" a="1"/>
  <c r="R333" i="1" s="1"/>
  <c r="Q332" i="1" a="1"/>
  <c r="Q332" i="1" s="1"/>
  <c r="M332" i="1" s="1"/>
  <c r="R327" i="1" a="1"/>
  <c r="R327" i="1" s="1"/>
  <c r="R318" i="1" a="1"/>
  <c r="R318" i="1" s="1"/>
  <c r="R309" i="1" a="1"/>
  <c r="R309" i="1" s="1"/>
  <c r="R308" i="1" a="1"/>
  <c r="R308" i="1" s="1"/>
  <c r="Q307" i="1" a="1"/>
  <c r="Q307" i="1" s="1"/>
  <c r="M307" i="1" s="1"/>
  <c r="Q306" i="1" a="1"/>
  <c r="Q306" i="1" s="1"/>
  <c r="M306" i="1" s="1"/>
  <c r="Q304" i="1" a="1"/>
  <c r="Q304" i="1" s="1"/>
  <c r="M304" i="1" s="1"/>
  <c r="R294" i="1" a="1"/>
  <c r="R294" i="1" s="1"/>
  <c r="Q292" i="1" a="1"/>
  <c r="Q292" i="1" s="1"/>
  <c r="M292" i="1" s="1"/>
  <c r="R286" i="1" a="1"/>
  <c r="R286" i="1" s="1"/>
  <c r="Q284" i="1" a="1"/>
  <c r="Q284" i="1" s="1"/>
  <c r="M284" i="1" s="1"/>
  <c r="R278" i="1" a="1"/>
  <c r="R278" i="1" s="1"/>
  <c r="Q276" i="1" a="1"/>
  <c r="Q276" i="1" s="1"/>
  <c r="M276" i="1" s="1"/>
  <c r="Q315" i="1" a="1"/>
  <c r="Q315" i="1" s="1"/>
  <c r="M315" i="1" s="1"/>
  <c r="Q299" i="1" a="1"/>
  <c r="Q299" i="1" s="1"/>
  <c r="M299" i="1" s="1"/>
  <c r="R293" i="1" a="1"/>
  <c r="R293" i="1" s="1"/>
  <c r="Q291" i="1" a="1"/>
  <c r="Q291" i="1" s="1"/>
  <c r="M291" i="1" s="1"/>
  <c r="Q297" i="1" a="1"/>
  <c r="Q297" i="1" s="1"/>
  <c r="M297" i="1" s="1"/>
  <c r="R314" i="1" a="1"/>
  <c r="R314" i="1" s="1"/>
  <c r="R313" i="1" a="1"/>
  <c r="R313" i="1" s="1"/>
  <c r="Q312" i="1" a="1"/>
  <c r="Q312" i="1" s="1"/>
  <c r="M312" i="1" s="1"/>
  <c r="Q311" i="1" a="1"/>
  <c r="Q311" i="1" s="1"/>
  <c r="M311" i="1" s="1"/>
  <c r="Q300" i="1" a="1"/>
  <c r="Q300" i="1" s="1"/>
  <c r="M300" i="1" s="1"/>
  <c r="R301" i="1" a="1"/>
  <c r="R301" i="1" s="1"/>
  <c r="R325" i="1" a="1"/>
  <c r="R325" i="1" s="1"/>
  <c r="R324" i="1" a="1"/>
  <c r="R324" i="1" s="1"/>
  <c r="R303" i="1" a="1"/>
  <c r="R303" i="1" s="1"/>
  <c r="R302" i="1" a="1"/>
  <c r="R302" i="1" s="1"/>
  <c r="R295" i="1" a="1"/>
  <c r="R295" i="1" s="1"/>
  <c r="Q293" i="1" a="1"/>
  <c r="Q293" i="1" s="1"/>
  <c r="M293" i="1" s="1"/>
  <c r="R287" i="1" a="1"/>
  <c r="R287" i="1" s="1"/>
  <c r="Q285" i="1" a="1"/>
  <c r="Q285" i="1" s="1"/>
  <c r="M285" i="1" s="1"/>
  <c r="R279" i="1" a="1"/>
  <c r="R279" i="1" s="1"/>
  <c r="Q277" i="1" a="1"/>
  <c r="Q277" i="1" s="1"/>
  <c r="M277" i="1" s="1"/>
  <c r="R271" i="1" a="1"/>
  <c r="R271" i="1" s="1"/>
  <c r="Q269" i="1" a="1"/>
  <c r="Q269" i="1" s="1"/>
  <c r="M269" i="1" s="1"/>
  <c r="R263" i="1" a="1"/>
  <c r="R263" i="1" s="1"/>
  <c r="Q261" i="1" a="1"/>
  <c r="Q261" i="1" s="1"/>
  <c r="M261" i="1" s="1"/>
  <c r="R255" i="1" a="1"/>
  <c r="R255" i="1" s="1"/>
  <c r="Q253" i="1" a="1"/>
  <c r="Q253" i="1" s="1"/>
  <c r="M253" i="1" s="1"/>
  <c r="Q323" i="1" a="1"/>
  <c r="Q323" i="1" s="1"/>
  <c r="M323" i="1" s="1"/>
  <c r="R316" i="1" a="1"/>
  <c r="R316" i="1" s="1"/>
  <c r="R315" i="1" a="1"/>
  <c r="R315" i="1" s="1"/>
  <c r="Q301" i="1" a="1"/>
  <c r="Q301" i="1" s="1"/>
  <c r="M301" i="1" s="1"/>
  <c r="Q316" i="1" a="1"/>
  <c r="Q316" i="1" s="1"/>
  <c r="M316" i="1" s="1"/>
  <c r="R296" i="1" a="1"/>
  <c r="R296" i="1" s="1"/>
  <c r="R305" i="1" a="1"/>
  <c r="R305" i="1" s="1"/>
  <c r="Q303" i="1" a="1"/>
  <c r="Q303" i="1" s="1"/>
  <c r="M303" i="1" s="1"/>
  <c r="Q294" i="1" a="1"/>
  <c r="Q294" i="1" s="1"/>
  <c r="M294" i="1" s="1"/>
  <c r="Q286" i="1" a="1"/>
  <c r="Q286" i="1" s="1"/>
  <c r="M286" i="1" s="1"/>
  <c r="R284" i="1" a="1"/>
  <c r="R284" i="1" s="1"/>
  <c r="R282" i="1" a="1"/>
  <c r="R282" i="1" s="1"/>
  <c r="R280" i="1" a="1"/>
  <c r="R280" i="1" s="1"/>
  <c r="Q278" i="1" a="1"/>
  <c r="Q278" i="1" s="1"/>
  <c r="M278" i="1" s="1"/>
  <c r="R276" i="1" a="1"/>
  <c r="R276" i="1" s="1"/>
  <c r="Q267" i="1" a="1"/>
  <c r="Q267" i="1" s="1"/>
  <c r="M267" i="1" s="1"/>
  <c r="R330" i="1" a="1"/>
  <c r="R330" i="1" s="1"/>
  <c r="R317" i="1" a="1"/>
  <c r="R317" i="1" s="1"/>
  <c r="Q296" i="1" a="1"/>
  <c r="Q296" i="1" s="1"/>
  <c r="M296" i="1" s="1"/>
  <c r="Q282" i="1" a="1"/>
  <c r="Q282" i="1" s="1"/>
  <c r="M282" i="1" s="1"/>
  <c r="R273" i="1" a="1"/>
  <c r="R273" i="1" s="1"/>
  <c r="R272" i="1" a="1"/>
  <c r="R272" i="1" s="1"/>
  <c r="Q271" i="1" a="1"/>
  <c r="Q271" i="1" s="1"/>
  <c r="M271" i="1" s="1"/>
  <c r="Q270" i="1" a="1"/>
  <c r="Q270" i="1" s="1"/>
  <c r="M270" i="1" s="1"/>
  <c r="Q268" i="1" a="1"/>
  <c r="Q268" i="1" s="1"/>
  <c r="M268" i="1" s="1"/>
  <c r="R257" i="1" a="1"/>
  <c r="R257" i="1" s="1"/>
  <c r="R256" i="1" a="1"/>
  <c r="R256" i="1" s="1"/>
  <c r="Q255" i="1" a="1"/>
  <c r="Q255" i="1" s="1"/>
  <c r="M255" i="1" s="1"/>
  <c r="Q254" i="1" a="1"/>
  <c r="Q254" i="1" s="1"/>
  <c r="M254" i="1" s="1"/>
  <c r="Q252" i="1" a="1"/>
  <c r="Q252" i="1" s="1"/>
  <c r="M252" i="1" s="1"/>
  <c r="Q248" i="1" a="1"/>
  <c r="Q248" i="1" s="1"/>
  <c r="M248" i="1" s="1"/>
  <c r="Q333" i="1" a="1"/>
  <c r="Q333" i="1" s="1"/>
  <c r="M333" i="1" s="1"/>
  <c r="Q321" i="1" a="1"/>
  <c r="Q321" i="1" s="1"/>
  <c r="M321" i="1" s="1"/>
  <c r="Q317" i="1" a="1"/>
  <c r="Q317" i="1" s="1"/>
  <c r="M317" i="1" s="1"/>
  <c r="Q308" i="1" a="1"/>
  <c r="Q308" i="1" s="1"/>
  <c r="M308" i="1" s="1"/>
  <c r="R292" i="1" a="1"/>
  <c r="R292" i="1" s="1"/>
  <c r="R291" i="1" a="1"/>
  <c r="R291" i="1" s="1"/>
  <c r="Q280" i="1" a="1"/>
  <c r="Q280" i="1" s="1"/>
  <c r="M280" i="1" s="1"/>
  <c r="R274" i="1" a="1"/>
  <c r="R274" i="1" s="1"/>
  <c r="R259" i="1" a="1"/>
  <c r="R259" i="1" s="1"/>
  <c r="R258" i="1" a="1"/>
  <c r="R258" i="1" s="1"/>
  <c r="R247" i="1" a="1"/>
  <c r="R247" i="1" s="1"/>
  <c r="Q245" i="1" a="1"/>
  <c r="Q245" i="1" s="1"/>
  <c r="M245" i="1" s="1"/>
  <c r="R239" i="1" a="1"/>
  <c r="R239" i="1" s="1"/>
  <c r="Q237" i="1" a="1"/>
  <c r="Q237" i="1" s="1"/>
  <c r="M237" i="1" s="1"/>
  <c r="R304" i="1" a="1"/>
  <c r="R304" i="1" s="1"/>
  <c r="Q302" i="1" a="1"/>
  <c r="Q302" i="1" s="1"/>
  <c r="M302" i="1" s="1"/>
  <c r="R290" i="1" a="1"/>
  <c r="R290" i="1" s="1"/>
  <c r="R285" i="1" a="1"/>
  <c r="R285" i="1" s="1"/>
  <c r="R277" i="1" a="1"/>
  <c r="R277" i="1" s="1"/>
  <c r="Q274" i="1" a="1"/>
  <c r="Q274" i="1" s="1"/>
  <c r="M274" i="1" s="1"/>
  <c r="Q273" i="1" a="1"/>
  <c r="Q273" i="1" s="1"/>
  <c r="M273" i="1" s="1"/>
  <c r="Q272" i="1" a="1"/>
  <c r="Q272" i="1" s="1"/>
  <c r="M272" i="1" s="1"/>
  <c r="R319" i="1" a="1"/>
  <c r="R319" i="1" s="1"/>
  <c r="Q295" i="1" a="1"/>
  <c r="Q295" i="1" s="1"/>
  <c r="M295" i="1" s="1"/>
  <c r="Q290" i="1" a="1"/>
  <c r="Q290" i="1" s="1"/>
  <c r="M290" i="1" s="1"/>
  <c r="R289" i="1" a="1"/>
  <c r="R289" i="1" s="1"/>
  <c r="R283" i="1" a="1"/>
  <c r="R283" i="1" s="1"/>
  <c r="R281" i="1" a="1"/>
  <c r="R281" i="1" s="1"/>
  <c r="R275" i="1" a="1"/>
  <c r="R275" i="1" s="1"/>
  <c r="Q259" i="1" a="1"/>
  <c r="Q259" i="1" s="1"/>
  <c r="M259" i="1" s="1"/>
  <c r="Q322" i="1" a="1"/>
  <c r="Q322" i="1" s="1"/>
  <c r="M322" i="1" s="1"/>
  <c r="R299" i="1" a="1"/>
  <c r="R299" i="1" s="1"/>
  <c r="R306" i="1" a="1"/>
  <c r="R306" i="1" s="1"/>
  <c r="Q289" i="1" a="1"/>
  <c r="Q289" i="1" s="1"/>
  <c r="M289" i="1" s="1"/>
  <c r="R288" i="1" a="1"/>
  <c r="R288" i="1" s="1"/>
  <c r="Q281" i="1" a="1"/>
  <c r="Q281" i="1" s="1"/>
  <c r="M281" i="1" s="1"/>
  <c r="Q279" i="1" a="1"/>
  <c r="Q279" i="1" s="1"/>
  <c r="M279" i="1" s="1"/>
  <c r="R265" i="1" a="1"/>
  <c r="R265" i="1" s="1"/>
  <c r="R264" i="1" a="1"/>
  <c r="R264" i="1" s="1"/>
  <c r="Q263" i="1" a="1"/>
  <c r="Q263" i="1" s="1"/>
  <c r="M263" i="1" s="1"/>
  <c r="Q262" i="1" a="1"/>
  <c r="Q262" i="1" s="1"/>
  <c r="M262" i="1" s="1"/>
  <c r="Q260" i="1" a="1"/>
  <c r="Q260" i="1" s="1"/>
  <c r="M260" i="1" s="1"/>
  <c r="Q329" i="1" a="1"/>
  <c r="Q329" i="1" s="1"/>
  <c r="M329" i="1" s="1"/>
  <c r="R311" i="1" a="1"/>
  <c r="R311" i="1" s="1"/>
  <c r="R310" i="1" a="1"/>
  <c r="R310" i="1" s="1"/>
  <c r="R300" i="1" a="1"/>
  <c r="R300" i="1" s="1"/>
  <c r="Q309" i="1" a="1"/>
  <c r="Q309" i="1" s="1"/>
  <c r="M309" i="1" s="1"/>
  <c r="Q288" i="1" a="1"/>
  <c r="Q288" i="1" s="1"/>
  <c r="M288" i="1" s="1"/>
  <c r="Q287" i="1" a="1"/>
  <c r="Q287" i="1" s="1"/>
  <c r="M287" i="1" s="1"/>
  <c r="Q283" i="1" a="1"/>
  <c r="Q283" i="1" s="1"/>
  <c r="M283" i="1" s="1"/>
  <c r="Q275" i="1" a="1"/>
  <c r="Q275" i="1" s="1"/>
  <c r="M275" i="1" s="1"/>
  <c r="R267" i="1" a="1"/>
  <c r="R267" i="1" s="1"/>
  <c r="R266" i="1" a="1"/>
  <c r="R266" i="1" s="1"/>
  <c r="R251" i="1" a="1"/>
  <c r="R251" i="1" s="1"/>
  <c r="R250" i="1" a="1"/>
  <c r="R250" i="1" s="1"/>
  <c r="R243" i="1" a="1"/>
  <c r="R243" i="1" s="1"/>
  <c r="Q241" i="1" a="1"/>
  <c r="Q241" i="1" s="1"/>
  <c r="M241" i="1" s="1"/>
  <c r="R253" i="1" a="1"/>
  <c r="R253" i="1" s="1"/>
  <c r="Q251" i="1" a="1"/>
  <c r="Q251" i="1" s="1"/>
  <c r="M251" i="1" s="1"/>
  <c r="R231" i="1" a="1"/>
  <c r="R231" i="1" s="1"/>
  <c r="Q229" i="1" a="1"/>
  <c r="Q229" i="1" s="1"/>
  <c r="M229" i="1" s="1"/>
  <c r="R223" i="1" a="1"/>
  <c r="R223" i="1" s="1"/>
  <c r="Q221" i="1" a="1"/>
  <c r="Q221" i="1" s="1"/>
  <c r="M221" i="1" s="1"/>
  <c r="R215" i="1" a="1"/>
  <c r="R215" i="1" s="1"/>
  <c r="Q213" i="1" a="1"/>
  <c r="Q213" i="1" s="1"/>
  <c r="M213" i="1" s="1"/>
  <c r="R207" i="1" a="1"/>
  <c r="R207" i="1" s="1"/>
  <c r="Q205" i="1" a="1"/>
  <c r="Q205" i="1" s="1"/>
  <c r="M205" i="1" s="1"/>
  <c r="R228" i="1" a="1"/>
  <c r="R228" i="1" s="1"/>
  <c r="Q226" i="1" a="1"/>
  <c r="Q226" i="1" s="1"/>
  <c r="M226" i="1" s="1"/>
  <c r="R270" i="1" a="1"/>
  <c r="R270" i="1" s="1"/>
  <c r="Q265" i="1" a="1"/>
  <c r="Q265" i="1" s="1"/>
  <c r="M265" i="1" s="1"/>
  <c r="R260" i="1" a="1"/>
  <c r="R260" i="1" s="1"/>
  <c r="R246" i="1" a="1"/>
  <c r="R246" i="1" s="1"/>
  <c r="R242" i="1" a="1"/>
  <c r="R242" i="1" s="1"/>
  <c r="R238" i="1" a="1"/>
  <c r="R238" i="1" s="1"/>
  <c r="Q231" i="1" a="1"/>
  <c r="Q231" i="1" s="1"/>
  <c r="M231" i="1" s="1"/>
  <c r="R225" i="1" a="1"/>
  <c r="R225" i="1" s="1"/>
  <c r="Q223" i="1" a="1"/>
  <c r="Q223" i="1" s="1"/>
  <c r="M223" i="1" s="1"/>
  <c r="R217" i="1" a="1"/>
  <c r="R217" i="1" s="1"/>
  <c r="Q215" i="1" a="1"/>
  <c r="Q215" i="1" s="1"/>
  <c r="M215" i="1" s="1"/>
  <c r="R261" i="1" a="1"/>
  <c r="R261" i="1" s="1"/>
  <c r="R252" i="1" a="1"/>
  <c r="R252" i="1" s="1"/>
  <c r="R248" i="1" a="1"/>
  <c r="R248" i="1" s="1"/>
  <c r="Q247" i="1" a="1"/>
  <c r="Q247" i="1" s="1"/>
  <c r="M247" i="1" s="1"/>
  <c r="Q246" i="1" a="1"/>
  <c r="Q246" i="1" s="1"/>
  <c r="M246" i="1" s="1"/>
  <c r="R245" i="1" a="1"/>
  <c r="R245" i="1" s="1"/>
  <c r="Q242" i="1" a="1"/>
  <c r="Q242" i="1" s="1"/>
  <c r="M242" i="1" s="1"/>
  <c r="R240" i="1" a="1"/>
  <c r="R240" i="1" s="1"/>
  <c r="Q238" i="1" a="1"/>
  <c r="Q238" i="1" s="1"/>
  <c r="M238" i="1" s="1"/>
  <c r="R233" i="1" a="1"/>
  <c r="R233" i="1" s="1"/>
  <c r="R230" i="1" a="1"/>
  <c r="R230" i="1" s="1"/>
  <c r="Q228" i="1" a="1"/>
  <c r="Q228" i="1" s="1"/>
  <c r="M228" i="1" s="1"/>
  <c r="R222" i="1" a="1"/>
  <c r="R222" i="1" s="1"/>
  <c r="Q220" i="1" a="1"/>
  <c r="Q220" i="1" s="1"/>
  <c r="M220" i="1" s="1"/>
  <c r="R269" i="1" a="1"/>
  <c r="R269" i="1" s="1"/>
  <c r="Q258" i="1" a="1"/>
  <c r="Q258" i="1" s="1"/>
  <c r="M258" i="1" s="1"/>
  <c r="Q250" i="1" a="1"/>
  <c r="Q250" i="1" s="1"/>
  <c r="M250" i="1" s="1"/>
  <c r="R244" i="1" a="1"/>
  <c r="R244" i="1" s="1"/>
  <c r="R235" i="1" a="1"/>
  <c r="R235" i="1" s="1"/>
  <c r="R234" i="1" a="1"/>
  <c r="R234" i="1" s="1"/>
  <c r="R227" i="1" a="1"/>
  <c r="R227" i="1" s="1"/>
  <c r="Q225" i="1" a="1"/>
  <c r="Q225" i="1" s="1"/>
  <c r="M225" i="1" s="1"/>
  <c r="R219" i="1" a="1"/>
  <c r="R219" i="1" s="1"/>
  <c r="Q217" i="1" a="1"/>
  <c r="Q217" i="1" s="1"/>
  <c r="M217" i="1" s="1"/>
  <c r="R211" i="1" a="1"/>
  <c r="R211" i="1" s="1"/>
  <c r="Q209" i="1" a="1"/>
  <c r="Q209" i="1" s="1"/>
  <c r="M209" i="1" s="1"/>
  <c r="Q266" i="1" a="1"/>
  <c r="Q266" i="1" s="1"/>
  <c r="M266" i="1" s="1"/>
  <c r="Q257" i="1" a="1"/>
  <c r="Q257" i="1" s="1"/>
  <c r="M257" i="1" s="1"/>
  <c r="Q256" i="1" a="1"/>
  <c r="Q256" i="1" s="1"/>
  <c r="M256" i="1" s="1"/>
  <c r="R254" i="1" a="1"/>
  <c r="R254" i="1" s="1"/>
  <c r="R249" i="1" a="1"/>
  <c r="R249" i="1" s="1"/>
  <c r="Q240" i="1" a="1"/>
  <c r="Q240" i="1" s="1"/>
  <c r="M240" i="1" s="1"/>
  <c r="R236" i="1" a="1"/>
  <c r="R236" i="1" s="1"/>
  <c r="Q234" i="1" a="1"/>
  <c r="Q234" i="1" s="1"/>
  <c r="M234" i="1" s="1"/>
  <c r="Q233" i="1" a="1"/>
  <c r="Q233" i="1" s="1"/>
  <c r="M233" i="1" s="1"/>
  <c r="R232" i="1" a="1"/>
  <c r="R232" i="1" s="1"/>
  <c r="Q230" i="1" a="1"/>
  <c r="Q230" i="1" s="1"/>
  <c r="M230" i="1" s="1"/>
  <c r="R224" i="1" a="1"/>
  <c r="R224" i="1" s="1"/>
  <c r="Q222" i="1" a="1"/>
  <c r="Q222" i="1" s="1"/>
  <c r="M222" i="1" s="1"/>
  <c r="R216" i="1" a="1"/>
  <c r="R216" i="1" s="1"/>
  <c r="Q214" i="1" a="1"/>
  <c r="Q214" i="1" s="1"/>
  <c r="M214" i="1" s="1"/>
  <c r="R268" i="1" a="1"/>
  <c r="R268" i="1" s="1"/>
  <c r="Q249" i="1" a="1"/>
  <c r="Q249" i="1" s="1"/>
  <c r="M249" i="1" s="1"/>
  <c r="Q244" i="1" a="1"/>
  <c r="Q244" i="1" s="1"/>
  <c r="M244" i="1" s="1"/>
  <c r="R241" i="1" a="1"/>
  <c r="R241" i="1" s="1"/>
  <c r="Q264" i="1" a="1"/>
  <c r="Q264" i="1" s="1"/>
  <c r="M264" i="1" s="1"/>
  <c r="R262" i="1" a="1"/>
  <c r="R262" i="1" s="1"/>
  <c r="Q243" i="1" a="1"/>
  <c r="Q243" i="1" s="1"/>
  <c r="M243" i="1" s="1"/>
  <c r="Q239" i="1" a="1"/>
  <c r="Q239" i="1" s="1"/>
  <c r="M239" i="1" s="1"/>
  <c r="Q236" i="1" a="1"/>
  <c r="Q236" i="1" s="1"/>
  <c r="M236" i="1" s="1"/>
  <c r="Q232" i="1" a="1"/>
  <c r="Q232" i="1" s="1"/>
  <c r="M232" i="1" s="1"/>
  <c r="R226" i="1" a="1"/>
  <c r="R226" i="1" s="1"/>
  <c r="Q224" i="1" a="1"/>
  <c r="Q224" i="1" s="1"/>
  <c r="M224" i="1" s="1"/>
  <c r="R218" i="1" a="1"/>
  <c r="R218" i="1" s="1"/>
  <c r="Q216" i="1" a="1"/>
  <c r="Q216" i="1" s="1"/>
  <c r="M216" i="1" s="1"/>
  <c r="R210" i="1" a="1"/>
  <c r="R210" i="1" s="1"/>
  <c r="Q208" i="1" a="1"/>
  <c r="Q208" i="1" s="1"/>
  <c r="M208" i="1" s="1"/>
  <c r="Q235" i="1" a="1"/>
  <c r="Q235" i="1" s="1"/>
  <c r="M235" i="1" s="1"/>
  <c r="Q212" i="1" a="1"/>
  <c r="Q212" i="1" s="1"/>
  <c r="M212" i="1" s="1"/>
  <c r="Q211" i="1" a="1"/>
  <c r="Q211" i="1" s="1"/>
  <c r="M211" i="1" s="1"/>
  <c r="Q207" i="1" a="1"/>
  <c r="Q207" i="1" s="1"/>
  <c r="M207" i="1" s="1"/>
  <c r="Q206" i="1" a="1"/>
  <c r="Q206" i="1" s="1"/>
  <c r="M206" i="1" s="1"/>
  <c r="R205" i="1" a="1"/>
  <c r="R205" i="1" s="1"/>
  <c r="R202" i="1" a="1"/>
  <c r="R202" i="1" s="1"/>
  <c r="Q200" i="1" a="1"/>
  <c r="Q200" i="1" s="1"/>
  <c r="M200" i="1" s="1"/>
  <c r="R194" i="1" a="1"/>
  <c r="R194" i="1" s="1"/>
  <c r="Q192" i="1" a="1"/>
  <c r="Q192" i="1" s="1"/>
  <c r="M192" i="1" s="1"/>
  <c r="R186" i="1" a="1"/>
  <c r="R186" i="1" s="1"/>
  <c r="Q184" i="1" a="1"/>
  <c r="Q184" i="1" s="1"/>
  <c r="M184" i="1" s="1"/>
  <c r="R178" i="1" a="1"/>
  <c r="R178" i="1" s="1"/>
  <c r="Q176" i="1" a="1"/>
  <c r="Q176" i="1" s="1"/>
  <c r="M176" i="1" s="1"/>
  <c r="R170" i="1" a="1"/>
  <c r="R170" i="1" s="1"/>
  <c r="Q168" i="1" a="1"/>
  <c r="Q168" i="1" s="1"/>
  <c r="M168" i="1" s="1"/>
  <c r="R237" i="1" a="1"/>
  <c r="R237" i="1" s="1"/>
  <c r="R214" i="1" a="1"/>
  <c r="R214" i="1" s="1"/>
  <c r="Q203" i="1" a="1"/>
  <c r="Q203" i="1" s="1"/>
  <c r="M203" i="1" s="1"/>
  <c r="R199" i="1" a="1"/>
  <c r="R199" i="1" s="1"/>
  <c r="Q197" i="1" a="1"/>
  <c r="Q197" i="1" s="1"/>
  <c r="M197" i="1" s="1"/>
  <c r="R191" i="1" a="1"/>
  <c r="R191" i="1" s="1"/>
  <c r="Q189" i="1" a="1"/>
  <c r="Q189" i="1" s="1"/>
  <c r="M189" i="1" s="1"/>
  <c r="R183" i="1" a="1"/>
  <c r="R183" i="1" s="1"/>
  <c r="Q181" i="1" a="1"/>
  <c r="Q181" i="1" s="1"/>
  <c r="M181" i="1" s="1"/>
  <c r="R175" i="1" a="1"/>
  <c r="R175" i="1" s="1"/>
  <c r="Q173" i="1" a="1"/>
  <c r="Q173" i="1" s="1"/>
  <c r="M173" i="1" s="1"/>
  <c r="R167" i="1" a="1"/>
  <c r="R167" i="1" s="1"/>
  <c r="Q165" i="1" a="1"/>
  <c r="Q165" i="1" s="1"/>
  <c r="M165" i="1" s="1"/>
  <c r="Q227" i="1" a="1"/>
  <c r="Q227" i="1" s="1"/>
  <c r="M227" i="1" s="1"/>
  <c r="Q218" i="1" a="1"/>
  <c r="Q218" i="1" s="1"/>
  <c r="M218" i="1" s="1"/>
  <c r="Q202" i="1" a="1"/>
  <c r="Q202" i="1" s="1"/>
  <c r="M202" i="1" s="1"/>
  <c r="R196" i="1" a="1"/>
  <c r="R196" i="1" s="1"/>
  <c r="Q194" i="1" a="1"/>
  <c r="Q194" i="1" s="1"/>
  <c r="M194" i="1" s="1"/>
  <c r="R188" i="1" a="1"/>
  <c r="R188" i="1" s="1"/>
  <c r="Q186" i="1" a="1"/>
  <c r="Q186" i="1" s="1"/>
  <c r="M186" i="1" s="1"/>
  <c r="R180" i="1" a="1"/>
  <c r="R180" i="1" s="1"/>
  <c r="Q178" i="1" a="1"/>
  <c r="Q178" i="1" s="1"/>
  <c r="M178" i="1" s="1"/>
  <c r="R172" i="1" a="1"/>
  <c r="R172" i="1" s="1"/>
  <c r="Q170" i="1" a="1"/>
  <c r="Q170" i="1" s="1"/>
  <c r="M170" i="1" s="1"/>
  <c r="R229" i="1" a="1"/>
  <c r="R229" i="1" s="1"/>
  <c r="R204" i="1" a="1"/>
  <c r="R204" i="1" s="1"/>
  <c r="R201" i="1" a="1"/>
  <c r="R201" i="1" s="1"/>
  <c r="Q199" i="1" a="1"/>
  <c r="Q199" i="1" s="1"/>
  <c r="M199" i="1" s="1"/>
  <c r="R193" i="1" a="1"/>
  <c r="R193" i="1" s="1"/>
  <c r="Q191" i="1" a="1"/>
  <c r="Q191" i="1" s="1"/>
  <c r="M191" i="1" s="1"/>
  <c r="R185" i="1" a="1"/>
  <c r="R185" i="1" s="1"/>
  <c r="Q183" i="1" a="1"/>
  <c r="Q183" i="1" s="1"/>
  <c r="M183" i="1" s="1"/>
  <c r="R177" i="1" a="1"/>
  <c r="R177" i="1" s="1"/>
  <c r="Q175" i="1" a="1"/>
  <c r="Q175" i="1" s="1"/>
  <c r="M175" i="1" s="1"/>
  <c r="R213" i="1" a="1"/>
  <c r="R213" i="1" s="1"/>
  <c r="R198" i="1" a="1"/>
  <c r="R198" i="1" s="1"/>
  <c r="Q196" i="1" a="1"/>
  <c r="Q196" i="1" s="1"/>
  <c r="M196" i="1" s="1"/>
  <c r="R190" i="1" a="1"/>
  <c r="R190" i="1" s="1"/>
  <c r="Q188" i="1" a="1"/>
  <c r="Q188" i="1" s="1"/>
  <c r="M188" i="1" s="1"/>
  <c r="R182" i="1" a="1"/>
  <c r="R182" i="1" s="1"/>
  <c r="Q180" i="1" a="1"/>
  <c r="Q180" i="1" s="1"/>
  <c r="M180" i="1" s="1"/>
  <c r="R174" i="1" a="1"/>
  <c r="R174" i="1" s="1"/>
  <c r="Q172" i="1" a="1"/>
  <c r="Q172" i="1" s="1"/>
  <c r="M172" i="1" s="1"/>
  <c r="Q219" i="1" a="1"/>
  <c r="Q219" i="1" s="1"/>
  <c r="M219" i="1" s="1"/>
  <c r="Q210" i="1" a="1"/>
  <c r="Q210" i="1" s="1"/>
  <c r="M210" i="1" s="1"/>
  <c r="R209" i="1" a="1"/>
  <c r="R209" i="1" s="1"/>
  <c r="Q204" i="1" a="1"/>
  <c r="Q204" i="1" s="1"/>
  <c r="M204" i="1" s="1"/>
  <c r="Q201" i="1" a="1"/>
  <c r="Q201" i="1" s="1"/>
  <c r="M201" i="1" s="1"/>
  <c r="R195" i="1" a="1"/>
  <c r="R195" i="1" s="1"/>
  <c r="Q193" i="1" a="1"/>
  <c r="Q193" i="1" s="1"/>
  <c r="M193" i="1" s="1"/>
  <c r="R187" i="1" a="1"/>
  <c r="R187" i="1" s="1"/>
  <c r="Q185" i="1" a="1"/>
  <c r="Q185" i="1" s="1"/>
  <c r="M185" i="1" s="1"/>
  <c r="R179" i="1" a="1"/>
  <c r="R179" i="1" s="1"/>
  <c r="Q177" i="1" a="1"/>
  <c r="Q177" i="1" s="1"/>
  <c r="M177" i="1" s="1"/>
  <c r="R171" i="1" a="1"/>
  <c r="R171" i="1" s="1"/>
  <c r="Q169" i="1" a="1"/>
  <c r="Q169" i="1" s="1"/>
  <c r="M169" i="1" s="1"/>
  <c r="R163" i="1" a="1"/>
  <c r="R163" i="1" s="1"/>
  <c r="Q161" i="1" a="1"/>
  <c r="Q161" i="1" s="1"/>
  <c r="M161" i="1" s="1"/>
  <c r="R200" i="1" a="1"/>
  <c r="R200" i="1" s="1"/>
  <c r="Q198" i="1" a="1"/>
  <c r="Q198" i="1" s="1"/>
  <c r="M198" i="1" s="1"/>
  <c r="R192" i="1" a="1"/>
  <c r="R192" i="1" s="1"/>
  <c r="Q190" i="1" a="1"/>
  <c r="Q190" i="1" s="1"/>
  <c r="M190" i="1" s="1"/>
  <c r="R184" i="1" a="1"/>
  <c r="R184" i="1" s="1"/>
  <c r="Q182" i="1" a="1"/>
  <c r="Q182" i="1" s="1"/>
  <c r="M182" i="1" s="1"/>
  <c r="R176" i="1" a="1"/>
  <c r="R176" i="1" s="1"/>
  <c r="Q174" i="1" a="1"/>
  <c r="Q174" i="1" s="1"/>
  <c r="M174" i="1" s="1"/>
  <c r="R221" i="1" a="1"/>
  <c r="R221" i="1" s="1"/>
  <c r="R220" i="1" a="1"/>
  <c r="R220" i="1" s="1"/>
  <c r="R212" i="1" a="1"/>
  <c r="R212" i="1" s="1"/>
  <c r="R208" i="1" a="1"/>
  <c r="R208" i="1" s="1"/>
  <c r="R206" i="1" a="1"/>
  <c r="R206" i="1" s="1"/>
  <c r="R203" i="1" a="1"/>
  <c r="R203" i="1" s="1"/>
  <c r="R197" i="1" a="1"/>
  <c r="R197" i="1" s="1"/>
  <c r="Q195" i="1" a="1"/>
  <c r="Q195" i="1" s="1"/>
  <c r="M195" i="1" s="1"/>
  <c r="R189" i="1" a="1"/>
  <c r="R189" i="1" s="1"/>
  <c r="Q187" i="1" a="1"/>
  <c r="Q187" i="1" s="1"/>
  <c r="M187" i="1" s="1"/>
  <c r="R181" i="1" a="1"/>
  <c r="R181" i="1" s="1"/>
  <c r="Q179" i="1" a="1"/>
  <c r="Q179" i="1" s="1"/>
  <c r="M179" i="1" s="1"/>
  <c r="R173" i="1" a="1"/>
  <c r="R173" i="1" s="1"/>
  <c r="Q171" i="1" a="1"/>
  <c r="Q171" i="1" s="1"/>
  <c r="M171" i="1" s="1"/>
  <c r="R165" i="1" a="1"/>
  <c r="R165" i="1" s="1"/>
  <c r="Q163" i="1" a="1"/>
  <c r="Q163" i="1" s="1"/>
  <c r="M163" i="1" s="1"/>
  <c r="Q159" i="1" a="1"/>
  <c r="Q159" i="1" s="1"/>
  <c r="M159" i="1" s="1"/>
  <c r="Q156" i="1" a="1"/>
  <c r="Q156" i="1" s="1"/>
  <c r="M156" i="1" s="1"/>
  <c r="R150" i="1" a="1"/>
  <c r="R150" i="1" s="1"/>
  <c r="Q148" i="1" a="1"/>
  <c r="Q148" i="1" s="1"/>
  <c r="M148" i="1" s="1"/>
  <c r="R142" i="1" a="1"/>
  <c r="R142" i="1" s="1"/>
  <c r="Q140" i="1" a="1"/>
  <c r="Q140" i="1" s="1"/>
  <c r="M140" i="1" s="1"/>
  <c r="R134" i="1" a="1"/>
  <c r="R134" i="1" s="1"/>
  <c r="Q132" i="1" a="1"/>
  <c r="Q132" i="1" s="1"/>
  <c r="M132" i="1" s="1"/>
  <c r="R126" i="1" a="1"/>
  <c r="R126" i="1" s="1"/>
  <c r="Q124" i="1" a="1"/>
  <c r="Q124" i="1" s="1"/>
  <c r="M124" i="1" s="1"/>
  <c r="R118" i="1" a="1"/>
  <c r="R118" i="1" s="1"/>
  <c r="Q116" i="1" a="1"/>
  <c r="Q116" i="1" s="1"/>
  <c r="M116" i="1" s="1"/>
  <c r="Q164" i="1" a="1"/>
  <c r="Q164" i="1" s="1"/>
  <c r="M164" i="1" s="1"/>
  <c r="R155" i="1" a="1"/>
  <c r="R155" i="1" s="1"/>
  <c r="Q153" i="1" a="1"/>
  <c r="Q153" i="1" s="1"/>
  <c r="M153" i="1" s="1"/>
  <c r="R147" i="1" a="1"/>
  <c r="R147" i="1" s="1"/>
  <c r="Q145" i="1" a="1"/>
  <c r="Q145" i="1" s="1"/>
  <c r="M145" i="1" s="1"/>
  <c r="R139" i="1" a="1"/>
  <c r="R139" i="1" s="1"/>
  <c r="Q137" i="1" a="1"/>
  <c r="Q137" i="1" s="1"/>
  <c r="M137" i="1" s="1"/>
  <c r="R131" i="1" a="1"/>
  <c r="R131" i="1" s="1"/>
  <c r="Q129" i="1" a="1"/>
  <c r="Q129" i="1" s="1"/>
  <c r="M129" i="1" s="1"/>
  <c r="R123" i="1" a="1"/>
  <c r="R123" i="1" s="1"/>
  <c r="Q121" i="1" a="1"/>
  <c r="Q121" i="1" s="1"/>
  <c r="M121" i="1" s="1"/>
  <c r="R115" i="1" a="1"/>
  <c r="R115" i="1" s="1"/>
  <c r="Q113" i="1" a="1"/>
  <c r="Q113" i="1" s="1"/>
  <c r="M113" i="1" s="1"/>
  <c r="R162" i="1" a="1"/>
  <c r="R162" i="1" s="1"/>
  <c r="R152" i="1" a="1"/>
  <c r="R152" i="1" s="1"/>
  <c r="Q150" i="1" a="1"/>
  <c r="Q150" i="1" s="1"/>
  <c r="M150" i="1" s="1"/>
  <c r="R144" i="1" a="1"/>
  <c r="R144" i="1" s="1"/>
  <c r="Q142" i="1" a="1"/>
  <c r="Q142" i="1" s="1"/>
  <c r="M142" i="1" s="1"/>
  <c r="R136" i="1" a="1"/>
  <c r="R136" i="1" s="1"/>
  <c r="Q134" i="1" a="1"/>
  <c r="Q134" i="1" s="1"/>
  <c r="M134" i="1" s="1"/>
  <c r="R160" i="1" a="1"/>
  <c r="R160" i="1" s="1"/>
  <c r="Q155" i="1" a="1"/>
  <c r="Q155" i="1" s="1"/>
  <c r="M155" i="1" s="1"/>
  <c r="R149" i="1" a="1"/>
  <c r="R149" i="1" s="1"/>
  <c r="Q147" i="1" a="1"/>
  <c r="Q147" i="1" s="1"/>
  <c r="M147" i="1" s="1"/>
  <c r="R141" i="1" a="1"/>
  <c r="R141" i="1" s="1"/>
  <c r="Q139" i="1" a="1"/>
  <c r="Q139" i="1" s="1"/>
  <c r="M139" i="1" s="1"/>
  <c r="R133" i="1" a="1"/>
  <c r="R133" i="1" s="1"/>
  <c r="Q131" i="1" a="1"/>
  <c r="Q131" i="1" s="1"/>
  <c r="M131" i="1" s="1"/>
  <c r="R125" i="1" a="1"/>
  <c r="R125" i="1" s="1"/>
  <c r="Q123" i="1" a="1"/>
  <c r="Q123" i="1" s="1"/>
  <c r="M123" i="1" s="1"/>
  <c r="R117" i="1" a="1"/>
  <c r="R117" i="1" s="1"/>
  <c r="Q115" i="1" a="1"/>
  <c r="Q115" i="1" s="1"/>
  <c r="M115" i="1" s="1"/>
  <c r="R168" i="1" a="1"/>
  <c r="R168" i="1" s="1"/>
  <c r="Q162" i="1" a="1"/>
  <c r="Q162" i="1" s="1"/>
  <c r="M162" i="1" s="1"/>
  <c r="Q160" i="1" a="1"/>
  <c r="Q160" i="1" s="1"/>
  <c r="M160" i="1" s="1"/>
  <c r="R157" i="1" a="1"/>
  <c r="R157" i="1" s="1"/>
  <c r="R154" i="1" a="1"/>
  <c r="R154" i="1" s="1"/>
  <c r="Q152" i="1" a="1"/>
  <c r="Q152" i="1" s="1"/>
  <c r="M152" i="1" s="1"/>
  <c r="R146" i="1" a="1"/>
  <c r="R146" i="1" s="1"/>
  <c r="Q144" i="1" a="1"/>
  <c r="Q144" i="1" s="1"/>
  <c r="M144" i="1" s="1"/>
  <c r="R138" i="1" a="1"/>
  <c r="R138" i="1" s="1"/>
  <c r="Q136" i="1" a="1"/>
  <c r="Q136" i="1" s="1"/>
  <c r="M136" i="1" s="1"/>
  <c r="R130" i="1" a="1"/>
  <c r="R130" i="1" s="1"/>
  <c r="Q128" i="1" a="1"/>
  <c r="Q128" i="1" s="1"/>
  <c r="M128" i="1" s="1"/>
  <c r="R122" i="1" a="1"/>
  <c r="R122" i="1" s="1"/>
  <c r="Q120" i="1" a="1"/>
  <c r="Q120" i="1" s="1"/>
  <c r="M120" i="1" s="1"/>
  <c r="R114" i="1" a="1"/>
  <c r="R114" i="1" s="1"/>
  <c r="R169" i="1" a="1"/>
  <c r="R169" i="1" s="1"/>
  <c r="Q167" i="1" a="1"/>
  <c r="Q167" i="1" s="1"/>
  <c r="M167" i="1" s="1"/>
  <c r="R158" i="1" a="1"/>
  <c r="R158" i="1" s="1"/>
  <c r="R151" i="1" a="1"/>
  <c r="R151" i="1" s="1"/>
  <c r="Q149" i="1" a="1"/>
  <c r="Q149" i="1" s="1"/>
  <c r="M149" i="1" s="1"/>
  <c r="R143" i="1" a="1"/>
  <c r="R143" i="1" s="1"/>
  <c r="Q141" i="1" a="1"/>
  <c r="Q141" i="1" s="1"/>
  <c r="M141" i="1" s="1"/>
  <c r="R135" i="1" a="1"/>
  <c r="R135" i="1" s="1"/>
  <c r="Q133" i="1" a="1"/>
  <c r="Q133" i="1" s="1"/>
  <c r="M133" i="1" s="1"/>
  <c r="R127" i="1" a="1"/>
  <c r="R127" i="1" s="1"/>
  <c r="Q125" i="1" a="1"/>
  <c r="Q125" i="1" s="1"/>
  <c r="M125" i="1" s="1"/>
  <c r="R119" i="1" a="1"/>
  <c r="R119" i="1" s="1"/>
  <c r="Q117" i="1" a="1"/>
  <c r="Q117" i="1" s="1"/>
  <c r="M117" i="1" s="1"/>
  <c r="R166" i="1" a="1"/>
  <c r="R166" i="1" s="1"/>
  <c r="R161" i="1" a="1"/>
  <c r="R161" i="1" s="1"/>
  <c r="R159" i="1" a="1"/>
  <c r="R159" i="1" s="1"/>
  <c r="Q158" i="1" a="1"/>
  <c r="Q158" i="1" s="1"/>
  <c r="M158" i="1" s="1"/>
  <c r="Q157" i="1" a="1"/>
  <c r="Q157" i="1" s="1"/>
  <c r="M157" i="1" s="1"/>
  <c r="R156" i="1" a="1"/>
  <c r="R156" i="1" s="1"/>
  <c r="Q154" i="1" a="1"/>
  <c r="Q154" i="1" s="1"/>
  <c r="M154" i="1" s="1"/>
  <c r="R148" i="1" a="1"/>
  <c r="R148" i="1" s="1"/>
  <c r="Q146" i="1" a="1"/>
  <c r="Q146" i="1" s="1"/>
  <c r="M146" i="1" s="1"/>
  <c r="R140" i="1" a="1"/>
  <c r="R140" i="1" s="1"/>
  <c r="Q138" i="1" a="1"/>
  <c r="Q138" i="1" s="1"/>
  <c r="M138" i="1" s="1"/>
  <c r="R132" i="1" a="1"/>
  <c r="R132" i="1" s="1"/>
  <c r="Q130" i="1" a="1"/>
  <c r="Q130" i="1" s="1"/>
  <c r="M130" i="1" s="1"/>
  <c r="R124" i="1" a="1"/>
  <c r="R124" i="1" s="1"/>
  <c r="Q122" i="1" a="1"/>
  <c r="Q122" i="1" s="1"/>
  <c r="M122" i="1" s="1"/>
  <c r="R116" i="1" a="1"/>
  <c r="R116" i="1" s="1"/>
  <c r="Q114" i="1" a="1"/>
  <c r="Q114" i="1" s="1"/>
  <c r="M114" i="1" s="1"/>
  <c r="Q166" i="1" a="1"/>
  <c r="Q166" i="1" s="1"/>
  <c r="M166" i="1" s="1"/>
  <c r="R164" i="1" a="1"/>
  <c r="R164" i="1" s="1"/>
  <c r="R153" i="1" a="1"/>
  <c r="R153" i="1" s="1"/>
  <c r="Q151" i="1" a="1"/>
  <c r="Q151" i="1" s="1"/>
  <c r="M151" i="1" s="1"/>
  <c r="R145" i="1" a="1"/>
  <c r="R145" i="1" s="1"/>
  <c r="Q143" i="1" a="1"/>
  <c r="Q143" i="1" s="1"/>
  <c r="M143" i="1" s="1"/>
  <c r="R137" i="1" a="1"/>
  <c r="R137" i="1" s="1"/>
  <c r="Q135" i="1" a="1"/>
  <c r="Q135" i="1" s="1"/>
  <c r="M135" i="1" s="1"/>
  <c r="R129" i="1" a="1"/>
  <c r="R129" i="1" s="1"/>
  <c r="Q127" i="1" a="1"/>
  <c r="Q127" i="1" s="1"/>
  <c r="M127" i="1" s="1"/>
  <c r="R121" i="1" a="1"/>
  <c r="R121" i="1" s="1"/>
  <c r="Q119" i="1" a="1"/>
  <c r="Q119" i="1" s="1"/>
  <c r="M119" i="1" s="1"/>
  <c r="R120" i="1" a="1"/>
  <c r="R120" i="1" s="1"/>
  <c r="Q106" i="1" a="1"/>
  <c r="Q106" i="1" s="1"/>
  <c r="M106" i="1" s="1"/>
  <c r="R100" i="1" a="1"/>
  <c r="R100" i="1" s="1"/>
  <c r="Q98" i="1" a="1"/>
  <c r="Q98" i="1" s="1"/>
  <c r="M98" i="1" s="1"/>
  <c r="R92" i="1" a="1"/>
  <c r="R92" i="1" s="1"/>
  <c r="Q90" i="1" a="1"/>
  <c r="Q90" i="1" s="1"/>
  <c r="M90" i="1" s="1"/>
  <c r="R84" i="1" a="1"/>
  <c r="R84" i="1" s="1"/>
  <c r="Q82" i="1" a="1"/>
  <c r="Q82" i="1" s="1"/>
  <c r="M82" i="1" s="1"/>
  <c r="R76" i="1" a="1"/>
  <c r="R76" i="1" s="1"/>
  <c r="Q74" i="1" a="1"/>
  <c r="Q74" i="1" s="1"/>
  <c r="M74" i="1" s="1"/>
  <c r="R68" i="1" a="1"/>
  <c r="R68" i="1" s="1"/>
  <c r="Q66" i="1" a="1"/>
  <c r="Q66" i="1" s="1"/>
  <c r="M66" i="1" s="1"/>
  <c r="R60" i="1" a="1"/>
  <c r="R60" i="1" s="1"/>
  <c r="Q58" i="1" a="1"/>
  <c r="Q58" i="1" s="1"/>
  <c r="M58" i="1" s="1"/>
  <c r="R52" i="1" a="1"/>
  <c r="R52" i="1" s="1"/>
  <c r="Q50" i="1" a="1"/>
  <c r="Q50" i="1" s="1"/>
  <c r="M50" i="1" s="1"/>
  <c r="R44" i="1" a="1"/>
  <c r="R44" i="1" s="1"/>
  <c r="Q42" i="1" a="1"/>
  <c r="Q42" i="1" s="1"/>
  <c r="M42" i="1" s="1"/>
  <c r="R36" i="1" a="1"/>
  <c r="R36" i="1" s="1"/>
  <c r="Q34" i="1" a="1"/>
  <c r="Q34" i="1" s="1"/>
  <c r="M34" i="1" s="1"/>
  <c r="R111" i="1" a="1"/>
  <c r="R111" i="1" s="1"/>
  <c r="R105" i="1" a="1"/>
  <c r="R105" i="1" s="1"/>
  <c r="Q103" i="1" a="1"/>
  <c r="Q103" i="1" s="1"/>
  <c r="M103" i="1" s="1"/>
  <c r="R97" i="1" a="1"/>
  <c r="R97" i="1" s="1"/>
  <c r="Q95" i="1" a="1"/>
  <c r="Q95" i="1" s="1"/>
  <c r="M95" i="1" s="1"/>
  <c r="R89" i="1" a="1"/>
  <c r="R89" i="1" s="1"/>
  <c r="Q87" i="1" a="1"/>
  <c r="Q87" i="1" s="1"/>
  <c r="M87" i="1" s="1"/>
  <c r="R81" i="1" a="1"/>
  <c r="R81" i="1" s="1"/>
  <c r="Q79" i="1" a="1"/>
  <c r="Q79" i="1" s="1"/>
  <c r="R73" i="1" a="1"/>
  <c r="R73" i="1" s="1"/>
  <c r="Q71" i="1" a="1"/>
  <c r="Q71" i="1" s="1"/>
  <c r="M71" i="1" s="1"/>
  <c r="R65" i="1" a="1"/>
  <c r="R65" i="1" s="1"/>
  <c r="Q63" i="1" a="1"/>
  <c r="Q63" i="1" s="1"/>
  <c r="M63" i="1" s="1"/>
  <c r="R57" i="1" a="1"/>
  <c r="R57" i="1" s="1"/>
  <c r="Q55" i="1" a="1"/>
  <c r="Q55" i="1" s="1"/>
  <c r="M55" i="1" s="1"/>
  <c r="R49" i="1" a="1"/>
  <c r="R49" i="1" s="1"/>
  <c r="Q47" i="1" a="1"/>
  <c r="Q47" i="1" s="1"/>
  <c r="M47" i="1" s="1"/>
  <c r="R41" i="1" a="1"/>
  <c r="R41" i="1" s="1"/>
  <c r="Q39" i="1" a="1"/>
  <c r="Q39" i="1" s="1"/>
  <c r="M39" i="1" s="1"/>
  <c r="R33" i="1" a="1"/>
  <c r="R33" i="1" s="1"/>
  <c r="Q31" i="1" a="1"/>
  <c r="Q31" i="1" s="1"/>
  <c r="M31" i="1" s="1"/>
  <c r="R112" i="1" a="1"/>
  <c r="R112" i="1" s="1"/>
  <c r="Q111" i="1" a="1"/>
  <c r="Q111" i="1" s="1"/>
  <c r="M111" i="1" s="1"/>
  <c r="R109" i="1" a="1"/>
  <c r="R109" i="1" s="1"/>
  <c r="R108" i="1" a="1"/>
  <c r="R108" i="1" s="1"/>
  <c r="R102" i="1" a="1"/>
  <c r="R102" i="1" s="1"/>
  <c r="Q100" i="1" a="1"/>
  <c r="Q100" i="1" s="1"/>
  <c r="M100" i="1" s="1"/>
  <c r="R94" i="1" a="1"/>
  <c r="R94" i="1" s="1"/>
  <c r="Q92" i="1" a="1"/>
  <c r="Q92" i="1" s="1"/>
  <c r="M92" i="1" s="1"/>
  <c r="R86" i="1" a="1"/>
  <c r="R86" i="1" s="1"/>
  <c r="Q84" i="1" a="1"/>
  <c r="Q84" i="1" s="1"/>
  <c r="M84" i="1" s="1"/>
  <c r="R78" i="1" a="1"/>
  <c r="R78" i="1" s="1"/>
  <c r="Q76" i="1" a="1"/>
  <c r="Q76" i="1" s="1"/>
  <c r="M76" i="1" s="1"/>
  <c r="R70" i="1" a="1"/>
  <c r="R70" i="1" s="1"/>
  <c r="Q68" i="1" a="1"/>
  <c r="Q68" i="1" s="1"/>
  <c r="M68" i="1" s="1"/>
  <c r="R62" i="1" a="1"/>
  <c r="R62" i="1" s="1"/>
  <c r="Q60" i="1" a="1"/>
  <c r="Q60" i="1" s="1"/>
  <c r="M60" i="1" s="1"/>
  <c r="R54" i="1" a="1"/>
  <c r="R54" i="1" s="1"/>
  <c r="Q52" i="1" a="1"/>
  <c r="Q52" i="1" s="1"/>
  <c r="M52" i="1" s="1"/>
  <c r="R46" i="1" a="1"/>
  <c r="R46" i="1" s="1"/>
  <c r="Q44" i="1" a="1"/>
  <c r="Q44" i="1" s="1"/>
  <c r="M44" i="1" s="1"/>
  <c r="R38" i="1" a="1"/>
  <c r="R38" i="1" s="1"/>
  <c r="Q112" i="1" a="1"/>
  <c r="Q112" i="1" s="1"/>
  <c r="M112" i="1" s="1"/>
  <c r="R107" i="1" a="1"/>
  <c r="R107" i="1" s="1"/>
  <c r="Q105" i="1" a="1"/>
  <c r="Q105" i="1" s="1"/>
  <c r="M105" i="1" s="1"/>
  <c r="R99" i="1" a="1"/>
  <c r="R99" i="1" s="1"/>
  <c r="Q97" i="1" a="1"/>
  <c r="Q97" i="1" s="1"/>
  <c r="M97" i="1" s="1"/>
  <c r="R91" i="1" a="1"/>
  <c r="R91" i="1" s="1"/>
  <c r="Q89" i="1" a="1"/>
  <c r="Q89" i="1" s="1"/>
  <c r="M89" i="1" s="1"/>
  <c r="R83" i="1" a="1"/>
  <c r="R83" i="1" s="1"/>
  <c r="Q81" i="1" a="1"/>
  <c r="Q81" i="1" s="1"/>
  <c r="M81" i="1" s="1"/>
  <c r="R75" i="1" a="1"/>
  <c r="R75" i="1" s="1"/>
  <c r="Q73" i="1" a="1"/>
  <c r="Q73" i="1" s="1"/>
  <c r="M73" i="1" s="1"/>
  <c r="R67" i="1" a="1"/>
  <c r="R67" i="1" s="1"/>
  <c r="Q65" i="1" a="1"/>
  <c r="Q65" i="1" s="1"/>
  <c r="M65" i="1" s="1"/>
  <c r="R59" i="1" a="1"/>
  <c r="R59" i="1" s="1"/>
  <c r="Q57" i="1" a="1"/>
  <c r="Q57" i="1" s="1"/>
  <c r="M57" i="1" s="1"/>
  <c r="R51" i="1" a="1"/>
  <c r="R51" i="1" s="1"/>
  <c r="Q49" i="1" a="1"/>
  <c r="Q49" i="1" s="1"/>
  <c r="M49" i="1" s="1"/>
  <c r="R43" i="1" a="1"/>
  <c r="R43" i="1" s="1"/>
  <c r="Q41" i="1" a="1"/>
  <c r="Q41" i="1" s="1"/>
  <c r="M41" i="1" s="1"/>
  <c r="R35" i="1" a="1"/>
  <c r="R35" i="1" s="1"/>
  <c r="Q33" i="1" a="1"/>
  <c r="Q33" i="1" s="1"/>
  <c r="M33" i="1" s="1"/>
  <c r="R27" i="1" a="1"/>
  <c r="R27" i="1" s="1"/>
  <c r="Q25" i="1" a="1"/>
  <c r="Q25" i="1" s="1"/>
  <c r="R110" i="1" a="1"/>
  <c r="R110" i="1" s="1"/>
  <c r="Q109" i="1" a="1"/>
  <c r="Q109" i="1" s="1"/>
  <c r="M109" i="1" s="1"/>
  <c r="Q108" i="1" a="1"/>
  <c r="Q108" i="1" s="1"/>
  <c r="M108" i="1" s="1"/>
  <c r="R104" i="1" a="1"/>
  <c r="R104" i="1" s="1"/>
  <c r="Q102" i="1" a="1"/>
  <c r="Q102" i="1" s="1"/>
  <c r="M102" i="1" s="1"/>
  <c r="R96" i="1" a="1"/>
  <c r="R96" i="1" s="1"/>
  <c r="Q94" i="1" a="1"/>
  <c r="Q94" i="1" s="1"/>
  <c r="M94" i="1" s="1"/>
  <c r="R88" i="1" a="1"/>
  <c r="R88" i="1" s="1"/>
  <c r="Q86" i="1" a="1"/>
  <c r="Q86" i="1" s="1"/>
  <c r="M86" i="1" s="1"/>
  <c r="R80" i="1" a="1"/>
  <c r="R80" i="1" s="1"/>
  <c r="Q78" i="1" a="1"/>
  <c r="Q78" i="1" s="1"/>
  <c r="M78" i="1" s="1"/>
  <c r="R72" i="1" a="1"/>
  <c r="R72" i="1" s="1"/>
  <c r="Q70" i="1" a="1"/>
  <c r="Q70" i="1" s="1"/>
  <c r="M70" i="1" s="1"/>
  <c r="R64" i="1" a="1"/>
  <c r="R64" i="1" s="1"/>
  <c r="Q62" i="1" a="1"/>
  <c r="Q62" i="1" s="1"/>
  <c r="M62" i="1" s="1"/>
  <c r="R56" i="1" a="1"/>
  <c r="R56" i="1" s="1"/>
  <c r="Q54" i="1" a="1"/>
  <c r="Q54" i="1" s="1"/>
  <c r="M54" i="1" s="1"/>
  <c r="R48" i="1" a="1"/>
  <c r="R48" i="1" s="1"/>
  <c r="Q46" i="1" a="1"/>
  <c r="Q46" i="1" s="1"/>
  <c r="M46" i="1" s="1"/>
  <c r="R40" i="1" a="1"/>
  <c r="R40" i="1" s="1"/>
  <c r="Q38" i="1" a="1"/>
  <c r="Q38" i="1" s="1"/>
  <c r="M38" i="1" s="1"/>
  <c r="Q126" i="1" a="1"/>
  <c r="Q126" i="1" s="1"/>
  <c r="M126" i="1" s="1"/>
  <c r="Q110" i="1" a="1"/>
  <c r="Q110" i="1" s="1"/>
  <c r="M110" i="1" s="1"/>
  <c r="Q107" i="1" a="1"/>
  <c r="Q107" i="1" s="1"/>
  <c r="M107" i="1" s="1"/>
  <c r="R101" i="1" a="1"/>
  <c r="R101" i="1" s="1"/>
  <c r="Q99" i="1" a="1"/>
  <c r="Q99" i="1" s="1"/>
  <c r="M99" i="1" s="1"/>
  <c r="R93" i="1" a="1"/>
  <c r="R93" i="1" s="1"/>
  <c r="Q91" i="1" a="1"/>
  <c r="Q91" i="1" s="1"/>
  <c r="M91" i="1" s="1"/>
  <c r="R85" i="1" a="1"/>
  <c r="R85" i="1" s="1"/>
  <c r="Q83" i="1" a="1"/>
  <c r="Q83" i="1" s="1"/>
  <c r="M83" i="1" s="1"/>
  <c r="R77" i="1" a="1"/>
  <c r="R77" i="1" s="1"/>
  <c r="Q75" i="1" a="1"/>
  <c r="Q75" i="1" s="1"/>
  <c r="M75" i="1" s="1"/>
  <c r="R69" i="1" a="1"/>
  <c r="R69" i="1" s="1"/>
  <c r="Q67" i="1" a="1"/>
  <c r="Q67" i="1" s="1"/>
  <c r="M67" i="1" s="1"/>
  <c r="R61" i="1" a="1"/>
  <c r="R61" i="1" s="1"/>
  <c r="Q59" i="1" a="1"/>
  <c r="Q59" i="1" s="1"/>
  <c r="M59" i="1" s="1"/>
  <c r="R53" i="1" a="1"/>
  <c r="R53" i="1" s="1"/>
  <c r="Q51" i="1" a="1"/>
  <c r="Q51" i="1" s="1"/>
  <c r="M51" i="1" s="1"/>
  <c r="R45" i="1" a="1"/>
  <c r="R45" i="1" s="1"/>
  <c r="Q43" i="1" a="1"/>
  <c r="Q43" i="1" s="1"/>
  <c r="M43" i="1" s="1"/>
  <c r="R37" i="1" a="1"/>
  <c r="R37" i="1" s="1"/>
  <c r="Q35" i="1" a="1"/>
  <c r="Q35" i="1" s="1"/>
  <c r="M35" i="1" s="1"/>
  <c r="R128" i="1" a="1"/>
  <c r="R128" i="1" s="1"/>
  <c r="R113" i="1" a="1"/>
  <c r="R113" i="1" s="1"/>
  <c r="R106" i="1" a="1"/>
  <c r="R106" i="1" s="1"/>
  <c r="Q104" i="1" a="1"/>
  <c r="Q104" i="1" s="1"/>
  <c r="M104" i="1" s="1"/>
  <c r="R98" i="1" a="1"/>
  <c r="R98" i="1" s="1"/>
  <c r="Q96" i="1" a="1"/>
  <c r="Q96" i="1" s="1"/>
  <c r="M96" i="1" s="1"/>
  <c r="R90" i="1" a="1"/>
  <c r="R90" i="1" s="1"/>
  <c r="Q88" i="1" a="1"/>
  <c r="Q88" i="1" s="1"/>
  <c r="M88" i="1" s="1"/>
  <c r="R82" i="1" a="1"/>
  <c r="R82" i="1" s="1"/>
  <c r="Q80" i="1" a="1"/>
  <c r="Q80" i="1" s="1"/>
  <c r="M80" i="1" s="1"/>
  <c r="R74" i="1" a="1"/>
  <c r="R74" i="1" s="1"/>
  <c r="Q72" i="1" a="1"/>
  <c r="Q72" i="1" s="1"/>
  <c r="M72" i="1" s="1"/>
  <c r="R66" i="1" a="1"/>
  <c r="R66" i="1" s="1"/>
  <c r="Q64" i="1" a="1"/>
  <c r="Q64" i="1" s="1"/>
  <c r="M64" i="1" s="1"/>
  <c r="R58" i="1" a="1"/>
  <c r="R58" i="1" s="1"/>
  <c r="Q56" i="1" a="1"/>
  <c r="Q56" i="1" s="1"/>
  <c r="M56" i="1" s="1"/>
  <c r="R50" i="1" a="1"/>
  <c r="R50" i="1" s="1"/>
  <c r="Q48" i="1" a="1"/>
  <c r="Q48" i="1" s="1"/>
  <c r="M48" i="1" s="1"/>
  <c r="R42" i="1" a="1"/>
  <c r="R42" i="1" s="1"/>
  <c r="Q40" i="1" a="1"/>
  <c r="Q40" i="1" s="1"/>
  <c r="M40" i="1" s="1"/>
  <c r="R34" i="1" a="1"/>
  <c r="R34" i="1" s="1"/>
  <c r="Q32" i="1" a="1"/>
  <c r="Q32" i="1" s="1"/>
  <c r="M32" i="1" s="1"/>
  <c r="Q118" i="1" a="1"/>
  <c r="Q118" i="1" s="1"/>
  <c r="M118" i="1" s="1"/>
  <c r="R103" i="1" a="1"/>
  <c r="R103" i="1" s="1"/>
  <c r="Q101" i="1" a="1"/>
  <c r="Q101" i="1" s="1"/>
  <c r="M101" i="1" s="1"/>
  <c r="R95" i="1" a="1"/>
  <c r="R95" i="1" s="1"/>
  <c r="Q93" i="1" a="1"/>
  <c r="Q93" i="1" s="1"/>
  <c r="M93" i="1" s="1"/>
  <c r="R87" i="1" a="1"/>
  <c r="R87" i="1" s="1"/>
  <c r="Q85" i="1" a="1"/>
  <c r="Q85" i="1" s="1"/>
  <c r="M85" i="1" s="1"/>
  <c r="R79" i="1" a="1"/>
  <c r="R79" i="1" s="1"/>
  <c r="Q77" i="1" a="1"/>
  <c r="Q77" i="1" s="1"/>
  <c r="M77" i="1" s="1"/>
  <c r="R71" i="1" a="1"/>
  <c r="R71" i="1" s="1"/>
  <c r="Q69" i="1" a="1"/>
  <c r="Q69" i="1" s="1"/>
  <c r="M69" i="1" s="1"/>
  <c r="R63" i="1" a="1"/>
  <c r="R63" i="1" s="1"/>
  <c r="Q61" i="1" a="1"/>
  <c r="Q61" i="1" s="1"/>
  <c r="M61" i="1" s="1"/>
  <c r="R55" i="1" a="1"/>
  <c r="R55" i="1" s="1"/>
  <c r="Q53" i="1" a="1"/>
  <c r="Q53" i="1" s="1"/>
  <c r="M53" i="1" s="1"/>
  <c r="R47" i="1" a="1"/>
  <c r="R47" i="1" s="1"/>
  <c r="Q45" i="1" a="1"/>
  <c r="Q45" i="1" s="1"/>
  <c r="M45" i="1" s="1"/>
  <c r="H5" i="1"/>
  <c r="P5" i="1"/>
  <c r="D7" i="1"/>
  <c r="L7" i="1"/>
  <c r="G11" i="1"/>
  <c r="O11" i="1"/>
  <c r="R13" i="1"/>
  <c r="A15" i="1"/>
  <c r="J15" i="1"/>
  <c r="D17" i="1"/>
  <c r="D16" i="1" s="1"/>
  <c r="M17" i="1"/>
  <c r="F19" i="1"/>
  <c r="O19" i="1"/>
  <c r="G20" i="1"/>
  <c r="G3" i="1" s="1"/>
  <c r="R23" i="1" a="1"/>
  <c r="R23" i="1" s="1"/>
  <c r="S24" i="1" a="1"/>
  <c r="S24" i="1" s="1"/>
  <c r="M24" i="1" s="1"/>
  <c r="T27" i="1" a="1"/>
  <c r="T27" i="1" s="1"/>
  <c r="U29" i="1" a="1"/>
  <c r="U29" i="1" s="1"/>
  <c r="J17" i="1" s="1"/>
  <c r="J16" i="1" s="1"/>
  <c r="R30" i="1" a="1"/>
  <c r="R30" i="1" s="1"/>
  <c r="K32" i="1" a="1"/>
  <c r="K32" i="1" s="1"/>
  <c r="L32" i="1" s="1" a="1"/>
  <c r="L32" i="1" s="1"/>
  <c r="H11" i="1"/>
  <c r="H14" i="1" s="1"/>
  <c r="P11" i="1"/>
  <c r="P14" i="1" s="1"/>
  <c r="J13" i="1"/>
  <c r="J12" i="1" s="1"/>
  <c r="K15" i="1"/>
  <c r="N17" i="1"/>
  <c r="N16" i="1" s="1"/>
  <c r="G19" i="1"/>
  <c r="Q19" i="1"/>
  <c r="H20" i="1"/>
  <c r="H3" i="1" s="1"/>
  <c r="Q20" i="1"/>
  <c r="Q3" i="1" s="1"/>
  <c r="N24" i="1" a="1"/>
  <c r="N24" i="1" s="1"/>
  <c r="S25" i="1" a="1"/>
  <c r="S25" i="1" s="1"/>
  <c r="L13" i="1" s="1"/>
  <c r="L12" i="1" s="1"/>
  <c r="S26" i="1" a="1"/>
  <c r="S26" i="1" s="1"/>
  <c r="M26" i="1" s="1"/>
  <c r="I27" i="1" a="1"/>
  <c r="I27" i="1" s="1"/>
  <c r="V29" i="1" a="1"/>
  <c r="V29" i="1" s="1"/>
  <c r="A11" i="1"/>
  <c r="I11" i="1"/>
  <c r="R11" i="1"/>
  <c r="R14" i="1" s="1"/>
  <c r="K13" i="1"/>
  <c r="K12" i="1" s="1"/>
  <c r="C15" i="1"/>
  <c r="M15" i="1"/>
  <c r="F17" i="1"/>
  <c r="F16" i="1" s="1"/>
  <c r="O17" i="1"/>
  <c r="O16" i="1" s="1"/>
  <c r="S23" i="1" a="1"/>
  <c r="S23" i="1" s="1"/>
  <c r="M23" i="1" s="1"/>
  <c r="T24" i="1" a="1"/>
  <c r="T24" i="1" s="1"/>
  <c r="T26" i="1" a="1"/>
  <c r="T26" i="1" s="1"/>
  <c r="U27" i="1" a="1"/>
  <c r="U27" i="1" s="1"/>
  <c r="E17" i="1" s="1"/>
  <c r="E16" i="1" s="1"/>
  <c r="T28" i="1" a="1"/>
  <c r="T28" i="1" s="1"/>
  <c r="U30" i="1" a="1"/>
  <c r="U30" i="1" s="1"/>
  <c r="K17" i="1" s="1"/>
  <c r="K16" i="1" s="1"/>
  <c r="N32" i="1" a="1"/>
  <c r="N32" i="1" s="1"/>
  <c r="T35" i="1" a="1"/>
  <c r="T35" i="1" s="1"/>
  <c r="Q37" i="1" a="1"/>
  <c r="Q37" i="1" s="1"/>
  <c r="M37" i="1" s="1"/>
  <c r="R39" i="1" a="1"/>
  <c r="R39" i="1" s="1"/>
  <c r="D6" i="11"/>
  <c r="D6" i="10"/>
  <c r="D6" i="8"/>
  <c r="D6" i="9"/>
  <c r="E15" i="2"/>
  <c r="F11" i="4" a="1"/>
  <c r="F11" i="4" s="1"/>
  <c r="B11" i="4" a="1"/>
  <c r="B11" i="4" s="1"/>
  <c r="I10" i="4" a="1"/>
  <c r="I10" i="4" s="1"/>
  <c r="E10" i="4" a="1"/>
  <c r="E10" i="4" s="1"/>
  <c r="K11" i="4" a="1"/>
  <c r="K11" i="4" s="1"/>
  <c r="G11" i="4" a="1"/>
  <c r="G11" i="4" s="1"/>
  <c r="C11" i="4" a="1"/>
  <c r="C11" i="4" s="1"/>
  <c r="E14" i="2"/>
  <c r="C14" i="2"/>
  <c r="C22" i="2"/>
  <c r="G62" i="2"/>
  <c r="E63" i="2" s="1"/>
  <c r="C6" i="11"/>
  <c r="C6" i="10"/>
  <c r="C6" i="8"/>
  <c r="C6" i="9"/>
  <c r="M62" i="2"/>
  <c r="N43" i="2"/>
  <c r="O11" i="4" a="1"/>
  <c r="O11" i="4" s="1"/>
  <c r="D12" i="4" a="1"/>
  <c r="D12" i="4" s="1"/>
  <c r="D29" i="8"/>
  <c r="E29" i="8" s="1"/>
  <c r="S43" i="2"/>
  <c r="E5" i="4" a="1"/>
  <c r="E5" i="4" s="1"/>
  <c r="I5" i="4" a="1"/>
  <c r="I5" i="4" s="1"/>
  <c r="M5" i="4" a="1"/>
  <c r="M5" i="4" s="1"/>
  <c r="B7" i="4" a="1"/>
  <c r="B7" i="4" s="1"/>
  <c r="F7" i="4" a="1"/>
  <c r="F7" i="4" s="1"/>
  <c r="J7" i="4" a="1"/>
  <c r="J7" i="4" s="1"/>
  <c r="N7" i="4" a="1"/>
  <c r="N7" i="4" s="1"/>
  <c r="C10" i="4" a="1"/>
  <c r="C10" i="4" s="1"/>
  <c r="G10" i="4" a="1"/>
  <c r="G10" i="4" s="1"/>
  <c r="K10" i="4" a="1"/>
  <c r="K10" i="4" s="1"/>
  <c r="O10" i="4" a="1"/>
  <c r="O10" i="4" s="1"/>
  <c r="B6" i="4" a="1"/>
  <c r="B6" i="4" s="1"/>
  <c r="F6" i="4" a="1"/>
  <c r="F6" i="4" s="1"/>
  <c r="F16" i="4" s="1"/>
  <c r="J6" i="4" a="1"/>
  <c r="J6" i="4" s="1"/>
  <c r="N6" i="4" a="1"/>
  <c r="N6" i="4" s="1"/>
  <c r="C8" i="4" a="1"/>
  <c r="C8" i="4" s="1"/>
  <c r="G8" i="4" a="1"/>
  <c r="G8" i="4" s="1"/>
  <c r="K8" i="4" a="1"/>
  <c r="K8" i="4" s="1"/>
  <c r="O8" i="4" a="1"/>
  <c r="O8" i="4" s="1"/>
  <c r="D11" i="4" a="1"/>
  <c r="D11" i="4" s="1"/>
  <c r="H11" i="4" a="1"/>
  <c r="H11" i="4" s="1"/>
  <c r="L11" i="4" a="1"/>
  <c r="L11" i="4" s="1"/>
  <c r="D64" i="9"/>
  <c r="E64" i="9"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N13" i="4" a="1"/>
  <c r="N13" i="4" s="1"/>
  <c r="J13" i="4" a="1"/>
  <c r="J13" i="4" s="1"/>
  <c r="F13" i="4" a="1"/>
  <c r="F13" i="4" s="1"/>
  <c r="M12" i="4" a="1"/>
  <c r="M12" i="4" s="1"/>
  <c r="I12" i="4" a="1"/>
  <c r="I12" i="4" s="1"/>
  <c r="E12" i="4" a="1"/>
  <c r="E12" i="4" s="1"/>
  <c r="M13" i="4" a="1"/>
  <c r="M13" i="4" s="1"/>
  <c r="I13" i="4" a="1"/>
  <c r="I13" i="4" s="1"/>
  <c r="E13" i="4" a="1"/>
  <c r="E13" i="4" s="1"/>
  <c r="P12" i="4" a="1"/>
  <c r="P12" i="4" s="1"/>
  <c r="L12" i="4" a="1"/>
  <c r="L12" i="4" s="1"/>
  <c r="H12" i="4" a="1"/>
  <c r="H12" i="4" s="1"/>
  <c r="P13" i="4" a="1"/>
  <c r="P13" i="4" s="1"/>
  <c r="L13" i="4" a="1"/>
  <c r="L13" i="4" s="1"/>
  <c r="H13" i="4" a="1"/>
  <c r="H13" i="4" s="1"/>
  <c r="D13" i="4" a="1"/>
  <c r="D13" i="4" s="1"/>
  <c r="B5" i="4" a="1"/>
  <c r="B5" i="4" s="1"/>
  <c r="F5" i="4" a="1"/>
  <c r="F5" i="4" s="1"/>
  <c r="J5" i="4" a="1"/>
  <c r="J5" i="4" s="1"/>
  <c r="N5" i="4" a="1"/>
  <c r="N5" i="4" s="1"/>
  <c r="C7" i="4" a="1"/>
  <c r="C7" i="4" s="1"/>
  <c r="C17" i="4" s="1"/>
  <c r="G7" i="4" a="1"/>
  <c r="G7" i="4" s="1"/>
  <c r="G17" i="4" s="1"/>
  <c r="K7" i="4" a="1"/>
  <c r="K7" i="4" s="1"/>
  <c r="K17" i="4" s="1"/>
  <c r="O7" i="4" a="1"/>
  <c r="O7" i="4" s="1"/>
  <c r="O17" i="4" s="1"/>
  <c r="D10" i="4" a="1"/>
  <c r="D10" i="4" s="1"/>
  <c r="H10" i="4" a="1"/>
  <c r="H10" i="4" s="1"/>
  <c r="L10" i="4" a="1"/>
  <c r="L10" i="4" s="1"/>
  <c r="P10" i="4" a="1"/>
  <c r="P10" i="4" s="1"/>
  <c r="C6" i="4" a="1"/>
  <c r="C6" i="4" s="1"/>
  <c r="C16" i="4" s="1"/>
  <c r="G6" i="4" a="1"/>
  <c r="G6" i="4" s="1"/>
  <c r="G16" i="4" s="1"/>
  <c r="K6" i="4" a="1"/>
  <c r="K6" i="4" s="1"/>
  <c r="K16" i="4" s="1"/>
  <c r="O6" i="4" a="1"/>
  <c r="O6" i="4" s="1"/>
  <c r="O16" i="4" s="1"/>
  <c r="D8" i="4" a="1"/>
  <c r="D8" i="4" s="1"/>
  <c r="H8" i="4" a="1"/>
  <c r="H8" i="4" s="1"/>
  <c r="L8" i="4" a="1"/>
  <c r="L8" i="4" s="1"/>
  <c r="P8" i="4" a="1"/>
  <c r="P8" i="4" s="1"/>
  <c r="E11" i="4" a="1"/>
  <c r="E11" i="4" s="1"/>
  <c r="I11" i="4" a="1"/>
  <c r="I11" i="4" s="1"/>
  <c r="M11" i="4" a="1"/>
  <c r="M11" i="4" s="1"/>
  <c r="M10" i="4" a="1"/>
  <c r="M10" i="4" s="1"/>
  <c r="B12" i="4" a="1"/>
  <c r="B12" i="4" s="1"/>
  <c r="J11" i="4" a="1"/>
  <c r="J11" i="4" s="1"/>
  <c r="N11" i="4" a="1"/>
  <c r="N11" i="4" s="1"/>
  <c r="B13" i="4" a="1"/>
  <c r="B13" i="4" s="1"/>
  <c r="E6" i="11"/>
  <c r="E6" i="10"/>
  <c r="E6" i="8"/>
  <c r="E6" i="9"/>
  <c r="D5" i="4" a="1"/>
  <c r="D5" i="4" s="1"/>
  <c r="D15" i="4" s="1"/>
  <c r="H5" i="4" a="1"/>
  <c r="H5" i="4" s="1"/>
  <c r="H15" i="4" s="1"/>
  <c r="L5" i="4" a="1"/>
  <c r="L5" i="4" s="1"/>
  <c r="L15" i="4" s="1"/>
  <c r="P5" i="4" a="1"/>
  <c r="P5" i="4" s="1"/>
  <c r="E7" i="4" a="1"/>
  <c r="E7" i="4" s="1"/>
  <c r="E17" i="4" s="1"/>
  <c r="I7" i="4" a="1"/>
  <c r="I7" i="4" s="1"/>
  <c r="I17" i="4" s="1"/>
  <c r="M7" i="4" a="1"/>
  <c r="M7" i="4" s="1"/>
  <c r="M17" i="4" s="1"/>
  <c r="B10" i="4" a="1"/>
  <c r="B10" i="4" s="1"/>
  <c r="F10" i="4" a="1"/>
  <c r="F10" i="4" s="1"/>
  <c r="J10" i="4" a="1"/>
  <c r="J10" i="4" s="1"/>
  <c r="N10" i="4" a="1"/>
  <c r="N10" i="4" s="1"/>
  <c r="C110" i="8"/>
  <c r="C102" i="8"/>
  <c r="C94" i="8"/>
  <c r="C86" i="8"/>
  <c r="C78" i="8"/>
  <c r="C70" i="8"/>
  <c r="C62" i="8"/>
  <c r="C108" i="8"/>
  <c r="C100" i="8"/>
  <c r="C92" i="8"/>
  <c r="C84" i="8"/>
  <c r="C103" i="8"/>
  <c r="C95" i="8"/>
  <c r="C87" i="8"/>
  <c r="C79" i="8"/>
  <c r="C71" i="8"/>
  <c r="G6" i="8"/>
  <c r="C14" i="8"/>
  <c r="C22" i="8"/>
  <c r="C30" i="8"/>
  <c r="C38" i="8"/>
  <c r="C46" i="8"/>
  <c r="C54" i="8"/>
  <c r="C58" i="8"/>
  <c r="C69" i="8"/>
  <c r="C72" i="8"/>
  <c r="C76" i="8"/>
  <c r="C81" i="8"/>
  <c r="C83" i="8"/>
  <c r="C90" i="8"/>
  <c r="C101" i="8"/>
  <c r="C14" i="9"/>
  <c r="H6" i="8"/>
  <c r="G7" i="8"/>
  <c r="C11" i="8"/>
  <c r="C19" i="8"/>
  <c r="C27" i="8"/>
  <c r="C35" i="8"/>
  <c r="C43" i="8"/>
  <c r="C51" i="8"/>
  <c r="C56" i="8"/>
  <c r="C65" i="8"/>
  <c r="C82" i="8"/>
  <c r="C93" i="8"/>
  <c r="C5" i="9"/>
  <c r="C20" i="9"/>
  <c r="C26" i="9"/>
  <c r="C32" i="9"/>
  <c r="C58" i="9"/>
  <c r="I6" i="8"/>
  <c r="H7" i="8"/>
  <c r="C8" i="8"/>
  <c r="C16" i="8"/>
  <c r="C24" i="8"/>
  <c r="C32" i="8"/>
  <c r="C40" i="8"/>
  <c r="C48" i="8"/>
  <c r="C61" i="8"/>
  <c r="C63" i="8"/>
  <c r="C77" i="8"/>
  <c r="C85" i="8"/>
  <c r="D9" i="9"/>
  <c r="E9" i="9" s="1"/>
  <c r="E29" i="9"/>
  <c r="I7" i="8"/>
  <c r="C13" i="8"/>
  <c r="C21" i="8"/>
  <c r="C37" i="8"/>
  <c r="C45" i="8"/>
  <c r="C53" i="8"/>
  <c r="C59" i="8"/>
  <c r="C66" i="8"/>
  <c r="C73" i="8"/>
  <c r="D29" i="9"/>
  <c r="E42" i="9"/>
  <c r="C62" i="9"/>
  <c r="C10" i="8"/>
  <c r="C18" i="8"/>
  <c r="C26" i="8"/>
  <c r="C34" i="8"/>
  <c r="C42" i="8"/>
  <c r="C50" i="8"/>
  <c r="C67" i="8"/>
  <c r="C104" i="8"/>
  <c r="C28" i="9"/>
  <c r="C41" i="9"/>
  <c r="C57" i="9"/>
  <c r="C18" i="9"/>
  <c r="C22" i="9"/>
  <c r="C36" i="9"/>
  <c r="D7" i="8"/>
  <c r="C12" i="8"/>
  <c r="D15" i="8"/>
  <c r="E15" i="8" s="1"/>
  <c r="C20" i="8"/>
  <c r="D23" i="8"/>
  <c r="E23" i="8" s="1"/>
  <c r="C28" i="8"/>
  <c r="D31" i="8"/>
  <c r="E31" i="8" s="1"/>
  <c r="C36" i="8"/>
  <c r="D39" i="8"/>
  <c r="E39" i="8" s="1"/>
  <c r="C44" i="8"/>
  <c r="D47" i="8"/>
  <c r="E47" i="8" s="1"/>
  <c r="C52" i="8"/>
  <c r="D55" i="8"/>
  <c r="E55" i="8" s="1"/>
  <c r="E57" i="8"/>
  <c r="C64" i="8"/>
  <c r="C68" i="8"/>
  <c r="E74" i="8"/>
  <c r="C75" i="8"/>
  <c r="C88" i="8"/>
  <c r="D96" i="8"/>
  <c r="E96" i="8" s="1"/>
  <c r="C97" i="8"/>
  <c r="C99" i="8"/>
  <c r="E105" i="8"/>
  <c r="C106" i="8"/>
  <c r="D107" i="8"/>
  <c r="E107" i="8" s="1"/>
  <c r="H6" i="9"/>
  <c r="H8" i="9"/>
  <c r="I6" i="9"/>
  <c r="I8" i="9"/>
  <c r="C7" i="9"/>
  <c r="C17" i="9"/>
  <c r="C46" i="9"/>
  <c r="C61" i="9"/>
  <c r="C9" i="8"/>
  <c r="C17" i="8"/>
  <c r="C25" i="8"/>
  <c r="C33" i="8"/>
  <c r="C41" i="8"/>
  <c r="C49" i="8"/>
  <c r="C60" i="8"/>
  <c r="C80" i="8"/>
  <c r="C89" i="8"/>
  <c r="C91" i="8"/>
  <c r="C98" i="8"/>
  <c r="C109" i="8"/>
  <c r="C68" i="9"/>
  <c r="C60" i="9"/>
  <c r="C52" i="9"/>
  <c r="C63" i="9"/>
  <c r="C55" i="9"/>
  <c r="C47" i="9"/>
  <c r="C39" i="9"/>
  <c r="C31" i="9"/>
  <c r="C65" i="9"/>
  <c r="C51" i="9"/>
  <c r="C33" i="9"/>
  <c r="C27" i="9"/>
  <c r="C19" i="9"/>
  <c r="C11" i="9"/>
  <c r="J8" i="9"/>
  <c r="C49" i="9"/>
  <c r="C44" i="9"/>
  <c r="C34" i="9"/>
  <c r="C21" i="9"/>
  <c r="C8" i="9"/>
  <c r="C38" i="9"/>
  <c r="C23" i="9"/>
  <c r="C15" i="9"/>
  <c r="C13" i="9"/>
  <c r="C10" i="9"/>
  <c r="C67" i="9"/>
  <c r="C66" i="9"/>
  <c r="C54" i="9"/>
  <c r="C48" i="9"/>
  <c r="C43" i="9"/>
  <c r="C37" i="9"/>
  <c r="C30" i="9"/>
  <c r="C25" i="9"/>
  <c r="C59" i="9"/>
  <c r="C53" i="9"/>
  <c r="C40" i="9"/>
  <c r="C12" i="9"/>
  <c r="C56" i="9"/>
  <c r="C50" i="9"/>
  <c r="C45" i="9"/>
  <c r="C35" i="9"/>
  <c r="C24" i="9"/>
  <c r="C16" i="9"/>
  <c r="G6" i="9"/>
  <c r="E8" i="10"/>
  <c r="E20" i="10"/>
  <c r="D79" i="10"/>
  <c r="E79" i="10" s="1"/>
  <c r="D30" i="10"/>
  <c r="E30" i="10" s="1"/>
  <c r="D60" i="10"/>
  <c r="E60" i="10" s="1"/>
  <c r="E16" i="10"/>
  <c r="C111" i="10"/>
  <c r="C107" i="10"/>
  <c r="C103" i="10"/>
  <c r="C99" i="10"/>
  <c r="C95" i="10"/>
  <c r="C114" i="10"/>
  <c r="C112" i="10"/>
  <c r="C109" i="10"/>
  <c r="C101" i="10"/>
  <c r="C93" i="10"/>
  <c r="C87" i="10"/>
  <c r="C85" i="10"/>
  <c r="C71" i="10"/>
  <c r="C67" i="10"/>
  <c r="C63" i="10"/>
  <c r="C113" i="10"/>
  <c r="C106" i="10"/>
  <c r="C98" i="10"/>
  <c r="C83" i="10"/>
  <c r="C81" i="10"/>
  <c r="C108" i="10"/>
  <c r="C97" i="10"/>
  <c r="C86" i="10"/>
  <c r="C80" i="10"/>
  <c r="C75" i="10"/>
  <c r="C92" i="10"/>
  <c r="C89" i="10"/>
  <c r="C68" i="10"/>
  <c r="C104" i="10"/>
  <c r="C115" i="10"/>
  <c r="C100" i="10"/>
  <c r="C110" i="10"/>
  <c r="C94" i="10"/>
  <c r="C65" i="10"/>
  <c r="C61" i="10"/>
  <c r="C58" i="10"/>
  <c r="C46" i="10"/>
  <c r="C44" i="10"/>
  <c r="C29" i="10"/>
  <c r="C27" i="10"/>
  <c r="C77" i="10"/>
  <c r="C76" i="10"/>
  <c r="C74" i="10"/>
  <c r="C73" i="10"/>
  <c r="C72" i="10"/>
  <c r="C64" i="10"/>
  <c r="C42" i="10"/>
  <c r="C40" i="10"/>
  <c r="C25" i="10"/>
  <c r="C22" i="10"/>
  <c r="C18" i="10"/>
  <c r="C14" i="10"/>
  <c r="C10" i="10"/>
  <c r="I6" i="10"/>
  <c r="C13" i="10"/>
  <c r="C21" i="10"/>
  <c r="C33" i="10"/>
  <c r="C37" i="10"/>
  <c r="C43" i="10"/>
  <c r="C47" i="10"/>
  <c r="C78" i="10"/>
  <c r="C48" i="10"/>
  <c r="C51" i="10"/>
  <c r="C88" i="10"/>
  <c r="D38" i="10"/>
  <c r="E38" i="10" s="1"/>
  <c r="C52" i="10"/>
  <c r="C105" i="10"/>
  <c r="E11" i="10"/>
  <c r="C19" i="10"/>
  <c r="C26" i="10"/>
  <c r="C34" i="10"/>
  <c r="C39" i="10"/>
  <c r="C45" i="10"/>
  <c r="C53" i="10"/>
  <c r="C54" i="10"/>
  <c r="C55" i="10"/>
  <c r="C91" i="10"/>
  <c r="C102" i="10"/>
  <c r="C49" i="10"/>
  <c r="C62" i="10"/>
  <c r="C82" i="10"/>
  <c r="C90" i="10"/>
  <c r="E31" i="10"/>
  <c r="C35" i="10"/>
  <c r="C41" i="10"/>
  <c r="C50" i="10"/>
  <c r="C56" i="10"/>
  <c r="C57" i="10"/>
  <c r="C59" i="10"/>
  <c r="C66" i="10"/>
  <c r="C69" i="10"/>
  <c r="C70" i="10"/>
  <c r="D96" i="10"/>
  <c r="E96" i="10" s="1"/>
  <c r="E7" i="10"/>
  <c r="E15" i="10"/>
  <c r="C23" i="10"/>
  <c r="C28" i="10"/>
  <c r="C32" i="10"/>
  <c r="C36" i="10"/>
  <c r="C84" i="10"/>
  <c r="H6" i="11"/>
  <c r="C5" i="11"/>
  <c r="D7" i="11"/>
  <c r="D8" i="11"/>
  <c r="E8" i="11" s="1"/>
  <c r="E17" i="11"/>
  <c r="D17" i="11"/>
  <c r="D11" i="11"/>
  <c r="E11" i="11"/>
  <c r="D21" i="11"/>
  <c r="E21" i="11" s="1"/>
  <c r="D31" i="11"/>
  <c r="E31" i="11" s="1"/>
  <c r="D20" i="11"/>
  <c r="E20" i="11" s="1"/>
  <c r="G6" i="11"/>
  <c r="D30" i="11"/>
  <c r="E30" i="11" s="1"/>
  <c r="L111" i="10"/>
  <c r="Y18" i="13"/>
  <c r="C39" i="11"/>
  <c r="C36" i="11"/>
  <c r="C23" i="11"/>
  <c r="C40" i="11"/>
  <c r="C34" i="11"/>
  <c r="C28" i="11"/>
  <c r="C14" i="11"/>
  <c r="C42" i="11"/>
  <c r="C41" i="11"/>
  <c r="C26" i="11"/>
  <c r="C25" i="11"/>
  <c r="C19" i="11"/>
  <c r="C10" i="11"/>
  <c r="C38" i="11"/>
  <c r="C37" i="11"/>
  <c r="C24" i="11"/>
  <c r="C18" i="11"/>
  <c r="C13" i="11"/>
  <c r="C15" i="11"/>
  <c r="C16" i="11"/>
  <c r="C32" i="11"/>
  <c r="C35" i="11"/>
  <c r="Y4" i="13"/>
  <c r="W2" i="11"/>
  <c r="C22" i="11"/>
  <c r="D9" i="11"/>
  <c r="E9" i="11" s="1"/>
  <c r="D12" i="11"/>
  <c r="E12" i="11" s="1"/>
  <c r="C29" i="11"/>
  <c r="C33" i="11"/>
  <c r="D27" i="11"/>
  <c r="E27" i="11"/>
  <c r="Y147" i="13"/>
  <c r="L17" i="11"/>
  <c r="Y156" i="13"/>
  <c r="I5" i="9" s="1"/>
  <c r="L41" i="11"/>
  <c r="B14" i="16"/>
  <c r="B24" i="16"/>
  <c r="B18" i="16"/>
  <c r="B23" i="16"/>
  <c r="B15" i="16"/>
  <c r="B13" i="16"/>
  <c r="B26" i="16" s="1"/>
  <c r="B22" i="16"/>
  <c r="B21" i="16"/>
  <c r="B16" i="16"/>
  <c r="B19" i="16"/>
  <c r="B17" i="16"/>
  <c r="B29" i="16"/>
  <c r="Q12" i="4" l="1"/>
  <c r="O4" i="1"/>
  <c r="P18" i="4"/>
  <c r="E15" i="4"/>
  <c r="H6" i="1"/>
  <c r="K9" i="1"/>
  <c r="D5" i="1"/>
  <c r="D4" i="1" s="1"/>
  <c r="P18" i="1"/>
  <c r="O25" i="1"/>
  <c r="C9" i="1"/>
  <c r="E9" i="1"/>
  <c r="Q13" i="4"/>
  <c r="I17" i="1"/>
  <c r="I16" i="1" s="1"/>
  <c r="B21" i="1"/>
  <c r="D6" i="2" s="1"/>
  <c r="G4" i="1"/>
  <c r="O13" i="1"/>
  <c r="O12" i="1" s="1"/>
  <c r="M30" i="1"/>
  <c r="M18" i="1"/>
  <c r="L5" i="1"/>
  <c r="L4" i="1" s="1"/>
  <c r="Q17" i="1"/>
  <c r="Q16" i="1" s="1"/>
  <c r="H18" i="1"/>
  <c r="G17" i="1"/>
  <c r="G16" i="1" s="1"/>
  <c r="G13" i="1"/>
  <c r="G12" i="1" s="1"/>
  <c r="P11" i="4" a="1"/>
  <c r="P11" i="4" s="1"/>
  <c r="B8" i="4" a="1"/>
  <c r="B8" i="4" s="1"/>
  <c r="I6" i="4" a="1"/>
  <c r="I6" i="4" s="1"/>
  <c r="I16" i="4" s="1"/>
  <c r="C5" i="4" a="1"/>
  <c r="C5" i="4" s="1"/>
  <c r="C15" i="4" s="1"/>
  <c r="N8" i="4" a="1"/>
  <c r="N8" i="4" s="1"/>
  <c r="N18" i="4" s="1"/>
  <c r="P7" i="4" a="1"/>
  <c r="P7" i="4" s="1"/>
  <c r="P17" i="4" s="1"/>
  <c r="H6" i="4" a="1"/>
  <c r="H6" i="4" s="1"/>
  <c r="H16" i="4" s="1"/>
  <c r="M8" i="4" a="1"/>
  <c r="M8" i="4" s="1"/>
  <c r="M18" i="4" s="1"/>
  <c r="L7" i="4" a="1"/>
  <c r="L7" i="4" s="1"/>
  <c r="L17" i="4" s="1"/>
  <c r="E6" i="4" a="1"/>
  <c r="E6" i="4" s="1"/>
  <c r="E16" i="4" s="1"/>
  <c r="J8" i="4" a="1"/>
  <c r="J8" i="4" s="1"/>
  <c r="J18" i="4" s="1"/>
  <c r="H7" i="4" a="1"/>
  <c r="H7" i="4" s="1"/>
  <c r="H17" i="4" s="1"/>
  <c r="D6" i="4" a="1"/>
  <c r="D6" i="4" s="1"/>
  <c r="D16" i="4" s="1"/>
  <c r="I8" i="4" a="1"/>
  <c r="I8" i="4" s="1"/>
  <c r="I18" i="4" s="1"/>
  <c r="D7" i="4" a="1"/>
  <c r="D7" i="4" s="1"/>
  <c r="D17" i="4" s="1"/>
  <c r="F8" i="4" a="1"/>
  <c r="F8" i="4" s="1"/>
  <c r="F18" i="4" s="1"/>
  <c r="P6" i="4" a="1"/>
  <c r="P6" i="4" s="1"/>
  <c r="P16" i="4" s="1"/>
  <c r="O5" i="4" a="1"/>
  <c r="O5" i="4" s="1"/>
  <c r="O15" i="4" s="1"/>
  <c r="E8" i="4" a="1"/>
  <c r="E8" i="4" s="1"/>
  <c r="E18" i="4" s="1"/>
  <c r="M6" i="4" a="1"/>
  <c r="M6" i="4" s="1"/>
  <c r="M16" i="4" s="1"/>
  <c r="K5" i="4" a="1"/>
  <c r="K5" i="4" s="1"/>
  <c r="K15" i="4" s="1"/>
  <c r="L6" i="4" a="1"/>
  <c r="L6" i="4" s="1"/>
  <c r="L16" i="4" s="1"/>
  <c r="G5" i="4" a="1"/>
  <c r="G5" i="4" s="1"/>
  <c r="G15" i="4" s="1"/>
  <c r="E8" i="1"/>
  <c r="E10" i="1"/>
  <c r="D88" i="8"/>
  <c r="E88" i="8"/>
  <c r="F88" i="8" s="1"/>
  <c r="N88" i="8" s="1"/>
  <c r="D57" i="9"/>
  <c r="E57" i="9" s="1"/>
  <c r="F57" i="9" s="1"/>
  <c r="N57" i="9" s="1"/>
  <c r="D26" i="8"/>
  <c r="E26" i="8" s="1"/>
  <c r="F26" i="8" s="1"/>
  <c r="N26" i="8" s="1"/>
  <c r="D59" i="8"/>
  <c r="E59" i="8" s="1"/>
  <c r="F59" i="8" s="1"/>
  <c r="N59" i="8" s="1"/>
  <c r="D40" i="8"/>
  <c r="E40" i="8" s="1"/>
  <c r="F40" i="8" s="1"/>
  <c r="N40" i="8" s="1"/>
  <c r="D58" i="9"/>
  <c r="E58" i="9" s="1"/>
  <c r="F58" i="9" s="1"/>
  <c r="N58" i="9" s="1"/>
  <c r="D65" i="8"/>
  <c r="E65" i="8"/>
  <c r="D39" i="9"/>
  <c r="E39" i="9" s="1"/>
  <c r="F39" i="9" s="1"/>
  <c r="N39" i="9" s="1"/>
  <c r="D98" i="8"/>
  <c r="E98" i="8" s="1"/>
  <c r="F98" i="8" s="1"/>
  <c r="N98" i="8" s="1"/>
  <c r="D25" i="8"/>
  <c r="E25" i="8" s="1"/>
  <c r="F25" i="8" s="1"/>
  <c r="N25" i="8" s="1"/>
  <c r="D28" i="9"/>
  <c r="E28" i="9" s="1"/>
  <c r="F28" i="9" s="1"/>
  <c r="N28" i="9" s="1"/>
  <c r="E10" i="8"/>
  <c r="D10" i="8"/>
  <c r="D45" i="8"/>
  <c r="E45" i="8" s="1"/>
  <c r="F45" i="8" s="1"/>
  <c r="N45" i="8" s="1"/>
  <c r="D24" i="8"/>
  <c r="D26" i="9"/>
  <c r="E26" i="9" s="1"/>
  <c r="F26" i="9" s="1"/>
  <c r="N26" i="9" s="1"/>
  <c r="D51" i="8"/>
  <c r="E51" i="8" s="1"/>
  <c r="F51" i="8" s="1"/>
  <c r="N51" i="8" s="1"/>
  <c r="D69" i="8"/>
  <c r="E69" i="8" s="1"/>
  <c r="F69" i="8" s="1"/>
  <c r="N69" i="8" s="1"/>
  <c r="D95" i="8"/>
  <c r="E95" i="8" s="1"/>
  <c r="F95" i="8" s="1"/>
  <c r="N95" i="8" s="1"/>
  <c r="D78" i="8"/>
  <c r="E78" i="8" s="1"/>
  <c r="F78" i="8" s="1"/>
  <c r="N78" i="8" s="1"/>
  <c r="B16" i="4"/>
  <c r="B18" i="4"/>
  <c r="M16" i="1"/>
  <c r="R9" i="1"/>
  <c r="L9" i="1"/>
  <c r="L8" i="1" s="1"/>
  <c r="M25" i="1"/>
  <c r="M79" i="1"/>
  <c r="D9" i="1"/>
  <c r="R18" i="1"/>
  <c r="O33" i="1"/>
  <c r="O49" i="1"/>
  <c r="O65" i="1"/>
  <c r="O81" i="1"/>
  <c r="O97" i="1"/>
  <c r="P45" i="1"/>
  <c r="H45" i="1"/>
  <c r="P61" i="1"/>
  <c r="H61" i="1"/>
  <c r="P77" i="1"/>
  <c r="H77" i="1"/>
  <c r="P93" i="1"/>
  <c r="H93" i="1"/>
  <c r="O26" i="1"/>
  <c r="O42" i="1"/>
  <c r="O58" i="1"/>
  <c r="O74" i="1"/>
  <c r="O90" i="1"/>
  <c r="O106" i="1"/>
  <c r="O35" i="1"/>
  <c r="O51" i="1"/>
  <c r="O67" i="1"/>
  <c r="O83" i="1"/>
  <c r="O99" i="1"/>
  <c r="O160" i="1"/>
  <c r="H116" i="1"/>
  <c r="P116" i="1"/>
  <c r="P132" i="1"/>
  <c r="H132" i="1"/>
  <c r="P148" i="1"/>
  <c r="H148" i="1"/>
  <c r="H133" i="1"/>
  <c r="P133" i="1"/>
  <c r="H149" i="1"/>
  <c r="P149" i="1"/>
  <c r="O122" i="1"/>
  <c r="O138" i="1"/>
  <c r="O154" i="1"/>
  <c r="H165" i="1"/>
  <c r="P165" i="1"/>
  <c r="H181" i="1"/>
  <c r="P181" i="1"/>
  <c r="H197" i="1"/>
  <c r="P197" i="1"/>
  <c r="P209" i="1"/>
  <c r="H209" i="1"/>
  <c r="O162" i="1"/>
  <c r="O178" i="1"/>
  <c r="O194" i="1"/>
  <c r="P171" i="1"/>
  <c r="H171" i="1"/>
  <c r="P187" i="1"/>
  <c r="H187" i="1"/>
  <c r="P203" i="1"/>
  <c r="H203" i="1"/>
  <c r="O176" i="1"/>
  <c r="O192" i="1"/>
  <c r="O179" i="1"/>
  <c r="O195" i="1"/>
  <c r="O212" i="1"/>
  <c r="H175" i="1"/>
  <c r="P175" i="1"/>
  <c r="H191" i="1"/>
  <c r="P191" i="1"/>
  <c r="P207" i="1"/>
  <c r="H207" i="1"/>
  <c r="H223" i="1"/>
  <c r="P223" i="1"/>
  <c r="O215" i="1"/>
  <c r="O231" i="1"/>
  <c r="P251" i="1"/>
  <c r="H251" i="1"/>
  <c r="O218" i="1"/>
  <c r="P249" i="1"/>
  <c r="H249" i="1"/>
  <c r="O227" i="1"/>
  <c r="P241" i="1"/>
  <c r="H241" i="1"/>
  <c r="H204" i="1"/>
  <c r="P204" i="1"/>
  <c r="H220" i="1"/>
  <c r="P220" i="1"/>
  <c r="O233" i="1"/>
  <c r="P257" i="1"/>
  <c r="H257" i="1"/>
  <c r="O274" i="1"/>
  <c r="P294" i="1"/>
  <c r="H294" i="1"/>
  <c r="P301" i="1"/>
  <c r="H301" i="1"/>
  <c r="O252" i="1"/>
  <c r="P269" i="1"/>
  <c r="H269" i="1"/>
  <c r="P236" i="1"/>
  <c r="H236" i="1"/>
  <c r="O249" i="1"/>
  <c r="O267" i="1"/>
  <c r="O301" i="1"/>
  <c r="O275" i="1"/>
  <c r="P287" i="1"/>
  <c r="H287" i="1"/>
  <c r="O309" i="1"/>
  <c r="H298" i="1"/>
  <c r="P298" i="1"/>
  <c r="H306" i="1"/>
  <c r="P306" i="1"/>
  <c r="O325" i="1"/>
  <c r="P330" i="1"/>
  <c r="H330" i="1"/>
  <c r="H304" i="1"/>
  <c r="P304" i="1"/>
  <c r="P317" i="1"/>
  <c r="H317" i="1"/>
  <c r="O30" i="1"/>
  <c r="P12" i="1"/>
  <c r="M9" i="8"/>
  <c r="F31" i="8"/>
  <c r="N31" i="8" s="1"/>
  <c r="B51" i="8"/>
  <c r="B93" i="8"/>
  <c r="M18" i="9"/>
  <c r="F12" i="8"/>
  <c r="N12" i="8" s="1"/>
  <c r="B32" i="8"/>
  <c r="M54" i="8"/>
  <c r="B77" i="8"/>
  <c r="B45" i="8"/>
  <c r="B73" i="8"/>
  <c r="B103" i="8"/>
  <c r="B18" i="8"/>
  <c r="M40" i="8"/>
  <c r="F65" i="8"/>
  <c r="N65" i="8" s="1"/>
  <c r="M107" i="8"/>
  <c r="B39" i="8"/>
  <c r="B57" i="8"/>
  <c r="B18" i="9"/>
  <c r="B36" i="8"/>
  <c r="B79" i="8"/>
  <c r="B7" i="9"/>
  <c r="B9" i="8"/>
  <c r="M31" i="8"/>
  <c r="B98" i="8"/>
  <c r="M12" i="8"/>
  <c r="B54" i="8"/>
  <c r="M72" i="8"/>
  <c r="F105" i="8"/>
  <c r="N105" i="8" s="1"/>
  <c r="M54" i="9"/>
  <c r="B39" i="9"/>
  <c r="B15" i="10"/>
  <c r="M82" i="8"/>
  <c r="B25" i="9"/>
  <c r="B54" i="9"/>
  <c r="B84" i="10"/>
  <c r="B97" i="8"/>
  <c r="M15" i="10"/>
  <c r="M13" i="9"/>
  <c r="M44" i="9"/>
  <c r="F55" i="8"/>
  <c r="N55" i="8" s="1"/>
  <c r="B75" i="8"/>
  <c r="M97" i="8"/>
  <c r="M19" i="9"/>
  <c r="B41" i="9"/>
  <c r="M7" i="10"/>
  <c r="M37" i="10"/>
  <c r="B24" i="9"/>
  <c r="B8" i="10"/>
  <c r="B24" i="10"/>
  <c r="O91" i="10"/>
  <c r="B45" i="10"/>
  <c r="M67" i="10"/>
  <c r="O113" i="10"/>
  <c r="O26" i="10"/>
  <c r="O59" i="10"/>
  <c r="B92" i="10"/>
  <c r="B20" i="10"/>
  <c r="B40" i="10"/>
  <c r="O67" i="10"/>
  <c r="M28" i="10"/>
  <c r="B60" i="10"/>
  <c r="B18" i="10"/>
  <c r="M42" i="9"/>
  <c r="F64" i="9"/>
  <c r="N64" i="9" s="1"/>
  <c r="M40" i="10"/>
  <c r="M58" i="10"/>
  <c r="B106" i="10"/>
  <c r="B57" i="9"/>
  <c r="F11" i="10"/>
  <c r="N11" i="10" s="1"/>
  <c r="B33" i="10"/>
  <c r="O65" i="10"/>
  <c r="B100" i="10"/>
  <c r="M97" i="10"/>
  <c r="B102" i="10"/>
  <c r="B21" i="11"/>
  <c r="M56" i="10"/>
  <c r="B65" i="10"/>
  <c r="M86" i="10"/>
  <c r="B20" i="11"/>
  <c r="F60" i="10"/>
  <c r="N60" i="10" s="1"/>
  <c r="O72" i="10"/>
  <c r="F96" i="10"/>
  <c r="N96" i="10" s="1"/>
  <c r="AB19" i="13"/>
  <c r="M101" i="10"/>
  <c r="B6" i="12"/>
  <c r="B89" i="10"/>
  <c r="B18" i="11"/>
  <c r="AB16" i="13"/>
  <c r="AB67" i="13"/>
  <c r="AB8" i="13"/>
  <c r="B32" i="11"/>
  <c r="AB135" i="13"/>
  <c r="AB159" i="13"/>
  <c r="AB86" i="13"/>
  <c r="AB60" i="13"/>
  <c r="AB2" i="13"/>
  <c r="M76" i="10"/>
  <c r="M84" i="10"/>
  <c r="M92" i="10"/>
  <c r="M100" i="10"/>
  <c r="M108" i="10"/>
  <c r="F17" i="11"/>
  <c r="N17" i="11" s="1"/>
  <c r="AB40" i="13"/>
  <c r="F9" i="11"/>
  <c r="N9" i="11" s="1"/>
  <c r="B33" i="12"/>
  <c r="AB141" i="13"/>
  <c r="B9" i="11"/>
  <c r="B32" i="12"/>
  <c r="AB62" i="13"/>
  <c r="AB172" i="13"/>
  <c r="AB236" i="13"/>
  <c r="AB300" i="13"/>
  <c r="AB3" i="13"/>
  <c r="AB71" i="13"/>
  <c r="AB182" i="13"/>
  <c r="AB246" i="13"/>
  <c r="AB310" i="13"/>
  <c r="AB178" i="13"/>
  <c r="AB242" i="13"/>
  <c r="AB306" i="13"/>
  <c r="AB181" i="13"/>
  <c r="AB213" i="13"/>
  <c r="AB245" i="13"/>
  <c r="AB277" i="13"/>
  <c r="AB309" i="13"/>
  <c r="AB49" i="13"/>
  <c r="AB81" i="13"/>
  <c r="AB146" i="13"/>
  <c r="AB91" i="13"/>
  <c r="AB183" i="13"/>
  <c r="AB215" i="13"/>
  <c r="AB247" i="13"/>
  <c r="AB279" i="13"/>
  <c r="AB311" i="13"/>
  <c r="AB88" i="13"/>
  <c r="AB120" i="13"/>
  <c r="AB152" i="13"/>
  <c r="F18" i="1"/>
  <c r="P23" i="1"/>
  <c r="H23" i="1"/>
  <c r="I5" i="1"/>
  <c r="D29" i="11"/>
  <c r="E29" i="11"/>
  <c r="D102" i="10"/>
  <c r="E102" i="10" s="1"/>
  <c r="F102" i="10" s="1"/>
  <c r="N102" i="10" s="1"/>
  <c r="D88" i="10"/>
  <c r="E88" i="10"/>
  <c r="D73" i="10"/>
  <c r="E73" i="10" s="1"/>
  <c r="D104" i="10"/>
  <c r="E104" i="10" s="1"/>
  <c r="F104" i="10" s="1"/>
  <c r="N104" i="10" s="1"/>
  <c r="D71" i="10"/>
  <c r="E71" i="10" s="1"/>
  <c r="F71" i="10" s="1"/>
  <c r="N71" i="10" s="1"/>
  <c r="D95" i="10"/>
  <c r="D30" i="9"/>
  <c r="E30" i="9" s="1"/>
  <c r="F30" i="9" s="1"/>
  <c r="N30" i="9" s="1"/>
  <c r="D13" i="9"/>
  <c r="E13" i="9"/>
  <c r="D44" i="9"/>
  <c r="E44" i="9" s="1"/>
  <c r="F44" i="9" s="1"/>
  <c r="N44" i="9" s="1"/>
  <c r="D65" i="9"/>
  <c r="D68" i="9"/>
  <c r="E68" i="9" s="1"/>
  <c r="F68" i="9" s="1"/>
  <c r="N68" i="9" s="1"/>
  <c r="D41" i="8"/>
  <c r="E41" i="8" s="1"/>
  <c r="F41" i="8" s="1"/>
  <c r="N41" i="8" s="1"/>
  <c r="D7" i="9"/>
  <c r="D76" i="8"/>
  <c r="E76" i="8" s="1"/>
  <c r="F76" i="8" s="1"/>
  <c r="N76" i="8" s="1"/>
  <c r="E22" i="8"/>
  <c r="F22" i="8" s="1"/>
  <c r="N22" i="8" s="1"/>
  <c r="D22" i="8"/>
  <c r="D79" i="8"/>
  <c r="E79" i="8" s="1"/>
  <c r="F79" i="8" s="1"/>
  <c r="N79" i="8" s="1"/>
  <c r="E62" i="8"/>
  <c r="D62" i="8"/>
  <c r="D15" i="11"/>
  <c r="E15" i="11" s="1"/>
  <c r="F15" i="11" s="1"/>
  <c r="N15" i="11" s="1"/>
  <c r="D19" i="11"/>
  <c r="E19" i="11" s="1"/>
  <c r="F19" i="11" s="1"/>
  <c r="N19" i="11" s="1"/>
  <c r="D40" i="11"/>
  <c r="D36" i="10"/>
  <c r="D70" i="10"/>
  <c r="D35" i="10"/>
  <c r="E35" i="10" s="1"/>
  <c r="F35" i="10" s="1"/>
  <c r="N35" i="10" s="1"/>
  <c r="D55" i="10"/>
  <c r="E55" i="10" s="1"/>
  <c r="F55" i="10" s="1"/>
  <c r="N55" i="10" s="1"/>
  <c r="D48" i="10"/>
  <c r="E48" i="10" s="1"/>
  <c r="D33" i="10"/>
  <c r="D22" i="10"/>
  <c r="E22" i="10" s="1"/>
  <c r="F22" i="10" s="1"/>
  <c r="N22" i="10" s="1"/>
  <c r="D76" i="10"/>
  <c r="E76" i="10" s="1"/>
  <c r="F76" i="10" s="1"/>
  <c r="N76" i="10" s="1"/>
  <c r="D61" i="10"/>
  <c r="E61" i="10" s="1"/>
  <c r="F61" i="10" s="1"/>
  <c r="N61" i="10" s="1"/>
  <c r="D89" i="10"/>
  <c r="E89" i="10" s="1"/>
  <c r="F89" i="10" s="1"/>
  <c r="N89" i="10" s="1"/>
  <c r="D83" i="10"/>
  <c r="E83" i="10" s="1"/>
  <c r="F83" i="10" s="1"/>
  <c r="N83" i="10" s="1"/>
  <c r="D87" i="10"/>
  <c r="E87" i="10" s="1"/>
  <c r="F87" i="10" s="1"/>
  <c r="N87" i="10" s="1"/>
  <c r="D103" i="10"/>
  <c r="E103" i="10" s="1"/>
  <c r="D56" i="9"/>
  <c r="E56" i="9" s="1"/>
  <c r="F56" i="9" s="1"/>
  <c r="N56" i="9" s="1"/>
  <c r="D43" i="9"/>
  <c r="E43" i="9" s="1"/>
  <c r="D23" i="9"/>
  <c r="D25" i="11"/>
  <c r="E25" i="11" s="1"/>
  <c r="F25" i="11" s="1"/>
  <c r="N25" i="11" s="1"/>
  <c r="D23" i="11"/>
  <c r="D32" i="10"/>
  <c r="E32" i="10" s="1"/>
  <c r="F32" i="10" s="1"/>
  <c r="N32" i="10" s="1"/>
  <c r="D69" i="10"/>
  <c r="E69" i="10" s="1"/>
  <c r="F69" i="10" s="1"/>
  <c r="N69" i="10" s="1"/>
  <c r="D54" i="10"/>
  <c r="E54" i="10" s="1"/>
  <c r="F54" i="10" s="1"/>
  <c r="N54" i="10" s="1"/>
  <c r="D105" i="10"/>
  <c r="E105" i="10"/>
  <c r="I4" i="11"/>
  <c r="D21" i="10"/>
  <c r="E21" i="10" s="1"/>
  <c r="F21" i="10" s="1"/>
  <c r="N21" i="10" s="1"/>
  <c r="D25" i="10"/>
  <c r="E25" i="10" s="1"/>
  <c r="F25" i="10" s="1"/>
  <c r="N25" i="10" s="1"/>
  <c r="D77" i="10"/>
  <c r="D65" i="10"/>
  <c r="D92" i="10"/>
  <c r="E92" i="10" s="1"/>
  <c r="F92" i="10" s="1"/>
  <c r="N92" i="10" s="1"/>
  <c r="D98" i="10"/>
  <c r="E98" i="10" s="1"/>
  <c r="F98" i="10" s="1"/>
  <c r="N98" i="10" s="1"/>
  <c r="D93" i="10"/>
  <c r="E93" i="10" s="1"/>
  <c r="F93" i="10" s="1"/>
  <c r="N93" i="10" s="1"/>
  <c r="D107" i="10"/>
  <c r="E107" i="10" s="1"/>
  <c r="D12" i="9"/>
  <c r="E12" i="9" s="1"/>
  <c r="D48" i="9"/>
  <c r="D38" i="9"/>
  <c r="E38" i="9" s="1"/>
  <c r="F38" i="9" s="1"/>
  <c r="N38" i="9" s="1"/>
  <c r="D11" i="9"/>
  <c r="E11" i="9" s="1"/>
  <c r="F11" i="9" s="1"/>
  <c r="N11" i="9" s="1"/>
  <c r="D47" i="9"/>
  <c r="E47" i="9" s="1"/>
  <c r="F47" i="9" s="1"/>
  <c r="N47" i="9" s="1"/>
  <c r="D91" i="8"/>
  <c r="E91" i="8" s="1"/>
  <c r="D17" i="8"/>
  <c r="E17" i="8" s="1"/>
  <c r="F17" i="8" s="1"/>
  <c r="N17" i="8" s="1"/>
  <c r="O18" i="4"/>
  <c r="N17" i="4"/>
  <c r="J9" i="1"/>
  <c r="I18" i="1"/>
  <c r="O54" i="1"/>
  <c r="O70" i="1"/>
  <c r="O86" i="1"/>
  <c r="O102" i="1"/>
  <c r="O44" i="1"/>
  <c r="O60" i="1"/>
  <c r="O76" i="1"/>
  <c r="O92" i="1"/>
  <c r="O112" i="1"/>
  <c r="P111" i="1"/>
  <c r="H111" i="1"/>
  <c r="O45" i="1"/>
  <c r="O61" i="1"/>
  <c r="O77" i="1"/>
  <c r="O93" i="1"/>
  <c r="H125" i="1"/>
  <c r="P125" i="1"/>
  <c r="O40" i="1"/>
  <c r="O56" i="1"/>
  <c r="O72" i="1"/>
  <c r="O88" i="1"/>
  <c r="O104" i="1"/>
  <c r="O113" i="1"/>
  <c r="O128" i="1"/>
  <c r="O144" i="1"/>
  <c r="H121" i="1"/>
  <c r="P121" i="1"/>
  <c r="H137" i="1"/>
  <c r="P137" i="1"/>
  <c r="H153" i="1"/>
  <c r="P153" i="1"/>
  <c r="P119" i="1"/>
  <c r="H119" i="1"/>
  <c r="P135" i="1"/>
  <c r="H135" i="1"/>
  <c r="P151" i="1"/>
  <c r="H151" i="1"/>
  <c r="O116" i="1"/>
  <c r="O132" i="1"/>
  <c r="O148" i="1"/>
  <c r="O125" i="1"/>
  <c r="O141" i="1"/>
  <c r="H170" i="1"/>
  <c r="P170" i="1"/>
  <c r="H186" i="1"/>
  <c r="P186" i="1"/>
  <c r="H202" i="1"/>
  <c r="P202" i="1"/>
  <c r="H210" i="1"/>
  <c r="P210" i="1"/>
  <c r="O174" i="1"/>
  <c r="O190" i="1"/>
  <c r="H206" i="1"/>
  <c r="P206" i="1"/>
  <c r="O245" i="1"/>
  <c r="P227" i="1"/>
  <c r="H227" i="1"/>
  <c r="O216" i="1"/>
  <c r="O232" i="1"/>
  <c r="P243" i="1"/>
  <c r="H243" i="1"/>
  <c r="O234" i="1"/>
  <c r="H258" i="1"/>
  <c r="P258" i="1"/>
  <c r="O257" i="1"/>
  <c r="O295" i="1"/>
  <c r="O302" i="1"/>
  <c r="P253" i="1"/>
  <c r="H253" i="1"/>
  <c r="P270" i="1"/>
  <c r="H270" i="1"/>
  <c r="H293" i="1"/>
  <c r="P293" i="1"/>
  <c r="O250" i="1"/>
  <c r="P314" i="1"/>
  <c r="H314" i="1"/>
  <c r="O303" i="1"/>
  <c r="P322" i="1"/>
  <c r="H322" i="1"/>
  <c r="O289" i="1"/>
  <c r="O254" i="1"/>
  <c r="O270" i="1"/>
  <c r="O286" i="1"/>
  <c r="O296" i="1"/>
  <c r="H295" i="1"/>
  <c r="P295" i="1"/>
  <c r="O307" i="1"/>
  <c r="O277" i="1"/>
  <c r="O293" i="1"/>
  <c r="P312" i="1"/>
  <c r="H312" i="1"/>
  <c r="O326" i="1"/>
  <c r="H319" i="1"/>
  <c r="P319" i="1"/>
  <c r="O330" i="1"/>
  <c r="O328" i="1"/>
  <c r="P29" i="1"/>
  <c r="H29" i="1"/>
  <c r="J5" i="1"/>
  <c r="J4" i="1" s="1"/>
  <c r="F12" i="1"/>
  <c r="B11" i="8"/>
  <c r="M33" i="8"/>
  <c r="B56" i="8"/>
  <c r="M94" i="8"/>
  <c r="B20" i="9"/>
  <c r="M14" i="8"/>
  <c r="M56" i="8"/>
  <c r="M77" i="8"/>
  <c r="M27" i="8"/>
  <c r="M104" i="8"/>
  <c r="B42" i="8"/>
  <c r="M67" i="8"/>
  <c r="M21" i="8"/>
  <c r="B96" i="8"/>
  <c r="M20" i="9"/>
  <c r="M18" i="8"/>
  <c r="B62" i="8"/>
  <c r="M80" i="8"/>
  <c r="M9" i="9"/>
  <c r="B33" i="8"/>
  <c r="M101" i="8"/>
  <c r="B14" i="8"/>
  <c r="M36" i="8"/>
  <c r="F57" i="8"/>
  <c r="N57" i="8" s="1"/>
  <c r="F74" i="8"/>
  <c r="N74" i="8" s="1"/>
  <c r="M57" i="9"/>
  <c r="M24" i="9"/>
  <c r="M39" i="9"/>
  <c r="B84" i="8"/>
  <c r="M106" i="8"/>
  <c r="M27" i="9"/>
  <c r="M40" i="9"/>
  <c r="M79" i="8"/>
  <c r="B15" i="9"/>
  <c r="O20" i="10"/>
  <c r="B55" i="9"/>
  <c r="M57" i="8"/>
  <c r="B99" i="8"/>
  <c r="M21" i="9"/>
  <c r="M41" i="9"/>
  <c r="O8" i="10"/>
  <c r="O50" i="10"/>
  <c r="B42" i="9"/>
  <c r="M8" i="10"/>
  <c r="O29" i="10"/>
  <c r="B51" i="10"/>
  <c r="B88" i="10"/>
  <c r="O21" i="10"/>
  <c r="O96" i="10"/>
  <c r="M49" i="10"/>
  <c r="M70" i="10"/>
  <c r="M67" i="9"/>
  <c r="O64" i="10"/>
  <c r="M95" i="10"/>
  <c r="M20" i="10"/>
  <c r="B41" i="10"/>
  <c r="M74" i="10"/>
  <c r="M32" i="10"/>
  <c r="B64" i="10"/>
  <c r="M102" i="10"/>
  <c r="M21" i="10"/>
  <c r="B47" i="10"/>
  <c r="B78" i="10"/>
  <c r="B44" i="9"/>
  <c r="M66" i="9"/>
  <c r="M42" i="10"/>
  <c r="B61" i="10"/>
  <c r="M111" i="10"/>
  <c r="O11" i="10"/>
  <c r="O19" i="10"/>
  <c r="B69" i="10"/>
  <c r="B105" i="10"/>
  <c r="O104" i="10"/>
  <c r="B31" i="11"/>
  <c r="O66" i="10"/>
  <c r="B96" i="10"/>
  <c r="O28" i="10"/>
  <c r="O36" i="10"/>
  <c r="O44" i="10"/>
  <c r="O52" i="10"/>
  <c r="O60" i="10"/>
  <c r="B98" i="10"/>
  <c r="M72" i="10"/>
  <c r="O90" i="10"/>
  <c r="O103" i="10"/>
  <c r="B11" i="12"/>
  <c r="B34" i="11"/>
  <c r="AB70" i="13"/>
  <c r="F29" i="11"/>
  <c r="N29" i="11" s="1"/>
  <c r="AB36" i="13"/>
  <c r="B35" i="11"/>
  <c r="AB176" i="13"/>
  <c r="AB216" i="13"/>
  <c r="AB119" i="13"/>
  <c r="AB63" i="13"/>
  <c r="F12" i="11"/>
  <c r="N12" i="11" s="1"/>
  <c r="AB21" i="13"/>
  <c r="B19" i="11"/>
  <c r="AB48" i="13"/>
  <c r="B15" i="11"/>
  <c r="AB4" i="13"/>
  <c r="AB157" i="13"/>
  <c r="F33" i="12"/>
  <c r="D33" i="12" s="1"/>
  <c r="AB75" i="13"/>
  <c r="AB180" i="13"/>
  <c r="AB244" i="13"/>
  <c r="AB308" i="13"/>
  <c r="AB11" i="13"/>
  <c r="AB74" i="13"/>
  <c r="AB190" i="13"/>
  <c r="AB254" i="13"/>
  <c r="AB151" i="13"/>
  <c r="AB186" i="13"/>
  <c r="AB250" i="13"/>
  <c r="AB99" i="13"/>
  <c r="AB185" i="13"/>
  <c r="AB217" i="13"/>
  <c r="AB249" i="13"/>
  <c r="AB281" i="13"/>
  <c r="AB313" i="13"/>
  <c r="AB53" i="13"/>
  <c r="AB85" i="13"/>
  <c r="AB149" i="13"/>
  <c r="B7" i="12"/>
  <c r="AB107" i="13"/>
  <c r="AB187" i="13"/>
  <c r="AB219" i="13"/>
  <c r="AB251" i="13"/>
  <c r="AB283" i="13"/>
  <c r="B4" i="12"/>
  <c r="AB92" i="13"/>
  <c r="AB124" i="13"/>
  <c r="AB156" i="13"/>
  <c r="O9" i="1"/>
  <c r="M12" i="1"/>
  <c r="J6" i="1"/>
  <c r="C12" i="1"/>
  <c r="K18" i="4"/>
  <c r="J17" i="4"/>
  <c r="O24" i="1"/>
  <c r="J18" i="1"/>
  <c r="O6" i="1"/>
  <c r="Q13" i="1"/>
  <c r="Q12" i="1" s="1"/>
  <c r="H39" i="1"/>
  <c r="P39" i="1"/>
  <c r="H55" i="1"/>
  <c r="P55" i="1"/>
  <c r="H71" i="1"/>
  <c r="P71" i="1"/>
  <c r="H87" i="1"/>
  <c r="P87" i="1"/>
  <c r="H103" i="1"/>
  <c r="P103" i="1"/>
  <c r="O47" i="1"/>
  <c r="O63" i="1"/>
  <c r="O79" i="1"/>
  <c r="O95" i="1"/>
  <c r="O111" i="1"/>
  <c r="P32" i="1"/>
  <c r="H32" i="1"/>
  <c r="P48" i="1"/>
  <c r="H48" i="1"/>
  <c r="P64" i="1"/>
  <c r="H64" i="1"/>
  <c r="P80" i="1"/>
  <c r="H80" i="1"/>
  <c r="P96" i="1"/>
  <c r="H96" i="1"/>
  <c r="O127" i="1"/>
  <c r="H41" i="1"/>
  <c r="P41" i="1"/>
  <c r="H57" i="1"/>
  <c r="P57" i="1"/>
  <c r="H73" i="1"/>
  <c r="P73" i="1"/>
  <c r="H89" i="1"/>
  <c r="P89" i="1"/>
  <c r="H105" i="1"/>
  <c r="P105" i="1"/>
  <c r="O118" i="1"/>
  <c r="O134" i="1"/>
  <c r="O150" i="1"/>
  <c r="O135" i="1"/>
  <c r="O151" i="1"/>
  <c r="H112" i="1"/>
  <c r="P112" i="1"/>
  <c r="H128" i="1"/>
  <c r="P128" i="1"/>
  <c r="H144" i="1"/>
  <c r="P144" i="1"/>
  <c r="O157" i="1"/>
  <c r="O183" i="1"/>
  <c r="O199" i="1"/>
  <c r="P211" i="1"/>
  <c r="H211" i="1"/>
  <c r="P168" i="1"/>
  <c r="H168" i="1"/>
  <c r="P184" i="1"/>
  <c r="H184" i="1"/>
  <c r="P200" i="1"/>
  <c r="H200" i="1"/>
  <c r="O173" i="1"/>
  <c r="O189" i="1"/>
  <c r="P182" i="1"/>
  <c r="H182" i="1"/>
  <c r="P198" i="1"/>
  <c r="H198" i="1"/>
  <c r="H169" i="1"/>
  <c r="P169" i="1"/>
  <c r="H185" i="1"/>
  <c r="P185" i="1"/>
  <c r="H201" i="1"/>
  <c r="P201" i="1"/>
  <c r="O177" i="1"/>
  <c r="O193" i="1"/>
  <c r="O209" i="1"/>
  <c r="O225" i="1"/>
  <c r="O240" i="1"/>
  <c r="P259" i="1"/>
  <c r="H259" i="1"/>
  <c r="P221" i="1"/>
  <c r="H221" i="1"/>
  <c r="P208" i="1"/>
  <c r="H208" i="1"/>
  <c r="P224" i="1"/>
  <c r="H224" i="1"/>
  <c r="O260" i="1"/>
  <c r="O236" i="1"/>
  <c r="H233" i="1"/>
  <c r="P233" i="1"/>
  <c r="O243" i="1"/>
  <c r="O206" i="1"/>
  <c r="O222" i="1"/>
  <c r="O235" i="1"/>
  <c r="H240" i="1"/>
  <c r="P240" i="1"/>
  <c r="O258" i="1"/>
  <c r="H277" i="1"/>
  <c r="P277" i="1"/>
  <c r="P303" i="1"/>
  <c r="H303" i="1"/>
  <c r="H254" i="1"/>
  <c r="P254" i="1"/>
  <c r="O271" i="1"/>
  <c r="O238" i="1"/>
  <c r="O251" i="1"/>
  <c r="H302" i="1"/>
  <c r="P302" i="1"/>
  <c r="O281" i="1"/>
  <c r="O323" i="1"/>
  <c r="O299" i="1"/>
  <c r="H307" i="1"/>
  <c r="P307" i="1"/>
  <c r="H315" i="1"/>
  <c r="P315" i="1"/>
  <c r="P290" i="1"/>
  <c r="H290" i="1"/>
  <c r="O313" i="1"/>
  <c r="O332" i="1"/>
  <c r="O306" i="1"/>
  <c r="O319" i="1"/>
  <c r="D6" i="1"/>
  <c r="F15" i="8"/>
  <c r="N15" i="8" s="1"/>
  <c r="B35" i="8"/>
  <c r="M58" i="8"/>
  <c r="B16" i="8"/>
  <c r="M38" i="8"/>
  <c r="B85" i="8"/>
  <c r="B9" i="9"/>
  <c r="F9" i="8"/>
  <c r="N9" i="8" s="1"/>
  <c r="B29" i="8"/>
  <c r="M51" i="8"/>
  <c r="M78" i="8"/>
  <c r="M17" i="9"/>
  <c r="M24" i="8"/>
  <c r="B78" i="8"/>
  <c r="M35" i="9"/>
  <c r="B23" i="8"/>
  <c r="M45" i="8"/>
  <c r="B71" i="8"/>
  <c r="M99" i="8"/>
  <c r="B22" i="9"/>
  <c r="B20" i="8"/>
  <c r="M42" i="8"/>
  <c r="B64" i="8"/>
  <c r="M26" i="9"/>
  <c r="M15" i="8"/>
  <c r="B60" i="8"/>
  <c r="B109" i="8"/>
  <c r="B38" i="8"/>
  <c r="B58" i="8"/>
  <c r="M76" i="8"/>
  <c r="M68" i="9"/>
  <c r="B28" i="10"/>
  <c r="M66" i="8"/>
  <c r="B108" i="8"/>
  <c r="F29" i="9"/>
  <c r="N29" i="9" s="1"/>
  <c r="F42" i="9"/>
  <c r="N42" i="9" s="1"/>
  <c r="B81" i="8"/>
  <c r="M103" i="8"/>
  <c r="B23" i="10"/>
  <c r="B19" i="9"/>
  <c r="M61" i="9"/>
  <c r="B59" i="8"/>
  <c r="M81" i="8"/>
  <c r="M45" i="9"/>
  <c r="M19" i="10"/>
  <c r="B29" i="9"/>
  <c r="O10" i="10"/>
  <c r="M30" i="10"/>
  <c r="M53" i="10"/>
  <c r="O94" i="10"/>
  <c r="O25" i="10"/>
  <c r="B53" i="10"/>
  <c r="M71" i="10"/>
  <c r="M9" i="10"/>
  <c r="B97" i="10"/>
  <c r="O22" i="10"/>
  <c r="M50" i="10"/>
  <c r="B76" i="10"/>
  <c r="M36" i="10"/>
  <c r="B71" i="10"/>
  <c r="M24" i="10"/>
  <c r="O47" i="10"/>
  <c r="B81" i="10"/>
  <c r="B68" i="9"/>
  <c r="B44" i="10"/>
  <c r="M61" i="10"/>
  <c r="B113" i="10"/>
  <c r="M63" i="9"/>
  <c r="B13" i="10"/>
  <c r="B21" i="10"/>
  <c r="O38" i="10"/>
  <c r="M107" i="10"/>
  <c r="M105" i="10"/>
  <c r="B37" i="11"/>
  <c r="O57" i="10"/>
  <c r="M68" i="10"/>
  <c r="M98" i="10"/>
  <c r="AB25" i="13"/>
  <c r="B30" i="10"/>
  <c r="B38" i="10"/>
  <c r="B46" i="10"/>
  <c r="B54" i="10"/>
  <c r="B62" i="10"/>
  <c r="O99" i="10"/>
  <c r="AB23" i="13"/>
  <c r="F30" i="11"/>
  <c r="N30" i="11" s="1"/>
  <c r="AB42" i="13"/>
  <c r="B38" i="11"/>
  <c r="AB240" i="13"/>
  <c r="AB280" i="13"/>
  <c r="AB122" i="13"/>
  <c r="AB66" i="13"/>
  <c r="AB170" i="13"/>
  <c r="O77" i="10"/>
  <c r="O85" i="10"/>
  <c r="O93" i="10"/>
  <c r="O101" i="10"/>
  <c r="O109" i="10"/>
  <c r="B25" i="11"/>
  <c r="AB79" i="13"/>
  <c r="AB17" i="13"/>
  <c r="AB200" i="13"/>
  <c r="AB12" i="13"/>
  <c r="AB78" i="13"/>
  <c r="AB188" i="13"/>
  <c r="AB252" i="13"/>
  <c r="AB84" i="13"/>
  <c r="AB24" i="13"/>
  <c r="AB87" i="13"/>
  <c r="AB198" i="13"/>
  <c r="AB262" i="13"/>
  <c r="AB113" i="13"/>
  <c r="AB194" i="13"/>
  <c r="AB258" i="13"/>
  <c r="AB115" i="13"/>
  <c r="AB189" i="13"/>
  <c r="AB221" i="13"/>
  <c r="AB253" i="13"/>
  <c r="AB285" i="13"/>
  <c r="AB10" i="13"/>
  <c r="AB57" i="13"/>
  <c r="AB98" i="13"/>
  <c r="AB162" i="13"/>
  <c r="F36" i="12"/>
  <c r="AB123" i="13"/>
  <c r="AB191" i="13"/>
  <c r="AB223" i="13"/>
  <c r="AB255" i="13"/>
  <c r="AB287" i="13"/>
  <c r="B8" i="12"/>
  <c r="AB96" i="13"/>
  <c r="AB128" i="13"/>
  <c r="AB160" i="13"/>
  <c r="G9" i="1"/>
  <c r="D12" i="1"/>
  <c r="J14" i="1"/>
  <c r="D18" i="1"/>
  <c r="L18" i="4"/>
  <c r="G18" i="4"/>
  <c r="F17" i="4"/>
  <c r="K10" i="1"/>
  <c r="K8" i="1"/>
  <c r="B17" i="1"/>
  <c r="D18" i="2" s="1"/>
  <c r="H12" i="1"/>
  <c r="H44" i="1"/>
  <c r="P44" i="1"/>
  <c r="H60" i="1"/>
  <c r="P60" i="1"/>
  <c r="H76" i="1"/>
  <c r="P76" i="1"/>
  <c r="H92" i="1"/>
  <c r="P92" i="1"/>
  <c r="H108" i="1"/>
  <c r="P108" i="1"/>
  <c r="P34" i="1"/>
  <c r="H34" i="1"/>
  <c r="P50" i="1"/>
  <c r="H50" i="1"/>
  <c r="P66" i="1"/>
  <c r="H66" i="1"/>
  <c r="P82" i="1"/>
  <c r="H82" i="1"/>
  <c r="P98" i="1"/>
  <c r="H98" i="1"/>
  <c r="H117" i="1"/>
  <c r="P117" i="1"/>
  <c r="H51" i="1"/>
  <c r="P51" i="1"/>
  <c r="H67" i="1"/>
  <c r="P67" i="1"/>
  <c r="H83" i="1"/>
  <c r="P83" i="1"/>
  <c r="H99" i="1"/>
  <c r="P99" i="1"/>
  <c r="H30" i="1"/>
  <c r="P30" i="1"/>
  <c r="K5" i="1"/>
  <c r="H46" i="1"/>
  <c r="P46" i="1"/>
  <c r="H62" i="1"/>
  <c r="P62" i="1"/>
  <c r="N5" i="1"/>
  <c r="N4" i="1" s="1"/>
  <c r="H78" i="1"/>
  <c r="P78" i="1"/>
  <c r="H94" i="1"/>
  <c r="P94" i="1"/>
  <c r="H118" i="1"/>
  <c r="P118" i="1"/>
  <c r="H134" i="1"/>
  <c r="P134" i="1"/>
  <c r="H150" i="1"/>
  <c r="P150" i="1"/>
  <c r="O167" i="1"/>
  <c r="O123" i="1"/>
  <c r="O139" i="1"/>
  <c r="O155" i="1"/>
  <c r="O121" i="1"/>
  <c r="O137" i="1"/>
  <c r="O153" i="1"/>
  <c r="P122" i="1"/>
  <c r="H122" i="1"/>
  <c r="P138" i="1"/>
  <c r="H138" i="1"/>
  <c r="P154" i="1"/>
  <c r="H154" i="1"/>
  <c r="O158" i="1"/>
  <c r="P115" i="1"/>
  <c r="H115" i="1"/>
  <c r="H131" i="1"/>
  <c r="P131" i="1"/>
  <c r="H147" i="1"/>
  <c r="P147" i="1"/>
  <c r="O172" i="1"/>
  <c r="O188" i="1"/>
  <c r="O213" i="1"/>
  <c r="H164" i="1"/>
  <c r="P164" i="1"/>
  <c r="H180" i="1"/>
  <c r="P180" i="1"/>
  <c r="H196" i="1"/>
  <c r="P196" i="1"/>
  <c r="H238" i="1"/>
  <c r="P238" i="1"/>
  <c r="O261" i="1"/>
  <c r="O229" i="1"/>
  <c r="H222" i="1"/>
  <c r="P222" i="1"/>
  <c r="P237" i="1"/>
  <c r="H237" i="1"/>
  <c r="H250" i="1"/>
  <c r="P250" i="1"/>
  <c r="H234" i="1"/>
  <c r="P234" i="1"/>
  <c r="O259" i="1"/>
  <c r="O255" i="1"/>
  <c r="O305" i="1"/>
  <c r="P278" i="1"/>
  <c r="H278" i="1"/>
  <c r="H262" i="1"/>
  <c r="P262" i="1"/>
  <c r="O300" i="1"/>
  <c r="H260" i="1"/>
  <c r="P260" i="1"/>
  <c r="P276" i="1"/>
  <c r="H276" i="1"/>
  <c r="H292" i="1"/>
  <c r="P292" i="1"/>
  <c r="O308" i="1"/>
  <c r="O316" i="1"/>
  <c r="P283" i="1"/>
  <c r="H283" i="1"/>
  <c r="O298" i="1"/>
  <c r="H324" i="1"/>
  <c r="P324" i="1"/>
  <c r="O321" i="1"/>
  <c r="P318" i="1"/>
  <c r="H318" i="1"/>
  <c r="O331" i="1"/>
  <c r="M17" i="8"/>
  <c r="F39" i="8"/>
  <c r="N39" i="8" s="1"/>
  <c r="F62" i="8"/>
  <c r="N62" i="8" s="1"/>
  <c r="B40" i="8"/>
  <c r="B61" i="8"/>
  <c r="M86" i="8"/>
  <c r="M11" i="8"/>
  <c r="B53" i="8"/>
  <c r="B26" i="8"/>
  <c r="M48" i="8"/>
  <c r="B47" i="9"/>
  <c r="B47" i="8"/>
  <c r="M71" i="8"/>
  <c r="M108" i="8"/>
  <c r="B44" i="8"/>
  <c r="M64" i="8"/>
  <c r="B88" i="8"/>
  <c r="B17" i="8"/>
  <c r="M39" i="8"/>
  <c r="M62" i="8"/>
  <c r="M29" i="9"/>
  <c r="M20" i="8"/>
  <c r="M60" i="8"/>
  <c r="M84" i="8"/>
  <c r="F10" i="9"/>
  <c r="N10" i="9" s="1"/>
  <c r="B32" i="9"/>
  <c r="B46" i="9"/>
  <c r="B36" i="10"/>
  <c r="B68" i="8"/>
  <c r="M90" i="8"/>
  <c r="M7" i="9"/>
  <c r="B30" i="9"/>
  <c r="B43" i="9"/>
  <c r="M60" i="9"/>
  <c r="B105" i="8"/>
  <c r="B23" i="9"/>
  <c r="O30" i="10"/>
  <c r="B21" i="9"/>
  <c r="B83" i="8"/>
  <c r="M105" i="8"/>
  <c r="B26" i="9"/>
  <c r="M51" i="9"/>
  <c r="F13" i="9"/>
  <c r="N13" i="9" s="1"/>
  <c r="M31" i="9"/>
  <c r="F12" i="10"/>
  <c r="N12" i="10" s="1"/>
  <c r="O37" i="10"/>
  <c r="M54" i="10"/>
  <c r="M106" i="10"/>
  <c r="M26" i="10"/>
  <c r="M110" i="10"/>
  <c r="O55" i="10"/>
  <c r="B73" i="10"/>
  <c r="F38" i="10"/>
  <c r="N38" i="10" s="1"/>
  <c r="O69" i="10"/>
  <c r="O78" i="10"/>
  <c r="O107" i="10"/>
  <c r="M33" i="10"/>
  <c r="O102" i="10"/>
  <c r="M50" i="9"/>
  <c r="M25" i="10"/>
  <c r="M65" i="10"/>
  <c r="B65" i="9"/>
  <c r="M14" i="10"/>
  <c r="M22" i="10"/>
  <c r="M44" i="10"/>
  <c r="B24" i="11"/>
  <c r="O108" i="10"/>
  <c r="AB32" i="13"/>
  <c r="B59" i="10"/>
  <c r="B70" i="10"/>
  <c r="M99" i="10"/>
  <c r="F31" i="12"/>
  <c r="M31" i="10"/>
  <c r="M39" i="10"/>
  <c r="M47" i="10"/>
  <c r="M55" i="10"/>
  <c r="F79" i="10"/>
  <c r="N79" i="10" s="1"/>
  <c r="O100" i="10"/>
  <c r="O75" i="10"/>
  <c r="B93" i="10"/>
  <c r="B109" i="10"/>
  <c r="B74" i="10"/>
  <c r="O98" i="10"/>
  <c r="AB20" i="13"/>
  <c r="B29" i="11"/>
  <c r="F20" i="11"/>
  <c r="N20" i="11" s="1"/>
  <c r="AB47" i="13"/>
  <c r="AB304" i="13"/>
  <c r="AB89" i="13"/>
  <c r="AB134" i="13"/>
  <c r="AB72" i="13"/>
  <c r="F31" i="11"/>
  <c r="N31" i="11" s="1"/>
  <c r="AB184" i="13"/>
  <c r="B79" i="10"/>
  <c r="B87" i="10"/>
  <c r="B95" i="10"/>
  <c r="B103" i="10"/>
  <c r="B111" i="10"/>
  <c r="B26" i="11"/>
  <c r="AB82" i="13"/>
  <c r="B27" i="11"/>
  <c r="AB51" i="13"/>
  <c r="AB264" i="13"/>
  <c r="B17" i="11"/>
  <c r="AB15" i="13"/>
  <c r="AB93" i="13"/>
  <c r="AB196" i="13"/>
  <c r="AB260" i="13"/>
  <c r="AB109" i="13"/>
  <c r="AB27" i="13"/>
  <c r="AB90" i="13"/>
  <c r="AB206" i="13"/>
  <c r="AB270" i="13"/>
  <c r="AB118" i="13"/>
  <c r="AB202" i="13"/>
  <c r="AB266" i="13"/>
  <c r="AB131" i="13"/>
  <c r="AB193" i="13"/>
  <c r="AB225" i="13"/>
  <c r="AB257" i="13"/>
  <c r="AB289" i="13"/>
  <c r="AB14" i="13"/>
  <c r="AB61" i="13"/>
  <c r="AB101" i="13"/>
  <c r="AB165" i="13"/>
  <c r="AB7" i="13"/>
  <c r="AB139" i="13"/>
  <c r="AB195" i="13"/>
  <c r="AB227" i="13"/>
  <c r="AB259" i="13"/>
  <c r="AB291" i="13"/>
  <c r="B31" i="12"/>
  <c r="AB100" i="13"/>
  <c r="AB132" i="13"/>
  <c r="AB164" i="13"/>
  <c r="O23" i="1"/>
  <c r="K14" i="1"/>
  <c r="M9" i="1"/>
  <c r="L18" i="1"/>
  <c r="Q10" i="4"/>
  <c r="E7" i="8"/>
  <c r="D22" i="11"/>
  <c r="E22" i="11"/>
  <c r="D13" i="11"/>
  <c r="D26" i="11"/>
  <c r="E26" i="11" s="1"/>
  <c r="D36" i="11"/>
  <c r="E7" i="11"/>
  <c r="D28" i="10"/>
  <c r="E28" i="10" s="1"/>
  <c r="D66" i="10"/>
  <c r="E66" i="10" s="1"/>
  <c r="F66" i="10" s="1"/>
  <c r="N66" i="10" s="1"/>
  <c r="D90" i="10"/>
  <c r="E90" i="10" s="1"/>
  <c r="D53" i="10"/>
  <c r="E53" i="10" s="1"/>
  <c r="F53" i="10" s="1"/>
  <c r="N53" i="10" s="1"/>
  <c r="D52" i="10"/>
  <c r="D13" i="10"/>
  <c r="E13" i="10"/>
  <c r="D40" i="10"/>
  <c r="E40" i="10" s="1"/>
  <c r="D94" i="10"/>
  <c r="E94" i="10" s="1"/>
  <c r="F94" i="10" s="1"/>
  <c r="N94" i="10" s="1"/>
  <c r="D75" i="10"/>
  <c r="E75" i="10" s="1"/>
  <c r="D106" i="10"/>
  <c r="E106" i="10"/>
  <c r="D101" i="10"/>
  <c r="E101" i="10" s="1"/>
  <c r="D111" i="10"/>
  <c r="E111" i="10" s="1"/>
  <c r="F111" i="10" s="1"/>
  <c r="N111" i="10" s="1"/>
  <c r="E40" i="9"/>
  <c r="F40" i="9" s="1"/>
  <c r="N40" i="9" s="1"/>
  <c r="D40" i="9"/>
  <c r="D54" i="9"/>
  <c r="E54" i="9"/>
  <c r="D19" i="9"/>
  <c r="F19" i="9" s="1"/>
  <c r="N19" i="9" s="1"/>
  <c r="E19" i="9"/>
  <c r="D55" i="9"/>
  <c r="E55" i="9" s="1"/>
  <c r="F55" i="9" s="1"/>
  <c r="N55" i="9" s="1"/>
  <c r="D89" i="8"/>
  <c r="E89" i="8" s="1"/>
  <c r="F89" i="8" s="1"/>
  <c r="N89" i="8" s="1"/>
  <c r="D9" i="8"/>
  <c r="E9" i="8" s="1"/>
  <c r="D64" i="8"/>
  <c r="E64" i="8"/>
  <c r="D67" i="8"/>
  <c r="E67" i="8" s="1"/>
  <c r="E21" i="8"/>
  <c r="F21" i="8" s="1"/>
  <c r="N21" i="8" s="1"/>
  <c r="D21" i="8"/>
  <c r="D77" i="8"/>
  <c r="E77" i="8" s="1"/>
  <c r="F77" i="8" s="1"/>
  <c r="N77" i="8" s="1"/>
  <c r="D8" i="8"/>
  <c r="E8" i="8" s="1"/>
  <c r="D35" i="8"/>
  <c r="E35" i="8" s="1"/>
  <c r="F35" i="8" s="1"/>
  <c r="N35" i="8" s="1"/>
  <c r="D101" i="8"/>
  <c r="D54" i="8"/>
  <c r="E54" i="8" s="1"/>
  <c r="D84" i="8"/>
  <c r="E84" i="8" s="1"/>
  <c r="F84" i="8" s="1"/>
  <c r="N84" i="8" s="1"/>
  <c r="D94" i="8"/>
  <c r="D18" i="11"/>
  <c r="E18" i="11" s="1"/>
  <c r="D41" i="11"/>
  <c r="E41" i="11" s="1"/>
  <c r="D39" i="11"/>
  <c r="E39" i="11" s="1"/>
  <c r="F39" i="11" s="1"/>
  <c r="N39" i="11" s="1"/>
  <c r="D23" i="10"/>
  <c r="E23" i="10" s="1"/>
  <c r="F23" i="10" s="1"/>
  <c r="N23" i="10" s="1"/>
  <c r="D59" i="10"/>
  <c r="E59" i="10"/>
  <c r="D82" i="10"/>
  <c r="E82" i="10" s="1"/>
  <c r="D45" i="10"/>
  <c r="E45" i="10" s="1"/>
  <c r="F45" i="10" s="1"/>
  <c r="N45" i="10" s="1"/>
  <c r="D42" i="10"/>
  <c r="E42" i="10" s="1"/>
  <c r="D27" i="10"/>
  <c r="E27" i="10"/>
  <c r="D110" i="10"/>
  <c r="E110" i="10" s="1"/>
  <c r="D80" i="10"/>
  <c r="E80" i="10" s="1"/>
  <c r="F80" i="10" s="1"/>
  <c r="N80" i="10" s="1"/>
  <c r="D113" i="10"/>
  <c r="E113" i="10"/>
  <c r="D109" i="10"/>
  <c r="E16" i="9"/>
  <c r="D16" i="9"/>
  <c r="D53" i="9"/>
  <c r="E53" i="9" s="1"/>
  <c r="D66" i="9"/>
  <c r="E66" i="9" s="1"/>
  <c r="F66" i="9" s="1"/>
  <c r="N66" i="9" s="1"/>
  <c r="D8" i="9"/>
  <c r="E8" i="9" s="1"/>
  <c r="D27" i="9"/>
  <c r="E27" i="9" s="1"/>
  <c r="D63" i="9"/>
  <c r="E63" i="9" s="1"/>
  <c r="D80" i="8"/>
  <c r="E80" i="8" s="1"/>
  <c r="F80" i="8" s="1"/>
  <c r="N80" i="8" s="1"/>
  <c r="D61" i="9"/>
  <c r="D99" i="8"/>
  <c r="E99" i="8" s="1"/>
  <c r="D28" i="8"/>
  <c r="E28" i="8" s="1"/>
  <c r="F28" i="8" s="1"/>
  <c r="N28" i="8" s="1"/>
  <c r="D36" i="9"/>
  <c r="E36" i="9" s="1"/>
  <c r="F36" i="9" s="1"/>
  <c r="N36" i="9" s="1"/>
  <c r="D50" i="8"/>
  <c r="E50" i="8" s="1"/>
  <c r="F50" i="8" s="1"/>
  <c r="N50" i="8" s="1"/>
  <c r="D13" i="8"/>
  <c r="E63" i="8"/>
  <c r="F63" i="8" s="1"/>
  <c r="N63" i="8" s="1"/>
  <c r="D63" i="8"/>
  <c r="I5" i="11"/>
  <c r="I2" i="11"/>
  <c r="I2" i="10"/>
  <c r="I4" i="10"/>
  <c r="I5" i="10"/>
  <c r="I4" i="9"/>
  <c r="I2" i="9"/>
  <c r="I3" i="8"/>
  <c r="I3" i="9"/>
  <c r="I2" i="8"/>
  <c r="D24" i="11"/>
  <c r="D42" i="11"/>
  <c r="E42" i="11" s="1"/>
  <c r="I3" i="11"/>
  <c r="D57" i="10"/>
  <c r="E57" i="10" s="1"/>
  <c r="D62" i="10"/>
  <c r="E62" i="10" s="1"/>
  <c r="D39" i="10"/>
  <c r="D78" i="10"/>
  <c r="E78" i="10"/>
  <c r="D64" i="10"/>
  <c r="E64" i="10" s="1"/>
  <c r="D29" i="10"/>
  <c r="E29" i="10" s="1"/>
  <c r="D100" i="10"/>
  <c r="E100" i="10" s="1"/>
  <c r="F100" i="10" s="1"/>
  <c r="N100" i="10" s="1"/>
  <c r="D86" i="10"/>
  <c r="E86" i="10" s="1"/>
  <c r="F86" i="10" s="1"/>
  <c r="N86" i="10" s="1"/>
  <c r="D63" i="10"/>
  <c r="E63" i="10"/>
  <c r="D112" i="10"/>
  <c r="E112" i="10" s="1"/>
  <c r="F112" i="10" s="1"/>
  <c r="N112" i="10" s="1"/>
  <c r="D24" i="9"/>
  <c r="E24" i="9"/>
  <c r="D59" i="9"/>
  <c r="E59" i="9" s="1"/>
  <c r="D67" i="9"/>
  <c r="E67" i="9" s="1"/>
  <c r="D21" i="9"/>
  <c r="E21" i="9" s="1"/>
  <c r="F21" i="9" s="1"/>
  <c r="N21" i="9" s="1"/>
  <c r="D33" i="9"/>
  <c r="E33" i="9" s="1"/>
  <c r="D52" i="9"/>
  <c r="D60" i="8"/>
  <c r="E46" i="9"/>
  <c r="D46" i="9"/>
  <c r="D97" i="8"/>
  <c r="E97" i="8"/>
  <c r="D22" i="9"/>
  <c r="E22" i="9"/>
  <c r="D42" i="8"/>
  <c r="E42" i="8" s="1"/>
  <c r="D73" i="8"/>
  <c r="E73" i="8" s="1"/>
  <c r="F73" i="8" s="1"/>
  <c r="N73" i="8" s="1"/>
  <c r="D61" i="8"/>
  <c r="D93" i="8"/>
  <c r="E93" i="8" s="1"/>
  <c r="D19" i="8"/>
  <c r="E19" i="8" s="1"/>
  <c r="D83" i="8"/>
  <c r="E83" i="8" s="1"/>
  <c r="D38" i="8"/>
  <c r="E38" i="8" s="1"/>
  <c r="F38" i="8" s="1"/>
  <c r="N38" i="8" s="1"/>
  <c r="D100" i="8"/>
  <c r="E100" i="8" s="1"/>
  <c r="D110" i="8"/>
  <c r="E110" i="8"/>
  <c r="C18" i="4"/>
  <c r="B17" i="4"/>
  <c r="Q11" i="4"/>
  <c r="O27" i="1"/>
  <c r="C10" i="1"/>
  <c r="C8" i="1"/>
  <c r="R12" i="1"/>
  <c r="B7" i="1"/>
  <c r="B16" i="2" s="1"/>
  <c r="D10" i="1"/>
  <c r="H109" i="1"/>
  <c r="P109" i="1"/>
  <c r="O41" i="1"/>
  <c r="O57" i="1"/>
  <c r="O73" i="1"/>
  <c r="O89" i="1"/>
  <c r="O105" i="1"/>
  <c r="P37" i="1"/>
  <c r="H37" i="1"/>
  <c r="P53" i="1"/>
  <c r="H53" i="1"/>
  <c r="P69" i="1"/>
  <c r="H69" i="1"/>
  <c r="P85" i="1"/>
  <c r="H85" i="1"/>
  <c r="P101" i="1"/>
  <c r="H101" i="1"/>
  <c r="O119" i="1"/>
  <c r="O34" i="1"/>
  <c r="O50" i="1"/>
  <c r="O66" i="1"/>
  <c r="O82" i="1"/>
  <c r="O98" i="1"/>
  <c r="O43" i="1"/>
  <c r="O59" i="1"/>
  <c r="O75" i="1"/>
  <c r="O91" i="1"/>
  <c r="O107" i="1"/>
  <c r="H124" i="1"/>
  <c r="P124" i="1"/>
  <c r="P140" i="1"/>
  <c r="H140" i="1"/>
  <c r="P156" i="1"/>
  <c r="H156" i="1"/>
  <c r="H141" i="1"/>
  <c r="P141" i="1"/>
  <c r="P157" i="1"/>
  <c r="H157" i="1"/>
  <c r="O114" i="1"/>
  <c r="O130" i="1"/>
  <c r="O146" i="1"/>
  <c r="P161" i="1"/>
  <c r="H161" i="1"/>
  <c r="H173" i="1"/>
  <c r="P173" i="1"/>
  <c r="H189" i="1"/>
  <c r="P189" i="1"/>
  <c r="O219" i="1"/>
  <c r="O170" i="1"/>
  <c r="O186" i="1"/>
  <c r="O202" i="1"/>
  <c r="P179" i="1"/>
  <c r="H179" i="1"/>
  <c r="P195" i="1"/>
  <c r="H195" i="1"/>
  <c r="O184" i="1"/>
  <c r="O200" i="1"/>
  <c r="O171" i="1"/>
  <c r="O187" i="1"/>
  <c r="H205" i="1"/>
  <c r="P205" i="1"/>
  <c r="H167" i="1"/>
  <c r="P167" i="1"/>
  <c r="H183" i="1"/>
  <c r="P183" i="1"/>
  <c r="H199" i="1"/>
  <c r="P199" i="1"/>
  <c r="O220" i="1"/>
  <c r="P215" i="1"/>
  <c r="H215" i="1"/>
  <c r="H231" i="1"/>
  <c r="P231" i="1"/>
  <c r="O223" i="1"/>
  <c r="O210" i="1"/>
  <c r="O226" i="1"/>
  <c r="O237" i="1"/>
  <c r="O253" i="1"/>
  <c r="P235" i="1"/>
  <c r="H235" i="1"/>
  <c r="H212" i="1"/>
  <c r="P212" i="1"/>
  <c r="H228" i="1"/>
  <c r="P228" i="1"/>
  <c r="O242" i="1"/>
  <c r="H296" i="1"/>
  <c r="P296" i="1"/>
  <c r="O276" i="1"/>
  <c r="H333" i="1"/>
  <c r="P333" i="1"/>
  <c r="P280" i="1"/>
  <c r="H280" i="1"/>
  <c r="H313" i="1"/>
  <c r="P313" i="1"/>
  <c r="H244" i="1"/>
  <c r="P244" i="1"/>
  <c r="P264" i="1"/>
  <c r="H264" i="1"/>
  <c r="P320" i="1"/>
  <c r="H320" i="1"/>
  <c r="O263" i="1"/>
  <c r="O283" i="1"/>
  <c r="H279" i="1"/>
  <c r="P279" i="1"/>
  <c r="O312" i="1"/>
  <c r="O315" i="1"/>
  <c r="O317" i="1"/>
  <c r="O292" i="1"/>
  <c r="P300" i="1"/>
  <c r="H300" i="1"/>
  <c r="P325" i="1"/>
  <c r="H325" i="1"/>
  <c r="F5" i="1"/>
  <c r="F4" i="1" s="1"/>
  <c r="B2" i="1"/>
  <c r="P9" i="1"/>
  <c r="P8" i="1" s="1"/>
  <c r="B19" i="8"/>
  <c r="M41" i="8"/>
  <c r="B65" i="8"/>
  <c r="M22" i="8"/>
  <c r="B63" i="8"/>
  <c r="B45" i="9"/>
  <c r="B13" i="8"/>
  <c r="M35" i="8"/>
  <c r="M61" i="8"/>
  <c r="M8" i="8"/>
  <c r="B50" i="8"/>
  <c r="B95" i="8"/>
  <c r="M53" i="9"/>
  <c r="M29" i="8"/>
  <c r="B74" i="8"/>
  <c r="M110" i="8"/>
  <c r="M65" i="9"/>
  <c r="M26" i="8"/>
  <c r="M91" i="8"/>
  <c r="B59" i="9"/>
  <c r="B41" i="8"/>
  <c r="B51" i="9"/>
  <c r="B22" i="8"/>
  <c r="M44" i="8"/>
  <c r="B90" i="8"/>
  <c r="B11" i="9"/>
  <c r="M32" i="9"/>
  <c r="B63" i="9"/>
  <c r="F8" i="10"/>
  <c r="N8" i="10" s="1"/>
  <c r="B92" i="8"/>
  <c r="M30" i="9"/>
  <c r="M43" i="9"/>
  <c r="B66" i="9"/>
  <c r="M87" i="8"/>
  <c r="M25" i="9"/>
  <c r="B63" i="10"/>
  <c r="M23" i="9"/>
  <c r="M65" i="8"/>
  <c r="B107" i="8"/>
  <c r="B28" i="9"/>
  <c r="F54" i="9"/>
  <c r="N54" i="9" s="1"/>
  <c r="M15" i="9"/>
  <c r="M33" i="9"/>
  <c r="B58" i="9"/>
  <c r="B16" i="10"/>
  <c r="M38" i="10"/>
  <c r="B108" i="10"/>
  <c r="O33" i="10"/>
  <c r="M113" i="10"/>
  <c r="M57" i="10"/>
  <c r="B77" i="10"/>
  <c r="B14" i="10"/>
  <c r="M41" i="10"/>
  <c r="O70" i="10"/>
  <c r="B12" i="10"/>
  <c r="O27" i="10"/>
  <c r="B56" i="10"/>
  <c r="O41" i="10"/>
  <c r="M77" i="10"/>
  <c r="F9" i="10"/>
  <c r="F59" i="10"/>
  <c r="N59" i="10" s="1"/>
  <c r="B52" i="9"/>
  <c r="B27" i="10"/>
  <c r="B68" i="10"/>
  <c r="M47" i="9"/>
  <c r="F15" i="10"/>
  <c r="N15" i="10" s="1"/>
  <c r="M46" i="10"/>
  <c r="M89" i="10"/>
  <c r="O83" i="10"/>
  <c r="O111" i="10"/>
  <c r="O114" i="10"/>
  <c r="M52" i="10"/>
  <c r="M60" i="10"/>
  <c r="B110" i="10"/>
  <c r="F24" i="10"/>
  <c r="N24" i="10" s="1"/>
  <c r="O63" i="10"/>
  <c r="M82" i="10"/>
  <c r="M103" i="10"/>
  <c r="M81" i="10"/>
  <c r="M93" i="10"/>
  <c r="M109" i="10"/>
  <c r="AB35" i="13"/>
  <c r="B9" i="12"/>
  <c r="B36" i="11"/>
  <c r="B5" i="12"/>
  <c r="AB64" i="13"/>
  <c r="AB28" i="13"/>
  <c r="AB97" i="13"/>
  <c r="AB94" i="13"/>
  <c r="AB137" i="13"/>
  <c r="AB83" i="13"/>
  <c r="AB248" i="13"/>
  <c r="M80" i="10"/>
  <c r="M88" i="10"/>
  <c r="M96" i="10"/>
  <c r="M104" i="10"/>
  <c r="M112" i="10"/>
  <c r="B41" i="11"/>
  <c r="AB106" i="13"/>
  <c r="B28" i="11"/>
  <c r="AB54" i="13"/>
  <c r="O112" i="10"/>
  <c r="F21" i="11"/>
  <c r="N21" i="11" s="1"/>
  <c r="AB31" i="13"/>
  <c r="AB126" i="13"/>
  <c r="AB204" i="13"/>
  <c r="AB268" i="13"/>
  <c r="AB142" i="13"/>
  <c r="AB30" i="13"/>
  <c r="AB103" i="13"/>
  <c r="AB214" i="13"/>
  <c r="AB278" i="13"/>
  <c r="AB121" i="13"/>
  <c r="AB210" i="13"/>
  <c r="AB274" i="13"/>
  <c r="AB147" i="13"/>
  <c r="AB197" i="13"/>
  <c r="AB229" i="13"/>
  <c r="AB261" i="13"/>
  <c r="AB293" i="13"/>
  <c r="AB18" i="13"/>
  <c r="AB65" i="13"/>
  <c r="AB114" i="13"/>
  <c r="F22" i="11"/>
  <c r="N22" i="11" s="1"/>
  <c r="AB29" i="13"/>
  <c r="AB155" i="13"/>
  <c r="AB199" i="13"/>
  <c r="AB231" i="13"/>
  <c r="AB263" i="13"/>
  <c r="AB295" i="13"/>
  <c r="B34" i="12"/>
  <c r="AB104" i="13"/>
  <c r="AB136" i="13"/>
  <c r="AB168" i="13"/>
  <c r="H28" i="1"/>
  <c r="M5" i="1"/>
  <c r="M4" i="1" s="1"/>
  <c r="P28" i="1"/>
  <c r="G18" i="1"/>
  <c r="C14" i="1"/>
  <c r="B11" i="1"/>
  <c r="B17" i="2" s="1"/>
  <c r="P16" i="1"/>
  <c r="D32" i="11"/>
  <c r="E32" i="11" s="1"/>
  <c r="D28" i="11"/>
  <c r="E28" i="11" s="1"/>
  <c r="F28" i="11" s="1"/>
  <c r="N28" i="11" s="1"/>
  <c r="D50" i="10"/>
  <c r="D43" i="10"/>
  <c r="F43" i="10" s="1"/>
  <c r="N43" i="10" s="1"/>
  <c r="E43" i="10"/>
  <c r="D106" i="8"/>
  <c r="D68" i="8"/>
  <c r="E68" i="8" s="1"/>
  <c r="F68" i="8" s="1"/>
  <c r="N68" i="8" s="1"/>
  <c r="D36" i="8"/>
  <c r="E36" i="8"/>
  <c r="I5" i="8"/>
  <c r="D104" i="8"/>
  <c r="D62" i="9"/>
  <c r="E62" i="9" s="1"/>
  <c r="F62" i="9" s="1"/>
  <c r="N62" i="9" s="1"/>
  <c r="D37" i="8"/>
  <c r="E37" i="8" s="1"/>
  <c r="D85" i="8"/>
  <c r="D16" i="8"/>
  <c r="E20" i="9"/>
  <c r="D20" i="9"/>
  <c r="D43" i="8"/>
  <c r="E43" i="8" s="1"/>
  <c r="D14" i="9"/>
  <c r="D58" i="8"/>
  <c r="E58" i="8" s="1"/>
  <c r="F58" i="8" s="1"/>
  <c r="N58" i="8" s="1"/>
  <c r="D103" i="8"/>
  <c r="D86" i="8"/>
  <c r="D27" i="8"/>
  <c r="D90" i="8"/>
  <c r="D46" i="8"/>
  <c r="D92" i="8"/>
  <c r="E92" i="8" s="1"/>
  <c r="F92" i="8" s="1"/>
  <c r="N92" i="8" s="1"/>
  <c r="D102" i="8"/>
  <c r="E102" i="8" s="1"/>
  <c r="H18" i="4"/>
  <c r="N15" i="4"/>
  <c r="D33" i="11"/>
  <c r="D35" i="11"/>
  <c r="E35" i="11"/>
  <c r="D37" i="11"/>
  <c r="E37" i="11"/>
  <c r="D14" i="11"/>
  <c r="E14" i="11" s="1"/>
  <c r="F14" i="11" s="1"/>
  <c r="N14" i="11" s="1"/>
  <c r="D56" i="10"/>
  <c r="E56" i="10" s="1"/>
  <c r="F56" i="10" s="1"/>
  <c r="N56" i="10" s="1"/>
  <c r="D49" i="10"/>
  <c r="D34" i="10"/>
  <c r="E34" i="10" s="1"/>
  <c r="D47" i="10"/>
  <c r="E47" i="10"/>
  <c r="D10" i="10"/>
  <c r="E10" i="10" s="1"/>
  <c r="D72" i="10"/>
  <c r="D44" i="10"/>
  <c r="D115" i="10"/>
  <c r="E115" i="10" s="1"/>
  <c r="D97" i="10"/>
  <c r="E97" i="10" s="1"/>
  <c r="F97" i="10" s="1"/>
  <c r="N97" i="10" s="1"/>
  <c r="D67" i="10"/>
  <c r="E67" i="10"/>
  <c r="D114" i="10"/>
  <c r="E114" i="10"/>
  <c r="D35" i="9"/>
  <c r="E35" i="9"/>
  <c r="D25" i="9"/>
  <c r="D10" i="9"/>
  <c r="E10" i="9" s="1"/>
  <c r="D34" i="9"/>
  <c r="E34" i="9"/>
  <c r="D51" i="9"/>
  <c r="E51" i="9"/>
  <c r="F51" i="9" s="1"/>
  <c r="N51" i="9" s="1"/>
  <c r="D60" i="9"/>
  <c r="D49" i="8"/>
  <c r="E49" i="8" s="1"/>
  <c r="D17" i="9"/>
  <c r="D52" i="8"/>
  <c r="E52" i="8"/>
  <c r="D20" i="8"/>
  <c r="D18" i="9"/>
  <c r="E18" i="9" s="1"/>
  <c r="D34" i="8"/>
  <c r="D66" i="8"/>
  <c r="E66" i="8" s="1"/>
  <c r="F66" i="8" s="1"/>
  <c r="N66" i="8" s="1"/>
  <c r="I4" i="8"/>
  <c r="D48" i="8"/>
  <c r="E48" i="8" s="1"/>
  <c r="F48" i="8" s="1"/>
  <c r="N48" i="8" s="1"/>
  <c r="D82" i="8"/>
  <c r="E11" i="8"/>
  <c r="D11" i="8"/>
  <c r="D81" i="8"/>
  <c r="E81" i="8"/>
  <c r="D30" i="8"/>
  <c r="E30" i="8" s="1"/>
  <c r="F30" i="8" s="1"/>
  <c r="N30" i="8" s="1"/>
  <c r="D71" i="8"/>
  <c r="E71" i="8" s="1"/>
  <c r="F71" i="8" s="1"/>
  <c r="N71" i="8" s="1"/>
  <c r="D108" i="8"/>
  <c r="P15" i="4"/>
  <c r="D18" i="4"/>
  <c r="J15" i="4"/>
  <c r="N16" i="4"/>
  <c r="M15" i="4"/>
  <c r="P27" i="1"/>
  <c r="H27" i="1"/>
  <c r="E5" i="1"/>
  <c r="E4" i="1" s="1"/>
  <c r="G6" i="1"/>
  <c r="I13" i="1"/>
  <c r="I12" i="1" s="1"/>
  <c r="O46" i="1"/>
  <c r="O62" i="1"/>
  <c r="O78" i="1"/>
  <c r="O94" i="1"/>
  <c r="O109" i="1"/>
  <c r="O36" i="1"/>
  <c r="O52" i="1"/>
  <c r="O68" i="1"/>
  <c r="O84" i="1"/>
  <c r="O100" i="1"/>
  <c r="O37" i="1"/>
  <c r="O53" i="1"/>
  <c r="O69" i="1"/>
  <c r="O85" i="1"/>
  <c r="O101" i="1"/>
  <c r="O32" i="1"/>
  <c r="O48" i="1"/>
  <c r="O64" i="1"/>
  <c r="O80" i="1"/>
  <c r="O96" i="1"/>
  <c r="H110" i="1"/>
  <c r="P110" i="1"/>
  <c r="O120" i="1"/>
  <c r="O136" i="1"/>
  <c r="O152" i="1"/>
  <c r="H113" i="1"/>
  <c r="P113" i="1"/>
  <c r="H129" i="1"/>
  <c r="P129" i="1"/>
  <c r="H145" i="1"/>
  <c r="P145" i="1"/>
  <c r="P127" i="1"/>
  <c r="H127" i="1"/>
  <c r="P143" i="1"/>
  <c r="H143" i="1"/>
  <c r="O165" i="1"/>
  <c r="O124" i="1"/>
  <c r="O140" i="1"/>
  <c r="O156" i="1"/>
  <c r="H158" i="1"/>
  <c r="P158" i="1"/>
  <c r="O161" i="1"/>
  <c r="O117" i="1"/>
  <c r="O133" i="1"/>
  <c r="O149" i="1"/>
  <c r="P162" i="1"/>
  <c r="H162" i="1"/>
  <c r="H178" i="1"/>
  <c r="P178" i="1"/>
  <c r="H194" i="1"/>
  <c r="P194" i="1"/>
  <c r="H217" i="1"/>
  <c r="P217" i="1"/>
  <c r="O207" i="1"/>
  <c r="O166" i="1"/>
  <c r="O182" i="1"/>
  <c r="O198" i="1"/>
  <c r="O228" i="1"/>
  <c r="H261" i="1"/>
  <c r="P261" i="1"/>
  <c r="H242" i="1"/>
  <c r="P242" i="1"/>
  <c r="P219" i="1"/>
  <c r="H219" i="1"/>
  <c r="O224" i="1"/>
  <c r="H274" i="1"/>
  <c r="P274" i="1"/>
  <c r="O244" i="1"/>
  <c r="H272" i="1"/>
  <c r="P272" i="1"/>
  <c r="H285" i="1"/>
  <c r="P285" i="1"/>
  <c r="O322" i="1"/>
  <c r="P271" i="1"/>
  <c r="H271" i="1"/>
  <c r="P321" i="1"/>
  <c r="H321" i="1"/>
  <c r="O280" i="1"/>
  <c r="P267" i="1"/>
  <c r="H267" i="1"/>
  <c r="P282" i="1"/>
  <c r="H282" i="1"/>
  <c r="H316" i="1"/>
  <c r="P316" i="1"/>
  <c r="P265" i="1"/>
  <c r="H265" i="1"/>
  <c r="P299" i="1"/>
  <c r="H299" i="1"/>
  <c r="H323" i="1"/>
  <c r="P323" i="1"/>
  <c r="H263" i="1"/>
  <c r="P263" i="1"/>
  <c r="O279" i="1"/>
  <c r="O314" i="1"/>
  <c r="O262" i="1"/>
  <c r="O278" i="1"/>
  <c r="O294" i="1"/>
  <c r="O318" i="1"/>
  <c r="O285" i="1"/>
  <c r="O310" i="1"/>
  <c r="P332" i="1"/>
  <c r="H332" i="1"/>
  <c r="P327" i="1"/>
  <c r="H327" i="1"/>
  <c r="H297" i="1"/>
  <c r="P297" i="1"/>
  <c r="O320" i="1"/>
  <c r="O38" i="1"/>
  <c r="H9" i="1"/>
  <c r="H8" i="1" s="1"/>
  <c r="F23" i="8"/>
  <c r="N23" i="8" s="1"/>
  <c r="B43" i="8"/>
  <c r="B102" i="8"/>
  <c r="B53" i="9"/>
  <c r="B24" i="8"/>
  <c r="M46" i="8"/>
  <c r="B70" i="8"/>
  <c r="M46" i="9"/>
  <c r="B37" i="8"/>
  <c r="M63" i="8"/>
  <c r="B10" i="8"/>
  <c r="M32" i="8"/>
  <c r="M96" i="8"/>
  <c r="F11" i="8"/>
  <c r="N11" i="8" s="1"/>
  <c r="B31" i="8"/>
  <c r="M53" i="8"/>
  <c r="F8" i="9"/>
  <c r="N8" i="9" s="1"/>
  <c r="F8" i="8"/>
  <c r="N8" i="8" s="1"/>
  <c r="B28" i="8"/>
  <c r="M50" i="8"/>
  <c r="M68" i="8"/>
  <c r="M100" i="8"/>
  <c r="M23" i="8"/>
  <c r="B80" i="8"/>
  <c r="M52" i="9"/>
  <c r="B46" i="8"/>
  <c r="B69" i="8"/>
  <c r="M93" i="8"/>
  <c r="B14" i="9"/>
  <c r="F34" i="9"/>
  <c r="N34" i="9" s="1"/>
  <c r="M64" i="9"/>
  <c r="M11" i="10"/>
  <c r="M74" i="8"/>
  <c r="F96" i="8"/>
  <c r="N96" i="8" s="1"/>
  <c r="F16" i="9"/>
  <c r="N16" i="9" s="1"/>
  <c r="B33" i="9"/>
  <c r="B67" i="9"/>
  <c r="B89" i="8"/>
  <c r="F9" i="9"/>
  <c r="N9" i="9" s="1"/>
  <c r="B110" i="8"/>
  <c r="O9" i="10"/>
  <c r="B67" i="8"/>
  <c r="M89" i="8"/>
  <c r="M8" i="9"/>
  <c r="M28" i="9"/>
  <c r="M56" i="9"/>
  <c r="M94" i="10"/>
  <c r="B12" i="9"/>
  <c r="B62" i="9"/>
  <c r="M16" i="10"/>
  <c r="O76" i="10"/>
  <c r="M34" i="10"/>
  <c r="B39" i="10"/>
  <c r="M62" i="10"/>
  <c r="M78" i="10"/>
  <c r="M17" i="10"/>
  <c r="O45" i="10"/>
  <c r="B82" i="10"/>
  <c r="M12" i="10"/>
  <c r="O31" i="10"/>
  <c r="B57" i="10"/>
  <c r="O42" i="10"/>
  <c r="O80" i="10"/>
  <c r="B10" i="10"/>
  <c r="B37" i="10"/>
  <c r="M34" i="9"/>
  <c r="B29" i="10"/>
  <c r="O49" i="10"/>
  <c r="M69" i="10"/>
  <c r="B49" i="9"/>
  <c r="O15" i="10"/>
  <c r="O23" i="10"/>
  <c r="B48" i="10"/>
  <c r="M90" i="10"/>
  <c r="O84" i="10"/>
  <c r="B7" i="11"/>
  <c r="B8" i="11"/>
  <c r="O71" i="10"/>
  <c r="O110" i="10"/>
  <c r="O24" i="10"/>
  <c r="O32" i="10"/>
  <c r="O40" i="10"/>
  <c r="O48" i="10"/>
  <c r="O56" i="10"/>
  <c r="B67" i="10"/>
  <c r="O86" i="10"/>
  <c r="M115" i="10"/>
  <c r="M83" i="10"/>
  <c r="O95" i="10"/>
  <c r="O79" i="10"/>
  <c r="O106" i="10"/>
  <c r="AB38" i="13"/>
  <c r="B15" i="12"/>
  <c r="B42" i="12"/>
  <c r="B10" i="12"/>
  <c r="B16" i="11"/>
  <c r="AB39" i="13"/>
  <c r="AB102" i="13"/>
  <c r="AB127" i="13"/>
  <c r="AB232" i="13"/>
  <c r="AB129" i="13"/>
  <c r="B39" i="11"/>
  <c r="AB312" i="13"/>
  <c r="F105" i="10"/>
  <c r="N105" i="10" s="1"/>
  <c r="M114" i="10"/>
  <c r="B42" i="11"/>
  <c r="AB111" i="13"/>
  <c r="AB68" i="13"/>
  <c r="B114" i="10"/>
  <c r="B23" i="11"/>
  <c r="AB34" i="13"/>
  <c r="AB145" i="13"/>
  <c r="AB212" i="13"/>
  <c r="AB276" i="13"/>
  <c r="AB161" i="13"/>
  <c r="AB43" i="13"/>
  <c r="AB125" i="13"/>
  <c r="AB222" i="13"/>
  <c r="AB286" i="13"/>
  <c r="AB143" i="13"/>
  <c r="AB218" i="13"/>
  <c r="AB282" i="13"/>
  <c r="AB163" i="13"/>
  <c r="AB201" i="13"/>
  <c r="AB233" i="13"/>
  <c r="AB265" i="13"/>
  <c r="AB297" i="13"/>
  <c r="AB22" i="13"/>
  <c r="AB69" i="13"/>
  <c r="AB117" i="13"/>
  <c r="B30" i="11"/>
  <c r="AB33" i="13"/>
  <c r="AB171" i="13"/>
  <c r="AB203" i="13"/>
  <c r="AB235" i="13"/>
  <c r="AB267" i="13"/>
  <c r="AB299" i="13"/>
  <c r="B36" i="12"/>
  <c r="AB108" i="13"/>
  <c r="AB140" i="13"/>
  <c r="N12" i="1"/>
  <c r="M29" i="1"/>
  <c r="N9" i="1"/>
  <c r="O29" i="1"/>
  <c r="H36" i="1"/>
  <c r="P36" i="1"/>
  <c r="F15" i="4"/>
  <c r="J16" i="4"/>
  <c r="I15" i="4"/>
  <c r="B15" i="1"/>
  <c r="B18" i="2" s="1"/>
  <c r="C18" i="1"/>
  <c r="O31" i="1"/>
  <c r="O14" i="1"/>
  <c r="H4" i="1"/>
  <c r="Q9" i="1"/>
  <c r="H31" i="1"/>
  <c r="P31" i="1"/>
  <c r="H47" i="1"/>
  <c r="P47" i="1"/>
  <c r="H63" i="1"/>
  <c r="P63" i="1"/>
  <c r="H79" i="1"/>
  <c r="P79" i="1"/>
  <c r="H95" i="1"/>
  <c r="P95" i="1"/>
  <c r="R5" i="1"/>
  <c r="O108" i="1"/>
  <c r="O39" i="1"/>
  <c r="O55" i="1"/>
  <c r="O71" i="1"/>
  <c r="O87" i="1"/>
  <c r="O103" i="1"/>
  <c r="H24" i="1"/>
  <c r="P24" i="1"/>
  <c r="Q5" i="1"/>
  <c r="Q4" i="1" s="1"/>
  <c r="P40" i="1"/>
  <c r="H40" i="1"/>
  <c r="P56" i="1"/>
  <c r="H56" i="1"/>
  <c r="P72" i="1"/>
  <c r="H72" i="1"/>
  <c r="P88" i="1"/>
  <c r="H88" i="1"/>
  <c r="P104" i="1"/>
  <c r="H104" i="1"/>
  <c r="P33" i="1"/>
  <c r="H33" i="1"/>
  <c r="H49" i="1"/>
  <c r="P49" i="1"/>
  <c r="H65" i="1"/>
  <c r="P65" i="1"/>
  <c r="H81" i="1"/>
  <c r="P81" i="1"/>
  <c r="H97" i="1"/>
  <c r="P97" i="1"/>
  <c r="O110" i="1"/>
  <c r="O126" i="1"/>
  <c r="O142" i="1"/>
  <c r="P166" i="1"/>
  <c r="H166" i="1"/>
  <c r="O143" i="1"/>
  <c r="P159" i="1"/>
  <c r="H159" i="1"/>
  <c r="H120" i="1"/>
  <c r="P120" i="1"/>
  <c r="H136" i="1"/>
  <c r="P136" i="1"/>
  <c r="C5" i="1"/>
  <c r="H152" i="1"/>
  <c r="P152" i="1"/>
  <c r="P163" i="1"/>
  <c r="H163" i="1"/>
  <c r="O175" i="1"/>
  <c r="O191" i="1"/>
  <c r="H160" i="1"/>
  <c r="P160" i="1"/>
  <c r="P176" i="1"/>
  <c r="H176" i="1"/>
  <c r="P192" i="1"/>
  <c r="H192" i="1"/>
  <c r="H218" i="1"/>
  <c r="P218" i="1"/>
  <c r="O181" i="1"/>
  <c r="O197" i="1"/>
  <c r="P174" i="1"/>
  <c r="H174" i="1"/>
  <c r="P190" i="1"/>
  <c r="H190" i="1"/>
  <c r="O203" i="1"/>
  <c r="H177" i="1"/>
  <c r="P177" i="1"/>
  <c r="H193" i="1"/>
  <c r="P193" i="1"/>
  <c r="O208" i="1"/>
  <c r="O169" i="1"/>
  <c r="O185" i="1"/>
  <c r="O201" i="1"/>
  <c r="O217" i="1"/>
  <c r="H266" i="1"/>
  <c r="P266" i="1"/>
  <c r="P213" i="1"/>
  <c r="H213" i="1"/>
  <c r="P229" i="1"/>
  <c r="H229" i="1"/>
  <c r="P216" i="1"/>
  <c r="H216" i="1"/>
  <c r="P232" i="1"/>
  <c r="H232" i="1"/>
  <c r="P246" i="1"/>
  <c r="H246" i="1"/>
  <c r="O241" i="1"/>
  <c r="H225" i="1"/>
  <c r="P225" i="1"/>
  <c r="P239" i="1"/>
  <c r="H239" i="1"/>
  <c r="O214" i="1"/>
  <c r="O230" i="1"/>
  <c r="P248" i="1"/>
  <c r="H248" i="1"/>
  <c r="H273" i="1"/>
  <c r="P273" i="1"/>
  <c r="H288" i="1"/>
  <c r="P288" i="1"/>
  <c r="O256" i="1"/>
  <c r="O272" i="1"/>
  <c r="H289" i="1"/>
  <c r="P289" i="1"/>
  <c r="H328" i="1"/>
  <c r="P328" i="1"/>
  <c r="O282" i="1"/>
  <c r="O246" i="1"/>
  <c r="O265" i="1"/>
  <c r="P286" i="1"/>
  <c r="H286" i="1"/>
  <c r="P310" i="1"/>
  <c r="H310" i="1"/>
  <c r="P247" i="1"/>
  <c r="H247" i="1"/>
  <c r="O264" i="1"/>
  <c r="O287" i="1"/>
  <c r="H281" i="1"/>
  <c r="P281" i="1"/>
  <c r="P308" i="1"/>
  <c r="H308" i="1"/>
  <c r="O304" i="1"/>
  <c r="H331" i="1"/>
  <c r="P331" i="1"/>
  <c r="O297" i="1"/>
  <c r="O311" i="1"/>
  <c r="O327" i="1"/>
  <c r="Q18" i="1"/>
  <c r="M25" i="8"/>
  <c r="F47" i="8"/>
  <c r="N47" i="8" s="1"/>
  <c r="B82" i="8"/>
  <c r="F107" i="8"/>
  <c r="N107" i="8" s="1"/>
  <c r="M59" i="9"/>
  <c r="B48" i="8"/>
  <c r="M70" i="8"/>
  <c r="B50" i="9"/>
  <c r="M19" i="8"/>
  <c r="B66" i="8"/>
  <c r="B86" i="8"/>
  <c r="B34" i="8"/>
  <c r="M13" i="8"/>
  <c r="B55" i="8"/>
  <c r="B87" i="8"/>
  <c r="M14" i="9"/>
  <c r="M10" i="8"/>
  <c r="B52" i="8"/>
  <c r="B106" i="8"/>
  <c r="B64" i="9"/>
  <c r="B25" i="8"/>
  <c r="M47" i="8"/>
  <c r="M83" i="8"/>
  <c r="B56" i="9"/>
  <c r="M28" i="8"/>
  <c r="M69" i="8"/>
  <c r="B101" i="8"/>
  <c r="B27" i="9"/>
  <c r="M16" i="9"/>
  <c r="M36" i="9"/>
  <c r="B7" i="10"/>
  <c r="O16" i="10"/>
  <c r="B76" i="8"/>
  <c r="M98" i="8"/>
  <c r="M12" i="9"/>
  <c r="B37" i="9"/>
  <c r="B48" i="9"/>
  <c r="B19" i="10"/>
  <c r="B10" i="9"/>
  <c r="M49" i="9"/>
  <c r="F7" i="9"/>
  <c r="N7" i="9" s="1"/>
  <c r="B34" i="9"/>
  <c r="B25" i="10"/>
  <c r="B91" i="8"/>
  <c r="B31" i="9"/>
  <c r="M23" i="10"/>
  <c r="B38" i="9"/>
  <c r="M62" i="9"/>
  <c r="O18" i="10"/>
  <c r="M79" i="10"/>
  <c r="M45" i="10"/>
  <c r="O39" i="10"/>
  <c r="M64" i="10"/>
  <c r="B80" i="10"/>
  <c r="B49" i="10"/>
  <c r="O14" i="10"/>
  <c r="B35" i="10"/>
  <c r="O62" i="10"/>
  <c r="O17" i="10"/>
  <c r="O46" i="10"/>
  <c r="B104" i="10"/>
  <c r="M13" i="10"/>
  <c r="B43" i="10"/>
  <c r="B36" i="9"/>
  <c r="M58" i="9"/>
  <c r="F30" i="10"/>
  <c r="N30" i="10" s="1"/>
  <c r="O51" i="10"/>
  <c r="B9" i="10"/>
  <c r="B17" i="10"/>
  <c r="M29" i="10"/>
  <c r="M91" i="10"/>
  <c r="O87" i="10"/>
  <c r="B13" i="11"/>
  <c r="B11" i="11"/>
  <c r="O53" i="10"/>
  <c r="O61" i="10"/>
  <c r="O74" i="10"/>
  <c r="F7" i="11"/>
  <c r="N7" i="11" s="1"/>
  <c r="B26" i="10"/>
  <c r="B34" i="10"/>
  <c r="B42" i="10"/>
  <c r="B50" i="10"/>
  <c r="B58" i="10"/>
  <c r="B90" i="10"/>
  <c r="B12" i="11"/>
  <c r="B85" i="10"/>
  <c r="M85" i="10"/>
  <c r="B115" i="10"/>
  <c r="AB80" i="13"/>
  <c r="F34" i="12"/>
  <c r="D34" i="12" s="1"/>
  <c r="AB13" i="13"/>
  <c r="B16" i="12"/>
  <c r="F27" i="11"/>
  <c r="N27" i="11" s="1"/>
  <c r="AB44" i="13"/>
  <c r="AB110" i="13"/>
  <c r="AB192" i="13"/>
  <c r="AB296" i="13"/>
  <c r="AB208" i="13"/>
  <c r="B40" i="11"/>
  <c r="O73" i="10"/>
  <c r="O81" i="10"/>
  <c r="O89" i="10"/>
  <c r="O97" i="10"/>
  <c r="O105" i="10"/>
  <c r="B10" i="11"/>
  <c r="B35" i="12"/>
  <c r="AB224" i="13"/>
  <c r="AB76" i="13"/>
  <c r="O115" i="10"/>
  <c r="AB46" i="13"/>
  <c r="AB150" i="13"/>
  <c r="AB220" i="13"/>
  <c r="AB284" i="13"/>
  <c r="AB166" i="13"/>
  <c r="AB55" i="13"/>
  <c r="AB158" i="13"/>
  <c r="AB230" i="13"/>
  <c r="AB294" i="13"/>
  <c r="AB154" i="13"/>
  <c r="AB226" i="13"/>
  <c r="AB290" i="13"/>
  <c r="AB173" i="13"/>
  <c r="AB205" i="13"/>
  <c r="AB237" i="13"/>
  <c r="AB269" i="13"/>
  <c r="AB301" i="13"/>
  <c r="AB26" i="13"/>
  <c r="AB73" i="13"/>
  <c r="AB130" i="13"/>
  <c r="B33" i="11"/>
  <c r="AB37" i="13"/>
  <c r="AB175" i="13"/>
  <c r="AB207" i="13"/>
  <c r="AB239" i="13"/>
  <c r="AB271" i="13"/>
  <c r="AB303" i="13"/>
  <c r="AB5" i="13"/>
  <c r="AB112" i="13"/>
  <c r="AB144" i="13"/>
  <c r="H35" i="1"/>
  <c r="P35" i="1"/>
  <c r="L6" i="1"/>
  <c r="E12" i="1"/>
  <c r="O28" i="1"/>
  <c r="H16" i="1"/>
  <c r="F9" i="1"/>
  <c r="N18" i="1"/>
  <c r="D38" i="11"/>
  <c r="D26" i="10"/>
  <c r="D14" i="10"/>
  <c r="E14" i="10"/>
  <c r="D46" i="10"/>
  <c r="D108" i="10"/>
  <c r="D45" i="9"/>
  <c r="D16" i="11"/>
  <c r="D10" i="11"/>
  <c r="E10" i="11" s="1"/>
  <c r="D34" i="11"/>
  <c r="D84" i="10"/>
  <c r="E84" i="10"/>
  <c r="D41" i="10"/>
  <c r="E41" i="10" s="1"/>
  <c r="D91" i="10"/>
  <c r="D19" i="10"/>
  <c r="D51" i="10"/>
  <c r="E51" i="10"/>
  <c r="D37" i="10"/>
  <c r="E37" i="10"/>
  <c r="D18" i="10"/>
  <c r="E18" i="10" s="1"/>
  <c r="D74" i="10"/>
  <c r="E74" i="10"/>
  <c r="D58" i="10"/>
  <c r="E58" i="10"/>
  <c r="D68" i="10"/>
  <c r="E68" i="10" s="1"/>
  <c r="D81" i="10"/>
  <c r="D85" i="10"/>
  <c r="E85" i="10"/>
  <c r="D99" i="10"/>
  <c r="E99" i="10"/>
  <c r="I3" i="10"/>
  <c r="D50" i="9"/>
  <c r="D37" i="9"/>
  <c r="D15" i="9"/>
  <c r="E15" i="9"/>
  <c r="D49" i="9"/>
  <c r="E49" i="9" s="1"/>
  <c r="D31" i="9"/>
  <c r="E31" i="9"/>
  <c r="D109" i="8"/>
  <c r="E109" i="8" s="1"/>
  <c r="F109" i="8" s="1"/>
  <c r="N109" i="8" s="1"/>
  <c r="D33" i="8"/>
  <c r="D75" i="8"/>
  <c r="F75" i="8" s="1"/>
  <c r="N75" i="8" s="1"/>
  <c r="E75" i="8"/>
  <c r="D44" i="8"/>
  <c r="D12" i="8"/>
  <c r="E12" i="8"/>
  <c r="D41" i="9"/>
  <c r="E41" i="9"/>
  <c r="D18" i="8"/>
  <c r="D53" i="8"/>
  <c r="D32" i="8"/>
  <c r="D32" i="9"/>
  <c r="D56" i="8"/>
  <c r="D72" i="8"/>
  <c r="E72" i="8" s="1"/>
  <c r="F72" i="8" s="1"/>
  <c r="N72" i="8" s="1"/>
  <c r="D14" i="8"/>
  <c r="E14" i="8" s="1"/>
  <c r="F14" i="8" s="1"/>
  <c r="N14" i="8" s="1"/>
  <c r="D87" i="8"/>
  <c r="E87" i="8"/>
  <c r="D70" i="8"/>
  <c r="B15" i="4"/>
  <c r="K18" i="1"/>
  <c r="G14" i="1"/>
  <c r="C16" i="1"/>
  <c r="I9" i="1"/>
  <c r="H52" i="1"/>
  <c r="P52" i="1"/>
  <c r="H68" i="1"/>
  <c r="P68" i="1"/>
  <c r="H84" i="1"/>
  <c r="P84" i="1"/>
  <c r="H100" i="1"/>
  <c r="P100" i="1"/>
  <c r="P42" i="1"/>
  <c r="H42" i="1"/>
  <c r="P58" i="1"/>
  <c r="H58" i="1"/>
  <c r="P74" i="1"/>
  <c r="H74" i="1"/>
  <c r="P90" i="1"/>
  <c r="H90" i="1"/>
  <c r="P106" i="1"/>
  <c r="H106" i="1"/>
  <c r="H43" i="1"/>
  <c r="P43" i="1"/>
  <c r="H59" i="1"/>
  <c r="P59" i="1"/>
  <c r="H75" i="1"/>
  <c r="P75" i="1"/>
  <c r="H91" i="1"/>
  <c r="P91" i="1"/>
  <c r="H107" i="1"/>
  <c r="P107" i="1"/>
  <c r="H38" i="1"/>
  <c r="P38" i="1"/>
  <c r="H54" i="1"/>
  <c r="P54" i="1"/>
  <c r="H70" i="1"/>
  <c r="P70" i="1"/>
  <c r="H86" i="1"/>
  <c r="P86" i="1"/>
  <c r="H102" i="1"/>
  <c r="P102" i="1"/>
  <c r="H126" i="1"/>
  <c r="P126" i="1"/>
  <c r="H142" i="1"/>
  <c r="P142" i="1"/>
  <c r="O115" i="1"/>
  <c r="O131" i="1"/>
  <c r="O147" i="1"/>
  <c r="O168" i="1"/>
  <c r="O129" i="1"/>
  <c r="O145" i="1"/>
  <c r="P114" i="1"/>
  <c r="H114" i="1"/>
  <c r="P130" i="1"/>
  <c r="H130" i="1"/>
  <c r="P146" i="1"/>
  <c r="H146" i="1"/>
  <c r="O159" i="1"/>
  <c r="O163" i="1"/>
  <c r="P123" i="1"/>
  <c r="H123" i="1"/>
  <c r="H139" i="1"/>
  <c r="P139" i="1"/>
  <c r="H155" i="1"/>
  <c r="P155" i="1"/>
  <c r="O164" i="1"/>
  <c r="O180" i="1"/>
  <c r="O196" i="1"/>
  <c r="H226" i="1"/>
  <c r="P226" i="1"/>
  <c r="O205" i="1"/>
  <c r="H172" i="1"/>
  <c r="P172" i="1"/>
  <c r="H188" i="1"/>
  <c r="P188" i="1"/>
  <c r="O211" i="1"/>
  <c r="O204" i="1"/>
  <c r="O247" i="1"/>
  <c r="H245" i="1"/>
  <c r="P245" i="1"/>
  <c r="O221" i="1"/>
  <c r="H214" i="1"/>
  <c r="P214" i="1"/>
  <c r="H230" i="1"/>
  <c r="P230" i="1"/>
  <c r="O239" i="1"/>
  <c r="H255" i="1"/>
  <c r="P255" i="1"/>
  <c r="P256" i="1"/>
  <c r="H256" i="1"/>
  <c r="O273" i="1"/>
  <c r="O290" i="1"/>
  <c r="O291" i="1"/>
  <c r="O248" i="1"/>
  <c r="O268" i="1"/>
  <c r="O284" i="1"/>
  <c r="O269" i="1"/>
  <c r="O266" i="1"/>
  <c r="P311" i="1"/>
  <c r="H311" i="1"/>
  <c r="O288" i="1"/>
  <c r="H252" i="1"/>
  <c r="P252" i="1"/>
  <c r="P268" i="1"/>
  <c r="H268" i="1"/>
  <c r="P284" i="1"/>
  <c r="H284" i="1"/>
  <c r="P309" i="1"/>
  <c r="H309" i="1"/>
  <c r="P329" i="1"/>
  <c r="H329" i="1"/>
  <c r="H305" i="1"/>
  <c r="P305" i="1"/>
  <c r="P275" i="1"/>
  <c r="H275" i="1"/>
  <c r="P291" i="1"/>
  <c r="H291" i="1"/>
  <c r="O324" i="1"/>
  <c r="O329" i="1"/>
  <c r="O333" i="1"/>
  <c r="P326" i="1"/>
  <c r="H326" i="1"/>
  <c r="F7" i="8"/>
  <c r="N7" i="8" s="1"/>
  <c r="B27" i="8"/>
  <c r="M49" i="8"/>
  <c r="M85" i="8"/>
  <c r="M11" i="9"/>
  <c r="B8" i="8"/>
  <c r="M30" i="8"/>
  <c r="F52" i="8"/>
  <c r="N52" i="8" s="1"/>
  <c r="B94" i="8"/>
  <c r="B21" i="8"/>
  <c r="M43" i="8"/>
  <c r="M16" i="8"/>
  <c r="M59" i="8"/>
  <c r="B104" i="8"/>
  <c r="B15" i="8"/>
  <c r="M37" i="8"/>
  <c r="M88" i="8"/>
  <c r="B16" i="9"/>
  <c r="B12" i="8"/>
  <c r="M34" i="8"/>
  <c r="M55" i="8"/>
  <c r="M75" i="8"/>
  <c r="M109" i="8"/>
  <c r="M7" i="8"/>
  <c r="F29" i="8"/>
  <c r="N29" i="8" s="1"/>
  <c r="B49" i="8"/>
  <c r="M92" i="8"/>
  <c r="F10" i="8"/>
  <c r="N10" i="8" s="1"/>
  <c r="B30" i="8"/>
  <c r="M52" i="8"/>
  <c r="B72" i="8"/>
  <c r="M102" i="8"/>
  <c r="B35" i="9"/>
  <c r="O12" i="10"/>
  <c r="B32" i="10"/>
  <c r="B100" i="8"/>
  <c r="F24" i="9"/>
  <c r="N24" i="9" s="1"/>
  <c r="M37" i="9"/>
  <c r="M48" i="9"/>
  <c r="M73" i="10"/>
  <c r="M95" i="8"/>
  <c r="B13" i="9"/>
  <c r="B11" i="10"/>
  <c r="M10" i="9"/>
  <c r="M38" i="9"/>
  <c r="F27" i="10"/>
  <c r="N27" i="10" s="1"/>
  <c r="M73" i="8"/>
  <c r="B17" i="9"/>
  <c r="B61" i="9"/>
  <c r="F31" i="10"/>
  <c r="N31" i="10" s="1"/>
  <c r="M22" i="9"/>
  <c r="B40" i="9"/>
  <c r="F20" i="10"/>
  <c r="N20" i="10" s="1"/>
  <c r="M48" i="10"/>
  <c r="O82" i="10"/>
  <c r="O13" i="10"/>
  <c r="B52" i="10"/>
  <c r="M66" i="10"/>
  <c r="B86" i="10"/>
  <c r="B22" i="10"/>
  <c r="O58" i="10"/>
  <c r="F16" i="10"/>
  <c r="N16" i="10" s="1"/>
  <c r="O35" i="10"/>
  <c r="B66" i="10"/>
  <c r="B112" i="10"/>
  <c r="F17" i="10"/>
  <c r="N17" i="10" s="1"/>
  <c r="O43" i="10"/>
  <c r="F67" i="10"/>
  <c r="N67" i="10" s="1"/>
  <c r="B60" i="9"/>
  <c r="O54" i="10"/>
  <c r="B94" i="10"/>
  <c r="M55" i="9"/>
  <c r="M10" i="10"/>
  <c r="M18" i="10"/>
  <c r="B31" i="10"/>
  <c r="F51" i="10"/>
  <c r="N51" i="10" s="1"/>
  <c r="O92" i="10"/>
  <c r="O88" i="10"/>
  <c r="F11" i="11"/>
  <c r="N11" i="11" s="1"/>
  <c r="B55" i="10"/>
  <c r="M63" i="10"/>
  <c r="M75" i="10"/>
  <c r="M27" i="10"/>
  <c r="M35" i="10"/>
  <c r="M43" i="10"/>
  <c r="M51" i="10"/>
  <c r="M59" i="10"/>
  <c r="B72" i="10"/>
  <c r="B40" i="12"/>
  <c r="B101" i="10"/>
  <c r="B22" i="11"/>
  <c r="M87" i="10"/>
  <c r="AB56" i="13"/>
  <c r="AB6" i="13"/>
  <c r="AB50" i="13"/>
  <c r="F35" i="12"/>
  <c r="AB105" i="13"/>
  <c r="AB138" i="13"/>
  <c r="AB256" i="13"/>
  <c r="AB52" i="13"/>
  <c r="AB272" i="13"/>
  <c r="F32" i="12"/>
  <c r="B75" i="10"/>
  <c r="B83" i="10"/>
  <c r="B91" i="10"/>
  <c r="B99" i="10"/>
  <c r="B107" i="10"/>
  <c r="B14" i="11"/>
  <c r="B41" i="12"/>
  <c r="AB288" i="13"/>
  <c r="B3" i="12"/>
  <c r="AB95" i="13"/>
  <c r="F8" i="11"/>
  <c r="N8" i="11" s="1"/>
  <c r="AB59" i="13"/>
  <c r="AB153" i="13"/>
  <c r="AB228" i="13"/>
  <c r="AB292" i="13"/>
  <c r="AB169" i="13"/>
  <c r="AB58" i="13"/>
  <c r="AB174" i="13"/>
  <c r="AB238" i="13"/>
  <c r="AB302" i="13"/>
  <c r="AB167" i="13"/>
  <c r="AB234" i="13"/>
  <c r="AB298" i="13"/>
  <c r="AB177" i="13"/>
  <c r="AB209" i="13"/>
  <c r="AB241" i="13"/>
  <c r="AB273" i="13"/>
  <c r="AB305" i="13"/>
  <c r="AB45" i="13"/>
  <c r="AB77" i="13"/>
  <c r="AB133" i="13"/>
  <c r="F35" i="11"/>
  <c r="N35" i="11" s="1"/>
  <c r="AB41" i="13"/>
  <c r="AB179" i="13"/>
  <c r="AB211" i="13"/>
  <c r="AB243" i="13"/>
  <c r="AB275" i="13"/>
  <c r="AB307" i="13"/>
  <c r="AB9" i="13"/>
  <c r="AB116" i="13"/>
  <c r="AB148" i="13"/>
  <c r="C3" i="1"/>
  <c r="L14" i="1"/>
  <c r="M27" i="1"/>
  <c r="O18" i="1"/>
  <c r="E18" i="1"/>
  <c r="Q14" i="1"/>
  <c r="E40" i="11" l="1"/>
  <c r="F40" i="11" s="1"/>
  <c r="E36" i="11"/>
  <c r="F36" i="11" s="1"/>
  <c r="N36" i="11" s="1"/>
  <c r="F99" i="10"/>
  <c r="N99" i="10" s="1"/>
  <c r="F113" i="10"/>
  <c r="N113" i="10" s="1"/>
  <c r="F106" i="10"/>
  <c r="N106" i="10" s="1"/>
  <c r="F14" i="10"/>
  <c r="N14" i="10" s="1"/>
  <c r="F114" i="10"/>
  <c r="N114" i="10" s="1"/>
  <c r="F75" i="10"/>
  <c r="N75" i="10" s="1"/>
  <c r="F40" i="10"/>
  <c r="N40" i="10" s="1"/>
  <c r="F73" i="10"/>
  <c r="N73" i="10" s="1"/>
  <c r="F78" i="10"/>
  <c r="N78" i="10" s="1"/>
  <c r="F28" i="10"/>
  <c r="N28" i="10" s="1"/>
  <c r="F74" i="10"/>
  <c r="N74" i="10" s="1"/>
  <c r="E91" i="10"/>
  <c r="F91" i="10" s="1"/>
  <c r="N91" i="10" s="1"/>
  <c r="E36" i="10"/>
  <c r="F36" i="10" s="1"/>
  <c r="N36" i="10" s="1"/>
  <c r="F42" i="10"/>
  <c r="N42" i="10" s="1"/>
  <c r="F13" i="10"/>
  <c r="N13" i="10" s="1"/>
  <c r="E77" i="10"/>
  <c r="F77" i="10" s="1"/>
  <c r="N77" i="10" s="1"/>
  <c r="F88" i="10"/>
  <c r="N88" i="10" s="1"/>
  <c r="F85" i="10"/>
  <c r="N85" i="10" s="1"/>
  <c r="F82" i="10"/>
  <c r="N82" i="10" s="1"/>
  <c r="F37" i="10"/>
  <c r="N37" i="10" s="1"/>
  <c r="F84" i="10"/>
  <c r="N84" i="10" s="1"/>
  <c r="F103" i="10"/>
  <c r="N103" i="10" s="1"/>
  <c r="F48" i="10"/>
  <c r="N48" i="10" s="1"/>
  <c r="F58" i="10"/>
  <c r="N58" i="10" s="1"/>
  <c r="F47" i="10"/>
  <c r="N47" i="10" s="1"/>
  <c r="F63" i="10"/>
  <c r="N63" i="10" s="1"/>
  <c r="E39" i="10"/>
  <c r="F39" i="10" s="1"/>
  <c r="N39" i="10" s="1"/>
  <c r="E65" i="10"/>
  <c r="F65" i="10" s="1"/>
  <c r="N65" i="10" s="1"/>
  <c r="F29" i="10"/>
  <c r="N29" i="10" s="1"/>
  <c r="F31" i="9"/>
  <c r="N31" i="9" s="1"/>
  <c r="F12" i="9"/>
  <c r="N12" i="9" s="1"/>
  <c r="F35" i="9"/>
  <c r="N35" i="9" s="1"/>
  <c r="F46" i="9"/>
  <c r="N46" i="9" s="1"/>
  <c r="F60" i="9"/>
  <c r="N60" i="9" s="1"/>
  <c r="F22" i="9"/>
  <c r="N22" i="9" s="1"/>
  <c r="F43" i="9"/>
  <c r="N43" i="9" s="1"/>
  <c r="E48" i="9"/>
  <c r="F48" i="9" s="1"/>
  <c r="N48" i="9" s="1"/>
  <c r="E60" i="9"/>
  <c r="E25" i="9"/>
  <c r="F25" i="9" s="1"/>
  <c r="N25" i="9" s="1"/>
  <c r="F41" i="9"/>
  <c r="N41" i="9" s="1"/>
  <c r="F53" i="9"/>
  <c r="N53" i="9" s="1"/>
  <c r="Q7" i="4"/>
  <c r="E2" i="4" s="1"/>
  <c r="F15" i="9"/>
  <c r="N15" i="9" s="1"/>
  <c r="F27" i="9"/>
  <c r="N27" i="9" s="1"/>
  <c r="F20" i="9"/>
  <c r="N20" i="9" s="1"/>
  <c r="E52" i="9"/>
  <c r="F52" i="9" s="1"/>
  <c r="N52" i="9" s="1"/>
  <c r="F24" i="8"/>
  <c r="N24" i="8" s="1"/>
  <c r="F64" i="8"/>
  <c r="N64" i="8" s="1"/>
  <c r="E24" i="8"/>
  <c r="F91" i="8"/>
  <c r="N91" i="8" s="1"/>
  <c r="E108" i="8"/>
  <c r="F108" i="8" s="1"/>
  <c r="N108" i="8" s="1"/>
  <c r="Q5" i="4"/>
  <c r="C2" i="4" s="1"/>
  <c r="F54" i="8"/>
  <c r="N54" i="8" s="1"/>
  <c r="F97" i="8"/>
  <c r="N97" i="8" s="1"/>
  <c r="E46" i="8"/>
  <c r="F46" i="8" s="1"/>
  <c r="N46" i="8" s="1"/>
  <c r="F67" i="8"/>
  <c r="N67" i="8" s="1"/>
  <c r="E16" i="8"/>
  <c r="F16" i="8" s="1"/>
  <c r="N16" i="8" s="1"/>
  <c r="F36" i="8"/>
  <c r="N36" i="8" s="1"/>
  <c r="Q8" i="4"/>
  <c r="F2" i="4" s="1"/>
  <c r="F83" i="8"/>
  <c r="N83" i="8" s="1"/>
  <c r="E53" i="8"/>
  <c r="F53" i="8" s="1"/>
  <c r="N53" i="8" s="1"/>
  <c r="F81" i="8"/>
  <c r="N81" i="8" s="1"/>
  <c r="E90" i="8"/>
  <c r="F90" i="8" s="1"/>
  <c r="N90" i="8" s="1"/>
  <c r="E104" i="8"/>
  <c r="F104" i="8" s="1"/>
  <c r="N104" i="8" s="1"/>
  <c r="F110" i="8"/>
  <c r="N110" i="8" s="1"/>
  <c r="F87" i="8"/>
  <c r="N87" i="8" s="1"/>
  <c r="E13" i="8"/>
  <c r="F13" i="8" s="1"/>
  <c r="N13" i="8" s="1"/>
  <c r="Q17" i="4"/>
  <c r="B18" i="1"/>
  <c r="P10" i="1"/>
  <c r="E18" i="2"/>
  <c r="L10" i="1"/>
  <c r="Q6" i="4"/>
  <c r="D2" i="4" s="1"/>
  <c r="F10" i="10"/>
  <c r="N10" i="10" s="1"/>
  <c r="G112" i="10"/>
  <c r="H112" i="10"/>
  <c r="J112" i="10"/>
  <c r="I112" i="10"/>
  <c r="H22" i="10"/>
  <c r="J22" i="10"/>
  <c r="I22" i="10"/>
  <c r="G22" i="10"/>
  <c r="J34" i="10"/>
  <c r="I34" i="10"/>
  <c r="G34" i="10"/>
  <c r="H34" i="10"/>
  <c r="I80" i="10"/>
  <c r="H80" i="10"/>
  <c r="J80" i="10"/>
  <c r="G80" i="10"/>
  <c r="J114" i="10"/>
  <c r="I114" i="10"/>
  <c r="G114" i="10"/>
  <c r="H114" i="10"/>
  <c r="I7" i="11"/>
  <c r="H7" i="11"/>
  <c r="J7" i="11"/>
  <c r="G7" i="11"/>
  <c r="H67" i="9"/>
  <c r="G67" i="9"/>
  <c r="I67" i="9"/>
  <c r="J67" i="9"/>
  <c r="I80" i="8"/>
  <c r="G80" i="8"/>
  <c r="J80" i="8"/>
  <c r="H80" i="8"/>
  <c r="H70" i="8"/>
  <c r="J70" i="8"/>
  <c r="I70" i="8"/>
  <c r="G70" i="8"/>
  <c r="H86" i="10"/>
  <c r="G86" i="10"/>
  <c r="I86" i="10"/>
  <c r="J86" i="10"/>
  <c r="E70" i="8"/>
  <c r="F70" i="8" s="1"/>
  <c r="I33" i="11"/>
  <c r="H33" i="11"/>
  <c r="G33" i="11"/>
  <c r="J33" i="11"/>
  <c r="J75" i="10"/>
  <c r="G75" i="10"/>
  <c r="H75" i="10"/>
  <c r="I75" i="10"/>
  <c r="G40" i="9"/>
  <c r="I40" i="9"/>
  <c r="J40" i="9"/>
  <c r="H40" i="9"/>
  <c r="J60" i="9"/>
  <c r="H60" i="9"/>
  <c r="G60" i="9"/>
  <c r="I60" i="9"/>
  <c r="I66" i="10"/>
  <c r="G66" i="10"/>
  <c r="J66" i="10"/>
  <c r="H66" i="10"/>
  <c r="AA28" i="13"/>
  <c r="F218" i="1"/>
  <c r="I39" i="10"/>
  <c r="H39" i="10"/>
  <c r="J39" i="10"/>
  <c r="G39" i="10"/>
  <c r="H68" i="10"/>
  <c r="J68" i="10"/>
  <c r="I68" i="10"/>
  <c r="G68" i="10"/>
  <c r="H14" i="10"/>
  <c r="J14" i="10"/>
  <c r="I14" i="10"/>
  <c r="G14" i="10"/>
  <c r="H16" i="10"/>
  <c r="G16" i="10"/>
  <c r="I16" i="10"/>
  <c r="J16" i="10"/>
  <c r="J66" i="9"/>
  <c r="G66" i="9"/>
  <c r="I66" i="9"/>
  <c r="H66" i="9"/>
  <c r="I63" i="8"/>
  <c r="H63" i="8"/>
  <c r="G63" i="8"/>
  <c r="J63" i="8"/>
  <c r="J31" i="10"/>
  <c r="G31" i="10"/>
  <c r="I31" i="10"/>
  <c r="H31" i="10"/>
  <c r="J100" i="8"/>
  <c r="I100" i="8"/>
  <c r="H100" i="8"/>
  <c r="G100" i="8"/>
  <c r="I21" i="9"/>
  <c r="J21" i="9"/>
  <c r="H21" i="9"/>
  <c r="G21" i="9"/>
  <c r="F49" i="9"/>
  <c r="N49" i="9" s="1"/>
  <c r="J47" i="8"/>
  <c r="I47" i="8"/>
  <c r="H47" i="8"/>
  <c r="G47" i="8"/>
  <c r="G53" i="8"/>
  <c r="J53" i="8"/>
  <c r="I53" i="8"/>
  <c r="H53" i="8"/>
  <c r="E6" i="1"/>
  <c r="J30" i="10"/>
  <c r="G30" i="10"/>
  <c r="H30" i="10"/>
  <c r="I30" i="10"/>
  <c r="I44" i="10"/>
  <c r="H44" i="10"/>
  <c r="G44" i="10"/>
  <c r="J44" i="10"/>
  <c r="J59" i="8"/>
  <c r="G59" i="8"/>
  <c r="I59" i="8"/>
  <c r="H59" i="8"/>
  <c r="F37" i="8"/>
  <c r="N37" i="8" s="1"/>
  <c r="I98" i="10"/>
  <c r="H98" i="10"/>
  <c r="J98" i="10"/>
  <c r="G98" i="10"/>
  <c r="J96" i="10"/>
  <c r="I96" i="10"/>
  <c r="H96" i="10"/>
  <c r="G96" i="10"/>
  <c r="J44" i="9"/>
  <c r="I44" i="9"/>
  <c r="H44" i="9"/>
  <c r="G44" i="9"/>
  <c r="H41" i="10"/>
  <c r="I41" i="10"/>
  <c r="G41" i="10"/>
  <c r="J41" i="10"/>
  <c r="F18" i="9"/>
  <c r="N18" i="9" s="1"/>
  <c r="F43" i="8"/>
  <c r="N43" i="8" s="1"/>
  <c r="F49" i="8"/>
  <c r="N49" i="8" s="1"/>
  <c r="H20" i="9"/>
  <c r="G20" i="9"/>
  <c r="J20" i="9"/>
  <c r="I20" i="9"/>
  <c r="E23" i="11"/>
  <c r="F23" i="11" s="1"/>
  <c r="N23" i="11" s="1"/>
  <c r="E33" i="10"/>
  <c r="F33" i="10" s="1"/>
  <c r="N33" i="10" s="1"/>
  <c r="E70" i="10"/>
  <c r="F70" i="10" s="1"/>
  <c r="N70" i="10" s="1"/>
  <c r="H33" i="10"/>
  <c r="J33" i="10"/>
  <c r="I33" i="10"/>
  <c r="G33" i="10"/>
  <c r="H40" i="10"/>
  <c r="J40" i="10"/>
  <c r="I40" i="10"/>
  <c r="G40" i="10"/>
  <c r="G7" i="9"/>
  <c r="I7" i="9"/>
  <c r="H7" i="9"/>
  <c r="J7" i="9"/>
  <c r="J39" i="8"/>
  <c r="I39" i="8"/>
  <c r="H39" i="8"/>
  <c r="G39" i="8"/>
  <c r="G45" i="8"/>
  <c r="J45" i="8"/>
  <c r="I45" i="8"/>
  <c r="H45" i="8"/>
  <c r="J110" i="8"/>
  <c r="I110" i="8"/>
  <c r="H110" i="8"/>
  <c r="G110" i="8"/>
  <c r="H69" i="8"/>
  <c r="J69" i="8"/>
  <c r="I69" i="8"/>
  <c r="G69" i="8"/>
  <c r="J31" i="8"/>
  <c r="I31" i="8"/>
  <c r="H31" i="8"/>
  <c r="G31" i="8"/>
  <c r="G37" i="8"/>
  <c r="J37" i="8"/>
  <c r="I37" i="8"/>
  <c r="H37" i="8"/>
  <c r="I102" i="8"/>
  <c r="H102" i="8"/>
  <c r="J102" i="8"/>
  <c r="G102" i="8"/>
  <c r="E34" i="8"/>
  <c r="F34" i="8" s="1"/>
  <c r="N34" i="8" s="1"/>
  <c r="E17" i="9"/>
  <c r="F17" i="9" s="1"/>
  <c r="N17" i="9" s="1"/>
  <c r="E44" i="10"/>
  <c r="F44" i="10" s="1"/>
  <c r="N44" i="10" s="1"/>
  <c r="J14" i="11"/>
  <c r="I14" i="11"/>
  <c r="H14" i="11"/>
  <c r="G14" i="11"/>
  <c r="J72" i="10"/>
  <c r="I72" i="10"/>
  <c r="G72" i="10"/>
  <c r="H72" i="10"/>
  <c r="J61" i="9"/>
  <c r="G61" i="9"/>
  <c r="H61" i="9"/>
  <c r="I61" i="9"/>
  <c r="I11" i="10"/>
  <c r="J11" i="10"/>
  <c r="G11" i="10"/>
  <c r="H11" i="10"/>
  <c r="J15" i="8"/>
  <c r="I15" i="8"/>
  <c r="H15" i="8"/>
  <c r="G15" i="8"/>
  <c r="G21" i="8"/>
  <c r="J21" i="8"/>
  <c r="I21" i="8"/>
  <c r="H21" i="8"/>
  <c r="E33" i="8"/>
  <c r="F33" i="8" s="1"/>
  <c r="N33" i="8" s="1"/>
  <c r="I115" i="10"/>
  <c r="H115" i="10"/>
  <c r="G115" i="10"/>
  <c r="J115" i="10"/>
  <c r="J58" i="10"/>
  <c r="H58" i="10"/>
  <c r="I58" i="10"/>
  <c r="G58" i="10"/>
  <c r="J9" i="10"/>
  <c r="I9" i="10"/>
  <c r="H9" i="10"/>
  <c r="G9" i="10"/>
  <c r="H43" i="10"/>
  <c r="G43" i="10"/>
  <c r="J43" i="10"/>
  <c r="I43" i="10"/>
  <c r="J31" i="9"/>
  <c r="I31" i="9"/>
  <c r="H31" i="9"/>
  <c r="G31" i="9"/>
  <c r="H10" i="9"/>
  <c r="J10" i="9"/>
  <c r="I10" i="9"/>
  <c r="G10" i="9"/>
  <c r="J52" i="8"/>
  <c r="I52" i="8"/>
  <c r="H52" i="8"/>
  <c r="G52" i="8"/>
  <c r="F102" i="8"/>
  <c r="N102" i="8" s="1"/>
  <c r="J50" i="9"/>
  <c r="I50" i="9"/>
  <c r="H50" i="9"/>
  <c r="G50" i="9"/>
  <c r="I67" i="10"/>
  <c r="H67" i="10"/>
  <c r="G67" i="10"/>
  <c r="J67" i="10"/>
  <c r="F62" i="10"/>
  <c r="N62" i="10" s="1"/>
  <c r="F115" i="10"/>
  <c r="N115" i="10" s="1"/>
  <c r="J46" i="8"/>
  <c r="I46" i="8"/>
  <c r="H46" i="8"/>
  <c r="G46" i="8"/>
  <c r="E82" i="8"/>
  <c r="F82" i="8" s="1"/>
  <c r="N82" i="8" s="1"/>
  <c r="E27" i="8"/>
  <c r="F27" i="8" s="1"/>
  <c r="N27" i="8" s="1"/>
  <c r="E14" i="9"/>
  <c r="F14" i="9" s="1"/>
  <c r="N14" i="9" s="1"/>
  <c r="E85" i="8"/>
  <c r="F85" i="8" s="1"/>
  <c r="N85" i="8" s="1"/>
  <c r="H28" i="11"/>
  <c r="G28" i="11"/>
  <c r="J28" i="11"/>
  <c r="I28" i="11"/>
  <c r="G27" i="10"/>
  <c r="I27" i="10"/>
  <c r="H27" i="10"/>
  <c r="J27" i="10"/>
  <c r="G74" i="8"/>
  <c r="J74" i="8"/>
  <c r="I74" i="8"/>
  <c r="H74" i="8"/>
  <c r="J107" i="10"/>
  <c r="I107" i="10"/>
  <c r="G107" i="10"/>
  <c r="H107" i="10"/>
  <c r="J55" i="10"/>
  <c r="H55" i="10"/>
  <c r="I55" i="10"/>
  <c r="G55" i="10"/>
  <c r="F33" i="9"/>
  <c r="N33" i="9" s="1"/>
  <c r="J13" i="9"/>
  <c r="G13" i="9"/>
  <c r="I13" i="9"/>
  <c r="H13" i="9"/>
  <c r="G32" i="10"/>
  <c r="J32" i="10"/>
  <c r="H32" i="10"/>
  <c r="I32" i="10"/>
  <c r="J30" i="8"/>
  <c r="I30" i="8"/>
  <c r="H30" i="8"/>
  <c r="G30" i="8"/>
  <c r="I104" i="8"/>
  <c r="G104" i="8"/>
  <c r="H104" i="8"/>
  <c r="J104" i="8"/>
  <c r="E32" i="8"/>
  <c r="F32" i="8" s="1"/>
  <c r="N32" i="8" s="1"/>
  <c r="E19" i="10"/>
  <c r="F19" i="10" s="1"/>
  <c r="N19" i="10" s="1"/>
  <c r="E34" i="11"/>
  <c r="F34" i="11" s="1"/>
  <c r="E108" i="10"/>
  <c r="F108" i="10" s="1"/>
  <c r="N108" i="10" s="1"/>
  <c r="E38" i="11"/>
  <c r="F38" i="11" s="1"/>
  <c r="N38" i="11" s="1"/>
  <c r="F32" i="11"/>
  <c r="N32" i="11" s="1"/>
  <c r="J50" i="10"/>
  <c r="I50" i="10"/>
  <c r="H50" i="10"/>
  <c r="G50" i="10"/>
  <c r="I11" i="11"/>
  <c r="J11" i="11"/>
  <c r="H11" i="11"/>
  <c r="G11" i="11"/>
  <c r="H49" i="10"/>
  <c r="I49" i="10"/>
  <c r="J49" i="10"/>
  <c r="G49" i="10"/>
  <c r="F93" i="8"/>
  <c r="N93" i="8" s="1"/>
  <c r="I7" i="10"/>
  <c r="J7" i="10"/>
  <c r="H7" i="10"/>
  <c r="G7" i="10"/>
  <c r="G56" i="9"/>
  <c r="I56" i="9"/>
  <c r="J56" i="9"/>
  <c r="H56" i="9"/>
  <c r="N8" i="1"/>
  <c r="N10" i="1"/>
  <c r="H37" i="10"/>
  <c r="J37" i="10"/>
  <c r="I37" i="10"/>
  <c r="G37" i="10"/>
  <c r="H82" i="10"/>
  <c r="I82" i="10"/>
  <c r="G82" i="10"/>
  <c r="J82" i="10"/>
  <c r="I43" i="8"/>
  <c r="H43" i="8"/>
  <c r="G43" i="8"/>
  <c r="J43" i="8"/>
  <c r="E72" i="10"/>
  <c r="F72" i="10" s="1"/>
  <c r="N72" i="10" s="1"/>
  <c r="E49" i="10"/>
  <c r="F49" i="10" s="1"/>
  <c r="E50" i="10"/>
  <c r="F50" i="10" s="1"/>
  <c r="N50" i="10" s="1"/>
  <c r="H36" i="11"/>
  <c r="J36" i="11"/>
  <c r="I36" i="11"/>
  <c r="G36" i="11"/>
  <c r="I110" i="10"/>
  <c r="H110" i="10"/>
  <c r="G110" i="10"/>
  <c r="J110" i="10"/>
  <c r="J52" i="9"/>
  <c r="I52" i="9"/>
  <c r="H52" i="9"/>
  <c r="G52" i="9"/>
  <c r="I56" i="10"/>
  <c r="H56" i="10"/>
  <c r="G56" i="10"/>
  <c r="J56" i="10"/>
  <c r="G90" i="8"/>
  <c r="J90" i="8"/>
  <c r="I90" i="8"/>
  <c r="H90" i="8"/>
  <c r="H59" i="9"/>
  <c r="G59" i="9"/>
  <c r="J59" i="9"/>
  <c r="I59" i="9"/>
  <c r="E61" i="8"/>
  <c r="F61" i="8" s="1"/>
  <c r="N61" i="8" s="1"/>
  <c r="M8" i="1"/>
  <c r="M10" i="1"/>
  <c r="H26" i="11"/>
  <c r="G26" i="11"/>
  <c r="J26" i="11"/>
  <c r="I26" i="11"/>
  <c r="J29" i="11"/>
  <c r="I29" i="11"/>
  <c r="G29" i="11"/>
  <c r="H29" i="11"/>
  <c r="I70" i="10"/>
  <c r="J70" i="10"/>
  <c r="H70" i="10"/>
  <c r="G70" i="10"/>
  <c r="I88" i="8"/>
  <c r="G88" i="8"/>
  <c r="J88" i="8"/>
  <c r="H88" i="8"/>
  <c r="F18" i="11"/>
  <c r="N18" i="11" s="1"/>
  <c r="J68" i="9"/>
  <c r="I68" i="9"/>
  <c r="G68" i="9"/>
  <c r="H68" i="9"/>
  <c r="J76" i="10"/>
  <c r="I76" i="10"/>
  <c r="H76" i="10"/>
  <c r="G76" i="10"/>
  <c r="H53" i="10"/>
  <c r="I53" i="10"/>
  <c r="G53" i="10"/>
  <c r="J53" i="10"/>
  <c r="I29" i="9"/>
  <c r="H29" i="9"/>
  <c r="G29" i="9"/>
  <c r="J29" i="9"/>
  <c r="G71" i="8"/>
  <c r="J71" i="8"/>
  <c r="I71" i="8"/>
  <c r="H71" i="8"/>
  <c r="H16" i="8"/>
  <c r="G16" i="8"/>
  <c r="J16" i="8"/>
  <c r="I16" i="8"/>
  <c r="I19" i="11"/>
  <c r="J19" i="11"/>
  <c r="G19" i="11"/>
  <c r="H19" i="11"/>
  <c r="H78" i="10"/>
  <c r="J78" i="10"/>
  <c r="I78" i="10"/>
  <c r="G78" i="10"/>
  <c r="J84" i="8"/>
  <c r="I84" i="8"/>
  <c r="H84" i="8"/>
  <c r="G84" i="8"/>
  <c r="H18" i="11"/>
  <c r="J18" i="11"/>
  <c r="G18" i="11"/>
  <c r="I18" i="11"/>
  <c r="G65" i="10"/>
  <c r="H65" i="10"/>
  <c r="J65" i="10"/>
  <c r="I65" i="10"/>
  <c r="H20" i="10"/>
  <c r="G20" i="10"/>
  <c r="I20" i="10"/>
  <c r="J20" i="10"/>
  <c r="F18" i="10"/>
  <c r="N18" i="10" s="1"/>
  <c r="J54" i="8"/>
  <c r="I54" i="8"/>
  <c r="H54" i="8"/>
  <c r="G54" i="8"/>
  <c r="G79" i="8"/>
  <c r="J79" i="8"/>
  <c r="I79" i="8"/>
  <c r="H79" i="8"/>
  <c r="F19" i="8"/>
  <c r="N19" i="8" s="1"/>
  <c r="H93" i="8"/>
  <c r="J93" i="8"/>
  <c r="I93" i="8"/>
  <c r="G93" i="8"/>
  <c r="D8" i="1"/>
  <c r="B9" i="1"/>
  <c r="Q16" i="4"/>
  <c r="C6" i="1"/>
  <c r="J91" i="10"/>
  <c r="I91" i="10"/>
  <c r="G91" i="10"/>
  <c r="H91" i="10"/>
  <c r="H22" i="11"/>
  <c r="I22" i="11"/>
  <c r="G22" i="11"/>
  <c r="J22" i="11"/>
  <c r="I94" i="10"/>
  <c r="H94" i="10"/>
  <c r="J94" i="10"/>
  <c r="G94" i="10"/>
  <c r="J12" i="8"/>
  <c r="I12" i="8"/>
  <c r="H12" i="8"/>
  <c r="G12" i="8"/>
  <c r="I8" i="1"/>
  <c r="I10" i="1"/>
  <c r="G48" i="9"/>
  <c r="I48" i="9"/>
  <c r="J48" i="9"/>
  <c r="H48" i="9"/>
  <c r="H48" i="8"/>
  <c r="G48" i="8"/>
  <c r="J48" i="8"/>
  <c r="I48" i="8"/>
  <c r="J83" i="10"/>
  <c r="I83" i="10"/>
  <c r="G83" i="10"/>
  <c r="H83" i="10"/>
  <c r="G101" i="10"/>
  <c r="J101" i="10"/>
  <c r="I101" i="10"/>
  <c r="H101" i="10"/>
  <c r="J49" i="8"/>
  <c r="I49" i="8"/>
  <c r="H49" i="8"/>
  <c r="G49" i="8"/>
  <c r="G16" i="9"/>
  <c r="J16" i="9"/>
  <c r="I16" i="9"/>
  <c r="H16" i="9"/>
  <c r="E50" i="9"/>
  <c r="F50" i="9" s="1"/>
  <c r="N50" i="9" s="1"/>
  <c r="F8" i="1"/>
  <c r="F10" i="1"/>
  <c r="G35" i="9"/>
  <c r="J35" i="9"/>
  <c r="I35" i="9"/>
  <c r="H35" i="9"/>
  <c r="E56" i="8"/>
  <c r="F56" i="8" s="1"/>
  <c r="N56" i="8" s="1"/>
  <c r="E18" i="8"/>
  <c r="F18" i="8" s="1"/>
  <c r="D32" i="12"/>
  <c r="J33" i="12"/>
  <c r="H8" i="8"/>
  <c r="G8" i="8"/>
  <c r="J8" i="8"/>
  <c r="I8" i="8"/>
  <c r="H90" i="10"/>
  <c r="I90" i="10"/>
  <c r="J90" i="10"/>
  <c r="G90" i="10"/>
  <c r="J36" i="9"/>
  <c r="I36" i="9"/>
  <c r="H36" i="9"/>
  <c r="G36" i="9"/>
  <c r="J35" i="10"/>
  <c r="I35" i="10"/>
  <c r="H35" i="10"/>
  <c r="G35" i="10"/>
  <c r="G106" i="8"/>
  <c r="J106" i="8"/>
  <c r="I106" i="8"/>
  <c r="H106" i="8"/>
  <c r="G39" i="11"/>
  <c r="J39" i="11"/>
  <c r="I39" i="11"/>
  <c r="H39" i="11"/>
  <c r="J48" i="10"/>
  <c r="H48" i="10"/>
  <c r="G48" i="10"/>
  <c r="I48" i="10"/>
  <c r="H57" i="10"/>
  <c r="I57" i="10"/>
  <c r="J57" i="10"/>
  <c r="G57" i="10"/>
  <c r="J12" i="9"/>
  <c r="H12" i="9"/>
  <c r="I12" i="9"/>
  <c r="G12" i="9"/>
  <c r="H53" i="9"/>
  <c r="I53" i="9"/>
  <c r="G53" i="9"/>
  <c r="J53" i="9"/>
  <c r="J52" i="10"/>
  <c r="H52" i="10"/>
  <c r="G52" i="10"/>
  <c r="I52" i="10"/>
  <c r="I72" i="8"/>
  <c r="J72" i="8"/>
  <c r="H72" i="8"/>
  <c r="G72" i="8"/>
  <c r="E32" i="9"/>
  <c r="F32" i="9" s="1"/>
  <c r="E45" i="9"/>
  <c r="F45" i="9" s="1"/>
  <c r="N45" i="9" s="1"/>
  <c r="E26" i="10"/>
  <c r="F26" i="10" s="1"/>
  <c r="N26" i="10" s="1"/>
  <c r="H10" i="11"/>
  <c r="J10" i="11"/>
  <c r="G10" i="11"/>
  <c r="I10" i="11"/>
  <c r="J17" i="10"/>
  <c r="I17" i="10"/>
  <c r="H17" i="10"/>
  <c r="G17" i="10"/>
  <c r="F59" i="9"/>
  <c r="N59" i="9" s="1"/>
  <c r="J76" i="8"/>
  <c r="I76" i="8"/>
  <c r="H76" i="8"/>
  <c r="G76" i="8"/>
  <c r="G82" i="8"/>
  <c r="J82" i="8"/>
  <c r="I82" i="8"/>
  <c r="H82" i="8"/>
  <c r="R4" i="1"/>
  <c r="R6" i="1"/>
  <c r="H42" i="11"/>
  <c r="J42" i="11"/>
  <c r="I42" i="11"/>
  <c r="G42" i="11"/>
  <c r="J99" i="10"/>
  <c r="I99" i="10"/>
  <c r="G99" i="10"/>
  <c r="H99" i="10"/>
  <c r="J17" i="9"/>
  <c r="I17" i="9"/>
  <c r="H17" i="9"/>
  <c r="G17" i="9"/>
  <c r="I94" i="8"/>
  <c r="H94" i="8"/>
  <c r="J94" i="8"/>
  <c r="G94" i="8"/>
  <c r="I27" i="8"/>
  <c r="H27" i="8"/>
  <c r="G27" i="8"/>
  <c r="J27" i="8"/>
  <c r="Q15" i="4"/>
  <c r="E44" i="8"/>
  <c r="F44" i="8" s="1"/>
  <c r="N44" i="8" s="1"/>
  <c r="E37" i="9"/>
  <c r="F37" i="9" s="1"/>
  <c r="N37" i="9" s="1"/>
  <c r="E81" i="10"/>
  <c r="F81" i="10" s="1"/>
  <c r="E46" i="10"/>
  <c r="F46" i="10" s="1"/>
  <c r="N46" i="10" s="1"/>
  <c r="A2" i="9"/>
  <c r="J42" i="10"/>
  <c r="I42" i="10"/>
  <c r="H42" i="10"/>
  <c r="G42" i="10"/>
  <c r="I13" i="11"/>
  <c r="J13" i="11"/>
  <c r="H13" i="11"/>
  <c r="G13" i="11"/>
  <c r="J104" i="10"/>
  <c r="I104" i="10"/>
  <c r="G104" i="10"/>
  <c r="H104" i="10"/>
  <c r="J91" i="8"/>
  <c r="H91" i="8"/>
  <c r="G91" i="8"/>
  <c r="I91" i="8"/>
  <c r="I19" i="10"/>
  <c r="G19" i="10"/>
  <c r="J19" i="10"/>
  <c r="H19" i="10"/>
  <c r="J34" i="8"/>
  <c r="I34" i="8"/>
  <c r="H34" i="8"/>
  <c r="G34" i="8"/>
  <c r="Q8" i="1"/>
  <c r="Q10" i="1"/>
  <c r="H23" i="11"/>
  <c r="G23" i="11"/>
  <c r="I23" i="11"/>
  <c r="J23" i="11"/>
  <c r="I8" i="11"/>
  <c r="H8" i="11"/>
  <c r="G8" i="11"/>
  <c r="J8" i="11"/>
  <c r="J49" i="9"/>
  <c r="I49" i="9"/>
  <c r="G49" i="9"/>
  <c r="H49" i="9"/>
  <c r="H10" i="10"/>
  <c r="G10" i="10"/>
  <c r="J10" i="10"/>
  <c r="I10" i="10"/>
  <c r="F41" i="10"/>
  <c r="N41" i="10" s="1"/>
  <c r="J89" i="8"/>
  <c r="I89" i="8"/>
  <c r="H89" i="8"/>
  <c r="G89" i="8"/>
  <c r="J28" i="8"/>
  <c r="I28" i="8"/>
  <c r="H28" i="8"/>
  <c r="G28" i="8"/>
  <c r="E20" i="8"/>
  <c r="F20" i="8" s="1"/>
  <c r="N20" i="8" s="1"/>
  <c r="E86" i="8"/>
  <c r="F86" i="8" s="1"/>
  <c r="N86" i="8" s="1"/>
  <c r="G41" i="11"/>
  <c r="J41" i="11"/>
  <c r="I41" i="11"/>
  <c r="H41" i="11"/>
  <c r="H63" i="10"/>
  <c r="G63" i="10"/>
  <c r="J63" i="10"/>
  <c r="I63" i="10"/>
  <c r="J92" i="8"/>
  <c r="I92" i="8"/>
  <c r="H92" i="8"/>
  <c r="G92" i="8"/>
  <c r="F100" i="8"/>
  <c r="N100" i="8" s="1"/>
  <c r="E24" i="11"/>
  <c r="F24" i="11" s="1"/>
  <c r="N24" i="11" s="1"/>
  <c r="E61" i="9"/>
  <c r="F61" i="9" s="1"/>
  <c r="E109" i="10"/>
  <c r="F109" i="10" s="1"/>
  <c r="N109" i="10" s="1"/>
  <c r="E101" i="8"/>
  <c r="F101" i="8" s="1"/>
  <c r="N101" i="8" s="1"/>
  <c r="E52" i="10"/>
  <c r="F52" i="10" s="1"/>
  <c r="N52" i="10" s="1"/>
  <c r="E13" i="11"/>
  <c r="F13" i="11" s="1"/>
  <c r="N13" i="11" s="1"/>
  <c r="J111" i="10"/>
  <c r="I111" i="10"/>
  <c r="G111" i="10"/>
  <c r="H111" i="10"/>
  <c r="J59" i="10"/>
  <c r="I59" i="10"/>
  <c r="H59" i="10"/>
  <c r="G59" i="10"/>
  <c r="F107" i="10"/>
  <c r="N107" i="10" s="1"/>
  <c r="G23" i="9"/>
  <c r="J23" i="9"/>
  <c r="I23" i="9"/>
  <c r="H23" i="9"/>
  <c r="J68" i="8"/>
  <c r="I68" i="8"/>
  <c r="H68" i="8"/>
  <c r="G68" i="8"/>
  <c r="F42" i="8"/>
  <c r="N42" i="8" s="1"/>
  <c r="I47" i="9"/>
  <c r="H47" i="9"/>
  <c r="G47" i="9"/>
  <c r="J47" i="9"/>
  <c r="F10" i="11"/>
  <c r="N10" i="11" s="1"/>
  <c r="F64" i="10"/>
  <c r="N64" i="10" s="1"/>
  <c r="J19" i="9"/>
  <c r="I19" i="9"/>
  <c r="H19" i="9"/>
  <c r="G19" i="9"/>
  <c r="J108" i="8"/>
  <c r="I108" i="8"/>
  <c r="H108" i="8"/>
  <c r="G108" i="8"/>
  <c r="H34" i="11"/>
  <c r="I34" i="11"/>
  <c r="J34" i="11"/>
  <c r="G34" i="11"/>
  <c r="F57" i="10"/>
  <c r="N57" i="10" s="1"/>
  <c r="G47" i="10"/>
  <c r="J47" i="10"/>
  <c r="I47" i="10"/>
  <c r="H47" i="10"/>
  <c r="G88" i="10"/>
  <c r="I88" i="10"/>
  <c r="J88" i="10"/>
  <c r="H88" i="10"/>
  <c r="J15" i="9"/>
  <c r="G15" i="9"/>
  <c r="I15" i="9"/>
  <c r="H15" i="9"/>
  <c r="J62" i="8"/>
  <c r="I62" i="8"/>
  <c r="H62" i="8"/>
  <c r="G62" i="8"/>
  <c r="F67" i="9"/>
  <c r="N67" i="9" s="1"/>
  <c r="I56" i="8"/>
  <c r="J56" i="8"/>
  <c r="H56" i="8"/>
  <c r="G56" i="8"/>
  <c r="E65" i="9"/>
  <c r="F65" i="9" s="1"/>
  <c r="N65" i="9" s="1"/>
  <c r="E95" i="10"/>
  <c r="F95" i="10" s="1"/>
  <c r="N95" i="10" s="1"/>
  <c r="F26" i="11"/>
  <c r="N26" i="11" s="1"/>
  <c r="G92" i="10"/>
  <c r="I92" i="10"/>
  <c r="J92" i="10"/>
  <c r="H92" i="10"/>
  <c r="I41" i="9"/>
  <c r="J41" i="9"/>
  <c r="H41" i="9"/>
  <c r="G41" i="9"/>
  <c r="F63" i="9"/>
  <c r="N63" i="9" s="1"/>
  <c r="I51" i="8"/>
  <c r="H51" i="8"/>
  <c r="G51" i="8"/>
  <c r="J51" i="8"/>
  <c r="E33" i="11"/>
  <c r="F33" i="11" s="1"/>
  <c r="N33" i="11" s="1"/>
  <c r="E103" i="8"/>
  <c r="F103" i="8" s="1"/>
  <c r="N103" i="8" s="1"/>
  <c r="H12" i="10"/>
  <c r="G12" i="10"/>
  <c r="I12" i="10"/>
  <c r="J12" i="10"/>
  <c r="G108" i="10"/>
  <c r="I108" i="10"/>
  <c r="J108" i="10"/>
  <c r="H108" i="10"/>
  <c r="G13" i="8"/>
  <c r="J13" i="8"/>
  <c r="I13" i="8"/>
  <c r="H13" i="8"/>
  <c r="I65" i="8"/>
  <c r="J65" i="8"/>
  <c r="H65" i="8"/>
  <c r="G65" i="8"/>
  <c r="J2" i="8"/>
  <c r="J2" i="11"/>
  <c r="J103" i="10"/>
  <c r="I103" i="10"/>
  <c r="H103" i="10"/>
  <c r="G103" i="10"/>
  <c r="J65" i="9"/>
  <c r="I65" i="9"/>
  <c r="G65" i="9"/>
  <c r="H65" i="9"/>
  <c r="H26" i="9"/>
  <c r="J26" i="9"/>
  <c r="I26" i="9"/>
  <c r="G26" i="9"/>
  <c r="J105" i="8"/>
  <c r="I105" i="8"/>
  <c r="H105" i="8"/>
  <c r="G105" i="8"/>
  <c r="J36" i="10"/>
  <c r="H36" i="10"/>
  <c r="G36" i="10"/>
  <c r="I36" i="10"/>
  <c r="J44" i="8"/>
  <c r="I44" i="8"/>
  <c r="H44" i="8"/>
  <c r="G44" i="8"/>
  <c r="B16" i="1"/>
  <c r="G25" i="11"/>
  <c r="I25" i="11"/>
  <c r="J25" i="11"/>
  <c r="H25" i="11"/>
  <c r="J21" i="10"/>
  <c r="I21" i="10"/>
  <c r="H21" i="10"/>
  <c r="G21" i="10"/>
  <c r="J81" i="10"/>
  <c r="I81" i="10"/>
  <c r="H81" i="10"/>
  <c r="G81" i="10"/>
  <c r="J23" i="10"/>
  <c r="I23" i="10"/>
  <c r="G23" i="10"/>
  <c r="H23" i="10"/>
  <c r="G58" i="8"/>
  <c r="J58" i="8"/>
  <c r="I58" i="8"/>
  <c r="H58" i="8"/>
  <c r="J23" i="8"/>
  <c r="I23" i="8"/>
  <c r="H23" i="8"/>
  <c r="G23" i="8"/>
  <c r="G29" i="8"/>
  <c r="J29" i="8"/>
  <c r="I29" i="8"/>
  <c r="H29" i="8"/>
  <c r="B13" i="1"/>
  <c r="O8" i="1"/>
  <c r="O10" i="1"/>
  <c r="AA144" i="13"/>
  <c r="F177" i="1"/>
  <c r="A2" i="11" s="1"/>
  <c r="F101" i="10"/>
  <c r="N101" i="10" s="1"/>
  <c r="F90" i="10"/>
  <c r="N90" i="10" s="1"/>
  <c r="H31" i="11"/>
  <c r="G31" i="11"/>
  <c r="J31" i="11"/>
  <c r="I31" i="11"/>
  <c r="J51" i="10"/>
  <c r="I51" i="10"/>
  <c r="H51" i="10"/>
  <c r="G51" i="10"/>
  <c r="J14" i="8"/>
  <c r="I14" i="8"/>
  <c r="H14" i="8"/>
  <c r="G14" i="8"/>
  <c r="J8" i="1"/>
  <c r="J10" i="1"/>
  <c r="H10" i="1"/>
  <c r="J89" i="10"/>
  <c r="G89" i="10"/>
  <c r="I89" i="10"/>
  <c r="H89" i="10"/>
  <c r="I21" i="11"/>
  <c r="H21" i="11"/>
  <c r="G21" i="11"/>
  <c r="J21" i="11"/>
  <c r="J57" i="9"/>
  <c r="I57" i="9"/>
  <c r="H57" i="9"/>
  <c r="G57" i="9"/>
  <c r="J18" i="10"/>
  <c r="I18" i="10"/>
  <c r="H18" i="10"/>
  <c r="G18" i="10"/>
  <c r="J97" i="8"/>
  <c r="I97" i="8"/>
  <c r="H97" i="8"/>
  <c r="G97" i="8"/>
  <c r="J15" i="10"/>
  <c r="I15" i="10"/>
  <c r="G15" i="10"/>
  <c r="H15" i="10"/>
  <c r="J36" i="8"/>
  <c r="I36" i="8"/>
  <c r="H36" i="8"/>
  <c r="G36" i="8"/>
  <c r="F99" i="8"/>
  <c r="N99" i="8" s="1"/>
  <c r="G85" i="10"/>
  <c r="J85" i="10"/>
  <c r="H85" i="10"/>
  <c r="I85" i="10"/>
  <c r="J26" i="10"/>
  <c r="H26" i="10"/>
  <c r="G26" i="10"/>
  <c r="I26" i="10"/>
  <c r="H38" i="9"/>
  <c r="J38" i="9"/>
  <c r="G38" i="9"/>
  <c r="I38" i="9"/>
  <c r="H25" i="10"/>
  <c r="J25" i="10"/>
  <c r="G25" i="10"/>
  <c r="I25" i="10"/>
  <c r="G37" i="9"/>
  <c r="I37" i="9"/>
  <c r="J37" i="9"/>
  <c r="H37" i="9"/>
  <c r="G27" i="9"/>
  <c r="I27" i="9"/>
  <c r="J27" i="9"/>
  <c r="H27" i="9"/>
  <c r="J25" i="8"/>
  <c r="I25" i="8"/>
  <c r="H25" i="8"/>
  <c r="G25" i="8"/>
  <c r="H87" i="8"/>
  <c r="G87" i="8"/>
  <c r="J87" i="8"/>
  <c r="I87" i="8"/>
  <c r="I86" i="8"/>
  <c r="H86" i="8"/>
  <c r="J86" i="8"/>
  <c r="G86" i="8"/>
  <c r="J16" i="11"/>
  <c r="I16" i="11"/>
  <c r="H16" i="11"/>
  <c r="G16" i="11"/>
  <c r="I62" i="9"/>
  <c r="H62" i="9"/>
  <c r="J62" i="9"/>
  <c r="G62" i="9"/>
  <c r="J67" i="8"/>
  <c r="G67" i="8"/>
  <c r="I67" i="8"/>
  <c r="H67" i="8"/>
  <c r="I14" i="9"/>
  <c r="H14" i="9"/>
  <c r="G14" i="9"/>
  <c r="J14" i="9"/>
  <c r="J10" i="8"/>
  <c r="I10" i="8"/>
  <c r="H10" i="8"/>
  <c r="G10" i="8"/>
  <c r="J28" i="9"/>
  <c r="I28" i="9"/>
  <c r="H28" i="9"/>
  <c r="G28" i="9"/>
  <c r="J22" i="8"/>
  <c r="I22" i="8"/>
  <c r="H22" i="8"/>
  <c r="G22" i="8"/>
  <c r="I95" i="8"/>
  <c r="H95" i="8"/>
  <c r="G95" i="8"/>
  <c r="J95" i="8"/>
  <c r="J45" i="9"/>
  <c r="I45" i="9"/>
  <c r="H45" i="9"/>
  <c r="G45" i="9"/>
  <c r="E94" i="8"/>
  <c r="F94" i="8" s="1"/>
  <c r="N94" i="8" s="1"/>
  <c r="N6" i="1"/>
  <c r="I17" i="11"/>
  <c r="G17" i="11"/>
  <c r="J17" i="11"/>
  <c r="H17" i="11"/>
  <c r="J95" i="10"/>
  <c r="H95" i="10"/>
  <c r="I95" i="10"/>
  <c r="G95" i="10"/>
  <c r="H74" i="10"/>
  <c r="J74" i="10"/>
  <c r="I74" i="10"/>
  <c r="G74" i="10"/>
  <c r="F110" i="10"/>
  <c r="N110" i="10" s="1"/>
  <c r="I46" i="9"/>
  <c r="H46" i="9"/>
  <c r="J46" i="9"/>
  <c r="G46" i="9"/>
  <c r="C18" i="2"/>
  <c r="F41" i="11"/>
  <c r="N41" i="11" s="1"/>
  <c r="I62" i="10"/>
  <c r="H62" i="10"/>
  <c r="J62" i="10"/>
  <c r="G62" i="10"/>
  <c r="J13" i="10"/>
  <c r="I13" i="10"/>
  <c r="H13" i="10"/>
  <c r="G13" i="10"/>
  <c r="G97" i="10"/>
  <c r="I97" i="10"/>
  <c r="H97" i="10"/>
  <c r="J97" i="10"/>
  <c r="J38" i="8"/>
  <c r="I38" i="8"/>
  <c r="H38" i="8"/>
  <c r="G38" i="8"/>
  <c r="I64" i="8"/>
  <c r="J64" i="8"/>
  <c r="H64" i="8"/>
  <c r="G64" i="8"/>
  <c r="J99" i="8"/>
  <c r="H99" i="8"/>
  <c r="G99" i="8"/>
  <c r="I99" i="8"/>
  <c r="J42" i="8"/>
  <c r="I42" i="8"/>
  <c r="H42" i="8"/>
  <c r="G42" i="8"/>
  <c r="I11" i="8"/>
  <c r="H11" i="8"/>
  <c r="G11" i="8"/>
  <c r="J11" i="8"/>
  <c r="Q6" i="1"/>
  <c r="E23" i="9"/>
  <c r="F23" i="9" s="1"/>
  <c r="N23" i="9" s="1"/>
  <c r="E7" i="9"/>
  <c r="I9" i="11"/>
  <c r="J9" i="11"/>
  <c r="G9" i="11"/>
  <c r="H9" i="11"/>
  <c r="I102" i="10"/>
  <c r="H102" i="10"/>
  <c r="J102" i="10"/>
  <c r="G102" i="10"/>
  <c r="I106" i="10"/>
  <c r="H106" i="10"/>
  <c r="G106" i="10"/>
  <c r="J106" i="10"/>
  <c r="I24" i="10"/>
  <c r="H24" i="10"/>
  <c r="J24" i="10"/>
  <c r="G24" i="10"/>
  <c r="H84" i="10"/>
  <c r="G84" i="10"/>
  <c r="I84" i="10"/>
  <c r="J84" i="10"/>
  <c r="G39" i="9"/>
  <c r="J39" i="9"/>
  <c r="I39" i="9"/>
  <c r="H39" i="9"/>
  <c r="G98" i="8"/>
  <c r="J98" i="8"/>
  <c r="I98" i="8"/>
  <c r="H98" i="8"/>
  <c r="H77" i="8"/>
  <c r="J77" i="8"/>
  <c r="I77" i="8"/>
  <c r="G77" i="8"/>
  <c r="A2" i="8"/>
  <c r="E16" i="11"/>
  <c r="F16" i="11" s="1"/>
  <c r="N16" i="11" s="1"/>
  <c r="H40" i="11"/>
  <c r="J40" i="11"/>
  <c r="I40" i="11"/>
  <c r="G40" i="11"/>
  <c r="J12" i="11"/>
  <c r="H12" i="11"/>
  <c r="G12" i="11"/>
  <c r="I12" i="11"/>
  <c r="H34" i="9"/>
  <c r="J34" i="9"/>
  <c r="I34" i="9"/>
  <c r="G34" i="9"/>
  <c r="H101" i="8"/>
  <c r="J101" i="8"/>
  <c r="I101" i="8"/>
  <c r="G101" i="8"/>
  <c r="G64" i="9"/>
  <c r="J64" i="9"/>
  <c r="I64" i="9"/>
  <c r="H64" i="9"/>
  <c r="J55" i="8"/>
  <c r="I55" i="8"/>
  <c r="H55" i="8"/>
  <c r="G55" i="8"/>
  <c r="G66" i="8"/>
  <c r="I66" i="8"/>
  <c r="H66" i="8"/>
  <c r="J66" i="8"/>
  <c r="B5" i="1"/>
  <c r="C4" i="1"/>
  <c r="H30" i="11"/>
  <c r="J30" i="11"/>
  <c r="I30" i="11"/>
  <c r="G30" i="11"/>
  <c r="H29" i="10"/>
  <c r="J29" i="10"/>
  <c r="I29" i="10"/>
  <c r="G29" i="10"/>
  <c r="I33" i="9"/>
  <c r="H33" i="9"/>
  <c r="J33" i="9"/>
  <c r="G33" i="9"/>
  <c r="H24" i="8"/>
  <c r="G24" i="8"/>
  <c r="J24" i="8"/>
  <c r="I24" i="8"/>
  <c r="E106" i="8"/>
  <c r="F106" i="8" s="1"/>
  <c r="N106" i="8" s="1"/>
  <c r="N9" i="10"/>
  <c r="J107" i="8"/>
  <c r="H107" i="8"/>
  <c r="G107" i="8"/>
  <c r="I107" i="8"/>
  <c r="I63" i="9"/>
  <c r="J63" i="9"/>
  <c r="H63" i="9"/>
  <c r="G63" i="9"/>
  <c r="H51" i="9"/>
  <c r="G51" i="9"/>
  <c r="J51" i="9"/>
  <c r="I51" i="9"/>
  <c r="J50" i="8"/>
  <c r="I50" i="8"/>
  <c r="H50" i="8"/>
  <c r="G50" i="8"/>
  <c r="I19" i="8"/>
  <c r="H19" i="8"/>
  <c r="G19" i="8"/>
  <c r="J19" i="8"/>
  <c r="E60" i="8"/>
  <c r="F60" i="8" s="1"/>
  <c r="N60" i="8" s="1"/>
  <c r="J87" i="10"/>
  <c r="H87" i="10"/>
  <c r="I87" i="10"/>
  <c r="G87" i="10"/>
  <c r="F42" i="11"/>
  <c r="N42" i="11" s="1"/>
  <c r="G109" i="10"/>
  <c r="I109" i="10"/>
  <c r="H109" i="10"/>
  <c r="J109" i="10"/>
  <c r="J83" i="8"/>
  <c r="H83" i="8"/>
  <c r="G83" i="8"/>
  <c r="I83" i="8"/>
  <c r="H32" i="9"/>
  <c r="J32" i="9"/>
  <c r="I32" i="9"/>
  <c r="G32" i="9"/>
  <c r="J26" i="8"/>
  <c r="I26" i="8"/>
  <c r="H26" i="8"/>
  <c r="G26" i="8"/>
  <c r="H61" i="8"/>
  <c r="I61" i="8"/>
  <c r="G61" i="8"/>
  <c r="J61" i="8"/>
  <c r="G8" i="1"/>
  <c r="G10" i="1"/>
  <c r="J54" i="10"/>
  <c r="H54" i="10"/>
  <c r="G54" i="10"/>
  <c r="I54" i="10"/>
  <c r="I37" i="11"/>
  <c r="H37" i="11"/>
  <c r="J37" i="11"/>
  <c r="G37" i="11"/>
  <c r="H28" i="10"/>
  <c r="G28" i="10"/>
  <c r="J28" i="10"/>
  <c r="I28" i="10"/>
  <c r="I78" i="8"/>
  <c r="H78" i="8"/>
  <c r="G78" i="8"/>
  <c r="J78" i="8"/>
  <c r="H9" i="9"/>
  <c r="G9" i="9"/>
  <c r="J9" i="9"/>
  <c r="I9" i="9"/>
  <c r="I35" i="8"/>
  <c r="H35" i="8"/>
  <c r="G35" i="8"/>
  <c r="J35" i="8"/>
  <c r="H35" i="11"/>
  <c r="G35" i="11"/>
  <c r="I35" i="11"/>
  <c r="J35" i="11"/>
  <c r="G105" i="10"/>
  <c r="I105" i="10"/>
  <c r="H105" i="10"/>
  <c r="J105" i="10"/>
  <c r="H61" i="10"/>
  <c r="G61" i="10"/>
  <c r="J61" i="10"/>
  <c r="I61" i="10"/>
  <c r="I64" i="10"/>
  <c r="G64" i="10"/>
  <c r="H64" i="10"/>
  <c r="J64" i="10"/>
  <c r="I14" i="1"/>
  <c r="B14" i="1" s="1"/>
  <c r="H32" i="11"/>
  <c r="J32" i="11"/>
  <c r="I32" i="11"/>
  <c r="G32" i="11"/>
  <c r="G60" i="10"/>
  <c r="H60" i="10"/>
  <c r="J60" i="10"/>
  <c r="I60" i="10"/>
  <c r="H8" i="10"/>
  <c r="G8" i="10"/>
  <c r="J8" i="10"/>
  <c r="I8" i="10"/>
  <c r="J75" i="8"/>
  <c r="G75" i="8"/>
  <c r="I75" i="8"/>
  <c r="H75" i="8"/>
  <c r="I54" i="9"/>
  <c r="H54" i="9"/>
  <c r="J54" i="9"/>
  <c r="G54" i="9"/>
  <c r="H18" i="9"/>
  <c r="G18" i="9"/>
  <c r="J18" i="9"/>
  <c r="I18" i="9"/>
  <c r="J18" i="8"/>
  <c r="I18" i="8"/>
  <c r="H18" i="8"/>
  <c r="G18" i="8"/>
  <c r="R8" i="1"/>
  <c r="R10" i="1"/>
  <c r="J79" i="10"/>
  <c r="I79" i="10"/>
  <c r="H79" i="10"/>
  <c r="G79" i="10"/>
  <c r="G93" i="10"/>
  <c r="I93" i="10"/>
  <c r="J93" i="10"/>
  <c r="H93" i="10"/>
  <c r="H24" i="11"/>
  <c r="J24" i="11"/>
  <c r="G24" i="11"/>
  <c r="I24" i="11"/>
  <c r="G73" i="10"/>
  <c r="J73" i="10"/>
  <c r="H73" i="10"/>
  <c r="I73" i="10"/>
  <c r="G43" i="9"/>
  <c r="H43" i="9"/>
  <c r="I43" i="9"/>
  <c r="J43" i="9"/>
  <c r="H40" i="8"/>
  <c r="G40" i="8"/>
  <c r="J40" i="8"/>
  <c r="I40" i="8"/>
  <c r="K4" i="1"/>
  <c r="K6" i="1"/>
  <c r="F6" i="1"/>
  <c r="J46" i="10"/>
  <c r="I46" i="10"/>
  <c r="H46" i="10"/>
  <c r="G46" i="10"/>
  <c r="H113" i="10"/>
  <c r="I113" i="10"/>
  <c r="G113" i="10"/>
  <c r="J113" i="10"/>
  <c r="J81" i="8"/>
  <c r="I81" i="8"/>
  <c r="H81" i="8"/>
  <c r="G81" i="8"/>
  <c r="H109" i="8"/>
  <c r="J109" i="8"/>
  <c r="I109" i="8"/>
  <c r="G109" i="8"/>
  <c r="J20" i="8"/>
  <c r="I20" i="8"/>
  <c r="H20" i="8"/>
  <c r="G20" i="8"/>
  <c r="H85" i="8"/>
  <c r="J85" i="8"/>
  <c r="I85" i="8"/>
  <c r="G85" i="8"/>
  <c r="I42" i="9"/>
  <c r="H42" i="9"/>
  <c r="G42" i="9"/>
  <c r="J42" i="9"/>
  <c r="J33" i="8"/>
  <c r="I33" i="8"/>
  <c r="H33" i="8"/>
  <c r="G33" i="8"/>
  <c r="I96" i="8"/>
  <c r="G96" i="8"/>
  <c r="J96" i="8"/>
  <c r="H96" i="8"/>
  <c r="M6" i="1"/>
  <c r="G100" i="10"/>
  <c r="J100" i="10"/>
  <c r="I100" i="10"/>
  <c r="H100" i="10"/>
  <c r="J103" i="8"/>
  <c r="I103" i="8"/>
  <c r="H103" i="8"/>
  <c r="G103" i="8"/>
  <c r="H32" i="8"/>
  <c r="G32" i="8"/>
  <c r="J32" i="8"/>
  <c r="I32" i="8"/>
  <c r="J77" i="10"/>
  <c r="H77" i="10"/>
  <c r="G77" i="10"/>
  <c r="I77" i="10"/>
  <c r="I58" i="9"/>
  <c r="H58" i="9"/>
  <c r="G58" i="9"/>
  <c r="J58" i="9"/>
  <c r="I11" i="9"/>
  <c r="H11" i="9"/>
  <c r="G11" i="9"/>
  <c r="J11" i="9"/>
  <c r="J41" i="8"/>
  <c r="I41" i="8"/>
  <c r="H41" i="8"/>
  <c r="G41" i="8"/>
  <c r="A4" i="8"/>
  <c r="J27" i="11"/>
  <c r="H27" i="11"/>
  <c r="G27" i="11"/>
  <c r="I27" i="11"/>
  <c r="J32" i="12"/>
  <c r="D31" i="12"/>
  <c r="J34" i="12"/>
  <c r="L31" i="12"/>
  <c r="J31" i="12"/>
  <c r="H30" i="9"/>
  <c r="G30" i="9"/>
  <c r="I30" i="9"/>
  <c r="J30" i="9"/>
  <c r="J17" i="8"/>
  <c r="I17" i="8"/>
  <c r="H17" i="8"/>
  <c r="G17" i="8"/>
  <c r="H38" i="11"/>
  <c r="G38" i="11"/>
  <c r="J38" i="11"/>
  <c r="I38" i="11"/>
  <c r="J38" i="10"/>
  <c r="H38" i="10"/>
  <c r="G38" i="10"/>
  <c r="I38" i="10"/>
  <c r="H71" i="10"/>
  <c r="G71" i="10"/>
  <c r="I71" i="10"/>
  <c r="J71" i="10"/>
  <c r="J60" i="8"/>
  <c r="I60" i="8"/>
  <c r="H60" i="8"/>
  <c r="G60" i="8"/>
  <c r="H22" i="9"/>
  <c r="G22" i="9"/>
  <c r="J22" i="9"/>
  <c r="I22" i="9"/>
  <c r="I15" i="11"/>
  <c r="H15" i="11"/>
  <c r="J15" i="11"/>
  <c r="G15" i="11"/>
  <c r="G69" i="10"/>
  <c r="J69" i="10"/>
  <c r="H69" i="10"/>
  <c r="I69" i="10"/>
  <c r="J55" i="9"/>
  <c r="G55" i="9"/>
  <c r="I55" i="9"/>
  <c r="H55" i="9"/>
  <c r="J20" i="11"/>
  <c r="I20" i="11"/>
  <c r="H20" i="11"/>
  <c r="G20" i="11"/>
  <c r="H45" i="10"/>
  <c r="G45" i="10"/>
  <c r="J45" i="10"/>
  <c r="I45" i="10"/>
  <c r="J24" i="9"/>
  <c r="I24" i="9"/>
  <c r="H24" i="9"/>
  <c r="G24" i="9"/>
  <c r="H25" i="9"/>
  <c r="J25" i="9"/>
  <c r="I25" i="9"/>
  <c r="G25" i="9"/>
  <c r="J9" i="8"/>
  <c r="I9" i="8"/>
  <c r="H9" i="8"/>
  <c r="G9" i="8"/>
  <c r="J57" i="8"/>
  <c r="I57" i="8"/>
  <c r="H57" i="8"/>
  <c r="G57" i="8"/>
  <c r="I73" i="8"/>
  <c r="H73" i="8"/>
  <c r="G73" i="8"/>
  <c r="J73" i="8"/>
  <c r="Q18" i="4"/>
  <c r="N40" i="11" l="1"/>
  <c r="E2" i="11"/>
  <c r="K5" i="10"/>
  <c r="J5" i="10" s="1"/>
  <c r="K5" i="9"/>
  <c r="L5" i="9" s="1"/>
  <c r="K5" i="8"/>
  <c r="J5" i="8" s="1"/>
  <c r="B10" i="1"/>
  <c r="K5" i="11"/>
  <c r="L5" i="11" s="1"/>
  <c r="N61" i="9"/>
  <c r="E2" i="9"/>
  <c r="N6" i="8" a="1"/>
  <c r="N6" i="8" s="1"/>
  <c r="N32" i="9"/>
  <c r="E3" i="9"/>
  <c r="N81" i="10"/>
  <c r="E2" i="10"/>
  <c r="N18" i="8"/>
  <c r="E4" i="8"/>
  <c r="N70" i="8"/>
  <c r="E2" i="8"/>
  <c r="N49" i="10"/>
  <c r="N34" i="11"/>
  <c r="E3" i="8"/>
  <c r="P20" i="1"/>
  <c r="P3" i="1" s="1"/>
  <c r="P19" i="1"/>
  <c r="F37" i="11"/>
  <c r="N37" i="11" s="1"/>
  <c r="A5" i="8"/>
  <c r="B10" i="2"/>
  <c r="K2" i="8"/>
  <c r="L2" i="8" s="1"/>
  <c r="F34" i="10"/>
  <c r="N34" i="10" s="1"/>
  <c r="O34" i="10"/>
  <c r="K2" i="11"/>
  <c r="L2" i="11" s="1"/>
  <c r="E4" i="11"/>
  <c r="K2" i="9"/>
  <c r="A4" i="9"/>
  <c r="A5" i="9" s="1"/>
  <c r="K4" i="11"/>
  <c r="AA46" i="13"/>
  <c r="F151" i="1"/>
  <c r="E4" i="9"/>
  <c r="N6" i="9" a="1"/>
  <c r="N6" i="9" s="1"/>
  <c r="K4" i="8"/>
  <c r="K4" i="9"/>
  <c r="U5" i="8" a="1"/>
  <c r="U5" i="8" s="1"/>
  <c r="A4" i="11"/>
  <c r="A5" i="11" s="1"/>
  <c r="D17" i="2"/>
  <c r="B12" i="1"/>
  <c r="K4" i="10"/>
  <c r="K2" i="10"/>
  <c r="AA44" i="13"/>
  <c r="F303" i="1"/>
  <c r="D16" i="2"/>
  <c r="B8" i="1"/>
  <c r="D2" i="9" l="1"/>
  <c r="D2" i="8"/>
  <c r="J5" i="11"/>
  <c r="L5" i="10"/>
  <c r="A2" i="10"/>
  <c r="D2" i="11"/>
  <c r="F2" i="11" s="1"/>
  <c r="F5" i="9"/>
  <c r="L5" i="8"/>
  <c r="F5" i="8"/>
  <c r="J5" i="9"/>
  <c r="D3" i="9"/>
  <c r="G3" i="9" s="1"/>
  <c r="F2" i="9"/>
  <c r="N6" i="11" a="1"/>
  <c r="N6" i="11" s="1"/>
  <c r="V5" i="11" a="1"/>
  <c r="V5" i="11" s="1"/>
  <c r="C17" i="2"/>
  <c r="E17" i="2"/>
  <c r="J4" i="11"/>
  <c r="L4" i="11"/>
  <c r="C16" i="2"/>
  <c r="E16" i="2"/>
  <c r="P6" i="1"/>
  <c r="P4" i="1"/>
  <c r="J4" i="9"/>
  <c r="L4" i="9"/>
  <c r="J4" i="8"/>
  <c r="L4" i="8"/>
  <c r="G2" i="8"/>
  <c r="E5" i="8"/>
  <c r="G5" i="8" s="1"/>
  <c r="G2" i="9"/>
  <c r="E5" i="9"/>
  <c r="G5" i="9" s="1"/>
  <c r="J2" i="10"/>
  <c r="L2" i="10"/>
  <c r="E3" i="11"/>
  <c r="F5" i="11" s="1"/>
  <c r="F7" i="10"/>
  <c r="O7" i="10"/>
  <c r="L2" i="9"/>
  <c r="J2" i="9"/>
  <c r="L4" i="10"/>
  <c r="J4" i="10"/>
  <c r="I20" i="1"/>
  <c r="I19" i="1"/>
  <c r="B19" i="1" s="1"/>
  <c r="B6" i="2" s="1"/>
  <c r="O68" i="10"/>
  <c r="F68" i="10"/>
  <c r="H1" i="1" a="1"/>
  <c r="H1" i="1" s="1"/>
  <c r="A4" i="10"/>
  <c r="A5" i="10" s="1"/>
  <c r="E4" i="10"/>
  <c r="F2" i="8"/>
  <c r="D3" i="8"/>
  <c r="G2" i="11" l="1"/>
  <c r="D3" i="11"/>
  <c r="D4" i="11" s="1"/>
  <c r="I3" i="1"/>
  <c r="B20" i="1"/>
  <c r="C6" i="2" s="1"/>
  <c r="F3" i="8"/>
  <c r="D4" i="8"/>
  <c r="E5" i="11"/>
  <c r="G5" i="11" s="1"/>
  <c r="F3" i="9"/>
  <c r="D4" i="9"/>
  <c r="G3" i="8"/>
  <c r="N68" i="10"/>
  <c r="E3" i="10"/>
  <c r="F5" i="10" s="1"/>
  <c r="N7" i="10"/>
  <c r="V5" i="10" a="1"/>
  <c r="V5" i="10" s="1"/>
  <c r="N6" i="10" a="1"/>
  <c r="N6" i="10" s="1"/>
  <c r="F3" i="11" l="1"/>
  <c r="G3" i="11"/>
  <c r="D2" i="10"/>
  <c r="D3" i="10" s="1"/>
  <c r="G3" i="10" s="1"/>
  <c r="F4" i="9"/>
  <c r="G4" i="9"/>
  <c r="K3" i="9" s="1"/>
  <c r="E5" i="10"/>
  <c r="G5" i="10" s="1"/>
  <c r="F4" i="8"/>
  <c r="G4" i="8"/>
  <c r="K3" i="8" s="1"/>
  <c r="F4" i="11"/>
  <c r="G4" i="11"/>
  <c r="K3" i="11" s="1"/>
  <c r="I6" i="1"/>
  <c r="B6" i="1" s="1"/>
  <c r="C10" i="2" s="1"/>
  <c r="B3" i="1"/>
  <c r="I4" i="1"/>
  <c r="G2" i="10" l="1"/>
  <c r="F2" i="10"/>
  <c r="L3" i="11"/>
  <c r="J3" i="11"/>
  <c r="J3" i="9"/>
  <c r="L3" i="9"/>
  <c r="A6" i="2"/>
  <c r="B4" i="1"/>
  <c r="A10" i="2" s="1"/>
  <c r="D4" i="10"/>
  <c r="F3" i="10"/>
  <c r="J3" i="8"/>
  <c r="L3" i="8"/>
  <c r="F4" i="10" l="1"/>
  <c r="G4" i="10"/>
  <c r="K3" i="10" s="1"/>
  <c r="L3" i="10" l="1"/>
  <c r="J3" i="10"/>
</calcChain>
</file>

<file path=xl/sharedStrings.xml><?xml version="1.0" encoding="utf-8"?>
<sst xmlns="http://schemas.openxmlformats.org/spreadsheetml/2006/main" count="60731" uniqueCount="10747">
  <si>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</si>
  <si>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</si>
  <si>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</si>
  <si>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</si>
  <si>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</si>
  <si>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</si>
  <si>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</si>
  <si>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</si>
  <si>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</si>
  <si>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</si>
  <si>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</si>
  <si>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</si>
  <si>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</si>
  <si>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</si>
  <si>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</si>
  <si>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</si>
  <si>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</si>
  <si>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</si>
  <si>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</si>
  <si>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</si>
  <si>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</si>
  <si>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</si>
  <si>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</si>
  <si>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</si>
  <si>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</si>
  <si>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</si>
  <si>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</si>
  <si>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</si>
  <si>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</si>
  <si>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</si>
  <si>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</si>
  <si>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</si>
  <si>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</si>
  <si>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</si>
  <si>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</si>
  <si>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</si>
  <si>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</si>
  <si>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</si>
  <si>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</si>
  <si>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</si>
  <si>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</si>
  <si>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</si>
  <si>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</si>
  <si>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</si>
  <si>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</si>
  <si>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</si>
  <si>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</si>
  <si>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</si>
  <si>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</si>
  <si>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</si>
  <si>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</si>
  <si>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</si>
  <si>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</si>
  <si>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</si>
  <si>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</si>
  <si>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</si>
  <si>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</si>
  <si>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</si>
  <si>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</si>
  <si>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</si>
  <si>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</si>
  <si>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</si>
  <si>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</si>
  <si>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</si>
  <si>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</si>
  <si>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</si>
  <si>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</si>
  <si>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</si>
  <si>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</si>
  <si>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</si>
  <si>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</si>
  <si>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</si>
  <si>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</si>
  <si>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</si>
  <si>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</si>
  <si>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</si>
  <si>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</si>
  <si>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</si>
  <si>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</si>
  <si>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</si>
  <si>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</si>
  <si>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</si>
  <si>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</si>
  <si>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</si>
  <si>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</si>
  <si>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</si>
  <si>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</si>
  <si>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</si>
  <si>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</si>
  <si>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</si>
  <si>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</si>
  <si>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</si>
  <si>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</si>
  <si>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</si>
  <si>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</si>
  <si>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</si>
  <si>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</si>
  <si>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</si>
  <si>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</si>
  <si>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</si>
  <si>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</si>
  <si>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</si>
  <si>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</si>
  <si>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</si>
  <si>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</si>
  <si>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</si>
  <si>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</si>
  <si>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</si>
  <si>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03231741</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</si>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</sst>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7">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14" fontId="69" fillId="0" borderId="2" xfId="9" applyNumberFormat="1" applyFont="1"/>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393-438F-A4A7-8BA70471321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393-438F-A4A7-8BA70471321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393-438F-A4A7-8BA70471321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393-438F-A4A7-8BA70471321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1" customWidth="1"/>
    <col min="27" max="241" width="11.19921875" style="142" customWidth="1"/>
    <col min="242"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90"/>
      <c r="Y1" s="490"/>
      <c r="Z1" s="490"/>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307</v>
      </c>
      <c r="C3" s="334">
        <f t="shared" ref="C3:R3" si="0">COUNTIF($D$23:$D$499,C2)-C20</f>
        <v>1</v>
      </c>
      <c r="D3" s="334">
        <f t="shared" si="0"/>
        <v>3</v>
      </c>
      <c r="E3" s="334">
        <f t="shared" si="0"/>
        <v>16</v>
      </c>
      <c r="F3" s="334">
        <f t="shared" si="0"/>
        <v>2</v>
      </c>
      <c r="G3" s="334">
        <f t="shared" si="0"/>
        <v>8</v>
      </c>
      <c r="H3" s="334">
        <f t="shared" si="0"/>
        <v>18</v>
      </c>
      <c r="I3" s="334">
        <f t="shared" ca="1" si="0"/>
        <v>74</v>
      </c>
      <c r="J3" s="334">
        <f t="shared" si="0"/>
        <v>30</v>
      </c>
      <c r="K3" s="334">
        <f t="shared" si="0"/>
        <v>27</v>
      </c>
      <c r="L3" s="334">
        <f t="shared" si="0"/>
        <v>12</v>
      </c>
      <c r="M3" s="334">
        <f t="shared" si="0"/>
        <v>30</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5">
        <f ca="1">B5/B3</f>
        <v>0.90553745928338758</v>
      </c>
      <c r="C4" s="335">
        <f t="shared" ref="C4:R4" si="1">C5/(C3-C20)</f>
        <v>1</v>
      </c>
      <c r="D4" s="336">
        <f t="shared" si="1"/>
        <v>1</v>
      </c>
      <c r="E4" s="336">
        <f t="shared" si="1"/>
        <v>0.9375</v>
      </c>
      <c r="F4" s="336">
        <f t="shared" si="1"/>
        <v>0</v>
      </c>
      <c r="G4" s="336">
        <f t="shared" si="1"/>
        <v>1.1428571428571428</v>
      </c>
      <c r="H4" s="336">
        <f t="shared" si="1"/>
        <v>0.94444444444444442</v>
      </c>
      <c r="I4" s="336">
        <f t="shared" ca="1" si="1"/>
        <v>0.9178082191780822</v>
      </c>
      <c r="J4" s="336">
        <f t="shared" si="1"/>
        <v>1</v>
      </c>
      <c r="K4" s="336">
        <f t="shared" si="1"/>
        <v>1</v>
      </c>
      <c r="L4" s="336">
        <f t="shared" si="1"/>
        <v>1</v>
      </c>
      <c r="M4" s="336">
        <f t="shared" si="1"/>
        <v>0.9642857142857143</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29</v>
      </c>
      <c r="C6" s="375">
        <f t="shared" ref="C6:R6" si="3">IF(C3-C5&lt;0,0,C3-C5)</f>
        <v>0</v>
      </c>
      <c r="D6" s="412">
        <f t="shared" si="3"/>
        <v>0</v>
      </c>
      <c r="E6" s="412">
        <f t="shared" si="3"/>
        <v>1</v>
      </c>
      <c r="F6" s="412">
        <f t="shared" si="3"/>
        <v>2</v>
      </c>
      <c r="G6" s="412">
        <f t="shared" si="3"/>
        <v>0</v>
      </c>
      <c r="H6" s="412">
        <f t="shared" si="3"/>
        <v>1</v>
      </c>
      <c r="I6" s="412">
        <f t="shared" ca="1" si="3"/>
        <v>7</v>
      </c>
      <c r="J6" s="412">
        <f t="shared" si="3"/>
        <v>0</v>
      </c>
      <c r="K6" s="412">
        <f t="shared" si="3"/>
        <v>0</v>
      </c>
      <c r="L6" s="412">
        <f t="shared" si="3"/>
        <v>0</v>
      </c>
      <c r="M6" s="412">
        <f t="shared" si="3"/>
        <v>3</v>
      </c>
      <c r="N6" s="412">
        <f t="shared" si="3"/>
        <v>0</v>
      </c>
      <c r="O6" s="412">
        <f t="shared" si="3"/>
        <v>0</v>
      </c>
      <c r="P6" s="412">
        <f t="shared" ca="1" si="3"/>
        <v>15</v>
      </c>
      <c r="Q6" s="412">
        <f t="shared" si="3"/>
        <v>0</v>
      </c>
      <c r="R6" s="412">
        <f t="shared" si="3"/>
        <v>0</v>
      </c>
      <c r="S6" s="338" t="e">
        <f>IF(#REF!-#REF!&lt;0,0)</f>
        <v>#REF!</v>
      </c>
      <c r="T6" s="105"/>
      <c r="V6" s="105"/>
      <c r="X6" s="492"/>
      <c r="Y6" s="492"/>
      <c r="Z6" s="492"/>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5">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2"/>
      <c r="Y10" s="492"/>
      <c r="Z10" s="492"/>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5">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2"/>
      <c r="Y14" s="492"/>
      <c r="Z14" s="492"/>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5">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90"/>
      <c r="U18" s="490"/>
      <c r="V18" s="490"/>
    </row>
    <row r="19" spans="1:27" s="143" customFormat="1" ht="18.600000000000001" customHeight="1">
      <c r="A19" s="146" t="s">
        <v>23</v>
      </c>
      <c r="B19" s="328">
        <f ca="1">SUM(C19:R19)</f>
        <v>9</v>
      </c>
      <c r="C19" s="339">
        <f t="shared" ref="C19:R19" si="13">COUNTIFS($D$23:$D$492,C2,$F$23:$F$492,"*撤店*")</f>
        <v>0</v>
      </c>
      <c r="D19" s="339">
        <f t="shared" si="13"/>
        <v>1</v>
      </c>
      <c r="E19" s="339">
        <f t="shared" si="13"/>
        <v>1</v>
      </c>
      <c r="F19" s="339">
        <f t="shared" si="13"/>
        <v>0</v>
      </c>
      <c r="G19" s="339">
        <f t="shared" si="13"/>
        <v>0</v>
      </c>
      <c r="H19" s="339">
        <f t="shared" si="13"/>
        <v>0</v>
      </c>
      <c r="I19" s="339">
        <f t="shared" ca="1" si="13"/>
        <v>1</v>
      </c>
      <c r="J19" s="339">
        <f t="shared" si="13"/>
        <v>2</v>
      </c>
      <c r="K19" s="339">
        <f t="shared" si="13"/>
        <v>0</v>
      </c>
      <c r="L19" s="339">
        <f t="shared" si="13"/>
        <v>0</v>
      </c>
      <c r="M19" s="339">
        <f t="shared" si="13"/>
        <v>2</v>
      </c>
      <c r="N19" s="339">
        <f t="shared" si="13"/>
        <v>0</v>
      </c>
      <c r="O19" s="339">
        <f t="shared" si="13"/>
        <v>1</v>
      </c>
      <c r="P19" s="339">
        <f t="shared" ca="1" si="13"/>
        <v>1</v>
      </c>
      <c r="Q19" s="339">
        <f t="shared" si="13"/>
        <v>0</v>
      </c>
      <c r="R19" s="339">
        <f t="shared" si="13"/>
        <v>0</v>
      </c>
      <c r="S19" s="340">
        <f>COUNTIFS($D$23:$D$297,#REF!,$F$23:$F$297,"*撤店*")</f>
        <v>0</v>
      </c>
      <c r="T19" s="105"/>
      <c r="U19" s="105"/>
      <c r="V19" s="105"/>
      <c r="X19" s="492"/>
      <c r="Y19" s="492"/>
      <c r="Z19" s="492"/>
    </row>
    <row r="20" spans="1:27" s="143" customFormat="1" ht="18.600000000000001" customHeight="1">
      <c r="A20" s="146" t="s">
        <v>24</v>
      </c>
      <c r="B20" s="328">
        <f ca="1">SUM(C20:R20)</f>
        <v>4</v>
      </c>
      <c r="C20" s="340">
        <f t="shared" ref="C20:R20" si="14">COUNTIFS($D$23:$D$492,C2,$F$23:$F$492,"新開")</f>
        <v>0</v>
      </c>
      <c r="D20" s="340">
        <f t="shared" si="14"/>
        <v>0</v>
      </c>
      <c r="E20" s="340">
        <f t="shared" si="14"/>
        <v>0</v>
      </c>
      <c r="F20" s="340">
        <f t="shared" si="14"/>
        <v>0</v>
      </c>
      <c r="G20" s="340">
        <f t="shared" si="14"/>
        <v>1</v>
      </c>
      <c r="H20" s="340">
        <f t="shared" si="14"/>
        <v>0</v>
      </c>
      <c r="I20" s="340">
        <f t="shared" ca="1" si="14"/>
        <v>1</v>
      </c>
      <c r="J20" s="340">
        <f t="shared" si="14"/>
        <v>0</v>
      </c>
      <c r="K20" s="340">
        <f t="shared" si="14"/>
        <v>0</v>
      </c>
      <c r="L20" s="340">
        <f t="shared" si="14"/>
        <v>0</v>
      </c>
      <c r="M20" s="340">
        <f t="shared" si="14"/>
        <v>2</v>
      </c>
      <c r="N20" s="340">
        <f t="shared" si="14"/>
        <v>0</v>
      </c>
      <c r="O20" s="340">
        <f t="shared" si="14"/>
        <v>0</v>
      </c>
      <c r="P20" s="340">
        <f t="shared" ca="1" si="14"/>
        <v>0</v>
      </c>
      <c r="Q20" s="340">
        <f t="shared" si="14"/>
        <v>0</v>
      </c>
      <c r="R20" s="340">
        <f t="shared" si="14"/>
        <v>0</v>
      </c>
      <c r="S20" s="417"/>
      <c r="T20" s="105"/>
      <c r="U20" s="105"/>
      <c r="V20" s="105"/>
      <c r="X20" s="492"/>
      <c r="Y20" s="492"/>
      <c r="Z20" s="492"/>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2"/>
      <c r="Y21" s="492"/>
      <c r="Z21" s="492"/>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3" t="s">
        <v>47</v>
      </c>
      <c r="Y22" s="493" t="s">
        <v>48</v>
      </c>
      <c r="Z22" s="493"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4" t="str">
        <f>IF(VLOOKUP(A23,'0919門市清單主檔'!B:AD,29,FALSE)=0,"",VLOOKUP(A23,'0919門市清單主檔'!B:AD,29,FALSE))</f>
        <v>+EDC</v>
      </c>
      <c r="Y23" s="494">
        <f t="shared" ref="Y23:Y86" si="19">A23</f>
        <v>2399</v>
      </c>
      <c r="Z23" s="494"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4" t="str">
        <f>IF(VLOOKUP(A24,'0919門市清單主檔'!B:AD,29,FALSE)=0,"",VLOOKUP(A24,'0919門市清單主檔'!B:AD,29,FALSE))</f>
        <v>+EDC</v>
      </c>
      <c r="Y24" s="494">
        <f t="shared" si="19"/>
        <v>3913</v>
      </c>
      <c r="Z24" s="494"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4" t="str">
        <f>IF(VLOOKUP(A25,'0919門市清單主檔'!B:AD,29,FALSE)=0,"",VLOOKUP(A25,'0919門市清單主檔'!B:AD,29,FALSE))</f>
        <v>+EDC</v>
      </c>
      <c r="Y25" s="494">
        <f t="shared" si="19"/>
        <v>3921</v>
      </c>
      <c r="Z25" s="494"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4" t="str">
        <f>IF(VLOOKUP(A26,'0919門市清單主檔'!B:AD,29,FALSE)=0,"",VLOOKUP(A26,'0919門市清單主檔'!B:AD,29,FALSE))</f>
        <v>+EDC</v>
      </c>
      <c r="Y26" s="494">
        <f t="shared" si="19"/>
        <v>4316</v>
      </c>
      <c r="Z26" s="494"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4" t="str">
        <f>IF(VLOOKUP(A27,'0919門市清單主檔'!B:AD,29,FALSE)=0,"",VLOOKUP(A27,'0919門市清單主檔'!B:AD,29,FALSE))</f>
        <v>+EDC</v>
      </c>
      <c r="Y27" s="494">
        <f t="shared" si="19"/>
        <v>4788</v>
      </c>
      <c r="Z27" s="494"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4" t="str">
        <f>IF(VLOOKUP(A28,'0919門市清單主檔'!B:AD,29,FALSE)=0,"",VLOOKUP(A28,'0919門市清單主檔'!B:AD,29,FALSE))</f>
        <v>+EDC</v>
      </c>
      <c r="Y28" s="494">
        <f t="shared" si="19"/>
        <v>2109</v>
      </c>
      <c r="Z28" s="494"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4" t="str">
        <f>IF(VLOOKUP(A29,'0919門市清單主檔'!B:AD,29,FALSE)=0,"",VLOOKUP(A29,'0919門市清單主檔'!B:AD,29,FALSE))</f>
        <v>+EDC</v>
      </c>
      <c r="Y29" s="494">
        <f t="shared" si="19"/>
        <v>4852</v>
      </c>
      <c r="Z29" s="494"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4" t="str">
        <f>IF(VLOOKUP(A30,'0919門市清單主檔'!B:AD,29,FALSE)=0,"",VLOOKUP(A30,'0919門市清單主檔'!B:AD,29,FALSE))</f>
        <v>+EDC</v>
      </c>
      <c r="Y30" s="494">
        <f t="shared" si="19"/>
        <v>2375</v>
      </c>
      <c r="Z30" s="494"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4" t="str">
        <f>IF(VLOOKUP(A31,'0919門市清單主檔'!B:AD,29,FALSE)=0,"",VLOOKUP(A31,'0919門市清單主檔'!B:AD,29,FALSE))</f>
        <v>+EDC</v>
      </c>
      <c r="Y31" s="494">
        <f t="shared" si="19"/>
        <v>3017</v>
      </c>
      <c r="Z31" s="494"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4" t="str">
        <f>IF(VLOOKUP(A32,'0919門市清單主檔'!B:AD,29,FALSE)=0,"",VLOOKUP(A32,'0919門市清單主檔'!B:AD,29,FALSE))</f>
        <v>+EDC</v>
      </c>
      <c r="Y32" s="494">
        <f t="shared" si="19"/>
        <v>4690</v>
      </c>
      <c r="Z32" s="494"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4" t="str">
        <f>IF(VLOOKUP(A33,'0919門市清單主檔'!B:AD,29,FALSE)=0,"",VLOOKUP(A33,'0919門市清單主檔'!B:AD,29,FALSE))</f>
        <v>+EDC</v>
      </c>
      <c r="Y33" s="494">
        <f t="shared" si="19"/>
        <v>4825</v>
      </c>
      <c r="Z33" s="494"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4" t="str">
        <f>IF(VLOOKUP(A34,'0919門市清單主檔'!B:AD,29,FALSE)=0,"",VLOOKUP(A34,'0919門市清單主檔'!B:AD,29,FALSE))</f>
        <v>+EDC</v>
      </c>
      <c r="Y34" s="494">
        <f t="shared" si="19"/>
        <v>5162</v>
      </c>
      <c r="Z34" s="494"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4" t="str">
        <f>IF(VLOOKUP(A35,'0919門市清單主檔'!B:AD,29,FALSE)=0,"",VLOOKUP(A35,'0919門市清單主檔'!B:AD,29,FALSE))</f>
        <v>+EDC</v>
      </c>
      <c r="Y35" s="494">
        <f t="shared" si="19"/>
        <v>4528</v>
      </c>
      <c r="Z35" s="494"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4" t="str">
        <f>IF(VLOOKUP(A36,'0919門市清單主檔'!B:AD,29,FALSE)=0,"",VLOOKUP(A36,'0919門市清單主檔'!B:AD,29,FALSE))</f>
        <v>+EDC</v>
      </c>
      <c r="Y36" s="494">
        <f t="shared" si="19"/>
        <v>4259</v>
      </c>
      <c r="Z36" s="494"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4" t="str">
        <f>IF(VLOOKUP(A37,'0919門市清單主檔'!B:AD,29,FALSE)=0,"",VLOOKUP(A37,'0919門市清單主檔'!B:AD,29,FALSE))</f>
        <v>+EDC</v>
      </c>
      <c r="Y37" s="494">
        <f t="shared" si="19"/>
        <v>2306</v>
      </c>
      <c r="Z37" s="494"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4" t="str">
        <f>IF(VLOOKUP(A38,'0919門市清單主檔'!B:AD,29,FALSE)=0,"",VLOOKUP(A38,'0919門市清單主檔'!B:AD,29,FALSE))</f>
        <v>+EDC</v>
      </c>
      <c r="Y38" s="494">
        <f t="shared" si="19"/>
        <v>4764</v>
      </c>
      <c r="Z38" s="494"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4" t="str">
        <f>IF(VLOOKUP(A39,'0919門市清單主檔'!B:AD,29,FALSE)=0,"",VLOOKUP(A39,'0919門市清單主檔'!B:AD,29,FALSE))</f>
        <v>+EDC</v>
      </c>
      <c r="Y39" s="494">
        <f t="shared" si="19"/>
        <v>5074</v>
      </c>
      <c r="Z39" s="494"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4" t="str">
        <f>IF(VLOOKUP(A40,'0919門市清單主檔'!B:AD,29,FALSE)=0,"",VLOOKUP(A40,'0919門市清單主檔'!B:AD,29,FALSE))</f>
        <v>+EDC</v>
      </c>
      <c r="Y40" s="494">
        <f t="shared" si="19"/>
        <v>3458</v>
      </c>
      <c r="Z40" s="494"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4" t="str">
        <f>IF(VLOOKUP(A41,'0919門市清單主檔'!B:AD,29,FALSE)=0,"",VLOOKUP(A41,'0919門市清單主檔'!B:AD,29,FALSE))</f>
        <v>+EDC</v>
      </c>
      <c r="Y41" s="494">
        <f t="shared" si="19"/>
        <v>2442</v>
      </c>
      <c r="Z41" s="494"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4" t="str">
        <f>IF(VLOOKUP(A42,'0919門市清單主檔'!B:AD,29,FALSE)=0,"",VLOOKUP(A42,'0919門市清單主檔'!B:AD,29,FALSE))</f>
        <v>+EDC</v>
      </c>
      <c r="Y42" s="494">
        <f t="shared" si="19"/>
        <v>4243</v>
      </c>
      <c r="Z42" s="494"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4" t="str">
        <f>IF(VLOOKUP(A43,'0919門市清單主檔'!B:AD,29,FALSE)=0,"",VLOOKUP(A43,'0919門市清單主檔'!B:AD,29,FALSE))</f>
        <v>+EDC</v>
      </c>
      <c r="Y43" s="494">
        <f t="shared" si="19"/>
        <v>3890</v>
      </c>
      <c r="Z43" s="494"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4" t="str">
        <f>IF(VLOOKUP(A44,'0919門市清單主檔'!B:AD,29,FALSE)=0,"",VLOOKUP(A44,'0919門市清單主檔'!B:AD,29,FALSE))</f>
        <v>+EDC</v>
      </c>
      <c r="Y44" s="494">
        <f t="shared" si="19"/>
        <v>4679</v>
      </c>
      <c r="Z44" s="494"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4" t="str">
        <f>IF(VLOOKUP(A45,'0919門市清單主檔'!B:AD,29,FALSE)=0,"",VLOOKUP(A45,'0919門市清單主檔'!B:AD,29,FALSE))</f>
        <v>+EDC</v>
      </c>
      <c r="Y45" s="494">
        <f t="shared" si="19"/>
        <v>3785</v>
      </c>
      <c r="Z45" s="494"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4" t="str">
        <f>IF(VLOOKUP(A46,'0919門市清單主檔'!B:AD,29,FALSE)=0,"",VLOOKUP(A46,'0919門市清單主檔'!B:AD,29,FALSE))</f>
        <v>+EDC</v>
      </c>
      <c r="Y46" s="494">
        <f t="shared" si="19"/>
        <v>5197</v>
      </c>
      <c r="Z46" s="494"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4" t="str">
        <f>IF(VLOOKUP(A47,'0919門市清單主檔'!B:AD,29,FALSE)=0,"",VLOOKUP(A47,'0919門市清單主檔'!B:AD,29,FALSE))</f>
        <v>+EDC</v>
      </c>
      <c r="Y47" s="494">
        <f t="shared" si="19"/>
        <v>3883</v>
      </c>
      <c r="Z47" s="494"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4" t="str">
        <f>IF(VLOOKUP(A48,'0919門市清單主檔'!B:AD,29,FALSE)=0,"",VLOOKUP(A48,'0919門市清單主檔'!B:AD,29,FALSE))</f>
        <v>+EDC</v>
      </c>
      <c r="Y48" s="494">
        <f t="shared" si="19"/>
        <v>2422</v>
      </c>
      <c r="Z48" s="494"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4" t="str">
        <f>IF(VLOOKUP(A49,'0919門市清單主檔'!B:AD,29,FALSE)=0,"",VLOOKUP(A49,'0919門市清單主檔'!B:AD,29,FALSE))</f>
        <v>+EDC</v>
      </c>
      <c r="Y49" s="494">
        <f t="shared" si="19"/>
        <v>2540</v>
      </c>
      <c r="Z49" s="494"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4" t="str">
        <f>IF(VLOOKUP(A50,'0919門市清單主檔'!B:AD,29,FALSE)=0,"",VLOOKUP(A50,'0919門市清單主檔'!B:AD,29,FALSE))</f>
        <v>+EDC</v>
      </c>
      <c r="Y50" s="494" t="str">
        <f t="shared" si="19"/>
        <v>D111</v>
      </c>
      <c r="Z50" s="494"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4" t="str">
        <f>IF(VLOOKUP(A51,'0919門市清單主檔'!B:AD,29,FALSE)=0,"",VLOOKUP(A51,'0919門市清單主檔'!B:AD,29,FALSE))</f>
        <v>+EDC</v>
      </c>
      <c r="Y51" s="494">
        <f t="shared" si="19"/>
        <v>5451</v>
      </c>
      <c r="Z51" s="494"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4" t="str">
        <f>IF(VLOOKUP(A52,'0919門市清單主檔'!B:AD,29,FALSE)=0,"",VLOOKUP(A52,'0919門市清單主檔'!B:AD,29,FALSE))</f>
        <v>+EDC</v>
      </c>
      <c r="Y52" s="494">
        <f t="shared" si="19"/>
        <v>4715</v>
      </c>
      <c r="Z52" s="494"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4" t="str">
        <f>IF(VLOOKUP(A53,'0919門市清單主檔'!B:AD,29,FALSE)=0,"",VLOOKUP(A53,'0919門市清單主檔'!B:AD,29,FALSE))</f>
        <v>+EDC</v>
      </c>
      <c r="Y53" s="494">
        <f t="shared" si="19"/>
        <v>3878</v>
      </c>
      <c r="Z53" s="494"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4" t="str">
        <f>IF(VLOOKUP(A54,'0919門市清單主檔'!B:AD,29,FALSE)=0,"",VLOOKUP(A54,'0919門市清單主檔'!B:AD,29,FALSE))</f>
        <v>+EDC</v>
      </c>
      <c r="Y54" s="494">
        <f t="shared" si="19"/>
        <v>4057</v>
      </c>
      <c r="Z54" s="494"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4" t="str">
        <f>IF(VLOOKUP(A55,'0919門市清單主檔'!B:AD,29,FALSE)=0,"",VLOOKUP(A55,'0919門市清單主檔'!B:AD,29,FALSE))</f>
        <v/>
      </c>
      <c r="Y55" s="494" t="str">
        <f t="shared" si="19"/>
        <v>L519</v>
      </c>
      <c r="Z55" s="494"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4" t="str">
        <f>IF(VLOOKUP(A56,'0919門市清單主檔'!B:AD,29,FALSE)=0,"",VLOOKUP(A56,'0919門市清單主檔'!B:AD,29,FALSE))</f>
        <v>+EDC</v>
      </c>
      <c r="Y56" s="494">
        <f t="shared" si="19"/>
        <v>4326</v>
      </c>
      <c r="Z56" s="494"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4" t="str">
        <f>IF(VLOOKUP(A57,'0919門市清單主檔'!B:AD,29,FALSE)=0,"",VLOOKUP(A57,'0919門市清單主檔'!B:AD,29,FALSE))</f>
        <v>+EDC</v>
      </c>
      <c r="Y57" s="494">
        <f t="shared" si="19"/>
        <v>4834</v>
      </c>
      <c r="Z57" s="494"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4" t="str">
        <f>IF(VLOOKUP(A58,'0919門市清單主檔'!B:AD,29,FALSE)=0,"",VLOOKUP(A58,'0919門市清單主檔'!B:AD,29,FALSE))</f>
        <v/>
      </c>
      <c r="Y58" s="494" t="str">
        <f t="shared" si="19"/>
        <v>L551</v>
      </c>
      <c r="Z58" s="494"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4" t="str">
        <f>IF(VLOOKUP(A59,'0919門市清單主檔'!B:AD,29,FALSE)=0,"",VLOOKUP(A59,'0919門市清單主檔'!B:AD,29,FALSE))</f>
        <v>+EDC</v>
      </c>
      <c r="Y59" s="494">
        <f t="shared" si="19"/>
        <v>4538</v>
      </c>
      <c r="Z59" s="494"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4" t="str">
        <f>IF(VLOOKUP(A60,'0919門市清單主檔'!B:AD,29,FALSE)=0,"",VLOOKUP(A60,'0919門市清單主檔'!B:AD,29,FALSE))</f>
        <v>+EDC</v>
      </c>
      <c r="Y60" s="494">
        <f t="shared" si="19"/>
        <v>4196</v>
      </c>
      <c r="Z60" s="494"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4" t="str">
        <f>IF(VLOOKUP(A61,'0919門市清單主檔'!B:AD,29,FALSE)=0,"",VLOOKUP(A61,'0919門市清單主檔'!B:AD,29,FALSE))</f>
        <v>+EDC</v>
      </c>
      <c r="Y61" s="494">
        <f t="shared" si="19"/>
        <v>4191</v>
      </c>
      <c r="Z61" s="494"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4" t="str">
        <f>IF(VLOOKUP(A62,'0919門市清單主檔'!B:AD,29,FALSE)=0,"",VLOOKUP(A62,'0919門市清單主檔'!B:AD,29,FALSE))</f>
        <v>+EDC</v>
      </c>
      <c r="Y62" s="494">
        <f t="shared" si="19"/>
        <v>4656</v>
      </c>
      <c r="Z62" s="494"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4" t="str">
        <f>IF(VLOOKUP(A63,'0919門市清單主檔'!B:AD,29,FALSE)=0,"",VLOOKUP(A63,'0919門市清單主檔'!B:AD,29,FALSE))</f>
        <v>+EDC</v>
      </c>
      <c r="Y63" s="494">
        <f t="shared" si="19"/>
        <v>3606</v>
      </c>
      <c r="Z63" s="494"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4" t="str">
        <f>IF(VLOOKUP(A64,'0919門市清單主檔'!B:AD,29,FALSE)=0,"",VLOOKUP(A64,'0919門市清單主檔'!B:AD,29,FALSE))</f>
        <v>+EDC</v>
      </c>
      <c r="Y64" s="494" t="str">
        <f t="shared" si="19"/>
        <v>D649</v>
      </c>
      <c r="Z64" s="494"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4" t="str">
        <f>IF(VLOOKUP(A65,'0919門市清單主檔'!B:AD,29,FALSE)=0,"",VLOOKUP(A65,'0919門市清單主檔'!B:AD,29,FALSE))</f>
        <v>+EDC</v>
      </c>
      <c r="Y65" s="494">
        <f t="shared" si="19"/>
        <v>4210</v>
      </c>
      <c r="Z65" s="494"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4" t="str">
        <f>IF(VLOOKUP(A66,'0919門市清單主檔'!B:AD,29,FALSE)=0,"",VLOOKUP(A66,'0919門市清單主檔'!B:AD,29,FALSE))</f>
        <v>+EDC</v>
      </c>
      <c r="Y66" s="494">
        <f t="shared" si="19"/>
        <v>3770</v>
      </c>
      <c r="Z66" s="494"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4" t="str">
        <f>IF(VLOOKUP(A67,'0919門市清單主檔'!B:AD,29,FALSE)=0,"",VLOOKUP(A67,'0919門市清單主檔'!B:AD,29,FALSE))</f>
        <v>+EDC</v>
      </c>
      <c r="Y67" s="494">
        <f t="shared" si="19"/>
        <v>3052</v>
      </c>
      <c r="Z67" s="494"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4" t="str">
        <f>IF(VLOOKUP(A68,'0919門市清單主檔'!B:AD,29,FALSE)=0,"",VLOOKUP(A68,'0919門市清單主檔'!B:AD,29,FALSE))</f>
        <v>+EDC</v>
      </c>
      <c r="Y68" s="494" t="str">
        <f t="shared" si="19"/>
        <v>D174</v>
      </c>
      <c r="Z68" s="494"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4" t="str">
        <f>IF(VLOOKUP(A69,'0919門市清單主檔'!B:AD,29,FALSE)=0,"",VLOOKUP(A69,'0919門市清單主檔'!B:AD,29,FALSE))</f>
        <v>+EDC</v>
      </c>
      <c r="Y69" s="494">
        <f t="shared" si="19"/>
        <v>5428</v>
      </c>
      <c r="Z69" s="494"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4" t="str">
        <f>IF(VLOOKUP(A70,'0919門市清單主檔'!B:AD,29,FALSE)=0,"",VLOOKUP(A70,'0919門市清單主檔'!B:AD,29,FALSE))</f>
        <v>+EDC</v>
      </c>
      <c r="Y70" s="494">
        <f t="shared" si="19"/>
        <v>5364</v>
      </c>
      <c r="Z70" s="494"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4" t="str">
        <f>IF(VLOOKUP(A71,'0919門市清單主檔'!B:AD,29,FALSE)=0,"",VLOOKUP(A71,'0919門市清單主檔'!B:AD,29,FALSE))</f>
        <v>+EDC</v>
      </c>
      <c r="Y71" s="494">
        <f t="shared" si="19"/>
        <v>4483</v>
      </c>
      <c r="Z71" s="494"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4" t="str">
        <f>IF(VLOOKUP(A72,'0919門市清單主檔'!B:AD,29,FALSE)=0,"",VLOOKUP(A72,'0919門市清單主檔'!B:AD,29,FALSE))</f>
        <v>+EDC</v>
      </c>
      <c r="Y72" s="494">
        <f t="shared" si="19"/>
        <v>4514</v>
      </c>
      <c r="Z72" s="494"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4" t="str">
        <f>IF(VLOOKUP(A73,'0919門市清單主檔'!B:AD,29,FALSE)=0,"",VLOOKUP(A73,'0919門市清單主檔'!B:AD,29,FALSE))</f>
        <v>+EDC</v>
      </c>
      <c r="Y73" s="494">
        <f t="shared" si="19"/>
        <v>4609</v>
      </c>
      <c r="Z73" s="494"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4" t="str">
        <f>IF(VLOOKUP(A74,'0919門市清單主檔'!B:AD,29,FALSE)=0,"",VLOOKUP(A74,'0919門市清單主檔'!B:AD,29,FALSE))</f>
        <v>+EDC</v>
      </c>
      <c r="Y74" s="494">
        <f t="shared" si="19"/>
        <v>4312</v>
      </c>
      <c r="Z74" s="494"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4" t="str">
        <f>IF(VLOOKUP(A75,'0919門市清單主檔'!B:AD,29,FALSE)=0,"",VLOOKUP(A75,'0919門市清單主檔'!B:AD,29,FALSE))</f>
        <v>+EDC</v>
      </c>
      <c r="Y75" s="494">
        <f t="shared" si="19"/>
        <v>5457</v>
      </c>
      <c r="Z75" s="494"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4" t="str">
        <f>IF(VLOOKUP(A76,'0919門市清單主檔'!B:AD,29,FALSE)=0,"",VLOOKUP(A76,'0919門市清單主檔'!B:AD,29,FALSE))</f>
        <v>+EDC</v>
      </c>
      <c r="Y76" s="494">
        <f t="shared" si="19"/>
        <v>4282</v>
      </c>
      <c r="Z76" s="494"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4" t="str">
        <f>IF(VLOOKUP(A77,'0919門市清單主檔'!B:AD,29,FALSE)=0,"",VLOOKUP(A77,'0919門市清單主檔'!B:AD,29,FALSE))</f>
        <v>+EDC</v>
      </c>
      <c r="Y77" s="494">
        <f t="shared" si="19"/>
        <v>3358</v>
      </c>
      <c r="Z77" s="494"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4" t="str">
        <f>IF(VLOOKUP(A78,'0919門市清單主檔'!B:AD,29,FALSE)=0,"",VLOOKUP(A78,'0919門市清單主檔'!B:AD,29,FALSE))</f>
        <v>+EDC</v>
      </c>
      <c r="Y78" s="494">
        <f t="shared" si="19"/>
        <v>2303</v>
      </c>
      <c r="Z78" s="494"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4" t="str">
        <f>IF(VLOOKUP(A79,'0919門市清單主檔'!B:AD,29,FALSE)=0,"",VLOOKUP(A79,'0919門市清單主檔'!B:AD,29,FALSE))</f>
        <v>+EDC</v>
      </c>
      <c r="Y79" s="494">
        <f t="shared" si="19"/>
        <v>5080</v>
      </c>
      <c r="Z79" s="494"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4" t="str">
        <f>IF(VLOOKUP(A80,'0919門市清單主檔'!B:AD,29,FALSE)=0,"",VLOOKUP(A80,'0919門市清單主檔'!B:AD,29,FALSE))</f>
        <v>+EDC</v>
      </c>
      <c r="Y80" s="494">
        <f t="shared" si="19"/>
        <v>2237</v>
      </c>
      <c r="Z80" s="494"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4" t="str">
        <f>IF(VLOOKUP(A81,'0919門市清單主檔'!B:AD,29,FALSE)=0,"",VLOOKUP(A81,'0919門市清單主檔'!B:AD,29,FALSE))</f>
        <v>+EDC</v>
      </c>
      <c r="Y81" s="494">
        <f t="shared" si="19"/>
        <v>4844</v>
      </c>
      <c r="Z81" s="494"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4" t="str">
        <f>IF(VLOOKUP(A82,'0919門市清單主檔'!B:AD,29,FALSE)=0,"",VLOOKUP(A82,'0919門市清單主檔'!B:AD,29,FALSE))</f>
        <v>+EDC</v>
      </c>
      <c r="Y82" s="494">
        <f t="shared" si="19"/>
        <v>2911</v>
      </c>
      <c r="Z82" s="494"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4" t="str">
        <f>IF(VLOOKUP(A83,'0919門市清單主檔'!B:AD,29,FALSE)=0,"",VLOOKUP(A83,'0919門市清單主檔'!B:AD,29,FALSE))</f>
        <v>+EDC</v>
      </c>
      <c r="Y83" s="494">
        <f t="shared" si="19"/>
        <v>4536</v>
      </c>
      <c r="Z83" s="494"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4" t="str">
        <f>IF(VLOOKUP(A84,'0919門市清單主檔'!B:AD,29,FALSE)=0,"",VLOOKUP(A84,'0919門市清單主檔'!B:AD,29,FALSE))</f>
        <v>+EDC</v>
      </c>
      <c r="Y84" s="494">
        <f t="shared" si="19"/>
        <v>4573</v>
      </c>
      <c r="Z84" s="494"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4" t="str">
        <f>IF(VLOOKUP(A85,'0919門市清單主檔'!B:AD,29,FALSE)=0,"",VLOOKUP(A85,'0919門市清單主檔'!B:AD,29,FALSE))</f>
        <v>+EDC</v>
      </c>
      <c r="Y85" s="494">
        <f t="shared" si="19"/>
        <v>4770</v>
      </c>
      <c r="Z85" s="494"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4" t="str">
        <f>IF(VLOOKUP(A86,'0919門市清單主檔'!B:AD,29,FALSE)=0,"",VLOOKUP(A86,'0919門市清單主檔'!B:AD,29,FALSE))</f>
        <v>+EDC</v>
      </c>
      <c r="Y86" s="494" t="str">
        <f t="shared" si="19"/>
        <v>C216</v>
      </c>
      <c r="Z86" s="494"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4" t="str">
        <f>IF(VLOOKUP(A87,'0919門市清單主檔'!B:AD,29,FALSE)=0,"",VLOOKUP(A87,'0919門市清單主檔'!B:AD,29,FALSE))</f>
        <v>+EDC</v>
      </c>
      <c r="Y87" s="494">
        <f t="shared" ref="Y87:Y150" si="24">A87</f>
        <v>5401</v>
      </c>
      <c r="Z87" s="494"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4" t="str">
        <f>IF(VLOOKUP(A88,'0919門市清單主檔'!B:AD,29,FALSE)=0,"",VLOOKUP(A88,'0919門市清單主檔'!B:AD,29,FALSE))</f>
        <v>+EDC</v>
      </c>
      <c r="Y88" s="494">
        <f t="shared" si="24"/>
        <v>2749</v>
      </c>
      <c r="Z88" s="494"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4" t="str">
        <f>IF(VLOOKUP(A89,'0919門市清單主檔'!B:AD,29,FALSE)=0,"",VLOOKUP(A89,'0919門市清單主檔'!B:AD,29,FALSE))</f>
        <v>+EDC</v>
      </c>
      <c r="Y89" s="494">
        <f t="shared" si="24"/>
        <v>4739</v>
      </c>
      <c r="Z89" s="494"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4" t="str">
        <f>IF(VLOOKUP(A90,'0919門市清單主檔'!B:AD,29,FALSE)=0,"",VLOOKUP(A90,'0919門市清單主檔'!B:AD,29,FALSE))</f>
        <v>+EDC</v>
      </c>
      <c r="Y90" s="494">
        <f t="shared" si="24"/>
        <v>4153</v>
      </c>
      <c r="Z90" s="494"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4" t="str">
        <f>IF(VLOOKUP(A91,'0919門市清單主檔'!B:AD,29,FALSE)=0,"",VLOOKUP(A91,'0919門市清單主檔'!B:AD,29,FALSE))</f>
        <v>+EDC</v>
      </c>
      <c r="Y91" s="494">
        <f t="shared" si="24"/>
        <v>2014</v>
      </c>
      <c r="Z91" s="494"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4" t="str">
        <f>IF(VLOOKUP(A92,'0919門市清單主檔'!B:AD,29,FALSE)=0,"",VLOOKUP(A92,'0919門市清單主檔'!B:AD,29,FALSE))</f>
        <v>+EDC</v>
      </c>
      <c r="Y92" s="494">
        <f t="shared" si="24"/>
        <v>2209</v>
      </c>
      <c r="Z92" s="494"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4" t="str">
        <f>IF(VLOOKUP(A93,'0919門市清單主檔'!B:AD,29,FALSE)=0,"",VLOOKUP(A93,'0919門市清單主檔'!B:AD,29,FALSE))</f>
        <v>+EDC</v>
      </c>
      <c r="Y93" s="494" t="str">
        <f t="shared" si="24"/>
        <v>D057</v>
      </c>
      <c r="Z93" s="494"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4" t="str">
        <f>IF(VLOOKUP(A94,'0919門市清單主檔'!B:AD,29,FALSE)=0,"",VLOOKUP(A94,'0919門市清單主檔'!B:AD,29,FALSE))</f>
        <v>+EDC</v>
      </c>
      <c r="Y94" s="494">
        <f t="shared" si="24"/>
        <v>4970</v>
      </c>
      <c r="Z94" s="494"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4" t="str">
        <f>IF(VLOOKUP(A95,'0919門市清單主檔'!B:AD,29,FALSE)=0,"",VLOOKUP(A95,'0919門市清單主檔'!B:AD,29,FALSE))</f>
        <v>+EDC</v>
      </c>
      <c r="Y95" s="494">
        <f t="shared" si="24"/>
        <v>3082</v>
      </c>
      <c r="Z95" s="494"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4" t="str">
        <f>IF(VLOOKUP(A96,'0919門市清單主檔'!B:AD,29,FALSE)=0,"",VLOOKUP(A96,'0919門市清單主檔'!B:AD,29,FALSE))</f>
        <v>+EDC</v>
      </c>
      <c r="Y96" s="494">
        <f t="shared" si="24"/>
        <v>2941</v>
      </c>
      <c r="Z96" s="494"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4" t="str">
        <f>IF(VLOOKUP(A97,'0919門市清單主檔'!B:AD,29,FALSE)=0,"",VLOOKUP(A97,'0919門市清單主檔'!B:AD,29,FALSE))</f>
        <v>+EDC</v>
      </c>
      <c r="Y97" s="494">
        <f t="shared" si="24"/>
        <v>3968</v>
      </c>
      <c r="Z97" s="494"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4" t="str">
        <f>IF(VLOOKUP(A98,'0919門市清單主檔'!B:AD,29,FALSE)=0,"",VLOOKUP(A98,'0919門市清單主檔'!B:AD,29,FALSE))</f>
        <v>+EDC</v>
      </c>
      <c r="Y98" s="494">
        <f t="shared" si="24"/>
        <v>4019</v>
      </c>
      <c r="Z98" s="494"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4" t="str">
        <f>IF(VLOOKUP(A99,'0919門市清單主檔'!B:AD,29,FALSE)=0,"",VLOOKUP(A99,'0919門市清單主檔'!B:AD,29,FALSE))</f>
        <v>+EDC</v>
      </c>
      <c r="Y99" s="494">
        <f t="shared" si="24"/>
        <v>2315</v>
      </c>
      <c r="Z99" s="494"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4" t="str">
        <f>IF(VLOOKUP(A100,'0919門市清單主檔'!B:AD,29,FALSE)=0,"",VLOOKUP(A100,'0919門市清單主檔'!B:AD,29,FALSE))</f>
        <v>+EDC</v>
      </c>
      <c r="Y100" s="494">
        <f t="shared" si="24"/>
        <v>4572</v>
      </c>
      <c r="Z100" s="494"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4" t="str">
        <f>IF(VLOOKUP(A101,'0919門市清單主檔'!B:AD,29,FALSE)=0,"",VLOOKUP(A101,'0919門市清單主檔'!B:AD,29,FALSE))</f>
        <v/>
      </c>
      <c r="Y101" s="494" t="str">
        <f t="shared" si="24"/>
        <v>L556</v>
      </c>
      <c r="Z101" s="494"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4" t="str">
        <f>IF(VLOOKUP(A102,'0919門市清單主檔'!B:AD,29,FALSE)=0,"",VLOOKUP(A102,'0919門市清單主檔'!B:AD,29,FALSE))</f>
        <v/>
      </c>
      <c r="Y102" s="494" t="str">
        <f t="shared" si="24"/>
        <v>L565</v>
      </c>
      <c r="Z102" s="494"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4" t="str">
        <f>IF(VLOOKUP(A103,'0919門市清單主檔'!B:AD,29,FALSE)=0,"",VLOOKUP(A103,'0919門市清單主檔'!B:AD,29,FALSE))</f>
        <v>+EDC</v>
      </c>
      <c r="Y103" s="494" t="str">
        <f t="shared" si="24"/>
        <v>D070</v>
      </c>
      <c r="Z103" s="494"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4" t="str">
        <f>IF(VLOOKUP(A104,'0919門市清單主檔'!B:AD,29,FALSE)=0,"",VLOOKUP(A104,'0919門市清單主檔'!B:AD,29,FALSE))</f>
        <v>+EDC</v>
      </c>
      <c r="Y104" s="494">
        <f t="shared" si="24"/>
        <v>4352</v>
      </c>
      <c r="Z104" s="494"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4" t="str">
        <f>IF(VLOOKUP(A105,'0919門市清單主檔'!B:AD,29,FALSE)=0,"",VLOOKUP(A105,'0919門市清單主檔'!B:AD,29,FALSE))</f>
        <v>+EDC</v>
      </c>
      <c r="Y105" s="494">
        <f t="shared" si="24"/>
        <v>4241</v>
      </c>
      <c r="Z105" s="494"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4" t="str">
        <f>IF(VLOOKUP(A106,'0919門市清單主檔'!B:AD,29,FALSE)=0,"",VLOOKUP(A106,'0919門市清單主檔'!B:AD,29,FALSE))</f>
        <v>+EDC</v>
      </c>
      <c r="Y106" s="494">
        <f t="shared" si="24"/>
        <v>5245</v>
      </c>
      <c r="Z106" s="494"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4" t="str">
        <f>IF(VLOOKUP(A107,'0919門市清單主檔'!B:AD,29,FALSE)=0,"",VLOOKUP(A107,'0919門市清單主檔'!B:AD,29,FALSE))</f>
        <v>+EDC</v>
      </c>
      <c r="Y107" s="494">
        <f t="shared" si="24"/>
        <v>2222</v>
      </c>
      <c r="Z107" s="494"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4" t="str">
        <f>IF(VLOOKUP(A108,'0919門市清單主檔'!B:AD,29,FALSE)=0,"",VLOOKUP(A108,'0919門市清單主檔'!B:AD,29,FALSE))</f>
        <v>+EDC</v>
      </c>
      <c r="Y108" s="494">
        <f t="shared" si="24"/>
        <v>2390</v>
      </c>
      <c r="Z108" s="494"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4" t="str">
        <f>IF(VLOOKUP(A109,'0919門市清單主檔'!B:AD,29,FALSE)=0,"",VLOOKUP(A109,'0919門市清單主檔'!B:AD,29,FALSE))</f>
        <v>+EDC</v>
      </c>
      <c r="Y109" s="494">
        <f t="shared" si="24"/>
        <v>2428</v>
      </c>
      <c r="Z109" s="494"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4" t="str">
        <f>IF(VLOOKUP(A110,'0919門市清單主檔'!B:AD,29,FALSE)=0,"",VLOOKUP(A110,'0919門市清單主檔'!B:AD,29,FALSE))</f>
        <v>+EDC</v>
      </c>
      <c r="Y110" s="494">
        <f t="shared" si="24"/>
        <v>2596</v>
      </c>
      <c r="Z110" s="494"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4" t="str">
        <f>IF(VLOOKUP(A111,'0919門市清單主檔'!B:AD,29,FALSE)=0,"",VLOOKUP(A111,'0919門市清單主檔'!B:AD,29,FALSE))</f>
        <v>+EDC</v>
      </c>
      <c r="Y111" s="494">
        <f t="shared" si="24"/>
        <v>4503</v>
      </c>
      <c r="Z111" s="494"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4" t="str">
        <f>IF(VLOOKUP(A112,'0919門市清單主檔'!B:AD,29,FALSE)=0,"",VLOOKUP(A112,'0919門市清單主檔'!B:AD,29,FALSE))</f>
        <v>+EDC</v>
      </c>
      <c r="Y112" s="494">
        <f t="shared" si="24"/>
        <v>4902</v>
      </c>
      <c r="Z112" s="494"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4" t="str">
        <f>IF(VLOOKUP(A113,'0919門市清單主檔'!B:AD,29,FALSE)=0,"",VLOOKUP(A113,'0919門市清單主檔'!B:AD,29,FALSE))</f>
        <v/>
      </c>
      <c r="Y113" s="494">
        <f t="shared" si="24"/>
        <v>4981</v>
      </c>
      <c r="Z113" s="494"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4" t="str">
        <f>IF(VLOOKUP(A114,'0919門市清單主檔'!B:AD,29,FALSE)=0,"",VLOOKUP(A114,'0919門市清單主檔'!B:AD,29,FALSE))</f>
        <v/>
      </c>
      <c r="Y114" s="494">
        <f t="shared" si="24"/>
        <v>5016</v>
      </c>
      <c r="Z114" s="494"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4" t="str">
        <f>IF(VLOOKUP(A115,'0919門市清單主檔'!B:AD,29,FALSE)=0,"",VLOOKUP(A115,'0919門市清單主檔'!B:AD,29,FALSE))</f>
        <v>+EDC</v>
      </c>
      <c r="Y115" s="494">
        <f t="shared" si="24"/>
        <v>2062</v>
      </c>
      <c r="Z115" s="494"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4" t="str">
        <f>IF(VLOOKUP(A116,'0919門市清單主檔'!B:AD,29,FALSE)=0,"",VLOOKUP(A116,'0919門市清單主檔'!B:AD,29,FALSE))</f>
        <v>+EDC</v>
      </c>
      <c r="Y116" s="494" t="str">
        <f t="shared" si="24"/>
        <v>C672</v>
      </c>
      <c r="Z116" s="494"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4" t="str">
        <f>IF(VLOOKUP(A117,'0919門市清單主檔'!B:AD,29,FALSE)=0,"",VLOOKUP(A117,'0919門市清單主檔'!B:AD,29,FALSE))</f>
        <v>+EDC</v>
      </c>
      <c r="Y117" s="494">
        <f t="shared" si="24"/>
        <v>4701</v>
      </c>
      <c r="Z117" s="494"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4" t="str">
        <f>IF(VLOOKUP(A118,'0919門市清單主檔'!B:AD,29,FALSE)=0,"",VLOOKUP(A118,'0919門市清單主檔'!B:AD,29,FALSE))</f>
        <v>+EDC</v>
      </c>
      <c r="Y118" s="494">
        <f t="shared" si="24"/>
        <v>4125</v>
      </c>
      <c r="Z118" s="494"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4" t="str">
        <f>IF(VLOOKUP(A119,'0919門市清單主檔'!B:AD,29,FALSE)=0,"",VLOOKUP(A119,'0919門市清單主檔'!B:AD,29,FALSE))</f>
        <v>+EDC</v>
      </c>
      <c r="Y119" s="494">
        <f t="shared" si="24"/>
        <v>3569</v>
      </c>
      <c r="Z119" s="494"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4" t="str">
        <f>IF(VLOOKUP(A120,'0919門市清單主檔'!B:AD,29,FALSE)=0,"",VLOOKUP(A120,'0919門市清單主檔'!B:AD,29,FALSE))</f>
        <v>+EDC</v>
      </c>
      <c r="Y120" s="494">
        <f t="shared" si="24"/>
        <v>4155</v>
      </c>
      <c r="Z120" s="494"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4" t="str">
        <f>IF(VLOOKUP(A121,'0919門市清單主檔'!B:AD,29,FALSE)=0,"",VLOOKUP(A121,'0919門市清單主檔'!B:AD,29,FALSE))</f>
        <v>+EDC</v>
      </c>
      <c r="Y121" s="494">
        <f t="shared" si="24"/>
        <v>4748</v>
      </c>
      <c r="Z121" s="494"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4" t="str">
        <f>IF(VLOOKUP(A122,'0919門市清單主檔'!B:AD,29,FALSE)=0,"",VLOOKUP(A122,'0919門市清單主檔'!B:AD,29,FALSE))</f>
        <v>+EDC</v>
      </c>
      <c r="Y122" s="494">
        <f t="shared" si="24"/>
        <v>2201</v>
      </c>
      <c r="Z122" s="494"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4" t="str">
        <f>IF(VLOOKUP(A123,'0919門市清單主檔'!B:AD,29,FALSE)=0,"",VLOOKUP(A123,'0919門市清單主檔'!B:AD,29,FALSE))</f>
        <v>+EDC</v>
      </c>
      <c r="Y123" s="494" t="str">
        <f t="shared" si="24"/>
        <v>F777</v>
      </c>
      <c r="Z123" s="494"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4" t="str">
        <f>IF(VLOOKUP(A124,'0919門市清單主檔'!B:AD,29,FALSE)=0,"",VLOOKUP(A124,'0919門市清單主檔'!B:AD,29,FALSE))</f>
        <v>+EDC</v>
      </c>
      <c r="Y124" s="494" t="str">
        <f t="shared" si="24"/>
        <v>C660</v>
      </c>
      <c r="Z124" s="494"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4" t="str">
        <f>IF(VLOOKUP(A125,'0919門市清單主檔'!B:AD,29,FALSE)=0,"",VLOOKUP(A125,'0919門市清單主檔'!B:AD,29,FALSE))</f>
        <v>+EDC</v>
      </c>
      <c r="Y125" s="494" t="str">
        <f t="shared" si="24"/>
        <v>C742</v>
      </c>
      <c r="Z125" s="494"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4" t="str">
        <f>IF(VLOOKUP(A126,'0919門市清單主檔'!B:AD,29,FALSE)=0,"",VLOOKUP(A126,'0919門市清單主檔'!B:AD,29,FALSE))</f>
        <v>+EDC</v>
      </c>
      <c r="Y126" s="494">
        <f t="shared" si="24"/>
        <v>4005</v>
      </c>
      <c r="Z126" s="494"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4" t="str">
        <f>IF(VLOOKUP(A127,'0919門市清單主檔'!B:AD,29,FALSE)=0,"",VLOOKUP(A127,'0919門市清單主檔'!B:AD,29,FALSE))</f>
        <v/>
      </c>
      <c r="Y127" s="494" t="str">
        <f t="shared" si="24"/>
        <v>L562</v>
      </c>
      <c r="Z127" s="494"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4" t="str">
        <f>IF(VLOOKUP(A128,'0919門市清單主檔'!B:AD,29,FALSE)=0,"",VLOOKUP(A128,'0919門市清單主檔'!B:AD,29,FALSE))</f>
        <v>+EDC</v>
      </c>
      <c r="Y128" s="494" t="str">
        <f t="shared" si="24"/>
        <v>D138</v>
      </c>
      <c r="Z128" s="494"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4" t="str">
        <f>IF(VLOOKUP(A129,'0919門市清單主檔'!B:AD,29,FALSE)=0,"",VLOOKUP(A129,'0919門市清單主檔'!B:AD,29,FALSE))</f>
        <v>+EDC</v>
      </c>
      <c r="Y129" s="494" t="str">
        <f t="shared" si="24"/>
        <v>D087</v>
      </c>
      <c r="Z129" s="494"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4" t="str">
        <f>IF(VLOOKUP(A130,'0919門市清單主檔'!B:AD,29,FALSE)=0,"",VLOOKUP(A130,'0919門市清單主檔'!B:AD,29,FALSE))</f>
        <v>+EDC</v>
      </c>
      <c r="Y130" s="494">
        <f t="shared" si="24"/>
        <v>4977</v>
      </c>
      <c r="Z130" s="494"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4" t="str">
        <f>IF(VLOOKUP(A131,'0919門市清單主檔'!B:AD,29,FALSE)=0,"",VLOOKUP(A131,'0919門市清單主檔'!B:AD,29,FALSE))</f>
        <v>+EDC</v>
      </c>
      <c r="Y131" s="494">
        <f t="shared" si="24"/>
        <v>4698</v>
      </c>
      <c r="Z131" s="494"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4" t="str">
        <f>IF(VLOOKUP(A132,'0919門市清單主檔'!B:AD,29,FALSE)=0,"",VLOOKUP(A132,'0919門市清單主檔'!B:AD,29,FALSE))</f>
        <v>+EDC</v>
      </c>
      <c r="Y132" s="494" t="str">
        <f t="shared" si="24"/>
        <v>D191</v>
      </c>
      <c r="Z132" s="494"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4" t="str">
        <f>IF(VLOOKUP(A133,'0919門市清單主檔'!B:AD,29,FALSE)=0,"",VLOOKUP(A133,'0919門市清單主檔'!B:AD,29,FALSE))</f>
        <v/>
      </c>
      <c r="Y133" s="494" t="str">
        <f t="shared" si="24"/>
        <v>L535</v>
      </c>
      <c r="Z133" s="494"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4" t="str">
        <f>IF(VLOOKUP(A134,'0919門市清單主檔'!B:AD,29,FALSE)=0,"",VLOOKUP(A134,'0919門市清單主檔'!B:AD,29,FALSE))</f>
        <v>+EDC</v>
      </c>
      <c r="Y134" s="494">
        <f t="shared" si="24"/>
        <v>5291</v>
      </c>
      <c r="Z134" s="494"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4" t="str">
        <f>IF(VLOOKUP(A135,'0919門市清單主檔'!B:AD,29,FALSE)=0,"",VLOOKUP(A135,'0919門市清單主檔'!B:AD,29,FALSE))</f>
        <v>+EDC</v>
      </c>
      <c r="Y135" s="494">
        <f t="shared" si="24"/>
        <v>5410</v>
      </c>
      <c r="Z135" s="494"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4" t="str">
        <f>IF(VLOOKUP(A136,'0919門市清單主檔'!B:AD,29,FALSE)=0,"",VLOOKUP(A136,'0919門市清單主檔'!B:AD,29,FALSE))</f>
        <v>+EDC</v>
      </c>
      <c r="Y136" s="494">
        <f t="shared" si="24"/>
        <v>4845</v>
      </c>
      <c r="Z136" s="494"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4" t="str">
        <f>IF(VLOOKUP(A137,'0919門市清單主檔'!B:AD,29,FALSE)=0,"",VLOOKUP(A137,'0919門市清單主檔'!B:AD,29,FALSE))</f>
        <v>+EDC</v>
      </c>
      <c r="Y137" s="494">
        <f t="shared" si="24"/>
        <v>4658</v>
      </c>
      <c r="Z137" s="494"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4" t="str">
        <f>IF(VLOOKUP(A138,'0919門市清單主檔'!B:AD,29,FALSE)=0,"",VLOOKUP(A138,'0919門市清單主檔'!B:AD,29,FALSE))</f>
        <v>+EDC</v>
      </c>
      <c r="Y138" s="494">
        <f t="shared" si="24"/>
        <v>4008</v>
      </c>
      <c r="Z138" s="494"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4" t="str">
        <f>IF(VLOOKUP(A139,'0919門市清單主檔'!B:AD,29,FALSE)=0,"",VLOOKUP(A139,'0919門市清單主檔'!B:AD,29,FALSE))</f>
        <v>+EDC</v>
      </c>
      <c r="Y139" s="494">
        <f t="shared" si="24"/>
        <v>4197</v>
      </c>
      <c r="Z139" s="494"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4" t="str">
        <f>IF(VLOOKUP(A140,'0919門市清單主檔'!B:AD,29,FALSE)=0,"",VLOOKUP(A140,'0919門市清單主檔'!B:AD,29,FALSE))</f>
        <v>+EDC</v>
      </c>
      <c r="Y140" s="494">
        <f t="shared" si="24"/>
        <v>4272</v>
      </c>
      <c r="Z140" s="494"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4" t="str">
        <f>IF(VLOOKUP(A141,'0919門市清單主檔'!B:AD,29,FALSE)=0,"",VLOOKUP(A141,'0919門市清單主檔'!B:AD,29,FALSE))</f>
        <v>+EDC</v>
      </c>
      <c r="Y141" s="494">
        <f t="shared" si="24"/>
        <v>2042</v>
      </c>
      <c r="Z141" s="494"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4" t="str">
        <f>IF(VLOOKUP(A142,'0919門市清單主檔'!B:AD,29,FALSE)=0,"",VLOOKUP(A142,'0919門市清單主檔'!B:AD,29,FALSE))</f>
        <v>+EDC</v>
      </c>
      <c r="Y142" s="494">
        <f t="shared" si="24"/>
        <v>4552</v>
      </c>
      <c r="Z142" s="494"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4" t="str">
        <f>IF(VLOOKUP(A143,'0919門市清單主檔'!B:AD,29,FALSE)=0,"",VLOOKUP(A143,'0919門市清單主檔'!B:AD,29,FALSE))</f>
        <v>+EDC</v>
      </c>
      <c r="Y143" s="494">
        <f t="shared" si="24"/>
        <v>3008</v>
      </c>
      <c r="Z143" s="494"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4" t="str">
        <f>IF(VLOOKUP(A144,'0919門市清單主檔'!B:AD,29,FALSE)=0,"",VLOOKUP(A144,'0919門市清單主檔'!B:AD,29,FALSE))</f>
        <v>+EDC</v>
      </c>
      <c r="Y144" s="494">
        <f t="shared" si="24"/>
        <v>5031</v>
      </c>
      <c r="Z144" s="494"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4" t="str">
        <f>IF(VLOOKUP(A145,'0919門市清單主檔'!B:AD,29,FALSE)=0,"",VLOOKUP(A145,'0919門市清單主檔'!B:AD,29,FALSE))</f>
        <v>+EDC</v>
      </c>
      <c r="Y145" s="494">
        <f t="shared" si="24"/>
        <v>5075</v>
      </c>
      <c r="Z145" s="494"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4" t="str">
        <f>IF(VLOOKUP(A146,'0919門市清單主檔'!B:AD,29,FALSE)=0,"",VLOOKUP(A146,'0919門市清單主檔'!B:AD,29,FALSE))</f>
        <v>+EDC</v>
      </c>
      <c r="Y146" s="494">
        <f t="shared" si="24"/>
        <v>5248</v>
      </c>
      <c r="Z146" s="494"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4" t="str">
        <f>IF(VLOOKUP(A147,'0919門市清單主檔'!B:AD,29,FALSE)=0,"",VLOOKUP(A147,'0919門市清單主檔'!B:AD,29,FALSE))</f>
        <v>+EDC</v>
      </c>
      <c r="Y147" s="494">
        <f t="shared" si="24"/>
        <v>5402</v>
      </c>
      <c r="Z147" s="494"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4" t="str">
        <f>IF(VLOOKUP(A148,'0919門市清單主檔'!B:AD,29,FALSE)=0,"",VLOOKUP(A148,'0919門市清單主檔'!B:AD,29,FALSE))</f>
        <v/>
      </c>
      <c r="Y148" s="494" t="str">
        <f t="shared" si="24"/>
        <v>L533</v>
      </c>
      <c r="Z148" s="494"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4" t="str">
        <f>IF(VLOOKUP(A149,'0919門市清單主檔'!B:AD,29,FALSE)=0,"",VLOOKUP(A149,'0919門市清單主檔'!B:AD,29,FALSE))</f>
        <v/>
      </c>
      <c r="Y149" s="494" t="str">
        <f t="shared" si="24"/>
        <v>L534</v>
      </c>
      <c r="Z149" s="494"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4" t="str">
        <f>IF(VLOOKUP(A150,'0919門市清單主檔'!B:AD,29,FALSE)=0,"",VLOOKUP(A150,'0919門市清單主檔'!B:AD,29,FALSE))</f>
        <v>+EDC</v>
      </c>
      <c r="Y150" s="494">
        <f t="shared" si="24"/>
        <v>4184</v>
      </c>
      <c r="Z150" s="494"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4" t="str">
        <f>IF(VLOOKUP(A151,'0919門市清單主檔'!B:AD,29,FALSE)=0,"",VLOOKUP(A151,'0919門市清單主檔'!B:AD,29,FALSE))</f>
        <v>+EDC</v>
      </c>
      <c r="Y151" s="494">
        <f t="shared" ref="Y151:Y214" si="29">A151</f>
        <v>2543</v>
      </c>
      <c r="Z151" s="494"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4" t="str">
        <f>IF(VLOOKUP(A152,'0919門市清單主檔'!B:AD,29,FALSE)=0,"",VLOOKUP(A152,'0919門市清單主檔'!B:AD,29,FALSE))</f>
        <v>+EDC</v>
      </c>
      <c r="Y152" s="494">
        <f t="shared" si="29"/>
        <v>4804</v>
      </c>
      <c r="Z152" s="494"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4" t="str">
        <f>IF(VLOOKUP(A153,'0919門市清單主檔'!B:AD,29,FALSE)=0,"",VLOOKUP(A153,'0919門市清單主檔'!B:AD,29,FALSE))</f>
        <v>+EDC</v>
      </c>
      <c r="Y153" s="494">
        <f t="shared" si="29"/>
        <v>2398</v>
      </c>
      <c r="Z153" s="494"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4" t="str">
        <f>IF(VLOOKUP(A154,'0919門市清單主檔'!B:AD,29,FALSE)=0,"",VLOOKUP(A154,'0919門市清單主檔'!B:AD,29,FALSE))</f>
        <v>+EDC</v>
      </c>
      <c r="Y154" s="494">
        <f t="shared" si="29"/>
        <v>2570</v>
      </c>
      <c r="Z154" s="494"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4" t="str">
        <f>IF(VLOOKUP(A155,'0919門市清單主檔'!B:AD,29,FALSE)=0,"",VLOOKUP(A155,'0919門市清單主檔'!B:AD,29,FALSE))</f>
        <v>+EDC</v>
      </c>
      <c r="Y155" s="494" t="str">
        <f t="shared" si="29"/>
        <v>D609</v>
      </c>
      <c r="Z155" s="494"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4" t="str">
        <f>IF(VLOOKUP(A156,'0919門市清單主檔'!B:AD,29,FALSE)=0,"",VLOOKUP(A156,'0919門市清單主檔'!B:AD,29,FALSE))</f>
        <v>+EDC</v>
      </c>
      <c r="Y156" s="494">
        <f t="shared" si="29"/>
        <v>3318</v>
      </c>
      <c r="Z156" s="494"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4" t="str">
        <f>IF(VLOOKUP(A157,'0919門市清單主檔'!B:AD,29,FALSE)=0,"",VLOOKUP(A157,'0919門市清單主檔'!B:AD,29,FALSE))</f>
        <v>+EDC</v>
      </c>
      <c r="Y157" s="494">
        <f t="shared" si="29"/>
        <v>4802</v>
      </c>
      <c r="Z157" s="494"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4" t="str">
        <f>IF(VLOOKUP(A158,'0919門市清單主檔'!B:AD,29,FALSE)=0,"",VLOOKUP(A158,'0919門市清單主檔'!B:AD,29,FALSE))</f>
        <v>+EDC</v>
      </c>
      <c r="Y158" s="494">
        <f t="shared" si="29"/>
        <v>4541</v>
      </c>
      <c r="Z158" s="494"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4" t="str">
        <f>IF(VLOOKUP(A159,'0919門市清單主檔'!B:AD,29,FALSE)=0,"",VLOOKUP(A159,'0919門市清單主檔'!B:AD,29,FALSE))</f>
        <v>+EDC</v>
      </c>
      <c r="Y159" s="494" t="str">
        <f t="shared" si="29"/>
        <v>A171</v>
      </c>
      <c r="Z159" s="494"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4" t="str">
        <f>IF(VLOOKUP(A160,'0919門市清單主檔'!B:AD,29,FALSE)=0,"",VLOOKUP(A160,'0919門市清單主檔'!B:AD,29,FALSE))</f>
        <v>+EDC</v>
      </c>
      <c r="Y160" s="494">
        <f t="shared" si="29"/>
        <v>2318</v>
      </c>
      <c r="Z160" s="494"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4" t="str">
        <f>IF(VLOOKUP(A161,'0919門市清單主檔'!B:AD,29,FALSE)=0,"",VLOOKUP(A161,'0919門市清單主檔'!B:AD,29,FALSE))</f>
        <v>+EDC</v>
      </c>
      <c r="Y161" s="494">
        <f t="shared" si="29"/>
        <v>2897</v>
      </c>
      <c r="Z161" s="494"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4" t="str">
        <f>IF(VLOOKUP(A162,'0919門市清單主檔'!B:AD,29,FALSE)=0,"",VLOOKUP(A162,'0919門市清單主檔'!B:AD,29,FALSE))</f>
        <v>+EDC</v>
      </c>
      <c r="Y162" s="494">
        <f t="shared" si="29"/>
        <v>4298</v>
      </c>
      <c r="Z162" s="494"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4" t="str">
        <f>IF(VLOOKUP(A163,'0919門市清單主檔'!B:AD,29,FALSE)=0,"",VLOOKUP(A163,'0919門市清單主檔'!B:AD,29,FALSE))</f>
        <v>+EDC</v>
      </c>
      <c r="Y163" s="494">
        <f t="shared" si="29"/>
        <v>4093</v>
      </c>
      <c r="Z163" s="494"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4" t="str">
        <f>IF(VLOOKUP(A164,'0919門市清單主檔'!B:AD,29,FALSE)=0,"",VLOOKUP(A164,'0919門市清單主檔'!B:AD,29,FALSE))</f>
        <v>+EDC</v>
      </c>
      <c r="Y164" s="494">
        <f t="shared" si="29"/>
        <v>4529</v>
      </c>
      <c r="Z164" s="494"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4" t="str">
        <f>IF(VLOOKUP(A165,'0919門市清單主檔'!B:AD,29,FALSE)=0,"",VLOOKUP(A165,'0919門市清單主檔'!B:AD,29,FALSE))</f>
        <v>+EDC</v>
      </c>
      <c r="Y165" s="494">
        <f t="shared" si="29"/>
        <v>5060</v>
      </c>
      <c r="Z165" s="494"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4" t="str">
        <f>IF(VLOOKUP(A166,'0919門市清單主檔'!B:AD,29,FALSE)=0,"",VLOOKUP(A166,'0919門市清單主檔'!B:AD,29,FALSE))</f>
        <v>+EDC</v>
      </c>
      <c r="Y166" s="494">
        <f t="shared" si="29"/>
        <v>3380</v>
      </c>
      <c r="Z166" s="494"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4" t="str">
        <f>IF(VLOOKUP(A167,'0919門市清單主檔'!B:AD,29,FALSE)=0,"",VLOOKUP(A167,'0919門市清單主檔'!B:AD,29,FALSE))</f>
        <v>+EDC</v>
      </c>
      <c r="Y167" s="494">
        <f t="shared" si="29"/>
        <v>4341</v>
      </c>
      <c r="Z167" s="494"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4" t="str">
        <f>IF(VLOOKUP(A168,'0919門市清單主檔'!B:AD,29,FALSE)=0,"",VLOOKUP(A168,'0919門市清單主檔'!B:AD,29,FALSE))</f>
        <v>+EDC</v>
      </c>
      <c r="Y168" s="494">
        <f t="shared" si="29"/>
        <v>4163</v>
      </c>
      <c r="Z168" s="494"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4" t="str">
        <f>IF(VLOOKUP(A169,'0919門市清單主檔'!B:AD,29,FALSE)=0,"",VLOOKUP(A169,'0919門市清單主檔'!B:AD,29,FALSE))</f>
        <v>+EDC</v>
      </c>
      <c r="Y169" s="494">
        <f t="shared" si="29"/>
        <v>4035</v>
      </c>
      <c r="Z169" s="494"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4" t="str">
        <f>IF(VLOOKUP(A170,'0919門市清單主檔'!B:AD,29,FALSE)=0,"",VLOOKUP(A170,'0919門市清單主檔'!B:AD,29,FALSE))</f>
        <v>+EDC</v>
      </c>
      <c r="Y170" s="494">
        <f t="shared" si="29"/>
        <v>5357</v>
      </c>
      <c r="Z170" s="494"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4" t="str">
        <f>IF(VLOOKUP(A171,'0919門市清單主檔'!B:AD,29,FALSE)=0,"",VLOOKUP(A171,'0919門市清單主檔'!B:AD,29,FALSE))</f>
        <v>+EDC</v>
      </c>
      <c r="Y171" s="494" t="str">
        <f t="shared" si="29"/>
        <v>C192</v>
      </c>
      <c r="Z171" s="494"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4" t="str">
        <f>IF(VLOOKUP(A172,'0919門市清單主檔'!B:AD,29,FALSE)=0,"",VLOOKUP(A172,'0919門市清單主檔'!B:AD,29,FALSE))</f>
        <v>+EDC</v>
      </c>
      <c r="Y172" s="494">
        <f t="shared" si="29"/>
        <v>2380</v>
      </c>
      <c r="Z172" s="494"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4" t="str">
        <f>IF(VLOOKUP(A173,'0919門市清單主檔'!B:AD,29,FALSE)=0,"",VLOOKUP(A173,'0919門市清單主檔'!B:AD,29,FALSE))</f>
        <v>+EDC</v>
      </c>
      <c r="Y173" s="494">
        <f t="shared" si="29"/>
        <v>3853</v>
      </c>
      <c r="Z173" s="494"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4" t="str">
        <f>IF(VLOOKUP(A174,'0919門市清單主檔'!B:AD,29,FALSE)=0,"",VLOOKUP(A174,'0919門市清單主檔'!B:AD,29,FALSE))</f>
        <v>+EDC</v>
      </c>
      <c r="Y174" s="494">
        <f t="shared" si="29"/>
        <v>4208</v>
      </c>
      <c r="Z174" s="494"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4" t="str">
        <f>IF(VLOOKUP(A175,'0919門市清單主檔'!B:AD,29,FALSE)=0,"",VLOOKUP(A175,'0919門市清單主檔'!B:AD,29,FALSE))</f>
        <v>+EDC</v>
      </c>
      <c r="Y175" s="494">
        <f t="shared" si="29"/>
        <v>2743</v>
      </c>
      <c r="Z175" s="494"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4" t="str">
        <f>IF(VLOOKUP(A176,'0919門市清單主檔'!B:AD,29,FALSE)=0,"",VLOOKUP(A176,'0919門市清單主檔'!B:AD,29,FALSE))</f>
        <v>+EDC</v>
      </c>
      <c r="Y176" s="494">
        <f t="shared" si="29"/>
        <v>4601</v>
      </c>
      <c r="Z176" s="494"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4" t="str">
        <f>IF(VLOOKUP(A177,'0919門市清單主檔'!B:AD,29,FALSE)=0,"",VLOOKUP(A177,'0919門市清單主檔'!B:AD,29,FALSE))</f>
        <v>+EDC</v>
      </c>
      <c r="Y177" s="494">
        <f t="shared" si="29"/>
        <v>3962</v>
      </c>
      <c r="Z177" s="494"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4" t="str">
        <f>IF(VLOOKUP(A178,'0919門市清單主檔'!B:AD,29,FALSE)=0,"",VLOOKUP(A178,'0919門市清單主檔'!B:AD,29,FALSE))</f>
        <v>+EDC</v>
      </c>
      <c r="Y178" s="494">
        <f t="shared" si="29"/>
        <v>3965</v>
      </c>
      <c r="Z178" s="494"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4" t="str">
        <f>IF(VLOOKUP(A179,'0919門市清單主檔'!B:AD,29,FALSE)=0,"",VLOOKUP(A179,'0919門市清單主檔'!B:AD,29,FALSE))</f>
        <v>+EDC</v>
      </c>
      <c r="Y179" s="494">
        <f t="shared" si="29"/>
        <v>3957</v>
      </c>
      <c r="Z179" s="494"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4" t="str">
        <f>IF(VLOOKUP(A180,'0919門市清單主檔'!B:AD,29,FALSE)=0,"",VLOOKUP(A180,'0919門市清單主檔'!B:AD,29,FALSE))</f>
        <v>+EDC</v>
      </c>
      <c r="Y180" s="494">
        <f t="shared" si="29"/>
        <v>4762</v>
      </c>
      <c r="Z180" s="494"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4" t="str">
        <f>IF(VLOOKUP(A181,'0919門市清單主檔'!B:AD,29,FALSE)=0,"",VLOOKUP(A181,'0919門市清單主檔'!B:AD,29,FALSE))</f>
        <v>+EDC</v>
      </c>
      <c r="Y181" s="494">
        <f t="shared" si="29"/>
        <v>3999</v>
      </c>
      <c r="Z181" s="494"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4" t="str">
        <f>IF(VLOOKUP(A182,'0919門市清單主檔'!B:AD,29,FALSE)=0,"",VLOOKUP(A182,'0919門市清單主檔'!B:AD,29,FALSE))</f>
        <v>+EDC</v>
      </c>
      <c r="Y182" s="494">
        <f t="shared" si="29"/>
        <v>3929</v>
      </c>
      <c r="Z182" s="494"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4" t="str">
        <f>IF(VLOOKUP(A183,'0919門市清單主檔'!B:AD,29,FALSE)=0,"",VLOOKUP(A183,'0919門市清單主檔'!B:AD,29,FALSE))</f>
        <v>+EDC</v>
      </c>
      <c r="Y183" s="494">
        <f t="shared" si="29"/>
        <v>3452</v>
      </c>
      <c r="Z183" s="494"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4" t="str">
        <f>IF(VLOOKUP(A184,'0919門市清單主檔'!B:AD,29,FALSE)=0,"",VLOOKUP(A184,'0919門市清單主檔'!B:AD,29,FALSE))</f>
        <v>+EDC</v>
      </c>
      <c r="Y184" s="494">
        <f t="shared" si="29"/>
        <v>2890</v>
      </c>
      <c r="Z184" s="494"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4" t="str">
        <f>IF(VLOOKUP(A185,'0919門市清單主檔'!B:AD,29,FALSE)=0,"",VLOOKUP(A185,'0919門市清單主檔'!B:AD,29,FALSE))</f>
        <v>+EDC</v>
      </c>
      <c r="Y185" s="494">
        <f t="shared" si="29"/>
        <v>4260</v>
      </c>
      <c r="Z185" s="494"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4" t="str">
        <f>IF(VLOOKUP(A186,'0919門市清單主檔'!B:AD,29,FALSE)=0,"",VLOOKUP(A186,'0919門市清單主檔'!B:AD,29,FALSE))</f>
        <v>+EDC</v>
      </c>
      <c r="Y186" s="494" t="str">
        <f t="shared" si="29"/>
        <v>D194</v>
      </c>
      <c r="Z186" s="494"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4" t="str">
        <f>IF(VLOOKUP(A187,'0919門市清單主檔'!B:AD,29,FALSE)=0,"",VLOOKUP(A187,'0919門市清單主檔'!B:AD,29,FALSE))</f>
        <v>+EDC</v>
      </c>
      <c r="Y187" s="494">
        <f t="shared" si="29"/>
        <v>5316</v>
      </c>
      <c r="Z187" s="494"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4" t="str">
        <f>IF(VLOOKUP(A188,'0919門市清單主檔'!B:AD,29,FALSE)=0,"",VLOOKUP(A188,'0919門市清單主檔'!B:AD,29,FALSE))</f>
        <v>+EDC</v>
      </c>
      <c r="Y188" s="494">
        <f t="shared" si="29"/>
        <v>3796</v>
      </c>
      <c r="Z188" s="494"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4" t="str">
        <f>IF(VLOOKUP(A189,'0919門市清單主檔'!B:AD,29,FALSE)=0,"",VLOOKUP(A189,'0919門市清單主檔'!B:AD,29,FALSE))</f>
        <v>+EDC</v>
      </c>
      <c r="Y189" s="494" t="str">
        <f t="shared" si="29"/>
        <v>D161</v>
      </c>
      <c r="Z189" s="494"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4" t="str">
        <f>IF(VLOOKUP(A190,'0919門市清單主檔'!B:AD,29,FALSE)=0,"",VLOOKUP(A190,'0919門市清單主檔'!B:AD,29,FALSE))</f>
        <v>+EDC</v>
      </c>
      <c r="Y190" s="494">
        <f t="shared" si="29"/>
        <v>3045</v>
      </c>
      <c r="Z190" s="494"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4" t="str">
        <f>IF(VLOOKUP(A191,'0919門市清單主檔'!B:AD,29,FALSE)=0,"",VLOOKUP(A191,'0919門市清單主檔'!B:AD,29,FALSE))</f>
        <v>+EDC</v>
      </c>
      <c r="Y191" s="494">
        <f t="shared" si="29"/>
        <v>4673</v>
      </c>
      <c r="Z191" s="494"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4" t="str">
        <f>IF(VLOOKUP(A192,'0919門市清單主檔'!B:AD,29,FALSE)=0,"",VLOOKUP(A192,'0919門市清單主檔'!B:AD,29,FALSE))</f>
        <v>+EDC</v>
      </c>
      <c r="Y192" s="494">
        <f t="shared" si="29"/>
        <v>5354</v>
      </c>
      <c r="Z192" s="494"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4" t="str">
        <f>IF(VLOOKUP(A193,'0919門市清單主檔'!B:AD,29,FALSE)=0,"",VLOOKUP(A193,'0919門市清單主檔'!B:AD,29,FALSE))</f>
        <v>+EDC</v>
      </c>
      <c r="Y193" s="494">
        <f t="shared" si="29"/>
        <v>5430</v>
      </c>
      <c r="Z193" s="494"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4" t="str">
        <f>IF(VLOOKUP(A194,'0919門市清單主檔'!B:AD,29,FALSE)=0,"",VLOOKUP(A194,'0919門市清單主檔'!B:AD,29,FALSE))</f>
        <v>+EDC</v>
      </c>
      <c r="Y194" s="494">
        <f t="shared" si="29"/>
        <v>3627</v>
      </c>
      <c r="Z194" s="494"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4" t="str">
        <f>IF(VLOOKUP(A195,'0919門市清單主檔'!B:AD,29,FALSE)=0,"",VLOOKUP(A195,'0919門市清單主檔'!B:AD,29,FALSE))</f>
        <v>+EDC</v>
      </c>
      <c r="Y195" s="494" t="str">
        <f t="shared" si="29"/>
        <v>D390</v>
      </c>
      <c r="Z195" s="494"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4" t="str">
        <f>IF(VLOOKUP(A196,'0919門市清單主檔'!B:AD,29,FALSE)=0,"",VLOOKUP(A196,'0919門市清單主檔'!B:AD,29,FALSE))</f>
        <v>+EDC</v>
      </c>
      <c r="Y196" s="494">
        <f t="shared" si="29"/>
        <v>4397</v>
      </c>
      <c r="Z196" s="494"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4" t="str">
        <f>IF(VLOOKUP(A197,'0919門市清單主檔'!B:AD,29,FALSE)=0,"",VLOOKUP(A197,'0919門市清單主檔'!B:AD,29,FALSE))</f>
        <v>+EDC</v>
      </c>
      <c r="Y197" s="494" t="str">
        <f t="shared" si="29"/>
        <v>D024</v>
      </c>
      <c r="Z197" s="494"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4" t="str">
        <f>IF(VLOOKUP(A198,'0919門市清單主檔'!B:AD,29,FALSE)=0,"",VLOOKUP(A198,'0919門市清單主檔'!B:AD,29,FALSE))</f>
        <v>+EDC</v>
      </c>
      <c r="Y198" s="494">
        <f t="shared" si="29"/>
        <v>4652</v>
      </c>
      <c r="Z198" s="494"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4" t="str">
        <f>IF(VLOOKUP(A199,'0919門市清單主檔'!B:AD,29,FALSE)=0,"",VLOOKUP(A199,'0919門市清單主檔'!B:AD,29,FALSE))</f>
        <v>+EDC</v>
      </c>
      <c r="Y199" s="494">
        <f t="shared" si="29"/>
        <v>4388</v>
      </c>
      <c r="Z199" s="494"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4" t="str">
        <f>IF(VLOOKUP(A200,'0919門市清單主檔'!B:AD,29,FALSE)=0,"",VLOOKUP(A200,'0919門市清單主檔'!B:AD,29,FALSE))</f>
        <v>+EDC</v>
      </c>
      <c r="Y200" s="494">
        <f t="shared" si="29"/>
        <v>4968</v>
      </c>
      <c r="Z200" s="494"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4" t="str">
        <f>IF(VLOOKUP(A201,'0919門市清單主檔'!B:AD,29,FALSE)=0,"",VLOOKUP(A201,'0919門市清單主檔'!B:AD,29,FALSE))</f>
        <v>+EDC</v>
      </c>
      <c r="Y201" s="494">
        <f t="shared" si="29"/>
        <v>3983</v>
      </c>
      <c r="Z201" s="494"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4" t="str">
        <f>IF(VLOOKUP(A202,'0919門市清單主檔'!B:AD,29,FALSE)=0,"",VLOOKUP(A202,'0919門市清單主檔'!B:AD,29,FALSE))</f>
        <v>+EDC</v>
      </c>
      <c r="Y202" s="494" t="str">
        <f t="shared" si="29"/>
        <v>D195</v>
      </c>
      <c r="Z202" s="494"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4" t="str">
        <f>IF(VLOOKUP(A203,'0919門市清單主檔'!B:AD,29,FALSE)=0,"",VLOOKUP(A203,'0919門市清單主檔'!B:AD,29,FALSE))</f>
        <v>+EDC</v>
      </c>
      <c r="Y203" s="494">
        <f t="shared" si="29"/>
        <v>5384</v>
      </c>
      <c r="Z203" s="494"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4" t="str">
        <f>IF(VLOOKUP(A204,'0919門市清單主檔'!B:AD,29,FALSE)=0,"",VLOOKUP(A204,'0919門市清單主檔'!B:AD,29,FALSE))</f>
        <v>+EDC</v>
      </c>
      <c r="Y204" s="494">
        <f t="shared" si="29"/>
        <v>5057</v>
      </c>
      <c r="Z204" s="494"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4" t="str">
        <f>IF(VLOOKUP(A205,'0919門市清單主檔'!B:AD,29,FALSE)=0,"",VLOOKUP(A205,'0919門市清單主檔'!B:AD,29,FALSE))</f>
        <v>+EDC</v>
      </c>
      <c r="Y205" s="494">
        <f t="shared" si="29"/>
        <v>4856</v>
      </c>
      <c r="Z205" s="494"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4" t="str">
        <f>IF(VLOOKUP(A206,'0919門市清單主檔'!B:AD,29,FALSE)=0,"",VLOOKUP(A206,'0919門市清單主檔'!B:AD,29,FALSE))</f>
        <v>+EDC</v>
      </c>
      <c r="Y206" s="494">
        <f t="shared" si="29"/>
        <v>4144</v>
      </c>
      <c r="Z206" s="494"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4" t="str">
        <f>IF(VLOOKUP(A207,'0919門市清單主檔'!B:AD,29,FALSE)=0,"",VLOOKUP(A207,'0919門市清單主檔'!B:AD,29,FALSE))</f>
        <v>+EDC</v>
      </c>
      <c r="Y207" s="494">
        <f t="shared" si="29"/>
        <v>2362</v>
      </c>
      <c r="Z207" s="494"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4" t="str">
        <f>IF(VLOOKUP(A208,'0919門市清單主檔'!B:AD,29,FALSE)=0,"",VLOOKUP(A208,'0919門市清單主檔'!B:AD,29,FALSE))</f>
        <v>+EDC</v>
      </c>
      <c r="Y208" s="494">
        <f t="shared" si="29"/>
        <v>4025</v>
      </c>
      <c r="Z208" s="494"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4" t="str">
        <f>IF(VLOOKUP(A209,'0919門市清單主檔'!B:AD,29,FALSE)=0,"",VLOOKUP(A209,'0919門市清單主檔'!B:AD,29,FALSE))</f>
        <v>+EDC</v>
      </c>
      <c r="Y209" s="494">
        <f t="shared" si="29"/>
        <v>4194</v>
      </c>
      <c r="Z209" s="494"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4" t="str">
        <f>IF(VLOOKUP(A210,'0919門市清單主檔'!B:AD,29,FALSE)=0,"",VLOOKUP(A210,'0919門市清單主檔'!B:AD,29,FALSE))</f>
        <v>+EDC</v>
      </c>
      <c r="Y210" s="494">
        <f t="shared" si="29"/>
        <v>3652</v>
      </c>
      <c r="Z210" s="494"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4" t="str">
        <f>IF(VLOOKUP(A211,'0919門市清單主檔'!B:AD,29,FALSE)=0,"",VLOOKUP(A211,'0919門市清單主檔'!B:AD,29,FALSE))</f>
        <v>+EDC</v>
      </c>
      <c r="Y211" s="494">
        <f t="shared" si="29"/>
        <v>2321</v>
      </c>
      <c r="Z211" s="494"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4" t="str">
        <f>IF(VLOOKUP(A212,'0919門市清單主檔'!B:AD,29,FALSE)=0,"",VLOOKUP(A212,'0919門市清單主檔'!B:AD,29,FALSE))</f>
        <v>+EDC</v>
      </c>
      <c r="Y212" s="494">
        <f t="shared" si="29"/>
        <v>4134</v>
      </c>
      <c r="Z212" s="494"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4" t="str">
        <f>IF(VLOOKUP(A213,'0919門市清單主檔'!B:AD,29,FALSE)=0,"",VLOOKUP(A213,'0919門市清單主檔'!B:AD,29,FALSE))</f>
        <v>+EDC</v>
      </c>
      <c r="Y213" s="494">
        <f t="shared" si="29"/>
        <v>2325</v>
      </c>
      <c r="Z213" s="494"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4" t="str">
        <f>IF(VLOOKUP(A214,'0919門市清單主檔'!B:AD,29,FALSE)=0,"",VLOOKUP(A214,'0919門市清單主檔'!B:AD,29,FALSE))</f>
        <v>+EDC</v>
      </c>
      <c r="Y214" s="494">
        <f t="shared" si="29"/>
        <v>4801</v>
      </c>
      <c r="Z214" s="494"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4" t="str">
        <f>IF(VLOOKUP(A215,'0919門市清單主檔'!B:AD,29,FALSE)=0,"",VLOOKUP(A215,'0919門市清單主檔'!B:AD,29,FALSE))</f>
        <v>+EDC</v>
      </c>
      <c r="Y215" s="494">
        <f t="shared" ref="Y215:Y278" si="34">A215</f>
        <v>4819</v>
      </c>
      <c r="Z215" s="494"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4" t="str">
        <f>IF(VLOOKUP(A216,'0919門市清單主檔'!B:AD,29,FALSE)=0,"",VLOOKUP(A216,'0919門市清單主檔'!B:AD,29,FALSE))</f>
        <v/>
      </c>
      <c r="Y216" s="494">
        <f t="shared" si="34"/>
        <v>3851</v>
      </c>
      <c r="Z216" s="494"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4" t="str">
        <f>IF(VLOOKUP(A217,'0919門市清單主檔'!B:AD,29,FALSE)=0,"",VLOOKUP(A217,'0919門市清單主檔'!B:AD,29,FALSE))</f>
        <v>+EDC</v>
      </c>
      <c r="Y217" s="494">
        <f t="shared" si="34"/>
        <v>5251</v>
      </c>
      <c r="Z217" s="494"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4" t="str">
        <f>IF(VLOOKUP(A218,'0919門市清單主檔'!B:AD,29,FALSE)=0,"",VLOOKUP(A218,'0919門市清單主檔'!B:AD,29,FALSE))</f>
        <v>+EDC</v>
      </c>
      <c r="Y218" s="494">
        <f t="shared" si="34"/>
        <v>4101</v>
      </c>
      <c r="Z218" s="494"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4" t="str">
        <f>IF(VLOOKUP(A219,'0919門市清單主檔'!B:AD,29,FALSE)=0,"",VLOOKUP(A219,'0919門市清單主檔'!B:AD,29,FALSE))</f>
        <v>+EDC</v>
      </c>
      <c r="Y219" s="494" t="str">
        <f t="shared" si="34"/>
        <v>C894</v>
      </c>
      <c r="Z219" s="494"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4" t="str">
        <f>IF(VLOOKUP(A220,'0919門市清單主檔'!B:AD,29,FALSE)=0,"",VLOOKUP(A220,'0919門市清單主檔'!B:AD,29,FALSE))</f>
        <v>+EDC</v>
      </c>
      <c r="Y220" s="494">
        <f t="shared" si="34"/>
        <v>2763</v>
      </c>
      <c r="Z220" s="494"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4" t="str">
        <f>IF(VLOOKUP(A221,'0919門市清單主檔'!B:AD,29,FALSE)=0,"",VLOOKUP(A221,'0919門市清單主檔'!B:AD,29,FALSE))</f>
        <v>+EDC</v>
      </c>
      <c r="Y221" s="494">
        <f t="shared" si="34"/>
        <v>3692</v>
      </c>
      <c r="Z221" s="494"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4" t="str">
        <f>IF(VLOOKUP(A222,'0919門市清單主檔'!B:AD,29,FALSE)=0,"",VLOOKUP(A222,'0919門市清單主檔'!B:AD,29,FALSE))</f>
        <v>+EDC</v>
      </c>
      <c r="Y222" s="494">
        <f t="shared" si="34"/>
        <v>4933</v>
      </c>
      <c r="Z222" s="494"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4" t="str">
        <f>IF(VLOOKUP(A223,'0919門市清單主檔'!B:AD,29,FALSE)=0,"",VLOOKUP(A223,'0919門市清單主檔'!B:AD,29,FALSE))</f>
        <v/>
      </c>
      <c r="Y223" s="494">
        <f t="shared" si="34"/>
        <v>4629</v>
      </c>
      <c r="Z223" s="494"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4" t="str">
        <f>IF(VLOOKUP(A224,'0919門市清單主檔'!B:AD,29,FALSE)=0,"",VLOOKUP(A224,'0919門市清單主檔'!B:AD,29,FALSE))</f>
        <v>+EDC</v>
      </c>
      <c r="Y224" s="494">
        <f t="shared" si="34"/>
        <v>3741</v>
      </c>
      <c r="Z224" s="494"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4" t="str">
        <f>IF(VLOOKUP(A225,'0919門市清單主檔'!B:AD,29,FALSE)=0,"",VLOOKUP(A225,'0919門市清單主檔'!B:AD,29,FALSE))</f>
        <v>+EDC</v>
      </c>
      <c r="Y225" s="494" t="str">
        <f t="shared" si="34"/>
        <v>D028</v>
      </c>
      <c r="Z225" s="494"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4" t="str">
        <f>IF(VLOOKUP(A226,'0919門市清單主檔'!B:AD,29,FALSE)=0,"",VLOOKUP(A226,'0919門市清單主檔'!B:AD,29,FALSE))</f>
        <v>+EDC</v>
      </c>
      <c r="Y226" s="494">
        <f t="shared" si="34"/>
        <v>4539</v>
      </c>
      <c r="Z226" s="494"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4" t="str">
        <f>IF(VLOOKUP(A227,'0919門市清單主檔'!B:AD,29,FALSE)=0,"",VLOOKUP(A227,'0919門市清單主檔'!B:AD,29,FALSE))</f>
        <v>+EDC</v>
      </c>
      <c r="Y227" s="494">
        <f t="shared" si="34"/>
        <v>5377</v>
      </c>
      <c r="Z227" s="494"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4" t="str">
        <f>IF(VLOOKUP(A228,'0919門市清單主檔'!B:AD,29,FALSE)=0,"",VLOOKUP(A228,'0919門市清單主檔'!B:AD,29,FALSE))</f>
        <v>+EDC</v>
      </c>
      <c r="Y228" s="494">
        <f t="shared" si="34"/>
        <v>4020</v>
      </c>
      <c r="Z228" s="494" t="str">
        <f t="shared" si="35"/>
        <v>中和連勝店</v>
      </c>
      <c r="AA228" s="143" t="s">
        <v>50</v>
      </c>
    </row>
    <row r="229" spans="1:27" s="492"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4" t="str">
        <f>IF(VLOOKUP(A229,'0919門市清單主檔'!B:AD,29,FALSE)=0,"",VLOOKUP(A229,'0919門市清單主檔'!B:AD,29,FALSE))</f>
        <v>+EDC</v>
      </c>
      <c r="Y229" s="494">
        <f t="shared" si="34"/>
        <v>2401</v>
      </c>
      <c r="Z229" s="494" t="str">
        <f t="shared" si="35"/>
        <v>蘆竹南工店</v>
      </c>
      <c r="AA229" s="143" t="s">
        <v>50</v>
      </c>
    </row>
    <row r="230" spans="1:27" s="492"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4" t="str">
        <f>IF(VLOOKUP(A230,'0919門市清單主檔'!B:AD,29,FALSE)=0,"",VLOOKUP(A230,'0919門市清單主檔'!B:AD,29,FALSE))</f>
        <v>+EDC</v>
      </c>
      <c r="Y230" s="494">
        <f t="shared" si="34"/>
        <v>2482</v>
      </c>
      <c r="Z230" s="494" t="str">
        <f t="shared" si="35"/>
        <v>蘆竹光明店</v>
      </c>
      <c r="AA230" s="143"/>
    </row>
    <row r="231" spans="1:27" s="492"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4" t="str">
        <f>IF(VLOOKUP(A231,'0919門市清單主檔'!B:AD,29,FALSE)=0,"",VLOOKUP(A231,'0919門市清單主檔'!B:AD,29,FALSE))</f>
        <v>+EDC</v>
      </c>
      <c r="Y231" s="494">
        <f t="shared" si="34"/>
        <v>2501</v>
      </c>
      <c r="Z231" s="494" t="str">
        <f t="shared" si="35"/>
        <v>蘆竹南山店</v>
      </c>
      <c r="AA231" s="143" t="s">
        <v>50</v>
      </c>
    </row>
    <row r="232" spans="1:27" s="492"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4" t="str">
        <f>IF(VLOOKUP(A232,'0919門市清單主檔'!B:AD,29,FALSE)=0,"",VLOOKUP(A232,'0919門市清單主檔'!B:AD,29,FALSE))</f>
        <v>+EDC</v>
      </c>
      <c r="Y232" s="494">
        <f t="shared" si="34"/>
        <v>2620</v>
      </c>
      <c r="Z232" s="494" t="str">
        <f t="shared" si="35"/>
        <v>桃縣桃科店</v>
      </c>
      <c r="AA232" s="143"/>
    </row>
    <row r="233" spans="1:27" s="492"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4" t="str">
        <f>IF(VLOOKUP(A233,'0919門市清單主檔'!B:AD,29,FALSE)=0,"",VLOOKUP(A233,'0919門市清單主檔'!B:AD,29,FALSE))</f>
        <v>+EDC</v>
      </c>
      <c r="Y233" s="494">
        <f t="shared" si="34"/>
        <v>2622</v>
      </c>
      <c r="Z233" s="494" t="str">
        <f t="shared" si="35"/>
        <v>蘆竹君悅店</v>
      </c>
      <c r="AA233" s="143"/>
    </row>
    <row r="234" spans="1:27" s="492"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4" t="str">
        <f>IF(VLOOKUP(A234,'0919門市清單主檔'!B:AD,29,FALSE)=0,"",VLOOKUP(A234,'0919門市清單主檔'!B:AD,29,FALSE))</f>
        <v>+EDC</v>
      </c>
      <c r="Y234" s="494">
        <f t="shared" si="34"/>
        <v>2988</v>
      </c>
      <c r="Z234" s="494" t="str">
        <f t="shared" si="35"/>
        <v>蘆竹蘆興店</v>
      </c>
      <c r="AA234" s="143" t="s">
        <v>50</v>
      </c>
    </row>
    <row r="235" spans="1:27" s="492"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4" t="str">
        <f>IF(VLOOKUP(A235,'0919門市清單主檔'!B:AD,29,FALSE)=0,"",VLOOKUP(A235,'0919門市清單主檔'!B:AD,29,FALSE))</f>
        <v>+EDC</v>
      </c>
      <c r="Y235" s="494">
        <f t="shared" si="34"/>
        <v>4342</v>
      </c>
      <c r="Z235" s="494" t="str">
        <f t="shared" si="35"/>
        <v>蘆竹南崁店</v>
      </c>
      <c r="AA235" s="143" t="s">
        <v>50</v>
      </c>
    </row>
    <row r="236" spans="1:27" s="492"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4" t="str">
        <f>IF(VLOOKUP(A236,'0919門市清單主檔'!B:AD,29,FALSE)=0,"",VLOOKUP(A236,'0919門市清單主檔'!B:AD,29,FALSE))</f>
        <v>+EDC</v>
      </c>
      <c r="Y236" s="494">
        <f t="shared" si="34"/>
        <v>5240</v>
      </c>
      <c r="Z236" s="494" t="str">
        <f t="shared" si="35"/>
        <v>中和運動中心</v>
      </c>
      <c r="AA236" s="143" t="s">
        <v>50</v>
      </c>
    </row>
    <row r="237" spans="1:27" s="492"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4" t="str">
        <f>IF(VLOOKUP(A237,'0919門市清單主檔'!B:AD,29,FALSE)=0,"",VLOOKUP(A237,'0919門市清單主檔'!B:AD,29,FALSE))</f>
        <v>+EDC</v>
      </c>
      <c r="Y237" s="494">
        <f t="shared" si="34"/>
        <v>5003</v>
      </c>
      <c r="Z237" s="494" t="str">
        <f t="shared" si="35"/>
        <v>五股更寮店</v>
      </c>
      <c r="AA237" s="143"/>
    </row>
    <row r="238" spans="1:27" s="492"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4" t="str">
        <f>IF(VLOOKUP(A238,'0919門市清單主檔'!B:AD,29,FALSE)=0,"",VLOOKUP(A238,'0919門市清單主檔'!B:AD,29,FALSE))</f>
        <v>+EDC</v>
      </c>
      <c r="Y238" s="494">
        <f t="shared" si="34"/>
        <v>3227</v>
      </c>
      <c r="Z238" s="494" t="str">
        <f t="shared" si="35"/>
        <v>五股四維店</v>
      </c>
      <c r="AA238" s="143"/>
    </row>
    <row r="239" spans="1:27" s="492"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4" t="str">
        <f>IF(VLOOKUP(A239,'0919門市清單主檔'!B:AD,29,FALSE)=0,"",VLOOKUP(A239,'0919門市清單主檔'!B:AD,29,FALSE))</f>
        <v>+EDC</v>
      </c>
      <c r="Y239" s="494">
        <f t="shared" si="34"/>
        <v>2691</v>
      </c>
      <c r="Z239" s="494" t="str">
        <f t="shared" si="35"/>
        <v>五股興珍店</v>
      </c>
      <c r="AA239" s="143"/>
    </row>
    <row r="240" spans="1:27" s="492"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4" t="str">
        <f>IF(VLOOKUP(A240,'0919門市清單主檔'!B:AD,29,FALSE)=0,"",VLOOKUP(A240,'0919門市清單主檔'!B:AD,29,FALSE))</f>
        <v>+EDC</v>
      </c>
      <c r="Y240" s="494">
        <f t="shared" si="34"/>
        <v>2180</v>
      </c>
      <c r="Z240" s="494" t="str">
        <f t="shared" si="35"/>
        <v>中和國際店</v>
      </c>
      <c r="AA240" s="143" t="s">
        <v>50</v>
      </c>
    </row>
    <row r="241" spans="1:27" s="492"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4" t="str">
        <f>IF(VLOOKUP(A241,'0919門市清單主檔'!B:AD,29,FALSE)=0,"",VLOOKUP(A241,'0919門市清單主檔'!B:AD,29,FALSE))</f>
        <v>+EDC</v>
      </c>
      <c r="Y241" s="494">
        <f t="shared" si="34"/>
        <v>5399</v>
      </c>
      <c r="Z241" s="494" t="str">
        <f t="shared" si="35"/>
        <v>中和世紀店</v>
      </c>
      <c r="AA241" s="425" t="s">
        <v>24</v>
      </c>
    </row>
    <row r="242" spans="1:27" s="492"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4" t="str">
        <f>IF(VLOOKUP(A242,'0919門市清單主檔'!B:AD,29,FALSE)=0,"",VLOOKUP(A242,'0919門市清單主檔'!B:AD,29,FALSE))</f>
        <v/>
      </c>
      <c r="Y242" s="494">
        <f t="shared" si="34"/>
        <v>3137</v>
      </c>
      <c r="Z242" s="494" t="str">
        <f t="shared" si="35"/>
        <v>北縣黎明店</v>
      </c>
      <c r="AA242" s="143"/>
    </row>
    <row r="243" spans="1:27" s="492"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4" t="str">
        <f>IF(VLOOKUP(A243,'0919門市清單主檔'!B:AD,29,FALSE)=0,"",VLOOKUP(A243,'0919門市清單主檔'!B:AD,29,FALSE))</f>
        <v>+EDC</v>
      </c>
      <c r="Y243" s="494">
        <f t="shared" si="34"/>
        <v>2259</v>
      </c>
      <c r="Z243" s="494" t="str">
        <f t="shared" si="35"/>
        <v>三重興華店</v>
      </c>
      <c r="AA243" s="143"/>
    </row>
    <row r="244" spans="1:27" s="492"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4" t="str">
        <f>IF(VLOOKUP(A244,'0919門市清單主檔'!B:AD,29,FALSE)=0,"",VLOOKUP(A244,'0919門市清單主檔'!B:AD,29,FALSE))</f>
        <v>+EDC</v>
      </c>
      <c r="Y244" s="494">
        <f t="shared" si="34"/>
        <v>2837</v>
      </c>
      <c r="Z244" s="494" t="str">
        <f t="shared" si="35"/>
        <v>三重洛陽店</v>
      </c>
      <c r="AA244" s="143"/>
    </row>
    <row r="245" spans="1:27" s="492"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4" t="str">
        <f>IF(VLOOKUP(A245,'0919門市清單主檔'!B:AD,29,FALSE)=0,"",VLOOKUP(A245,'0919門市清單主檔'!B:AD,29,FALSE))</f>
        <v>+EDC</v>
      </c>
      <c r="Y245" s="494">
        <f t="shared" si="34"/>
        <v>3676</v>
      </c>
      <c r="Z245" s="494" t="str">
        <f t="shared" si="35"/>
        <v>三重田心店</v>
      </c>
      <c r="AA245" s="143"/>
    </row>
    <row r="246" spans="1:27" s="492"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4" t="str">
        <f>IF(VLOOKUP(A246,'0919門市清單主檔'!B:AD,29,FALSE)=0,"",VLOOKUP(A246,'0919門市清單主檔'!B:AD,29,FALSE))</f>
        <v/>
      </c>
      <c r="Y246" s="494">
        <f t="shared" si="34"/>
        <v>3243</v>
      </c>
      <c r="Z246" s="494" t="str">
        <f t="shared" si="35"/>
        <v>北縣醒吾店</v>
      </c>
      <c r="AA246" s="143"/>
    </row>
    <row r="247" spans="1:27" s="492"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4" t="str">
        <f>IF(VLOOKUP(A247,'0919門市清單主檔'!B:AD,29,FALSE)=0,"",VLOOKUP(A247,'0919門市清單主檔'!B:AD,29,FALSE))</f>
        <v>+EDC</v>
      </c>
      <c r="Y247" s="494">
        <f t="shared" si="34"/>
        <v>5368</v>
      </c>
      <c r="Z247" s="494" t="str">
        <f t="shared" si="35"/>
        <v>蘆竹山鼻店</v>
      </c>
      <c r="AA247" s="143" t="s">
        <v>50</v>
      </c>
    </row>
    <row r="248" spans="1:27" s="492"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4" t="str">
        <f>IF(VLOOKUP(A248,'0919門市清單主檔'!B:AD,29,FALSE)=0,"",VLOOKUP(A248,'0919門市清單主檔'!B:AD,29,FALSE))</f>
        <v>+EDC</v>
      </c>
      <c r="Y248" s="494">
        <f t="shared" si="34"/>
        <v>2255</v>
      </c>
      <c r="Z248" s="494" t="str">
        <f t="shared" si="35"/>
        <v>蘆竹六福店</v>
      </c>
      <c r="AA248" s="143" t="s">
        <v>50</v>
      </c>
    </row>
    <row r="249" spans="1:27" s="492"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4" t="str">
        <f>IF(VLOOKUP(A249,'0919門市清單主檔'!B:AD,29,FALSE)=0,"",VLOOKUP(A249,'0919門市清單主檔'!B:AD,29,FALSE))</f>
        <v>+EDC</v>
      </c>
      <c r="Y249" s="494">
        <f t="shared" si="34"/>
        <v>2566</v>
      </c>
      <c r="Z249" s="494" t="str">
        <f t="shared" si="35"/>
        <v>桃縣桃旺店</v>
      </c>
      <c r="AA249" s="143"/>
    </row>
    <row r="250" spans="1:27" s="492"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4" t="str">
        <f>IF(VLOOKUP(A250,'0919門市清單主檔'!B:AD,29,FALSE)=0,"",VLOOKUP(A250,'0919門市清單主檔'!B:AD,29,FALSE))</f>
        <v>+EDC</v>
      </c>
      <c r="Y250" s="494">
        <f t="shared" si="34"/>
        <v>3881</v>
      </c>
      <c r="Z250" s="494" t="str">
        <f t="shared" si="35"/>
        <v>蘆竹興安店</v>
      </c>
      <c r="AA250" s="143" t="s">
        <v>50</v>
      </c>
    </row>
    <row r="251" spans="1:27" s="492"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4" t="str">
        <f>IF(VLOOKUP(A251,'0919門市清單主檔'!B:AD,29,FALSE)=0,"",VLOOKUP(A251,'0919門市清單主檔'!B:AD,29,FALSE))</f>
        <v/>
      </c>
      <c r="Y251" s="494">
        <f t="shared" si="34"/>
        <v>3751</v>
      </c>
      <c r="Z251" s="494" t="str">
        <f t="shared" si="35"/>
        <v>淡水真理大</v>
      </c>
      <c r="AA251" s="143"/>
    </row>
    <row r="252" spans="1:27" s="492"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4" t="str">
        <f>IF(VLOOKUP(A252,'0919門市清單主檔'!B:AD,29,FALSE)=0,"",VLOOKUP(A252,'0919門市清單主檔'!B:AD,29,FALSE))</f>
        <v>+EDC</v>
      </c>
      <c r="Y252" s="494">
        <f t="shared" si="34"/>
        <v>4036</v>
      </c>
      <c r="Z252" s="494" t="str">
        <f t="shared" si="35"/>
        <v>蘆洲永樂店</v>
      </c>
      <c r="AA252" s="143"/>
    </row>
    <row r="253" spans="1:27" s="492"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4" t="str">
        <f>IF(VLOOKUP(A253,'0919門市清單主檔'!B:AD,29,FALSE)=0,"",VLOOKUP(A253,'0919門市清單主檔'!B:AD,29,FALSE))</f>
        <v>+EDC</v>
      </c>
      <c r="Y253" s="494">
        <f t="shared" si="34"/>
        <v>2301</v>
      </c>
      <c r="Z253" s="494" t="str">
        <f t="shared" si="35"/>
        <v>蘆洲樂平店</v>
      </c>
      <c r="AA253" s="143"/>
    </row>
    <row r="254" spans="1:27" s="492"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4" t="str">
        <f>IF(VLOOKUP(A254,'0919門市清單主檔'!B:AD,29,FALSE)=0,"",VLOOKUP(A254,'0919門市清單主檔'!B:AD,29,FALSE))</f>
        <v>+EDC</v>
      </c>
      <c r="Y254" s="494">
        <f t="shared" si="34"/>
        <v>4923</v>
      </c>
      <c r="Z254" s="494" t="str">
        <f t="shared" si="35"/>
        <v>蘆洲永平店</v>
      </c>
      <c r="AA254" s="143"/>
    </row>
    <row r="255" spans="1:27" s="492"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4" t="str">
        <f>IF(VLOOKUP(A255,'0919門市清單主檔'!B:AD,29,FALSE)=0,"",VLOOKUP(A255,'0919門市清單主檔'!B:AD,29,FALSE))</f>
        <v>+EDC</v>
      </c>
      <c r="Y255" s="494">
        <f t="shared" si="34"/>
        <v>4560</v>
      </c>
      <c r="Z255" s="494" t="str">
        <f t="shared" si="35"/>
        <v>三重大院店</v>
      </c>
      <c r="AA255" s="143"/>
    </row>
    <row r="256" spans="1:27" s="492"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4" t="str">
        <f>IF(VLOOKUP(A256,'0919門市清單主檔'!B:AD,29,FALSE)=0,"",VLOOKUP(A256,'0919門市清單主檔'!B:AD,29,FALSE))</f>
        <v>+EDC</v>
      </c>
      <c r="Y256" s="494">
        <f t="shared" si="34"/>
        <v>4029</v>
      </c>
      <c r="Z256" s="494" t="str">
        <f t="shared" si="35"/>
        <v>三重龍濱店</v>
      </c>
      <c r="AA256" s="143"/>
    </row>
    <row r="257" spans="1:27" s="492"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4" t="str">
        <f>IF(VLOOKUP(A257,'0919門市清單主檔'!B:AD,29,FALSE)=0,"",VLOOKUP(A257,'0919門市清單主檔'!B:AD,29,FALSE))</f>
        <v>+EDC</v>
      </c>
      <c r="Y257" s="494">
        <f t="shared" si="34"/>
        <v>5082</v>
      </c>
      <c r="Z257" s="494" t="str">
        <f t="shared" si="35"/>
        <v>蘆洲水湳店</v>
      </c>
      <c r="AA257" s="143"/>
    </row>
    <row r="258" spans="1:27" s="492"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4" t="str">
        <f>IF(VLOOKUP(A258,'0919門市清單主檔'!B:AD,29,FALSE)=0,"",VLOOKUP(A258,'0919門市清單主檔'!B:AD,29,FALSE))</f>
        <v>+EDC</v>
      </c>
      <c r="Y258" s="494" t="str">
        <f t="shared" si="34"/>
        <v>D193</v>
      </c>
      <c r="Z258" s="494" t="str">
        <f t="shared" si="35"/>
        <v>蘆洲權義店</v>
      </c>
      <c r="AA258" s="143"/>
    </row>
    <row r="259" spans="1:27" s="492"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4" t="str">
        <f>IF(VLOOKUP(A259,'0919門市清單主檔'!B:AD,29,FALSE)=0,"",VLOOKUP(A259,'0919門市清單主檔'!B:AD,29,FALSE))</f>
        <v>+EDC</v>
      </c>
      <c r="Y259" s="494" t="str">
        <f t="shared" si="34"/>
        <v>D620</v>
      </c>
      <c r="Z259" s="494" t="str">
        <f t="shared" si="35"/>
        <v>三重福隆店</v>
      </c>
      <c r="AA259" s="143"/>
    </row>
    <row r="260" spans="1:27" s="492"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4" t="str">
        <f>IF(VLOOKUP(A260,'0919門市清單主檔'!B:AD,29,FALSE)=0,"",VLOOKUP(A260,'0919門市清單主檔'!B:AD,29,FALSE))</f>
        <v>+EDC</v>
      </c>
      <c r="Y260" s="494" t="str">
        <f t="shared" si="34"/>
        <v>D022</v>
      </c>
      <c r="Z260" s="494" t="str">
        <f t="shared" si="35"/>
        <v>三重溪尾店</v>
      </c>
      <c r="AA260" s="143"/>
    </row>
    <row r="261" spans="1:27" s="492"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4" t="str">
        <f>IF(VLOOKUP(A261,'0919門市清單主檔'!B:AD,29,FALSE)=0,"",VLOOKUP(A261,'0919門市清單主檔'!B:AD,29,FALSE))</f>
        <v>+EDC</v>
      </c>
      <c r="Y261" s="494">
        <f t="shared" si="34"/>
        <v>4098</v>
      </c>
      <c r="Z261" s="494" t="str">
        <f t="shared" si="35"/>
        <v>三重仁美店</v>
      </c>
      <c r="AA261" s="143"/>
    </row>
    <row r="262" spans="1:27" s="492"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4" t="str">
        <f>IF(VLOOKUP(A262,'0919門市清單主檔'!B:AD,29,FALSE)=0,"",VLOOKUP(A262,'0919門市清單主檔'!B:AD,29,FALSE))</f>
        <v>+EDC</v>
      </c>
      <c r="Y262" s="494">
        <f t="shared" si="34"/>
        <v>2759</v>
      </c>
      <c r="Z262" s="494" t="str">
        <f t="shared" si="35"/>
        <v>三重仁化店</v>
      </c>
      <c r="AA262" s="143"/>
    </row>
    <row r="263" spans="1:27" s="492"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4" t="str">
        <f>IF(VLOOKUP(A263,'0919門市清單主檔'!B:AD,29,FALSE)=0,"",VLOOKUP(A263,'0919門市清單主檔'!B:AD,29,FALSE))</f>
        <v>+EDC</v>
      </c>
      <c r="Y263" s="494">
        <f t="shared" si="34"/>
        <v>4083</v>
      </c>
      <c r="Z263" s="494" t="str">
        <f t="shared" si="35"/>
        <v>三重中央南</v>
      </c>
      <c r="AA263" s="143"/>
    </row>
    <row r="264" spans="1:27" s="492"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4" t="str">
        <f>IF(VLOOKUP(A264,'0919門市清單主檔'!B:AD,29,FALSE)=0,"",VLOOKUP(A264,'0919門市清單主檔'!B:AD,29,FALSE))</f>
        <v>+EDC</v>
      </c>
      <c r="Y264" s="494" t="str">
        <f t="shared" si="34"/>
        <v>D346</v>
      </c>
      <c r="Z264" s="494" t="str">
        <f t="shared" si="35"/>
        <v>三重維德店</v>
      </c>
      <c r="AA264" s="143"/>
    </row>
    <row r="265" spans="1:27" s="492"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4" t="str">
        <f>IF(VLOOKUP(A265,'0919門市清單主檔'!B:AD,29,FALSE)=0,"",VLOOKUP(A265,'0919門市清單主檔'!B:AD,29,FALSE))</f>
        <v>+EDC</v>
      </c>
      <c r="Y265" s="494" t="str">
        <f t="shared" si="34"/>
        <v>D350</v>
      </c>
      <c r="Z265" s="494" t="str">
        <f t="shared" si="35"/>
        <v>三重徐匯站</v>
      </c>
      <c r="AA265" s="143"/>
    </row>
    <row r="266" spans="1:27" s="492"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4" t="str">
        <f>IF(VLOOKUP(A266,'0919門市清單主檔'!B:AD,29,FALSE)=0,"",VLOOKUP(A266,'0919門市清單主檔'!B:AD,29,FALSE))</f>
        <v>+EDC</v>
      </c>
      <c r="Y266" s="494">
        <f t="shared" si="34"/>
        <v>4145</v>
      </c>
      <c r="Z266" s="494" t="str">
        <f t="shared" si="35"/>
        <v>板橋僑興店</v>
      </c>
      <c r="AA266" s="143"/>
    </row>
    <row r="267" spans="1:27" s="492"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4" t="str">
        <f>IF(VLOOKUP(A267,'0919門市清單主檔'!B:AD,29,FALSE)=0,"",VLOOKUP(A267,'0919門市清單主檔'!B:AD,29,FALSE))</f>
        <v>+EDC</v>
      </c>
      <c r="Y267" s="494">
        <f t="shared" si="34"/>
        <v>3749</v>
      </c>
      <c r="Z267" s="494" t="str">
        <f t="shared" si="35"/>
        <v>龜山長庚科大</v>
      </c>
      <c r="AA267" s="143"/>
    </row>
    <row r="268" spans="1:27" s="492"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4" t="str">
        <f>IF(VLOOKUP(A268,'0919門市清單主檔'!B:AD,29,FALSE)=0,"",VLOOKUP(A268,'0919門市清單主檔'!B:AD,29,FALSE))</f>
        <v>+EDC</v>
      </c>
      <c r="Y268" s="494">
        <f t="shared" si="34"/>
        <v>5465</v>
      </c>
      <c r="Z268" s="494" t="str">
        <f t="shared" si="35"/>
        <v>龜山庚勤樓</v>
      </c>
      <c r="AA268" s="143"/>
    </row>
    <row r="269" spans="1:27" s="492"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4" t="str">
        <f>IF(VLOOKUP(A269,'0919門市清單主檔'!B:AD,29,FALSE)=0,"",VLOOKUP(A269,'0919門市清單主檔'!B:AD,29,FALSE))</f>
        <v>+EDC</v>
      </c>
      <c r="Y269" s="494" t="str">
        <f t="shared" si="34"/>
        <v>C052</v>
      </c>
      <c r="Z269" s="494" t="str">
        <f t="shared" si="35"/>
        <v>中和連城店</v>
      </c>
      <c r="AA269" s="143" t="s">
        <v>50</v>
      </c>
    </row>
    <row r="270" spans="1:27" s="492"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4" t="str">
        <f>IF(VLOOKUP(A270,'0919門市清單主檔'!B:AD,29,FALSE)=0,"",VLOOKUP(A270,'0919門市清單主檔'!B:AD,29,FALSE))</f>
        <v>+EDC</v>
      </c>
      <c r="Y270" s="494" t="str">
        <f t="shared" si="34"/>
        <v>C388</v>
      </c>
      <c r="Z270" s="494" t="str">
        <f t="shared" si="35"/>
        <v>中和水源店</v>
      </c>
      <c r="AA270" s="143" t="s">
        <v>50</v>
      </c>
    </row>
    <row r="271" spans="1:27" s="492"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4" t="str">
        <f>IF(VLOOKUP(A271,'0919門市清單主檔'!B:AD,29,FALSE)=0,"",VLOOKUP(A271,'0919門市清單主檔'!B:AD,29,FALSE))</f>
        <v>+EDC</v>
      </c>
      <c r="Y271" s="494">
        <f t="shared" si="34"/>
        <v>3941</v>
      </c>
      <c r="Z271" s="494" t="str">
        <f t="shared" si="35"/>
        <v>永和興工店</v>
      </c>
      <c r="AA271" s="143" t="s">
        <v>50</v>
      </c>
    </row>
    <row r="272" spans="1:27" s="492"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4" t="str">
        <f>IF(VLOOKUP(A272,'0919門市清單主檔'!B:AD,29,FALSE)=0,"",VLOOKUP(A272,'0919門市清單主檔'!B:AD,29,FALSE))</f>
        <v>+EDC</v>
      </c>
      <c r="Y272" s="494">
        <f t="shared" si="34"/>
        <v>3977</v>
      </c>
      <c r="Z272" s="494" t="str">
        <f t="shared" si="35"/>
        <v>板橋玉川店</v>
      </c>
      <c r="AA272" s="143"/>
    </row>
    <row r="273" spans="1:27" s="492"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4" t="str">
        <f>IF(VLOOKUP(A273,'0919門市清單主檔'!B:AD,29,FALSE)=0,"",VLOOKUP(A273,'0919門市清單主檔'!B:AD,29,FALSE))</f>
        <v/>
      </c>
      <c r="Y273" s="494">
        <f t="shared" si="34"/>
        <v>3752</v>
      </c>
      <c r="Z273" s="494" t="str">
        <f t="shared" si="35"/>
        <v>板橋豫章店</v>
      </c>
      <c r="AA273" s="143"/>
    </row>
    <row r="274" spans="1:27" s="492"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4" t="str">
        <f>IF(VLOOKUP(A274,'0919門市清單主檔'!B:AD,29,FALSE)=0,"",VLOOKUP(A274,'0919門市清單主檔'!B:AD,29,FALSE))</f>
        <v>+EDC</v>
      </c>
      <c r="Y274" s="494">
        <f t="shared" si="34"/>
        <v>4586</v>
      </c>
      <c r="Z274" s="494" t="str">
        <f t="shared" si="35"/>
        <v>三重三文店</v>
      </c>
      <c r="AA274" s="143"/>
    </row>
    <row r="275" spans="1:27" s="492"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4" t="str">
        <f>IF(VLOOKUP(A275,'0919門市清單主檔'!B:AD,29,FALSE)=0,"",VLOOKUP(A275,'0919門市清單主檔'!B:AD,29,FALSE))</f>
        <v>+EDC</v>
      </c>
      <c r="Y275" s="494">
        <f t="shared" si="34"/>
        <v>3840</v>
      </c>
      <c r="Z275" s="494" t="str">
        <f t="shared" si="35"/>
        <v>北縣天龍店</v>
      </c>
      <c r="AA275" s="143"/>
    </row>
    <row r="276" spans="1:27" s="492"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4" t="str">
        <f>IF(VLOOKUP(A276,'0919門市清單主檔'!B:AD,29,FALSE)=0,"",VLOOKUP(A276,'0919門市清單主檔'!B:AD,29,FALSE))</f>
        <v>+EDC</v>
      </c>
      <c r="Y276" s="494">
        <f t="shared" si="34"/>
        <v>5352</v>
      </c>
      <c r="Z276" s="494" t="str">
        <f t="shared" si="35"/>
        <v>三重重陽店</v>
      </c>
      <c r="AA276" s="143"/>
    </row>
    <row r="277" spans="1:27" s="492"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4" t="str">
        <f>IF(VLOOKUP(A277,'0919門市清單主檔'!B:AD,29,FALSE)=0,"",VLOOKUP(A277,'0919門市清單主檔'!B:AD,29,FALSE))</f>
        <v>+EDC</v>
      </c>
      <c r="Y277" s="494">
        <f t="shared" si="34"/>
        <v>4680</v>
      </c>
      <c r="Z277" s="494" t="str">
        <f t="shared" si="35"/>
        <v>板橋江寧店</v>
      </c>
      <c r="AA277" s="143" t="s">
        <v>50</v>
      </c>
    </row>
    <row r="278" spans="1:27" s="492"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4" t="str">
        <f>IF(VLOOKUP(A278,'0919門市清單主檔'!B:AD,29,FALSE)=0,"",VLOOKUP(A278,'0919門市清單主檔'!B:AD,29,FALSE))</f>
        <v>+EDC</v>
      </c>
      <c r="Y278" s="494" t="str">
        <f t="shared" si="34"/>
        <v>D072</v>
      </c>
      <c r="Z278" s="494" t="str">
        <f t="shared" si="35"/>
        <v>板橋僑福店</v>
      </c>
      <c r="AA278" s="143"/>
    </row>
    <row r="279" spans="1:27" s="492"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4" t="str">
        <f>IF(VLOOKUP(A279,'0919門市清單主檔'!B:AD,29,FALSE)=0,"",VLOOKUP(A279,'0919門市清單主檔'!B:AD,29,FALSE))</f>
        <v>+EDC</v>
      </c>
      <c r="Y279" s="494">
        <f t="shared" ref="Y279:Y333" si="39">A279</f>
        <v>4983</v>
      </c>
      <c r="Z279" s="494" t="str">
        <f t="shared" ref="Z279:Z333" si="40">B279</f>
        <v>板橋藝文店</v>
      </c>
      <c r="AA279" s="143"/>
    </row>
    <row r="280" spans="1:27" s="492"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4" t="str">
        <f>IF(VLOOKUP(A280,'0919門市清單主檔'!B:AD,29,FALSE)=0,"",VLOOKUP(A280,'0919門市清單主檔'!B:AD,29,FALSE))</f>
        <v>+EDC</v>
      </c>
      <c r="Y280" s="494">
        <f t="shared" si="39"/>
        <v>3183</v>
      </c>
      <c r="Z280" s="494" t="str">
        <f t="shared" si="40"/>
        <v>板橋板好店</v>
      </c>
      <c r="AA280" s="143"/>
    </row>
    <row r="281" spans="1:27" s="492"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4" t="str">
        <f>IF(VLOOKUP(A281,'0919門市清單主檔'!B:AD,29,FALSE)=0,"",VLOOKUP(A281,'0919門市清單主檔'!B:AD,29,FALSE))</f>
        <v>+EDC</v>
      </c>
      <c r="Y281" s="494">
        <f t="shared" si="39"/>
        <v>3955</v>
      </c>
      <c r="Z281" s="494" t="str">
        <f t="shared" si="40"/>
        <v>板橋海龍店</v>
      </c>
      <c r="AA281" s="143"/>
    </row>
    <row r="282" spans="1:27" s="492"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4" t="str">
        <f>IF(VLOOKUP(A282,'0919門市清單主檔'!B:AD,29,FALSE)=0,"",VLOOKUP(A282,'0919門市清單主檔'!B:AD,29,FALSE))</f>
        <v>+EDC</v>
      </c>
      <c r="Y282" s="494">
        <f t="shared" si="39"/>
        <v>2221</v>
      </c>
      <c r="Z282" s="494" t="str">
        <f t="shared" si="40"/>
        <v>板橋雙十店</v>
      </c>
      <c r="AA282" s="143"/>
    </row>
    <row r="283" spans="1:27" s="492"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4" t="str">
        <f>IF(VLOOKUP(A283,'0919門市清單主檔'!B:AD,29,FALSE)=0,"",VLOOKUP(A283,'0919門市清單主檔'!B:AD,29,FALSE))</f>
        <v>+EDC</v>
      </c>
      <c r="Y283" s="494">
        <f t="shared" si="39"/>
        <v>2746</v>
      </c>
      <c r="Z283" s="494" t="str">
        <f t="shared" si="40"/>
        <v>北縣板嘉店</v>
      </c>
      <c r="AA283" s="143"/>
    </row>
    <row r="284" spans="1:27" s="492"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4" t="str">
        <f>IF(VLOOKUP(A284,'0919門市清單主檔'!B:AD,29,FALSE)=0,"",VLOOKUP(A284,'0919門市清單主檔'!B:AD,29,FALSE))</f>
        <v>+EDC</v>
      </c>
      <c r="Y284" s="494">
        <f t="shared" si="39"/>
        <v>3818</v>
      </c>
      <c r="Z284" s="494" t="str">
        <f t="shared" si="40"/>
        <v>板橋漢江店</v>
      </c>
      <c r="AA284" s="143"/>
    </row>
    <row r="285" spans="1:27" s="492"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4" t="str">
        <f>IF(VLOOKUP(A285,'0919門市清單主檔'!B:AD,29,FALSE)=0,"",VLOOKUP(A285,'0919門市清單主檔'!B:AD,29,FALSE))</f>
        <v>+EDC</v>
      </c>
      <c r="Y285" s="494" t="str">
        <f t="shared" si="39"/>
        <v>D767</v>
      </c>
      <c r="Z285" s="494" t="str">
        <f t="shared" si="40"/>
        <v>板橋寶翠店</v>
      </c>
      <c r="AA285" s="143"/>
    </row>
    <row r="286" spans="1:27" s="492"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4" t="str">
        <f>IF(VLOOKUP(A286,'0919門市清單主檔'!B:AD,29,FALSE)=0,"",VLOOKUP(A286,'0919門市清單主檔'!B:AD,29,FALSE))</f>
        <v>+EDC</v>
      </c>
      <c r="Y286" s="494">
        <f t="shared" si="39"/>
        <v>2322</v>
      </c>
      <c r="Z286" s="494" t="str">
        <f t="shared" si="40"/>
        <v>蘆竹大華店</v>
      </c>
      <c r="AA286" s="143"/>
    </row>
    <row r="287" spans="1:27" s="492"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4" t="str">
        <f>IF(VLOOKUP(A287,'0919門市清單主檔'!B:AD,29,FALSE)=0,"",VLOOKUP(A287,'0919門市清單主檔'!B:AD,29,FALSE))</f>
        <v>+EDC</v>
      </c>
      <c r="Y287" s="494">
        <f t="shared" si="39"/>
        <v>3556</v>
      </c>
      <c r="Z287" s="494" t="str">
        <f t="shared" si="40"/>
        <v>桃縣蘆華店</v>
      </c>
      <c r="AA287" s="143" t="s">
        <v>50</v>
      </c>
    </row>
    <row r="288" spans="1:27" s="492"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4" t="str">
        <f>IF(VLOOKUP(A288,'0919門市清單主檔'!B:AD,29,FALSE)=0,"",VLOOKUP(A288,'0919門市清單主檔'!B:AD,29,FALSE))</f>
        <v>+EDC</v>
      </c>
      <c r="Y288" s="494">
        <f t="shared" si="39"/>
        <v>3880</v>
      </c>
      <c r="Z288" s="494" t="str">
        <f t="shared" si="40"/>
        <v>桃縣富竹店</v>
      </c>
      <c r="AA288" s="143"/>
    </row>
    <row r="289" spans="1:27" s="492"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4" t="str">
        <f>IF(VLOOKUP(A289,'0919門市清單主檔'!B:AD,29,FALSE)=0,"",VLOOKUP(A289,'0919門市清單主檔'!B:AD,29,FALSE))</f>
        <v>+EDC</v>
      </c>
      <c r="Y289" s="494">
        <f t="shared" si="39"/>
        <v>4289</v>
      </c>
      <c r="Z289" s="494" t="str">
        <f t="shared" si="40"/>
        <v>蘆竹六股埤</v>
      </c>
      <c r="AA289" s="143" t="s">
        <v>50</v>
      </c>
    </row>
    <row r="290" spans="1:27" s="492"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4" t="str">
        <f>IF(VLOOKUP(A290,'0919門市清單主檔'!B:AD,29,FALSE)=0,"",VLOOKUP(A290,'0919門市清單主檔'!B:AD,29,FALSE))</f>
        <v>+EDC</v>
      </c>
      <c r="Y290" s="494">
        <f t="shared" si="39"/>
        <v>4456</v>
      </c>
      <c r="Z290" s="494" t="str">
        <f t="shared" si="40"/>
        <v>蘆竹華麗店</v>
      </c>
      <c r="AA290" s="143"/>
    </row>
    <row r="291" spans="1:27" s="492"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4" t="str">
        <f>IF(VLOOKUP(A291,'0919門市清單主檔'!B:AD,29,FALSE)=0,"",VLOOKUP(A291,'0919門市清單主檔'!B:AD,29,FALSE))</f>
        <v>+EDC</v>
      </c>
      <c r="Y291" s="494">
        <f t="shared" si="39"/>
        <v>5110</v>
      </c>
      <c r="Z291" s="494" t="str">
        <f t="shared" si="40"/>
        <v>蘆竹龍安店</v>
      </c>
      <c r="AA291" s="143"/>
    </row>
    <row r="292" spans="1:27" s="492"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4" t="str">
        <f>IF(VLOOKUP(A292,'0919門市清單主檔'!B:AD,29,FALSE)=0,"",VLOOKUP(A292,'0919門市清單主檔'!B:AD,29,FALSE))</f>
        <v>+EDC</v>
      </c>
      <c r="Y292" s="494">
        <f t="shared" si="39"/>
        <v>4084</v>
      </c>
      <c r="Z292" s="494" t="str">
        <f t="shared" si="40"/>
        <v>三重昌隆店</v>
      </c>
      <c r="AA292" s="143"/>
    </row>
    <row r="293" spans="1:27" s="492"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4" t="str">
        <f>IF(VLOOKUP(A293,'0919門市清單主檔'!B:AD,29,FALSE)=0,"",VLOOKUP(A293,'0919門市清單主檔'!B:AD,29,FALSE))</f>
        <v>+EDC</v>
      </c>
      <c r="Y293" s="494">
        <f t="shared" si="39"/>
        <v>2935</v>
      </c>
      <c r="Z293" s="494" t="str">
        <f t="shared" si="40"/>
        <v>三重夜市口</v>
      </c>
      <c r="AA293" s="143"/>
    </row>
    <row r="294" spans="1:27" s="492"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4" t="str">
        <f>IF(VLOOKUP(A294,'0919門市清單主檔'!B:AD,29,FALSE)=0,"",VLOOKUP(A294,'0919門市清單主檔'!B:AD,29,FALSE))</f>
        <v>+EDC</v>
      </c>
      <c r="Y294" s="494">
        <f t="shared" si="39"/>
        <v>2958</v>
      </c>
      <c r="Z294" s="494" t="str">
        <f t="shared" si="40"/>
        <v>北縣蘆旺店</v>
      </c>
      <c r="AA294" s="143"/>
    </row>
    <row r="295" spans="1:27" s="492"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4" t="str">
        <f>IF(VLOOKUP(A295,'0919門市清單主檔'!B:AD,29,FALSE)=0,"",VLOOKUP(A295,'0919門市清單主檔'!B:AD,29,FALSE))</f>
        <v>+EDC</v>
      </c>
      <c r="Y295" s="494">
        <f t="shared" si="39"/>
        <v>5341</v>
      </c>
      <c r="Z295" s="494" t="str">
        <f t="shared" si="40"/>
        <v>蘆洲切仔麵</v>
      </c>
      <c r="AA295" s="143"/>
    </row>
    <row r="296" spans="1:27" s="492"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4" t="str">
        <f>IF(VLOOKUP(A296,'0919門市清單主檔'!B:AD,29,FALSE)=0,"",VLOOKUP(A296,'0919門市清單主檔'!B:AD,29,FALSE))</f>
        <v>+EDC</v>
      </c>
      <c r="Y296" s="494">
        <f t="shared" si="39"/>
        <v>2171</v>
      </c>
      <c r="Z296" s="494" t="str">
        <f t="shared" si="40"/>
        <v>北縣興南店</v>
      </c>
      <c r="AA296" s="143" t="s">
        <v>50</v>
      </c>
    </row>
    <row r="297" spans="1:27" s="492"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4" t="str">
        <f>IF(VLOOKUP(A297,'0919門市清單主檔'!B:AD,29,FALSE)=0,"",VLOOKUP(A297,'0919門市清單主檔'!B:AD,29,FALSE))</f>
        <v>+EDC</v>
      </c>
      <c r="Y297" s="494">
        <f t="shared" si="39"/>
        <v>4218</v>
      </c>
      <c r="Z297" s="494" t="str">
        <f t="shared" si="40"/>
        <v>蘆洲湧蓮店</v>
      </c>
      <c r="AA297" s="143"/>
    </row>
    <row r="298" spans="1:27" s="492"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4" t="str">
        <f>IF(VLOOKUP(A298,'0919門市清單主檔'!B:AD,29,FALSE)=0,"",VLOOKUP(A298,'0919門市清單主檔'!B:AD,29,FALSE))</f>
        <v>+EDC</v>
      </c>
      <c r="Y298" s="494">
        <f t="shared" si="39"/>
        <v>3892</v>
      </c>
      <c r="Z298" s="494" t="str">
        <f t="shared" si="40"/>
        <v>蘆洲光榮店</v>
      </c>
      <c r="AA298" s="143"/>
    </row>
    <row r="299" spans="1:27" s="492"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4" t="str">
        <f>IF(VLOOKUP(A299,'0919門市清單主檔'!B:AD,29,FALSE)=0,"",VLOOKUP(A299,'0919門市清單主檔'!B:AD,29,FALSE))</f>
        <v>+EDC</v>
      </c>
      <c r="Y299" s="494">
        <f t="shared" si="39"/>
        <v>2535</v>
      </c>
      <c r="Z299" s="494" t="str">
        <f t="shared" si="40"/>
        <v>五股五工店</v>
      </c>
      <c r="AA299" s="143"/>
    </row>
    <row r="300" spans="1:27" s="492"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4" t="str">
        <f>IF(VLOOKUP(A300,'0919門市清單主檔'!B:AD,29,FALSE)=0,"",VLOOKUP(A300,'0919門市清單主檔'!B:AD,29,FALSE))</f>
        <v>+EDC</v>
      </c>
      <c r="Y300" s="494" t="str">
        <f t="shared" si="39"/>
        <v>TT01</v>
      </c>
      <c r="Z300" s="494" t="str">
        <f t="shared" si="40"/>
        <v>五股訓練教室</v>
      </c>
      <c r="AA300" s="425" t="s">
        <v>95</v>
      </c>
    </row>
    <row r="301" spans="1:27" s="492" customFormat="1" ht="21.6" customHeight="1">
      <c r="A301" s="174">
        <v>5466</v>
      </c>
      <c r="B301" s="174" t="str">
        <f>VLOOKUP(A301,'0919門市清單主檔'!B:C,2,FALSE)</f>
        <v>八里艾菲爾</v>
      </c>
      <c r="C301" s="126" t="str">
        <f>VLOOKUP($A301,'0919門市清單主檔'!B:V,20,FALSE)</f>
        <v>新北市</v>
      </c>
      <c r="D301" s="126" t="str">
        <f>VLOOKUP($A301,'0919門市清單主檔'!B:V,21,FALSE)</f>
        <v>八里區</v>
      </c>
      <c r="E301" s="218" t="str">
        <f>VLOOKUP(D301,門市狀態!G:H,2,FALSE)</f>
        <v>吳宗鴻</v>
      </c>
      <c r="F301" s="174" t="str">
        <f>IFERROR(IF(VLOOKUP(A301,門市狀態!A:D,4,FALSE)=0,"",VLOOKUP(A301,門市狀態!A:D,4,FALSE)),"")</f>
        <v>新開</v>
      </c>
      <c r="G301" s="127"/>
      <c r="H301" s="203" t="str">
        <f t="shared" si="36"/>
        <v>-5466-八里艾菲爾(定保)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-5466-八里艾菲爾(定保)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
      </c>
      <c r="T301" s="231" t="str">
        <f t="array" ref="T301">IFERROR(INDEX(IM!$AM$2:$AM$5000, MATCH(1, (IM!$F$2:$F$5000=A301) * (ISNUMBER(SEARCH($E$1, IM!$AC$2:$AC$5000))), 0)), "")</f>
        <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4" t="str">
        <f>IF(VLOOKUP(A301,'0919門市清單主檔'!B:AD,29,FALSE)=0,"",VLOOKUP(A301,'0919門市清單主檔'!B:AD,29,FALSE))</f>
        <v>+EDC</v>
      </c>
      <c r="Y301" s="494">
        <f t="shared" si="39"/>
        <v>5466</v>
      </c>
      <c r="Z301" s="494" t="str">
        <f t="shared" si="40"/>
        <v>八里艾菲爾</v>
      </c>
      <c r="AA301" s="425" t="s">
        <v>24</v>
      </c>
    </row>
    <row r="302" spans="1:27" s="492" customFormat="1" ht="21.6" customHeight="1">
      <c r="A302" s="174">
        <v>3623</v>
      </c>
      <c r="B302" s="174" t="str">
        <f>VLOOKUP(A302,'0919門市清單主檔'!B:C,2,FALSE)</f>
        <v>三重自強店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-3623-三重自強店(定保)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-3623-三重自強店(定保)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4" t="str">
        <f>IF(VLOOKUP(A302,'0919門市清單主檔'!B:AD,29,FALSE)=0,"",VLOOKUP(A302,'0919門市清單主檔'!B:AD,29,FALSE))</f>
        <v>+EDC</v>
      </c>
      <c r="Y302" s="494">
        <f t="shared" si="39"/>
        <v>3623</v>
      </c>
      <c r="Z302" s="494" t="str">
        <f t="shared" si="40"/>
        <v>三重自強店</v>
      </c>
      <c r="AA302" s="143" t="s">
        <v>50</v>
      </c>
    </row>
    <row r="303" spans="1:27" s="492" customFormat="1" ht="21.6" customHeight="1">
      <c r="A303" s="174">
        <v>2302</v>
      </c>
      <c r="B303" s="174" t="str">
        <f>VLOOKUP(A303,'0919門市清單主檔'!B:C,2,FALSE)</f>
        <v>三重重安店</v>
      </c>
      <c r="C303" s="126" t="str">
        <f>VLOOKUP($A303,'0919門市清單主檔'!B:V,20,FALSE)</f>
        <v>新北市</v>
      </c>
      <c r="D303" s="126" t="str">
        <f>VLOOKUP($A303,'0919門市清單主檔'!B:V,21,FALSE)</f>
        <v>三重區</v>
      </c>
      <c r="E303" s="218" t="str">
        <f>VLOOKUP(D303,門市狀態!G:H,2,FALSE)</f>
        <v>劉柏均</v>
      </c>
      <c r="F303" s="174" t="str">
        <f ca="1">IFERROR(IF(VLOOKUP(A303,門市狀態!A:D,4,FALSE)=0,"",VLOOKUP(A303,門市狀態!A:D,4,FALSE)),"")</f>
        <v>跨季補單</v>
      </c>
      <c r="G303" s="127"/>
      <c r="H303" s="203" t="str">
        <f t="shared" si="36"/>
        <v>-2302-三重重安店(定保)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-2302-三重重安店(定保)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4" t="str">
        <f>IF(VLOOKUP(A303,'0919門市清單主檔'!B:AD,29,FALSE)=0,"",VLOOKUP(A303,'0919門市清單主檔'!B:AD,29,FALSE))</f>
        <v>+EDC</v>
      </c>
      <c r="Y303" s="494">
        <f t="shared" si="39"/>
        <v>2302</v>
      </c>
      <c r="Z303" s="494" t="str">
        <f t="shared" si="40"/>
        <v>三重重安店</v>
      </c>
      <c r="AA303" s="143"/>
    </row>
    <row r="304" spans="1:27" s="492" customFormat="1" ht="21.6" customHeight="1">
      <c r="A304" s="174">
        <v>3359</v>
      </c>
      <c r="B304" s="174" t="str">
        <f>VLOOKUP(A304,'0919門市清單主檔'!B:C,2,FALSE)</f>
        <v>三重金陵店</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
      </c>
      <c r="G304" s="127" t="s">
        <v>81</v>
      </c>
      <c r="H304" s="203" t="str">
        <f t="shared" si="36"/>
        <v>-3359-三重金陵店(定保)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-3359-三重金陵店(定保)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4" t="str">
        <f>IF(VLOOKUP(A304,'0919門市清單主檔'!B:AD,29,FALSE)=0,"",VLOOKUP(A304,'0919門市清單主檔'!B:AD,29,FALSE))</f>
        <v/>
      </c>
      <c r="Y304" s="494">
        <f t="shared" si="39"/>
        <v>3359</v>
      </c>
      <c r="Z304" s="494" t="str">
        <f t="shared" si="40"/>
        <v>三重金陵店</v>
      </c>
      <c r="AA304" s="143" t="s">
        <v>50</v>
      </c>
    </row>
    <row r="305" spans="1:27" s="492" customFormat="1" ht="21.6" customHeight="1">
      <c r="A305" s="174">
        <v>3601</v>
      </c>
      <c r="B305" s="174" t="str">
        <f>VLOOKUP(A305,'0919門市清單主檔'!B:C,2,FALSE)</f>
        <v>三重重富店</v>
      </c>
      <c r="C305" s="126" t="str">
        <f>VLOOKUP($A305,'0919門市清單主檔'!B:V,20,FALSE)</f>
        <v>新北市</v>
      </c>
      <c r="D305" s="126" t="str">
        <f>VLOOKUP($A305,'0919門市清單主檔'!B:V,21,FALSE)</f>
        <v>三重區</v>
      </c>
      <c r="E305" s="218" t="str">
        <f>VLOOKUP(D305,門市狀態!G:H,2,FALSE)</f>
        <v>劉柏均</v>
      </c>
      <c r="F305" s="174" t="str">
        <f>IFERROR(IF(VLOOKUP(A305,門市狀態!A:D,4,FALSE)=0,"",VLOOKUP(A305,門市狀態!A:D,4,FALSE)),"")</f>
        <v/>
      </c>
      <c r="G305" s="127"/>
      <c r="H305" s="203" t="str">
        <f t="shared" si="36"/>
        <v>-3601-三重重富店(定保)</v>
      </c>
      <c r="I305" s="291" t="str">
        <f t="array" ref="I305">IF(AND(SUMPRODUCT((IM!$F$2:$F$5000=A305)*(ISNUMBER(SEARCH($C$1, IM!$AC$2:$AC$5000))))&gt;0), $C$1, "")</f>
        <v/>
      </c>
      <c r="J305" s="292" t="str">
        <f t="array" ref="J305">IFERROR(INDEX(IM!$AM$2:$AM$5000, MATCH(1, (IM!$F$2:$F$5000=A305) * (ISNUMBER(SEARCH($C$1, IM!$AC$2:$AC$5000))), 0)), "")</f>
        <v/>
      </c>
      <c r="K305" s="293">
        <f t="array" ref="K305">SUMPRODUCT((IM!$F$2:$F$5000=A305)*(IM!$AD$2:$AD$5000="O")*(ISNUMBER(SEARCH($C$1, IM!$AC$2:$AC$5000))))</f>
        <v>0</v>
      </c>
      <c r="L305" s="294" t="str">
        <f t="array" ref="L305">IF(K305&gt;0,IFERROR(HYPERLINK("#'IM'!AC"&amp;MATCH(1,(IM!$F$1:$F$5000=A305)*(ISNUMBER(SEARCH($C$1,IM!$AC$1:$AC$5000))),0),"檢核"),"未登錄"),"")</f>
        <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-3601-三重重富店(定保)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45968</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4" t="str">
        <f>IF(VLOOKUP(A305,'0919門市清單主檔'!B:AD,29,FALSE)=0,"",VLOOKUP(A305,'0919門市清單主檔'!B:AD,29,FALSE))</f>
        <v>+EDC</v>
      </c>
      <c r="Y305" s="494">
        <f t="shared" si="39"/>
        <v>3601</v>
      </c>
      <c r="Z305" s="494" t="str">
        <f t="shared" si="40"/>
        <v>三重重富店</v>
      </c>
      <c r="AA305" s="143"/>
    </row>
    <row r="306" spans="1:27" s="492" customFormat="1" ht="21.6" customHeight="1">
      <c r="A306" s="174">
        <v>3811</v>
      </c>
      <c r="B306" s="174" t="str">
        <f>VLOOKUP(A306,'0919門市清單主檔'!B:C,2,FALSE)</f>
        <v>三重碧華公園</v>
      </c>
      <c r="C306" s="126" t="str">
        <f>VLOOKUP($A306,'0919門市清單主檔'!B:V,20,FALSE)</f>
        <v>新北市</v>
      </c>
      <c r="D306" s="126" t="str">
        <f>VLOOKUP($A306,'0919門市清單主檔'!B:V,21,FALSE)</f>
        <v>三重區</v>
      </c>
      <c r="E306" s="218" t="str">
        <f>VLOOKUP(D306,門市狀態!G:H,2,FALSE)</f>
        <v>劉柏均</v>
      </c>
      <c r="F306" s="174" t="str">
        <f>IFERROR(IF(VLOOKUP(A306,門市狀態!A:D,4,FALSE)=0,"",VLOOKUP(A306,門市狀態!A:D,4,FALSE)),"")</f>
        <v/>
      </c>
      <c r="G306" s="127"/>
      <c r="H306" s="203" t="str">
        <f t="shared" si="36"/>
        <v>-3811-三重碧華公園(定保)</v>
      </c>
      <c r="I306" s="291" t="str">
        <f t="array" ref="I306">IF(AND(SUMPRODUCT((IM!$F$2:$F$5000=A306)*(ISNUMBER(SEARCH($C$1, IM!$AC$2:$AC$5000))))&gt;0), $C$1, "")</f>
        <v/>
      </c>
      <c r="J306" s="292" t="str">
        <f t="array" ref="J306">IFERROR(INDEX(IM!$AM$2:$AM$5000, MATCH(1, (IM!$F$2:$F$5000=A306) * (ISNUMBER(SEARCH($C$1, IM!$AC$2:$AC$5000))), 0)), "")</f>
        <v/>
      </c>
      <c r="K306" s="293">
        <f t="array" ref="K306">SUMPRODUCT((IM!$F$2:$F$5000=A306)*(IM!$AD$2:$AD$5000="O")*(ISNUMBER(SEARCH($C$1, IM!$AC$2:$AC$5000))))</f>
        <v>0</v>
      </c>
      <c r="L306" s="294" t="str">
        <f t="array" ref="L306">IF(K306&gt;0,IFERROR(HYPERLINK("#'IM'!AC"&amp;MATCH(1,(IM!$F$1:$F$5000=A306)*(ISNUMBER(SEARCH($C$1,IM!$AC$1:$AC$5000))),0),"檢核"),"未登錄"),"")</f>
        <v/>
      </c>
      <c r="M306" s="295" t="str">
        <f t="shared" si="37"/>
        <v>+L90</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-3811-三重碧華公園(定保)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45996</v>
      </c>
      <c r="U306" s="232" t="str">
        <f t="array" ref="U306">IF(AND(SUMPRODUCT((IM!$F$2:$F$5000=A306)*(ISNUMBER(SEARCH($F$1, IM!$AC$2:$AC$5000))))&gt;0), $F$1, "")</f>
        <v/>
      </c>
      <c r="V306" s="231" t="str">
        <f t="array" ref="V306">IFERROR(INDEX(IM!$AM$2:$AM$5000, MATCH(1, (IM!$F$2:$F$5000=A306) * (ISNUMBER(SEARCH($F$1, IM!$AC$2:$AC$5000))), 0)), "")</f>
        <v/>
      </c>
      <c r="W306" s="276" t="str">
        <f>IF(VLOOKUP(A306,'0919門市清單主檔'!B:AC,28,FALSE)=0,"",VLOOKUP(A306,'0919門市清單主檔'!B:AC,28,FALSE))</f>
        <v/>
      </c>
      <c r="X306" s="494" t="str">
        <f>IF(VLOOKUP(A306,'0919門市清單主檔'!B:AD,29,FALSE)=0,"",VLOOKUP(A306,'0919門市清單主檔'!B:AD,29,FALSE))</f>
        <v>+EDC</v>
      </c>
      <c r="Y306" s="494">
        <f t="shared" si="39"/>
        <v>3811</v>
      </c>
      <c r="Z306" s="494" t="str">
        <f t="shared" si="40"/>
        <v>三重碧華公園</v>
      </c>
      <c r="AA306" s="143"/>
    </row>
    <row r="307" spans="1:27" s="492" customFormat="1" ht="21.6" customHeight="1">
      <c r="A307" s="174">
        <v>2349</v>
      </c>
      <c r="B307" s="174" t="str">
        <f>VLOOKUP(A307,'0919門市清單主檔'!B:C,2,FALSE)</f>
        <v>三重永福店</v>
      </c>
      <c r="C307" s="126" t="str">
        <f>VLOOKUP($A307,'0919門市清單主檔'!B:V,20,FALSE)</f>
        <v>新北市</v>
      </c>
      <c r="D307" s="126" t="str">
        <f>VLOOKUP($A307,'0919門市清單主檔'!B:V,21,FALSE)</f>
        <v>三重區</v>
      </c>
      <c r="E307" s="218" t="str">
        <f>VLOOKUP(D307,門市狀態!G:H,2,FALSE)</f>
        <v>劉柏均</v>
      </c>
      <c r="F307" s="174" t="str">
        <f>IFERROR(IF(VLOOKUP(A307,門市狀態!A:D,4,FALSE)=0,"",VLOOKUP(A307,門市狀態!A:D,4,FALSE)),"")</f>
        <v/>
      </c>
      <c r="G307" s="127"/>
      <c r="H307" s="203" t="str">
        <f t="shared" si="36"/>
        <v>-2349-三重永福店(定保)</v>
      </c>
      <c r="I307" s="291" t="str">
        <f t="array" ref="I307">IF(AND(SUMPRODUCT((IM!$F$2:$F$5000=A307)*(ISNUMBER(SEARCH($C$1, IM!$AC$2:$AC$5000))))&gt;0), $C$1, "")</f>
        <v/>
      </c>
      <c r="J307" s="292" t="str">
        <f t="array" ref="J307">IFERROR(INDEX(IM!$AM$2:$AM$5000, MATCH(1, (IM!$F$2:$F$5000=A307) * (ISNUMBER(SEARCH($C$1, IM!$AC$2:$AC$5000))), 0)), "")</f>
        <v/>
      </c>
      <c r="K307" s="293">
        <f t="array" ref="K307">SUMPRODUCT((IM!$F$2:$F$5000=A307)*(IM!$AD$2:$AD$5000="O")*(ISNUMBER(SEARCH($C$1, IM!$AC$2:$AC$5000))))</f>
        <v>0</v>
      </c>
      <c r="L307" s="294" t="str">
        <f t="array" ref="L307">IF(K307&gt;0,IFERROR(HYPERLINK("#'IM'!AC"&amp;MATCH(1,(IM!$F$1:$F$5000=A307)*(ISNUMBER(SEARCH($C$1,IM!$AC$1:$AC$5000))),0),"檢核"),"未登錄"),"")</f>
        <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-2349-三重永福店(定保)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45999</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4" t="str">
        <f>IF(VLOOKUP(A307,'0919門市清單主檔'!B:AD,29,FALSE)=0,"",VLOOKUP(A307,'0919門市清單主檔'!B:AD,29,FALSE))</f>
        <v>+EDC</v>
      </c>
      <c r="Y307" s="494">
        <f t="shared" si="39"/>
        <v>2349</v>
      </c>
      <c r="Z307" s="494" t="str">
        <f t="shared" si="40"/>
        <v>三重永福店</v>
      </c>
      <c r="AA307" s="143"/>
    </row>
    <row r="308" spans="1:27" s="492" customFormat="1" ht="21.6" customHeight="1">
      <c r="A308" s="174">
        <v>3772</v>
      </c>
      <c r="B308" s="174" t="str">
        <f>VLOOKUP(A308,'0919門市清單主檔'!B:C,2,FALSE)</f>
        <v>三重美溪店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-3772-三重美溪店(定保)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+L90</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-3772-三重美溪店(定保)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4" t="str">
        <f>IF(VLOOKUP(A308,'0919門市清單主檔'!B:AD,29,FALSE)=0,"",VLOOKUP(A308,'0919門市清單主檔'!B:AD,29,FALSE))</f>
        <v>+EDC</v>
      </c>
      <c r="Y308" s="494">
        <f t="shared" si="39"/>
        <v>3772</v>
      </c>
      <c r="Z308" s="494" t="str">
        <f t="shared" si="40"/>
        <v>三重美溪店</v>
      </c>
      <c r="AA308" s="143"/>
    </row>
    <row r="309" spans="1:27" s="492" customFormat="1" ht="21.6" customHeight="1">
      <c r="A309" s="174">
        <v>5491</v>
      </c>
      <c r="B309" s="174" t="str">
        <f>VLOOKUP(A309,'0919門市清單主檔'!B:C,2,FALSE)</f>
        <v>三重向日葵</v>
      </c>
      <c r="C309" s="126" t="str">
        <f>VLOOKUP($A309,'0919門市清單主檔'!B:V,20,FALSE)</f>
        <v>新北市</v>
      </c>
      <c r="D309" s="126" t="str">
        <f>VLOOKUP($A309,'0919門市清單主檔'!B:V,21,FALSE)</f>
        <v>三重區</v>
      </c>
      <c r="E309" s="218" t="str">
        <f>VLOOKUP(D309,門市狀態!G:H,2,FALSE)</f>
        <v>劉柏均</v>
      </c>
      <c r="F309" s="174" t="str">
        <f>IFERROR(IF(VLOOKUP(A309,門市狀態!A:D,4,FALSE)=0,"",VLOOKUP(A309,門市狀態!A:D,4,FALSE)),"")</f>
        <v>新開</v>
      </c>
      <c r="G309" s="127"/>
      <c r="H309" s="203" t="str">
        <f t="shared" si="36"/>
        <v>-5491-三重向日葵(定保)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-5491-三重向日葵(定保)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4" t="str">
        <f>IF(VLOOKUP(A309,'0919門市清單主檔'!B:AD,29,FALSE)=0,"",VLOOKUP(A309,'0919門市清單主檔'!B:AD,29,FALSE))</f>
        <v>+EDC</v>
      </c>
      <c r="Y309" s="494">
        <f t="shared" si="39"/>
        <v>5491</v>
      </c>
      <c r="Z309" s="494" t="str">
        <f t="shared" si="40"/>
        <v>三重向日葵</v>
      </c>
      <c r="AA309" s="425" t="s">
        <v>24</v>
      </c>
    </row>
    <row r="310" spans="1:27" s="492" customFormat="1" ht="21.6" customHeight="1">
      <c r="A310" s="174">
        <v>4046</v>
      </c>
      <c r="B310" s="174" t="str">
        <f>VLOOKUP(A310,'0919門市清單主檔'!B:C,2,FALSE)</f>
        <v>板橋福康店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-4046-板橋福康店(定保)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-4046-板橋福康店(定保)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
      </c>
      <c r="T310" s="231" t="str">
        <f t="array" ref="T310">IFERROR(INDEX(IM!$AM$2:$AM$5000, MATCH(1, (IM!$F$2:$F$5000=A310) * (ISNUMBER(SEARCH($E$1, IM!$AC$2:$AC$5000))), 0)), "")</f>
        <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4" t="str">
        <f>IF(VLOOKUP(A310,'0919門市清單主檔'!B:AD,29,FALSE)=0,"",VLOOKUP(A310,'0919門市清單主檔'!B:AD,29,FALSE))</f>
        <v>+EDC</v>
      </c>
      <c r="Y310" s="494">
        <f t="shared" si="39"/>
        <v>4046</v>
      </c>
      <c r="Z310" s="494" t="str">
        <f t="shared" si="40"/>
        <v>板橋福康店</v>
      </c>
      <c r="AA310" s="143" t="s">
        <v>50</v>
      </c>
    </row>
    <row r="311" spans="1:27" s="492" customFormat="1" ht="21.6" customHeight="1">
      <c r="A311" s="174" t="s">
        <v>96</v>
      </c>
      <c r="B311" s="174" t="str">
        <f>VLOOKUP(A311,'0919門市清單主檔'!B:C,2,FALSE)</f>
        <v>板橋成都店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-D349-板橋成都店(定保)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-D349-板橋成都店(定保)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45958</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4" t="str">
        <f>IF(VLOOKUP(A311,'0919門市清單主檔'!B:AD,29,FALSE)=0,"",VLOOKUP(A311,'0919門市清單主檔'!B:AD,29,FALSE))</f>
        <v>+EDC</v>
      </c>
      <c r="Y311" s="494" t="str">
        <f t="shared" si="39"/>
        <v>D349</v>
      </c>
      <c r="Z311" s="494" t="str">
        <f t="shared" si="40"/>
        <v>板橋成都店</v>
      </c>
      <c r="AA311" s="143"/>
    </row>
    <row r="312" spans="1:27" s="492"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-2069-板橋江子翠站(定保)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4" t="str">
        <f>IF(VLOOKUP(A312,'0919門市清單主檔'!B:AD,29,FALSE)=0,"",VLOOKUP(A312,'0919門市清單主檔'!B:AD,29,FALSE))</f>
        <v>+EDC</v>
      </c>
      <c r="Y312" s="494">
        <f t="shared" si="39"/>
        <v>2069</v>
      </c>
      <c r="Z312" s="494" t="str">
        <f t="shared" si="40"/>
        <v>板橋江子翠站</v>
      </c>
      <c r="AA312" s="143"/>
    </row>
    <row r="313" spans="1:27" s="492"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-4917-板橋翠華店(定保)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4" t="str">
        <f>IF(VLOOKUP(A313,'0919門市清單主檔'!B:AD,29,FALSE)=0,"",VLOOKUP(A313,'0919門市清單主檔'!B:AD,29,FALSE))</f>
        <v>+EDC</v>
      </c>
      <c r="Y313" s="494">
        <f t="shared" si="39"/>
        <v>4917</v>
      </c>
      <c r="Z313" s="494" t="str">
        <f t="shared" si="40"/>
        <v>板橋翠華店</v>
      </c>
      <c r="AA313" s="143"/>
    </row>
    <row r="314" spans="1:27" s="492" customFormat="1" ht="21.6" customHeight="1">
      <c r="A314" s="174">
        <v>2403</v>
      </c>
      <c r="B314" s="174" t="str">
        <f>VLOOKUP(A314,'0919門市清單主檔'!B:C,2,FALSE)</f>
        <v>板橋板龍店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-2403-板橋板龍店(定保)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-2403-板橋板龍店(定保)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45999</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4" t="str">
        <f>IF(VLOOKUP(A314,'0919門市清單主檔'!B:AD,29,FALSE)=0,"",VLOOKUP(A314,'0919門市清單主檔'!B:AD,29,FALSE))</f>
        <v>+EDC</v>
      </c>
      <c r="Y314" s="494">
        <f t="shared" si="39"/>
        <v>2403</v>
      </c>
      <c r="Z314" s="494" t="str">
        <f t="shared" si="40"/>
        <v>板橋板龍店</v>
      </c>
      <c r="AA314" s="143"/>
    </row>
    <row r="315" spans="1:27" s="492" customFormat="1" ht="21.6" customHeight="1">
      <c r="A315" s="174">
        <v>4422</v>
      </c>
      <c r="B315" s="174" t="str">
        <f>VLOOKUP(A315,'0919門市清單主檔'!B:C,2,FALSE)</f>
        <v>板橋合安店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-4422-板橋合安店(定保)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-4422-板橋合安店(定保)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45999</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4" t="str">
        <f>IF(VLOOKUP(A315,'0919門市清單主檔'!B:AD,29,FALSE)=0,"",VLOOKUP(A315,'0919門市清單主檔'!B:AD,29,FALSE))</f>
        <v>+EDC</v>
      </c>
      <c r="Y315" s="494">
        <f t="shared" si="39"/>
        <v>4422</v>
      </c>
      <c r="Z315" s="494" t="str">
        <f t="shared" si="40"/>
        <v>板橋合安店</v>
      </c>
      <c r="AA315" s="143"/>
    </row>
    <row r="316" spans="1:27" s="492" customFormat="1" ht="21.6" customHeight="1">
      <c r="A316" s="174">
        <v>2154</v>
      </c>
      <c r="B316" s="174" t="str">
        <f>VLOOKUP(A316,'0919門市清單主檔'!B:C,2,FALSE)</f>
        <v>北縣板莊店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-2154-北縣板莊店(定保)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-2154-北縣板莊店(定保)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46007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4" t="str">
        <f>IF(VLOOKUP(A316,'0919門市清單主檔'!B:AD,29,FALSE)=0,"",VLOOKUP(A316,'0919門市清單主檔'!B:AD,29,FALSE))</f>
        <v>+EDC</v>
      </c>
      <c r="Y316" s="494">
        <f t="shared" si="39"/>
        <v>2154</v>
      </c>
      <c r="Z316" s="494" t="str">
        <f t="shared" si="40"/>
        <v>北縣板莊店</v>
      </c>
      <c r="AA316" s="143"/>
    </row>
    <row r="317" spans="1:27" s="492" customFormat="1" ht="21.6" customHeight="1">
      <c r="A317" s="174">
        <v>3551</v>
      </c>
      <c r="B317" s="174" t="str">
        <f>VLOOKUP(A317,'0919門市清單主檔'!B:C,2,FALSE)</f>
        <v>板橋板豐店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-3551-板橋板豐店(定保)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-3551-板橋板豐店(定保)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46015</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4" t="str">
        <f>IF(VLOOKUP(A317,'0919門市清單主檔'!B:AD,29,FALSE)=0,"",VLOOKUP(A317,'0919門市清單主檔'!B:AD,29,FALSE))</f>
        <v>+EDC</v>
      </c>
      <c r="Y317" s="494">
        <f t="shared" si="39"/>
        <v>3551</v>
      </c>
      <c r="Z317" s="494" t="str">
        <f t="shared" si="40"/>
        <v>板橋板豐店</v>
      </c>
      <c r="AA317" s="143"/>
    </row>
    <row r="318" spans="1:27" s="492" customFormat="1" ht="21.6" customHeight="1">
      <c r="A318" s="174">
        <v>3416</v>
      </c>
      <c r="B318" s="174" t="str">
        <f>VLOOKUP(A318,'0919門市清單主檔'!B:C,2,FALSE)</f>
        <v>板橋國慶店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-3416-板橋國慶店(定保)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-3416-板橋國慶店(定保)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46017</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4" t="str">
        <f>IF(VLOOKUP(A318,'0919門市清單主檔'!B:AD,29,FALSE)=0,"",VLOOKUP(A318,'0919門市清單主檔'!B:AD,29,FALSE))</f>
        <v>+EDC</v>
      </c>
      <c r="Y318" s="494">
        <f t="shared" si="39"/>
        <v>3416</v>
      </c>
      <c r="Z318" s="494" t="str">
        <f t="shared" si="40"/>
        <v>板橋國慶店</v>
      </c>
      <c r="AA318" s="143"/>
    </row>
    <row r="319" spans="1:27" s="492" customFormat="1" ht="21.6" customHeight="1">
      <c r="A319" s="174">
        <v>4406</v>
      </c>
      <c r="B319" s="174" t="str">
        <f>VLOOKUP(A319,'0919門市清單主檔'!B:C,2,FALSE)</f>
        <v>板橋稚暉店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-4406-板橋稚暉店(定保)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-4406-板橋稚暉店(定保)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4" t="str">
        <f>IF(VLOOKUP(A319,'0919門市清單主檔'!B:AD,29,FALSE)=0,"",VLOOKUP(A319,'0919門市清單主檔'!B:AD,29,FALSE))</f>
        <v>+EDC</v>
      </c>
      <c r="Y319" s="494">
        <f t="shared" si="39"/>
        <v>4406</v>
      </c>
      <c r="Z319" s="494" t="str">
        <f t="shared" si="40"/>
        <v>板橋稚暉店</v>
      </c>
      <c r="AA319" s="143"/>
    </row>
    <row r="320" spans="1:27" s="492" customFormat="1" ht="21.6" customHeight="1">
      <c r="A320" s="174">
        <v>2224</v>
      </c>
      <c r="B320" s="174" t="str">
        <f>VLOOKUP(A320,'0919門市清單主檔'!B:C,2,FALSE)</f>
        <v>板橋莒光店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-2224-板橋莒光店(定保)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-2224-板橋莒光店(定保)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4" t="str">
        <f>IF(VLOOKUP(A320,'0919門市清單主檔'!B:AD,29,FALSE)=0,"",VLOOKUP(A320,'0919門市清單主檔'!B:AD,29,FALSE))</f>
        <v>+EDC</v>
      </c>
      <c r="Y320" s="494">
        <f t="shared" si="39"/>
        <v>2224</v>
      </c>
      <c r="Z320" s="494" t="str">
        <f t="shared" si="40"/>
        <v>板橋莒光店</v>
      </c>
      <c r="AA320" s="143"/>
    </row>
    <row r="321" spans="1:27" s="492" customFormat="1" ht="21.6" customHeight="1">
      <c r="A321" s="174">
        <v>3147</v>
      </c>
      <c r="B321" s="174" t="str">
        <f>VLOOKUP(A321,'0919門市清單主檔'!B:C,2,FALSE)</f>
        <v>北縣板明店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撤店</v>
      </c>
      <c r="G321" s="127"/>
      <c r="H321" s="203" t="str">
        <f t="shared" si="36"/>
        <v>-3147-北縣板明店(定保)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-3147-北縣板明店(定保)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46020</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4" t="str">
        <f>IF(VLOOKUP(A321,'0919門市清單主檔'!B:AD,29,FALSE)=0,"",VLOOKUP(A321,'0919門市清單主檔'!B:AD,29,FALSE))</f>
        <v>+EDC</v>
      </c>
      <c r="Y321" s="494">
        <f t="shared" si="39"/>
        <v>3147</v>
      </c>
      <c r="Z321" s="494" t="str">
        <f t="shared" si="40"/>
        <v>北縣板明店</v>
      </c>
      <c r="AA321" s="143"/>
    </row>
    <row r="322" spans="1:27" s="492" customFormat="1" ht="21.6" customHeight="1">
      <c r="A322" s="174">
        <v>2995</v>
      </c>
      <c r="B322" s="174" t="str">
        <f>VLOOKUP(A322,'0919門市清單主檔'!B:C,2,FALSE)</f>
        <v>板橋湳雅夜市</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-2995-板橋湳雅夜市(定保)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-2995-板橋湳雅夜市(定保)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4" t="str">
        <f>IF(VLOOKUP(A322,'0919門市清單主檔'!B:AD,29,FALSE)=0,"",VLOOKUP(A322,'0919門市清單主檔'!B:AD,29,FALSE))</f>
        <v>+EDC</v>
      </c>
      <c r="Y322" s="494">
        <f t="shared" si="39"/>
        <v>2995</v>
      </c>
      <c r="Z322" s="494" t="str">
        <f t="shared" si="40"/>
        <v>板橋湳雅夜市</v>
      </c>
      <c r="AA322" s="143"/>
    </row>
    <row r="323" spans="1:27" s="492" customFormat="1" ht="21.6" customHeight="1">
      <c r="A323" s="174" t="s">
        <v>97</v>
      </c>
      <c r="B323" s="174" t="str">
        <f>VLOOKUP(A323,'0919門市清單主檔'!B:C,2,FALSE)</f>
        <v>車麗屋板橋店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t="s">
        <v>53</v>
      </c>
      <c r="H323" s="203" t="str">
        <f t="shared" si="36"/>
        <v>-L501-車麗屋板橋店(定保)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-L501-車麗屋板橋店(定保)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
      </c>
      <c r="T323" s="231" t="str">
        <f t="array" ref="T323">IFERROR(INDEX(IM!$AM$2:$AM$5000, MATCH(1, (IM!$F$2:$F$5000=A323) * (ISNUMBER(SEARCH($E$1, IM!$AC$2:$AC$5000))), 0)), "")</f>
        <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4" t="str">
        <f>IF(VLOOKUP(A323,'0919門市清單主檔'!B:AD,29,FALSE)=0,"",VLOOKUP(A323,'0919門市清單主檔'!B:AD,29,FALSE))</f>
        <v/>
      </c>
      <c r="Y323" s="494" t="str">
        <f t="shared" si="39"/>
        <v>L501</v>
      </c>
      <c r="Z323" s="494" t="str">
        <f t="shared" si="40"/>
        <v>車麗屋板橋店</v>
      </c>
      <c r="AA323" s="425" t="s">
        <v>26</v>
      </c>
    </row>
    <row r="324" spans="1:27" s="492" customFormat="1" ht="21.6" customHeight="1">
      <c r="A324" s="174">
        <v>5496</v>
      </c>
      <c r="B324" s="174" t="str">
        <f>VLOOKUP(A324,'0919門市清單主檔'!B:C,2,FALSE)</f>
        <v>新北市民廣場</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-5496-新北市民廣場(定保)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-5496-新北市民廣場(定保)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45971</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4" t="str">
        <f>IF(VLOOKUP(A324,'0919門市清單主檔'!B:AD,29,FALSE)=0,"",VLOOKUP(A324,'0919門市清單主檔'!B:AD,29,FALSE))</f>
        <v>+EDC</v>
      </c>
      <c r="Y324" s="494">
        <f t="shared" si="39"/>
        <v>5496</v>
      </c>
      <c r="Z324" s="494" t="str">
        <f t="shared" si="40"/>
        <v>新北市民廣場</v>
      </c>
      <c r="AA324" s="143"/>
    </row>
    <row r="325" spans="1:27" s="492" customFormat="1" ht="21.6" customHeight="1">
      <c r="A325" s="174">
        <v>2267</v>
      </c>
      <c r="B325" s="174" t="str">
        <f>VLOOKUP(A325,'0919門市清單主檔'!B:C,2,FALSE)</f>
        <v>北縣金陽店</v>
      </c>
      <c r="C325" s="126" t="str">
        <f>VLOOKUP($A325,'0919門市清單主檔'!B:V,20,FALSE)</f>
        <v>新北市</v>
      </c>
      <c r="D325" s="126" t="str">
        <f>VLOOKUP($A325,'0919門市清單主檔'!B:V,21,FALSE)</f>
        <v>金山區</v>
      </c>
      <c r="E325" s="218" t="str">
        <f>VLOOKUP(D325,門市狀態!G:H,2,FALSE)</f>
        <v>吳宗鴻</v>
      </c>
      <c r="F325" s="174" t="str">
        <f>IFERROR(IF(VLOOKUP(A325,門市狀態!A:D,4,FALSE)=0,"",VLOOKUP(A325,門市狀態!A:D,4,FALSE)),"")</f>
        <v/>
      </c>
      <c r="G325" s="127"/>
      <c r="H325" s="203" t="str">
        <f t="shared" si="36"/>
        <v>-2267-北縣金陽店(定保)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-2267-北縣金陽店(定保)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45987</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4" t="str">
        <f>IF(VLOOKUP(A325,'0919門市清單主檔'!B:AD,29,FALSE)=0,"",VLOOKUP(A325,'0919門市清單主檔'!B:AD,29,FALSE))</f>
        <v>+EDC</v>
      </c>
      <c r="Y325" s="494">
        <f t="shared" si="39"/>
        <v>2267</v>
      </c>
      <c r="Z325" s="494" t="str">
        <f t="shared" si="40"/>
        <v>北縣金陽店</v>
      </c>
      <c r="AA325" s="143"/>
    </row>
    <row r="326" spans="1:27" s="492" customFormat="1" ht="21.6" customHeight="1">
      <c r="A326" s="174">
        <v>4906</v>
      </c>
      <c r="B326" s="174" t="str">
        <f>VLOOKUP(A326,'0919門市清單主檔'!B:C,2,FALSE)</f>
        <v>金山銀山店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-4906-金山銀山店(定保)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-4906-金山銀山店(定保)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4" t="str">
        <f>IF(VLOOKUP(A326,'0919門市清單主檔'!B:AD,29,FALSE)=0,"",VLOOKUP(A326,'0919門市清單主檔'!B:AD,29,FALSE))</f>
        <v>+EDC</v>
      </c>
      <c r="Y326" s="494">
        <f t="shared" si="39"/>
        <v>4906</v>
      </c>
      <c r="Z326" s="494" t="str">
        <f t="shared" si="40"/>
        <v>金山銀山店</v>
      </c>
      <c r="AA326" s="143"/>
    </row>
    <row r="327" spans="1:27" s="492" customFormat="1" ht="21.6" customHeight="1">
      <c r="A327" s="174">
        <v>4511</v>
      </c>
      <c r="B327" s="174" t="str">
        <f>VLOOKUP(A327,'0919門市清單主檔'!B:C,2,FALSE)</f>
        <v>淡水屯山店</v>
      </c>
      <c r="C327" s="126" t="str">
        <f>VLOOKUP($A327,'0919門市清單主檔'!B:V,20,FALSE)</f>
        <v>新北市</v>
      </c>
      <c r="D327" s="126" t="str">
        <f>VLOOKUP($A327,'0919門市清單主檔'!B:V,21,FALSE)</f>
        <v>淡水區</v>
      </c>
      <c r="E327" s="218" t="str">
        <f>VLOOKUP(D327,門市狀態!G:H,2,FALSE)</f>
        <v>吳宗鴻</v>
      </c>
      <c r="F327" s="174" t="str">
        <f>IFERROR(IF(VLOOKUP(A327,門市狀態!A:D,4,FALSE)=0,"",VLOOKUP(A327,門市狀態!A:D,4,FALSE)),"")</f>
        <v>撤店</v>
      </c>
      <c r="G327" s="127"/>
      <c r="H327" s="203" t="str">
        <f t="shared" si="36"/>
        <v>-4511-淡水屯山店(定保)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-4511-淡水屯山店(定保)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45975</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4" t="str">
        <f>IF(VLOOKUP(A327,'0919門市清單主檔'!B:AD,29,FALSE)=0,"",VLOOKUP(A327,'0919門市清單主檔'!B:AD,29,FALSE))</f>
        <v>+EDC</v>
      </c>
      <c r="Y327" s="494">
        <f t="shared" si="39"/>
        <v>4511</v>
      </c>
      <c r="Z327" s="494" t="str">
        <f t="shared" si="40"/>
        <v>淡水屯山店</v>
      </c>
      <c r="AA327" s="143"/>
    </row>
    <row r="328" spans="1:27" s="492" customFormat="1" ht="21.6" customHeight="1">
      <c r="A328" s="174" t="s">
        <v>98</v>
      </c>
      <c r="B328" s="174" t="str">
        <f>VLOOKUP(A328,'0919門市清單主檔'!B:C,2,FALSE)</f>
        <v>新莊福營店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撤店</v>
      </c>
      <c r="G328" s="127"/>
      <c r="H328" s="203" t="str">
        <f t="shared" si="36"/>
        <v>-D148-新莊福營店(定保)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-D148-新莊福營店(定保)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45968</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4" t="str">
        <f>IF(VLOOKUP(A328,'0919門市清單主檔'!B:AD,29,FALSE)=0,"",VLOOKUP(A328,'0919門市清單主檔'!B:AD,29,FALSE))</f>
        <v>+EDC</v>
      </c>
      <c r="Y328" s="494" t="str">
        <f t="shared" si="39"/>
        <v>D148</v>
      </c>
      <c r="Z328" s="494" t="str">
        <f t="shared" si="40"/>
        <v>新莊福營店</v>
      </c>
      <c r="AA328" s="143"/>
    </row>
    <row r="329" spans="1:27" s="492" customFormat="1" ht="21.6" customHeight="1">
      <c r="A329" s="174">
        <v>4228</v>
      </c>
      <c r="B329" s="174" t="str">
        <f>VLOOKUP(A329,'0919門市清單主檔'!B:C,2,FALSE)</f>
        <v>新莊頭前公園</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撤店</v>
      </c>
      <c r="G329" s="127"/>
      <c r="H329" s="203" t="str">
        <f t="shared" si="36"/>
        <v>-4228-新莊頭前公園(定保)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-4228-新莊頭前公園(定保)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46013</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4" t="str">
        <f>IF(VLOOKUP(A329,'0919門市清單主檔'!B:AD,29,FALSE)=0,"",VLOOKUP(A329,'0919門市清單主檔'!B:AD,29,FALSE))</f>
        <v>+EDC</v>
      </c>
      <c r="Y329" s="494">
        <f t="shared" si="39"/>
        <v>4228</v>
      </c>
      <c r="Z329" s="494" t="str">
        <f t="shared" si="40"/>
        <v>新莊頭前公園</v>
      </c>
      <c r="AA329" s="143"/>
    </row>
    <row r="330" spans="1:27" s="492" customFormat="1" ht="21.6" customHeight="1">
      <c r="A330" s="174">
        <v>5513</v>
      </c>
      <c r="B330" s="174" t="s">
        <v>99</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t="s">
        <v>53</v>
      </c>
      <c r="H330" s="203" t="str">
        <f t="shared" si="36"/>
        <v>-5513-新莊A3站(定保)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-5513-新莊A3站(定保)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+HUB</v>
      </c>
      <c r="X330" s="494" t="str">
        <f>IF(VLOOKUP(A330,'0919門市清單主檔'!B:AD,29,FALSE)=0,"",VLOOKUP(A330,'0919門市清單主檔'!B:AD,29,FALSE))</f>
        <v>+EDC</v>
      </c>
      <c r="Y330" s="494">
        <f t="shared" si="39"/>
        <v>5513</v>
      </c>
      <c r="Z330" s="494" t="str">
        <f t="shared" si="40"/>
        <v>新莊A3站</v>
      </c>
      <c r="AA330" s="425" t="s">
        <v>24</v>
      </c>
    </row>
    <row r="331" spans="1:27" s="492" customFormat="1" ht="21.6" customHeight="1">
      <c r="A331" s="174" t="s">
        <v>100</v>
      </c>
      <c r="B331" s="174" t="str">
        <f>VLOOKUP(A331,'0919門市清單主檔'!B:C,2,FALSE)</f>
        <v>車麗屋新莊店</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
      </c>
      <c r="G331" s="127" t="s">
        <v>53</v>
      </c>
      <c r="H331" s="203" t="str">
        <f t="shared" si="36"/>
        <v>-L516-車麗屋新莊店(定保)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-L516-車麗屋新莊店(定保)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
      </c>
      <c r="X331" s="494" t="str">
        <f>IF(VLOOKUP(A331,'0919門市清單主檔'!B:AD,29,FALSE)=0,"",VLOOKUP(A331,'0919門市清單主檔'!B:AD,29,FALSE))</f>
        <v/>
      </c>
      <c r="Y331" s="494" t="str">
        <f t="shared" si="39"/>
        <v>L516</v>
      </c>
      <c r="Z331" s="494" t="str">
        <f t="shared" si="40"/>
        <v>車麗屋新莊店</v>
      </c>
      <c r="AA331" s="425" t="s">
        <v>26</v>
      </c>
    </row>
    <row r="332" spans="1:27" s="492"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新開</v>
      </c>
      <c r="G332" s="127"/>
      <c r="H332" s="203" t="str">
        <f t="shared" si="36"/>
        <v>-5389-新莊瓏山林(定保)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4" t="str">
        <f>IF(VLOOKUP(A332,'0919門市清單主檔'!B:AD,29,FALSE)=0,"",VLOOKUP(A332,'0919門市清單主檔'!B:AD,29,FALSE))</f>
        <v>+EDC</v>
      </c>
      <c r="Y332" s="494">
        <f t="shared" si="39"/>
        <v>5389</v>
      </c>
      <c r="Z332" s="494" t="str">
        <f t="shared" si="40"/>
        <v>新莊瓏山林</v>
      </c>
      <c r="AA332" s="425" t="s">
        <v>24</v>
      </c>
    </row>
    <row r="333" spans="1:27" s="492"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4" t="str">
        <f>IF(VLOOKUP(A333,'0919門市清單主檔'!B:AD,29,FALSE)=0,"",VLOOKUP(A333,'0919門市清單主檔'!B:AD,29,FALSE))</f>
        <v/>
      </c>
      <c r="Y333" s="494" t="str">
        <f t="shared" si="39"/>
        <v>L517</v>
      </c>
      <c r="Z333" s="494" t="str">
        <f t="shared" si="40"/>
        <v>車麗屋蘆洲店</v>
      </c>
      <c r="AA333" s="425" t="s">
        <v>26</v>
      </c>
    </row>
  </sheetData>
  <autoFilter ref="A22:FT333" xr:uid="{00000000-0009-0000-0000-000000000000}"/>
  <sortState xmlns:xlrd2="http://schemas.microsoft.com/office/spreadsheetml/2017/richdata2" ref="A23:AA333">
    <sortCondition ref="J23:J333"/>
  </sortState>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K16" sqref="K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2" width="9.69921875" style="183" customWidth="1"/>
    <col min="393"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9"/>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9"/>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90.6%</v>
      </c>
      <c r="B10" s="186">
        <f>門市主檔!B5</f>
        <v>278</v>
      </c>
      <c r="C10" s="186">
        <f ca="1">門市主檔!B6</f>
        <v>29</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9" customFormat="1">
      <c r="A14" s="482" t="s">
        <v>138</v>
      </c>
      <c r="B14" s="480">
        <f>COUNTIF('0919門市清單主檔'!AC2:AC500,"+HUB")</f>
        <v>4</v>
      </c>
      <c r="C14" s="483">
        <f>B22/A22</f>
        <v>1</v>
      </c>
      <c r="D14" s="481">
        <f t="array" ref="D14">COUNT(_xlfn._xlws.FILTER(IM!F:F,ISNUMBER(MATCH(IM!F:F,_xlfn._xlws.FILTER('0919門市清單主檔'!B:B,'0919門市清單主檔'!AC:AC="+HUB"),0))*ISNUMBER(SEARCH("+HUB",IM!AC:AC))))</f>
        <v>4</v>
      </c>
      <c r="E14" s="481">
        <f>B14-D14</f>
        <v>0</v>
      </c>
    </row>
    <row r="15" spans="1:14" s="479" customFormat="1">
      <c r="A15" s="482" t="s">
        <v>139</v>
      </c>
      <c r="B15" s="480">
        <f>COUNTIF('0919門市清單主檔'!AD2:AD500,"+EDC")</f>
        <v>292</v>
      </c>
      <c r="C15" s="483">
        <f>D15/B15</f>
        <v>0</v>
      </c>
      <c r="D15" s="481">
        <f t="array" ref="D15">COUNT(_xlfn._xlws.FILTER(IM!F:F,ISNUMBER(MATCH(IM!F:F,_xlfn._xlws.FILTER('0919門市清單主檔'!B:B,'0919門市清單主檔'!AD:AD="+EDC"),0))*ISNUMBER(SEARCH("+EDC",IM!AC:AC))))</f>
        <v>0</v>
      </c>
      <c r="E15" s="481">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9" customFormat="1">
      <c r="A21" s="169" t="s">
        <v>140</v>
      </c>
      <c r="B21" s="190" t="s">
        <v>141</v>
      </c>
      <c r="C21" s="190" t="s">
        <v>142</v>
      </c>
    </row>
    <row r="22" spans="1:5" s="479"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9"/>
      <c r="M57" s="479"/>
      <c r="N57" s="479"/>
      <c r="O57" s="479"/>
      <c r="P57" s="479"/>
      <c r="Q57" s="479"/>
      <c r="R57" s="479"/>
      <c r="S57" s="479"/>
      <c r="T57" s="479"/>
      <c r="U57" s="378"/>
      <c r="V57" s="378"/>
      <c r="W57" s="378"/>
      <c r="X57" s="378"/>
    </row>
    <row r="58" spans="5:24">
      <c r="E58" s="380" t="s">
        <v>126</v>
      </c>
      <c r="F58" s="408" t="s">
        <v>160</v>
      </c>
      <c r="G58" s="365">
        <f>SUM(H58:P58)</f>
        <v>63</v>
      </c>
      <c r="H58" s="365">
        <f>L41</f>
        <v>18</v>
      </c>
      <c r="I58" s="360">
        <v>0</v>
      </c>
      <c r="J58" s="360">
        <f>P41</f>
        <v>12</v>
      </c>
      <c r="K58" s="361">
        <f>Q41</f>
        <v>33</v>
      </c>
      <c r="L58" s="479"/>
      <c r="M58" s="479"/>
      <c r="N58" s="479"/>
      <c r="O58" s="479"/>
      <c r="P58" s="479"/>
    </row>
    <row r="59" spans="5:24">
      <c r="E59" s="381">
        <f>G58+G59</f>
        <v>151</v>
      </c>
      <c r="F59" s="409" t="s">
        <v>122</v>
      </c>
      <c r="G59" s="362">
        <f>SUM(H59:P59)</f>
        <v>88</v>
      </c>
      <c r="H59" s="362">
        <v>14</v>
      </c>
      <c r="I59" s="363">
        <v>40</v>
      </c>
      <c r="J59" s="363">
        <v>10</v>
      </c>
      <c r="K59" s="364">
        <v>24</v>
      </c>
      <c r="L59" s="479"/>
      <c r="M59" s="479"/>
      <c r="N59" s="479"/>
      <c r="O59" s="479"/>
      <c r="P59" s="479"/>
    </row>
    <row r="60" spans="5:24">
      <c r="E60" s="479"/>
      <c r="F60" s="479"/>
      <c r="G60" s="479"/>
      <c r="H60" s="479"/>
      <c r="I60" s="479"/>
      <c r="J60" s="479"/>
      <c r="K60" s="479"/>
      <c r="L60" s="479"/>
      <c r="M60" s="479"/>
      <c r="N60" s="479"/>
      <c r="O60" s="479"/>
      <c r="P60" s="479"/>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9"/>
      <c r="R61" s="479"/>
      <c r="S61" s="479"/>
      <c r="T61" s="479"/>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9"/>
      <c r="F64" s="479"/>
      <c r="G64" s="479"/>
      <c r="H64" s="479"/>
      <c r="I64" s="479"/>
      <c r="J64" s="479"/>
      <c r="K64" s="479"/>
      <c r="L64" s="479"/>
      <c r="M64" s="479"/>
      <c r="N64" s="479"/>
      <c r="O64" s="479"/>
      <c r="P64" s="479"/>
    </row>
    <row r="65" spans="5:20">
      <c r="E65" s="379" t="s">
        <v>31</v>
      </c>
      <c r="F65" s="384" t="s">
        <v>159</v>
      </c>
      <c r="G65" s="379" t="s">
        <v>124</v>
      </c>
      <c r="H65" s="351" t="s">
        <v>15</v>
      </c>
      <c r="I65" s="351" t="s">
        <v>16</v>
      </c>
      <c r="J65" s="351" t="s">
        <v>154</v>
      </c>
      <c r="K65" s="351" t="s">
        <v>155</v>
      </c>
      <c r="L65" s="345" t="s">
        <v>7</v>
      </c>
      <c r="M65" s="479"/>
      <c r="N65" s="479"/>
      <c r="O65" s="479"/>
      <c r="P65" s="479"/>
      <c r="Q65" s="479"/>
      <c r="R65" s="479"/>
      <c r="S65" s="479"/>
      <c r="T65" s="479"/>
    </row>
    <row r="66" spans="5:20">
      <c r="E66" s="380" t="s">
        <v>157</v>
      </c>
      <c r="F66" s="408" t="s">
        <v>160</v>
      </c>
      <c r="G66" s="387">
        <f>SUM(H66:P66)</f>
        <v>108</v>
      </c>
      <c r="H66" s="365">
        <f>U41</f>
        <v>27</v>
      </c>
      <c r="I66" s="360">
        <f>V41</f>
        <v>6</v>
      </c>
      <c r="J66" s="360">
        <v>0</v>
      </c>
      <c r="K66" s="360">
        <v>0</v>
      </c>
      <c r="L66" s="361">
        <f>M41</f>
        <v>75</v>
      </c>
      <c r="M66" s="479"/>
      <c r="N66" s="479"/>
      <c r="O66" s="479"/>
      <c r="P66" s="479"/>
    </row>
    <row r="67" spans="5:20">
      <c r="E67" s="381">
        <f>G66+G67</f>
        <v>149</v>
      </c>
      <c r="F67" s="409" t="s">
        <v>122</v>
      </c>
      <c r="G67" s="388">
        <f>SUM(H67:P67)</f>
        <v>41</v>
      </c>
      <c r="H67" s="362">
        <v>20</v>
      </c>
      <c r="I67" s="363">
        <v>3</v>
      </c>
      <c r="J67" s="363">
        <v>15</v>
      </c>
      <c r="K67" s="363">
        <v>3</v>
      </c>
      <c r="L67" s="364">
        <v>0</v>
      </c>
      <c r="M67" s="479"/>
      <c r="N67" s="479"/>
      <c r="O67" s="479"/>
      <c r="P67" s="479"/>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v>46119</v>
      </c>
      <c r="B4" s="393" t="str">
        <f t="shared" si="0"/>
        <v>星期二</v>
      </c>
      <c r="C4" s="389" t="str">
        <f t="shared" si="1"/>
        <v>2302_三重重安店_回裝+補PMQ1工單_11:00</v>
      </c>
      <c r="D4" s="440" t="s">
        <v>157</v>
      </c>
      <c r="E4" s="389">
        <v>2302</v>
      </c>
      <c r="F4" s="440" t="s">
        <v>175</v>
      </c>
      <c r="G4" s="462" t="s">
        <v>176</v>
      </c>
      <c r="H4" s="433" t="s">
        <v>173</v>
      </c>
      <c r="I4" s="389"/>
      <c r="J4" s="442"/>
    </row>
    <row r="5" spans="1:10">
      <c r="A5" s="309">
        <v>46112</v>
      </c>
      <c r="B5" s="393" t="str">
        <f t="shared" si="0"/>
        <v>星期二</v>
      </c>
      <c r="C5" s="389" t="str">
        <f t="shared" si="1"/>
        <v>3962_板橋仁化店_裝潢撤店_15:00</v>
      </c>
      <c r="D5" s="465" t="s">
        <v>158</v>
      </c>
      <c r="E5" s="389">
        <v>3962</v>
      </c>
      <c r="F5" s="465" t="s">
        <v>171</v>
      </c>
      <c r="G5" s="465" t="s">
        <v>177</v>
      </c>
      <c r="H5" s="436" t="s">
        <v>178</v>
      </c>
      <c r="I5" s="389"/>
      <c r="J5" s="445"/>
    </row>
    <row r="6" spans="1:10">
      <c r="A6" s="309">
        <v>46111</v>
      </c>
      <c r="B6" s="393" t="str">
        <f t="shared" si="0"/>
        <v>星期一</v>
      </c>
      <c r="C6" s="389" t="str">
        <f t="shared" si="1"/>
        <v>2543_三重大仁店_回裝 (SC=新機)_15:00</v>
      </c>
      <c r="D6" s="435" t="s">
        <v>157</v>
      </c>
      <c r="E6" s="389">
        <v>2543</v>
      </c>
      <c r="F6" s="435" t="s">
        <v>179</v>
      </c>
      <c r="G6" s="451" t="s">
        <v>180</v>
      </c>
      <c r="H6" s="436" t="s">
        <v>178</v>
      </c>
      <c r="I6" s="389"/>
      <c r="J6" s="445" t="s">
        <v>181</v>
      </c>
    </row>
    <row r="7" spans="1:10">
      <c r="A7" s="309">
        <v>46107</v>
      </c>
      <c r="B7" s="393" t="str">
        <f t="shared" si="0"/>
        <v>星期四</v>
      </c>
      <c r="C7" s="389" t="str">
        <f t="shared" si="1"/>
        <v>5536_新莊青山店_新開_11:00</v>
      </c>
      <c r="D7" s="428" t="s">
        <v>126</v>
      </c>
      <c r="E7" s="460">
        <v>5536</v>
      </c>
      <c r="F7" s="460" t="s">
        <v>182</v>
      </c>
      <c r="G7" s="460" t="s">
        <v>24</v>
      </c>
      <c r="H7" s="461" t="s">
        <v>173</v>
      </c>
      <c r="I7" s="389"/>
      <c r="J7" s="442"/>
    </row>
    <row r="8" spans="1:10" s="466" customFormat="1">
      <c r="A8" s="309">
        <v>46106</v>
      </c>
      <c r="B8" s="393" t="str">
        <f t="shared" si="0"/>
        <v>星期三</v>
      </c>
      <c r="C8" s="389" t="str">
        <f t="shared" si="1"/>
        <v>5377_三重大智店_閉店_15:00</v>
      </c>
      <c r="D8" s="435" t="s">
        <v>157</v>
      </c>
      <c r="E8" s="460">
        <v>5377</v>
      </c>
      <c r="F8" s="467" t="s">
        <v>183</v>
      </c>
      <c r="G8" s="467" t="s">
        <v>184</v>
      </c>
      <c r="H8" s="468" t="s">
        <v>178</v>
      </c>
      <c r="I8" s="389"/>
      <c r="J8" s="442"/>
    </row>
    <row r="9" spans="1:10">
      <c r="A9" s="309"/>
      <c r="B9" s="393" t="str">
        <f t="shared" si="0"/>
        <v>星期六</v>
      </c>
      <c r="C9" s="389" t="str">
        <f t="shared" si="1"/>
        <v>3623_三重自強店_回裝+補PMQ1工單_11:00</v>
      </c>
      <c r="D9" s="435" t="s">
        <v>157</v>
      </c>
      <c r="E9" s="460">
        <v>3623</v>
      </c>
      <c r="F9" s="462" t="s">
        <v>185</v>
      </c>
      <c r="G9" s="462" t="s">
        <v>176</v>
      </c>
      <c r="H9" s="463" t="s">
        <v>173</v>
      </c>
      <c r="I9" s="389"/>
      <c r="J9" s="442"/>
    </row>
    <row r="10" spans="1:10">
      <c r="A10" s="309"/>
      <c r="B10" s="393" t="str">
        <f t="shared" si="0"/>
        <v>星期六</v>
      </c>
      <c r="C10" s="389" t="str">
        <f t="shared" si="1"/>
        <v>L556_蘆竹揚耀店_(萊到店) 閉店_15:00</v>
      </c>
      <c r="D10" s="419" t="s">
        <v>131</v>
      </c>
      <c r="E10" s="460" t="s">
        <v>59</v>
      </c>
      <c r="F10" s="460" t="s">
        <v>186</v>
      </c>
      <c r="G10" s="460" t="s">
        <v>187</v>
      </c>
      <c r="H10" s="441" t="s">
        <v>178</v>
      </c>
      <c r="I10" s="389"/>
      <c r="J10" s="442"/>
    </row>
    <row r="11" spans="1:10">
      <c r="A11" s="309">
        <v>46099</v>
      </c>
      <c r="B11" s="393" t="str">
        <f t="shared" si="0"/>
        <v>星期三</v>
      </c>
      <c r="C11" s="389" t="str">
        <f t="shared" si="1"/>
        <v>2399_三重三陽店_閉店_15:00</v>
      </c>
      <c r="D11" s="435" t="s">
        <v>157</v>
      </c>
      <c r="E11" s="389">
        <v>2399</v>
      </c>
      <c r="F11" s="455" t="s">
        <v>188</v>
      </c>
      <c r="G11" s="419" t="s">
        <v>184</v>
      </c>
      <c r="H11" s="441" t="s">
        <v>178</v>
      </c>
      <c r="I11" s="389"/>
      <c r="J11" s="442"/>
    </row>
    <row r="12" spans="1:10">
      <c r="A12" s="309">
        <v>46098</v>
      </c>
      <c r="B12" s="393" t="str">
        <f t="shared" si="0"/>
        <v>星期二</v>
      </c>
      <c r="C12" s="389" t="str">
        <f t="shared" si="1"/>
        <v>4342_蘆竹南崁店_閉店_15:00</v>
      </c>
      <c r="D12" s="419" t="s">
        <v>131</v>
      </c>
      <c r="E12" s="389">
        <v>4342</v>
      </c>
      <c r="F12" s="458" t="s">
        <v>189</v>
      </c>
      <c r="G12" s="419" t="s">
        <v>184</v>
      </c>
      <c r="H12" s="441" t="s">
        <v>178</v>
      </c>
      <c r="I12" s="389"/>
      <c r="J12" s="442"/>
    </row>
    <row r="13" spans="1:10">
      <c r="A13" s="309">
        <v>46094</v>
      </c>
      <c r="B13" s="393" t="str">
        <f t="shared" si="0"/>
        <v>星期五</v>
      </c>
      <c r="C13" s="389" t="str">
        <f t="shared" si="1"/>
        <v>3147_板橋板明店_閉店_15:00</v>
      </c>
      <c r="D13" s="452" t="s">
        <v>158</v>
      </c>
      <c r="E13" s="389">
        <v>3147</v>
      </c>
      <c r="F13" s="452" t="s">
        <v>190</v>
      </c>
      <c r="G13" s="419" t="s">
        <v>184</v>
      </c>
      <c r="H13" s="441" t="s">
        <v>178</v>
      </c>
      <c r="I13" s="389"/>
      <c r="J13" s="442"/>
    </row>
    <row r="14" spans="1:10">
      <c r="A14" s="309">
        <v>46090</v>
      </c>
      <c r="B14" s="393" t="str">
        <f t="shared" si="0"/>
        <v>星期一</v>
      </c>
      <c r="C14" s="389" t="str">
        <f t="shared" si="1"/>
        <v>4101_三重溪華店_裝潢撤店_15:00</v>
      </c>
      <c r="D14" s="440" t="s">
        <v>157</v>
      </c>
      <c r="E14" s="389">
        <v>4101</v>
      </c>
      <c r="F14" s="440" t="s">
        <v>174</v>
      </c>
      <c r="G14" s="435" t="s">
        <v>177</v>
      </c>
      <c r="H14" s="441" t="s">
        <v>178</v>
      </c>
      <c r="I14" s="389"/>
      <c r="J14" s="442"/>
    </row>
    <row r="15" spans="1:10">
      <c r="A15" s="309">
        <v>46087</v>
      </c>
      <c r="B15" s="393" t="str">
        <f t="shared" si="0"/>
        <v>星期五</v>
      </c>
      <c r="C15" s="389" t="str">
        <f t="shared" si="1"/>
        <v>3137_北縣黎明店_TM1、2更換UPOS_11:00</v>
      </c>
      <c r="D15" s="419" t="s">
        <v>131</v>
      </c>
      <c r="E15" s="389">
        <v>3137</v>
      </c>
      <c r="F15" s="450" t="s">
        <v>191</v>
      </c>
      <c r="G15" s="450" t="s">
        <v>192</v>
      </c>
      <c r="H15" s="433" t="s">
        <v>173</v>
      </c>
      <c r="I15" s="389"/>
      <c r="J15" s="442"/>
    </row>
    <row r="16" spans="1:10">
      <c r="A16" s="309">
        <v>46084</v>
      </c>
      <c r="B16" s="393" t="str">
        <f t="shared" si="0"/>
        <v>星期二</v>
      </c>
      <c r="C16" s="389" t="str">
        <f t="shared" si="1"/>
        <v>5251_龜山明德樓_TM1、2更換UPOS+7580G*2_11:00</v>
      </c>
      <c r="D16" s="419" t="s">
        <v>131</v>
      </c>
      <c r="E16" s="389">
        <v>5251</v>
      </c>
      <c r="F16" s="432" t="s">
        <v>193</v>
      </c>
      <c r="G16" s="446" t="s">
        <v>194</v>
      </c>
      <c r="H16" s="441" t="s">
        <v>173</v>
      </c>
      <c r="I16" s="389"/>
      <c r="J16" s="442"/>
    </row>
    <row r="17" spans="1:10">
      <c r="A17" s="309">
        <v>46083</v>
      </c>
      <c r="B17" s="393" t="str">
        <f t="shared" si="0"/>
        <v>星期一</v>
      </c>
      <c r="C17" s="389" t="str">
        <f t="shared" si="1"/>
        <v>2302_三重重安店_裝潢撤店_15:00</v>
      </c>
      <c r="D17" s="440" t="s">
        <v>157</v>
      </c>
      <c r="E17" s="389">
        <v>2302</v>
      </c>
      <c r="F17" s="440" t="s">
        <v>175</v>
      </c>
      <c r="G17" s="435" t="s">
        <v>177</v>
      </c>
      <c r="H17" s="441" t="s">
        <v>178</v>
      </c>
      <c r="I17" s="389"/>
      <c r="J17" s="442"/>
    </row>
    <row r="18" spans="1:10">
      <c r="A18" s="309">
        <v>46078</v>
      </c>
      <c r="B18" s="393" t="str">
        <f t="shared" si="0"/>
        <v>星期三</v>
      </c>
      <c r="C18" s="389" t="str">
        <f t="shared" si="1"/>
        <v>2543_三重大仁店_裝潢撤店_15:00</v>
      </c>
      <c r="D18" s="435" t="s">
        <v>157</v>
      </c>
      <c r="E18" s="389">
        <v>2543</v>
      </c>
      <c r="F18" s="435" t="s">
        <v>179</v>
      </c>
      <c r="G18" s="435" t="s">
        <v>177</v>
      </c>
      <c r="H18" s="436" t="s">
        <v>178</v>
      </c>
      <c r="I18" s="389"/>
      <c r="J18" s="442"/>
    </row>
    <row r="19" spans="1:10">
      <c r="A19" s="309">
        <v>46077</v>
      </c>
      <c r="B19" s="393" t="str">
        <f t="shared" si="0"/>
        <v>星期二</v>
      </c>
      <c r="C19" s="389" t="str">
        <f t="shared" si="1"/>
        <v>精能光學_合約換機_下午時段</v>
      </c>
      <c r="D19" s="428" t="s">
        <v>126</v>
      </c>
      <c r="E19" s="389"/>
      <c r="F19" s="428" t="s">
        <v>195</v>
      </c>
      <c r="G19" s="428" t="s">
        <v>196</v>
      </c>
      <c r="H19" s="429" t="s">
        <v>197</v>
      </c>
      <c r="I19" s="389"/>
      <c r="J19" s="442"/>
    </row>
    <row r="20" spans="1:10">
      <c r="A20" s="309">
        <v>46076</v>
      </c>
      <c r="B20" s="393" t="str">
        <f t="shared" si="0"/>
        <v>星期一</v>
      </c>
      <c r="C20" s="389" t="str">
        <f t="shared" si="1"/>
        <v>5466_八里艾菲爾_新開_11:00</v>
      </c>
      <c r="D20" s="419" t="s">
        <v>131</v>
      </c>
      <c r="E20" s="389">
        <v>5466</v>
      </c>
      <c r="F20" s="419" t="s">
        <v>198</v>
      </c>
      <c r="G20" s="419" t="s">
        <v>24</v>
      </c>
      <c r="H20" s="390" t="s">
        <v>173</v>
      </c>
      <c r="I20" s="389"/>
      <c r="J20" s="442"/>
    </row>
    <row r="21" spans="1:10">
      <c r="A21" s="309">
        <v>46063</v>
      </c>
      <c r="B21" s="393" t="str">
        <f t="shared" si="0"/>
        <v>星期二</v>
      </c>
      <c r="C21" s="389" t="str">
        <f t="shared" si="1"/>
        <v>L551_林口顧家店_閉店_15:00</v>
      </c>
      <c r="D21" s="419" t="s">
        <v>131</v>
      </c>
      <c r="E21" s="419" t="s">
        <v>54</v>
      </c>
      <c r="F21" s="419" t="s">
        <v>199</v>
      </c>
      <c r="G21" s="419" t="s">
        <v>184</v>
      </c>
      <c r="H21" s="420" t="s">
        <v>178</v>
      </c>
      <c r="I21" s="389"/>
      <c r="J21" s="442"/>
    </row>
    <row r="22" spans="1:10">
      <c r="A22" s="309">
        <v>46058</v>
      </c>
      <c r="B22" s="393" t="str">
        <f t="shared" si="0"/>
        <v>星期四</v>
      </c>
      <c r="C22" s="389" t="str">
        <f t="shared" si="1"/>
        <v>2109_新莊瓊林南_回裝_11:00</v>
      </c>
      <c r="D22" s="389" t="s">
        <v>126</v>
      </c>
      <c r="E22" s="389">
        <v>2109</v>
      </c>
      <c r="F22" s="389" t="s">
        <v>200</v>
      </c>
      <c r="G22" s="389" t="s">
        <v>172</v>
      </c>
      <c r="H22" s="390" t="s">
        <v>173</v>
      </c>
      <c r="I22" s="389"/>
      <c r="J22" s="442"/>
    </row>
    <row r="23" spans="1:10">
      <c r="A23" s="309">
        <v>46055</v>
      </c>
      <c r="B23" s="393" t="str">
        <f t="shared" si="0"/>
        <v>星期一</v>
      </c>
      <c r="C23" s="389" t="str">
        <f t="shared" si="1"/>
        <v>5389_新莊瓏山林_LED_11:00</v>
      </c>
      <c r="D23" s="389" t="s">
        <v>126</v>
      </c>
      <c r="E23" s="389">
        <v>5389</v>
      </c>
      <c r="F23" s="400" t="s">
        <v>201</v>
      </c>
      <c r="G23" s="434" t="s">
        <v>202</v>
      </c>
      <c r="H23" s="390" t="s">
        <v>173</v>
      </c>
      <c r="I23" s="389"/>
      <c r="J23" s="442"/>
    </row>
    <row r="24" spans="1:10">
      <c r="A24" s="309">
        <v>46052</v>
      </c>
      <c r="B24" s="393" t="str">
        <f t="shared" si="0"/>
        <v>星期五</v>
      </c>
      <c r="C24" s="389" t="str">
        <f t="shared" si="1"/>
        <v>2237_三芝芝蘭店_閉店_11:00</v>
      </c>
      <c r="D24" s="402" t="s">
        <v>131</v>
      </c>
      <c r="E24" s="389">
        <v>2237</v>
      </c>
      <c r="F24" s="402" t="s">
        <v>203</v>
      </c>
      <c r="G24" s="392" t="s">
        <v>184</v>
      </c>
      <c r="H24" s="403" t="s">
        <v>173</v>
      </c>
      <c r="I24" s="389"/>
      <c r="J24" s="442"/>
    </row>
    <row r="25" spans="1:10">
      <c r="A25" s="309">
        <v>46048</v>
      </c>
      <c r="B25" s="393" t="str">
        <f t="shared" si="0"/>
        <v>星期一</v>
      </c>
      <c r="C25" s="389" t="str">
        <f t="shared" si="1"/>
        <v>湯(特)_ALL</v>
      </c>
      <c r="D25" s="389" t="s">
        <v>126</v>
      </c>
      <c r="E25" s="389"/>
      <c r="F25" s="389" t="s">
        <v>204</v>
      </c>
      <c r="G25" s="392"/>
      <c r="H25" s="399" t="s">
        <v>205</v>
      </c>
      <c r="I25" s="389"/>
      <c r="J25" s="442"/>
    </row>
    <row r="26" spans="1:10">
      <c r="A26" s="309">
        <v>46048</v>
      </c>
      <c r="B26" s="393" t="str">
        <f t="shared" si="0"/>
        <v>星期一</v>
      </c>
      <c r="C26" s="389" t="str">
        <f t="shared" si="1"/>
        <v>3627_三重重新橋_回裝_11:00</v>
      </c>
      <c r="D26" s="389" t="s">
        <v>126</v>
      </c>
      <c r="E26" s="389">
        <v>3627</v>
      </c>
      <c r="F26" s="389" t="s">
        <v>206</v>
      </c>
      <c r="G26" s="392" t="s">
        <v>172</v>
      </c>
      <c r="H26" s="390" t="s">
        <v>173</v>
      </c>
      <c r="I26" s="389"/>
      <c r="J26" s="442"/>
    </row>
    <row r="27" spans="1:10">
      <c r="A27" s="309">
        <v>46045</v>
      </c>
      <c r="B27" s="393" t="str">
        <f t="shared" si="0"/>
        <v>星期五</v>
      </c>
      <c r="C27" s="389" t="str">
        <f t="shared" si="1"/>
        <v>4228_新莊頭前公園_閉店_10:00</v>
      </c>
      <c r="D27" s="398" t="s">
        <v>126</v>
      </c>
      <c r="E27" s="389">
        <v>4228</v>
      </c>
      <c r="F27" s="398" t="s">
        <v>207</v>
      </c>
      <c r="G27" s="389" t="s">
        <v>184</v>
      </c>
      <c r="H27" s="399" t="s">
        <v>208</v>
      </c>
      <c r="I27" s="389"/>
      <c r="J27" s="442"/>
    </row>
    <row r="28" spans="1:10">
      <c r="A28" s="309">
        <v>46043</v>
      </c>
      <c r="B28" s="393" t="str">
        <f t="shared" si="0"/>
        <v>星期三</v>
      </c>
      <c r="C28" s="389" t="str">
        <f t="shared" si="1"/>
        <v>2222_三重義天店_回裝_11:00</v>
      </c>
      <c r="D28" s="389" t="s">
        <v>157</v>
      </c>
      <c r="E28" s="389">
        <v>2222</v>
      </c>
      <c r="F28" s="389" t="s">
        <v>209</v>
      </c>
      <c r="G28" s="389" t="s">
        <v>172</v>
      </c>
      <c r="H28" s="390" t="s">
        <v>173</v>
      </c>
      <c r="I28" s="389"/>
      <c r="J28" s="442"/>
    </row>
    <row r="29" spans="1:10">
      <c r="A29" s="309">
        <v>46038</v>
      </c>
      <c r="B29" s="393" t="str">
        <f t="shared" si="0"/>
        <v>星期五</v>
      </c>
      <c r="C29" s="389" t="str">
        <f t="shared" si="1"/>
        <v>D148_新莊福營店_閉店_10:00</v>
      </c>
      <c r="D29" s="389" t="s">
        <v>126</v>
      </c>
      <c r="E29" s="389" t="s">
        <v>98</v>
      </c>
      <c r="F29" s="389" t="s">
        <v>210</v>
      </c>
      <c r="G29" s="389" t="s">
        <v>184</v>
      </c>
      <c r="H29" s="390" t="s">
        <v>208</v>
      </c>
      <c r="I29" s="389"/>
      <c r="J29" s="442"/>
    </row>
    <row r="30" spans="1:10">
      <c r="A30" s="309">
        <v>46038</v>
      </c>
      <c r="B30" s="393" t="str">
        <f t="shared" si="0"/>
        <v>星期五</v>
      </c>
      <c r="C30" s="389" t="str">
        <f t="shared" si="1"/>
        <v>吳(特)_ALL</v>
      </c>
      <c r="D30" s="389" t="s">
        <v>131</v>
      </c>
      <c r="E30" s="389"/>
      <c r="F30" s="398" t="s">
        <v>211</v>
      </c>
      <c r="G30" s="389"/>
      <c r="H30" s="399" t="s">
        <v>205</v>
      </c>
      <c r="I30" s="389"/>
      <c r="J30" s="442"/>
    </row>
    <row r="31" spans="1:10">
      <c r="A31" s="309">
        <v>46037</v>
      </c>
      <c r="B31" s="393" t="str">
        <f t="shared" si="0"/>
        <v>星期四</v>
      </c>
      <c r="C31" s="389" t="str">
        <f t="shared" si="1"/>
        <v>5491_三重向日葵_新開_11:00</v>
      </c>
      <c r="D31" s="389" t="s">
        <v>157</v>
      </c>
      <c r="E31" s="389">
        <v>5491</v>
      </c>
      <c r="F31" s="389" t="s">
        <v>212</v>
      </c>
      <c r="G31" s="389" t="s">
        <v>24</v>
      </c>
      <c r="H31" s="390" t="s">
        <v>173</v>
      </c>
      <c r="I31" s="389"/>
      <c r="J31" s="442"/>
    </row>
    <row r="32" spans="1:10">
      <c r="A32" s="309">
        <v>46037</v>
      </c>
      <c r="B32" s="393" t="str">
        <f t="shared" si="0"/>
        <v>星期四</v>
      </c>
      <c r="C32" s="389" t="str">
        <f t="shared" si="1"/>
        <v>吳(特)_ALL</v>
      </c>
      <c r="D32" s="389" t="s">
        <v>131</v>
      </c>
      <c r="E32" s="389"/>
      <c r="F32" s="398" t="s">
        <v>211</v>
      </c>
      <c r="G32" s="389"/>
      <c r="H32" s="399" t="s">
        <v>205</v>
      </c>
      <c r="I32" s="389"/>
      <c r="J32" s="442"/>
    </row>
    <row r="33" spans="1:10">
      <c r="A33" s="309">
        <v>46035</v>
      </c>
      <c r="B33" s="393" t="str">
        <f t="shared" si="0"/>
        <v>星期二</v>
      </c>
      <c r="C33" s="389" t="str">
        <f t="shared" si="1"/>
        <v>4511_淡水屯山店_閉店_10:00</v>
      </c>
      <c r="D33" s="389" t="s">
        <v>131</v>
      </c>
      <c r="E33" s="389">
        <v>4511</v>
      </c>
      <c r="F33" s="389" t="s">
        <v>213</v>
      </c>
      <c r="G33" s="389" t="s">
        <v>184</v>
      </c>
      <c r="H33" s="390" t="s">
        <v>208</v>
      </c>
      <c r="I33" s="389"/>
      <c r="J33" s="442"/>
    </row>
    <row r="34" spans="1:10">
      <c r="A34" s="309">
        <v>46033</v>
      </c>
      <c r="B34" s="393" t="str">
        <f t="shared" ref="B34:B65" si="2">"星期"&amp;CHOOSE(WEEKDAY(A34,2),"一","二","三","四","五","六","日")</f>
        <v>星期日</v>
      </c>
      <c r="C34" s="389" t="str">
        <f t="shared" ref="C34:C65" si="3">E34&amp;IF(AND(F34&lt;&gt;"",E34&lt;&gt;""),$I$1,"")&amp;F34&amp;$I$1&amp;G34&amp;IF(AND(H34&lt;&gt;"",G34&lt;&gt;""),$I$1,"")&amp;H34</f>
        <v>5574_桃縣桃高二店_撤機_18:00</v>
      </c>
      <c r="D34" s="389" t="s">
        <v>131</v>
      </c>
      <c r="E34" s="389">
        <v>5574</v>
      </c>
      <c r="F34" s="389" t="s">
        <v>214</v>
      </c>
      <c r="G34" s="389" t="s">
        <v>215</v>
      </c>
      <c r="H34" s="390" t="s">
        <v>216</v>
      </c>
      <c r="I34" s="389"/>
      <c r="J34" s="442"/>
    </row>
    <row r="35" spans="1:10">
      <c r="A35" s="309">
        <v>46031</v>
      </c>
      <c r="B35" s="393" t="str">
        <f t="shared" si="2"/>
        <v>星期五</v>
      </c>
      <c r="C35" s="389" t="str">
        <f t="shared" si="3"/>
        <v>5574_桃縣桃高二店_借機_14:00</v>
      </c>
      <c r="D35" s="389" t="s">
        <v>131</v>
      </c>
      <c r="E35" s="389">
        <v>5574</v>
      </c>
      <c r="F35" s="389" t="s">
        <v>214</v>
      </c>
      <c r="G35" s="389" t="s">
        <v>217</v>
      </c>
      <c r="H35" s="390" t="s">
        <v>218</v>
      </c>
      <c r="I35" s="389"/>
      <c r="J35" s="442"/>
    </row>
    <row r="36" spans="1:10">
      <c r="A36" s="309">
        <v>46030</v>
      </c>
      <c r="B36" s="393" t="str">
        <f t="shared" si="2"/>
        <v>星期四</v>
      </c>
      <c r="C36" s="389" t="str">
        <f t="shared" si="3"/>
        <v>2109_新莊瓊林南_裝潢撤店_15:00</v>
      </c>
      <c r="D36" s="389" t="s">
        <v>126</v>
      </c>
      <c r="E36" s="389">
        <v>2109</v>
      </c>
      <c r="F36" s="389" t="s">
        <v>200</v>
      </c>
      <c r="G36" s="389" t="s">
        <v>177</v>
      </c>
      <c r="H36" s="390" t="s">
        <v>178</v>
      </c>
      <c r="I36" s="389"/>
      <c r="J36" s="442"/>
    </row>
    <row r="37" spans="1:10">
      <c r="A37" s="391">
        <v>46027</v>
      </c>
      <c r="B37" s="393" t="str">
        <f t="shared" si="2"/>
        <v>星期一</v>
      </c>
      <c r="C37" s="389" t="str">
        <f t="shared" si="3"/>
        <v>5513_新莊A3站_新開_11:00</v>
      </c>
      <c r="D37" s="389" t="s">
        <v>126</v>
      </c>
      <c r="E37" s="389">
        <v>5513</v>
      </c>
      <c r="F37" s="389" t="s">
        <v>99</v>
      </c>
      <c r="G37" s="389" t="s">
        <v>24</v>
      </c>
      <c r="H37" s="390" t="s">
        <v>173</v>
      </c>
      <c r="I37" s="389"/>
      <c r="J37" s="442"/>
    </row>
    <row r="38" spans="1:10">
      <c r="A38" s="391">
        <v>46027</v>
      </c>
      <c r="B38" s="393" t="str">
        <f t="shared" si="2"/>
        <v>星期一</v>
      </c>
      <c r="C38" s="389" t="str">
        <f t="shared" si="3"/>
        <v>5496_板橋市民廣場_TM3撤機_11:00</v>
      </c>
      <c r="D38" s="389" t="s">
        <v>158</v>
      </c>
      <c r="E38" s="389">
        <v>5496</v>
      </c>
      <c r="F38" s="389" t="s">
        <v>219</v>
      </c>
      <c r="G38" s="389" t="s">
        <v>220</v>
      </c>
      <c r="H38" s="390" t="s">
        <v>173</v>
      </c>
      <c r="I38" s="389"/>
      <c r="J38" s="442"/>
    </row>
    <row r="39" spans="1:10">
      <c r="A39" s="309">
        <v>46024</v>
      </c>
      <c r="B39" s="393" t="str">
        <f t="shared" si="2"/>
        <v>星期五</v>
      </c>
      <c r="C39" s="389" t="str">
        <f t="shared" si="3"/>
        <v>5155_淡水魚市二_借機撤機_11:00</v>
      </c>
      <c r="D39" s="389" t="s">
        <v>131</v>
      </c>
      <c r="E39" s="389">
        <v>5155</v>
      </c>
      <c r="F39" s="389" t="s">
        <v>221</v>
      </c>
      <c r="G39" s="389" t="s">
        <v>222</v>
      </c>
      <c r="H39" s="390" t="s">
        <v>173</v>
      </c>
      <c r="I39" s="389"/>
      <c r="J39" s="442"/>
    </row>
    <row r="40" spans="1:10">
      <c r="A40" s="309">
        <v>46021</v>
      </c>
      <c r="B40" s="393" t="str">
        <f t="shared" si="2"/>
        <v>星期二</v>
      </c>
      <c r="C40" s="389" t="str">
        <f t="shared" si="3"/>
        <v>5155_淡水魚市二_借機_09:00</v>
      </c>
      <c r="D40" s="389" t="s">
        <v>131</v>
      </c>
      <c r="E40" s="389">
        <v>5155</v>
      </c>
      <c r="F40" s="389" t="s">
        <v>221</v>
      </c>
      <c r="G40" s="389" t="s">
        <v>217</v>
      </c>
      <c r="H40" s="390" t="s">
        <v>223</v>
      </c>
      <c r="I40" s="389"/>
      <c r="J40" s="442"/>
    </row>
    <row r="41" spans="1:10">
      <c r="A41" s="309">
        <v>46020</v>
      </c>
      <c r="B41" s="393" t="str">
        <f t="shared" si="2"/>
        <v>星期一</v>
      </c>
      <c r="C41" s="389" t="str">
        <f t="shared" si="3"/>
        <v>3052_北縣莊玲店_回裝_11:00</v>
      </c>
      <c r="D41" s="389" t="s">
        <v>126</v>
      </c>
      <c r="E41" s="389">
        <v>3052</v>
      </c>
      <c r="F41" s="389" t="s">
        <v>224</v>
      </c>
      <c r="G41" s="389" t="s">
        <v>172</v>
      </c>
      <c r="H41" s="390" t="s">
        <v>173</v>
      </c>
      <c r="I41" s="389"/>
      <c r="J41" s="442"/>
    </row>
    <row r="42" spans="1:10">
      <c r="A42" s="309">
        <v>46014</v>
      </c>
      <c r="B42" s="393" t="str">
        <f t="shared" si="2"/>
        <v>星期二</v>
      </c>
      <c r="C42" s="389" t="str">
        <f t="shared" si="3"/>
        <v>4196_三重蝶愛店_回裝_11:00</v>
      </c>
      <c r="D42" s="389" t="s">
        <v>131</v>
      </c>
      <c r="E42" s="389">
        <v>4196</v>
      </c>
      <c r="F42" s="389" t="s">
        <v>225</v>
      </c>
      <c r="G42" s="389" t="s">
        <v>172</v>
      </c>
      <c r="H42" s="390" t="s">
        <v>173</v>
      </c>
      <c r="I42" s="389"/>
      <c r="J42" s="442"/>
    </row>
    <row r="43" spans="1:10">
      <c r="A43" s="309">
        <v>46014</v>
      </c>
      <c r="B43" s="393" t="str">
        <f t="shared" si="2"/>
        <v>星期二</v>
      </c>
      <c r="C43" s="392" t="str">
        <f t="shared" si="3"/>
        <v>5451_板橋懷仁店_新開_15:00</v>
      </c>
      <c r="D43" s="389" t="s">
        <v>158</v>
      </c>
      <c r="E43" s="389">
        <v>5451</v>
      </c>
      <c r="F43" s="389" t="s">
        <v>226</v>
      </c>
      <c r="G43" s="389" t="s">
        <v>24</v>
      </c>
      <c r="H43" s="390" t="s">
        <v>178</v>
      </c>
      <c r="I43" s="389"/>
      <c r="J43" s="443"/>
    </row>
    <row r="44" spans="1:10">
      <c r="A44" s="309">
        <v>46008</v>
      </c>
      <c r="B44" s="393" t="str">
        <f t="shared" si="2"/>
        <v>星期三</v>
      </c>
      <c r="C44" s="389" t="str">
        <f t="shared" si="3"/>
        <v>3627_三重重新橋_裝潢撤店_15:00</v>
      </c>
      <c r="D44" s="389" t="s">
        <v>131</v>
      </c>
      <c r="E44" s="389">
        <v>3627</v>
      </c>
      <c r="F44" s="389" t="s">
        <v>206</v>
      </c>
      <c r="G44" s="389" t="s">
        <v>177</v>
      </c>
      <c r="H44" s="390" t="s">
        <v>178</v>
      </c>
      <c r="I44" s="389"/>
      <c r="J44" s="442"/>
    </row>
    <row r="45" spans="1:10">
      <c r="A45" s="309">
        <v>46006</v>
      </c>
      <c r="B45" s="393" t="str">
        <f t="shared" si="2"/>
        <v>星期一</v>
      </c>
      <c r="C45" s="389" t="str">
        <f t="shared" si="3"/>
        <v>2222_三重義天店_裝潢撤店_15:00</v>
      </c>
      <c r="D45" s="389" t="s">
        <v>131</v>
      </c>
      <c r="E45" s="389">
        <v>2222</v>
      </c>
      <c r="F45" s="389" t="s">
        <v>209</v>
      </c>
      <c r="G45" s="389" t="s">
        <v>177</v>
      </c>
      <c r="H45" s="390" t="s">
        <v>178</v>
      </c>
      <c r="I45" s="389"/>
      <c r="J45" s="442"/>
    </row>
    <row r="46" spans="1:10">
      <c r="A46" s="309">
        <v>46006</v>
      </c>
      <c r="B46" s="393" t="str">
        <f t="shared" si="2"/>
        <v>星期一</v>
      </c>
      <c r="C46" s="389" t="str">
        <f t="shared" si="3"/>
        <v>5430_蘆洲河上洲_新開_11:00</v>
      </c>
      <c r="D46" s="389" t="s">
        <v>126</v>
      </c>
      <c r="E46" s="389">
        <v>5430</v>
      </c>
      <c r="F46" s="389" t="s">
        <v>227</v>
      </c>
      <c r="G46" s="389" t="s">
        <v>24</v>
      </c>
      <c r="H46" s="390" t="s">
        <v>173</v>
      </c>
      <c r="I46" s="389"/>
      <c r="J46" s="442"/>
    </row>
    <row r="47" spans="1:10">
      <c r="A47" s="391">
        <v>46003</v>
      </c>
      <c r="B47" s="393" t="str">
        <f t="shared" si="2"/>
        <v>星期五</v>
      </c>
      <c r="C47" s="389" t="str">
        <f t="shared" si="3"/>
        <v>4154_林口麗園店_閉店_10:00</v>
      </c>
      <c r="D47" s="389" t="s">
        <v>126</v>
      </c>
      <c r="E47" s="389">
        <v>4154</v>
      </c>
      <c r="F47" s="389" t="s">
        <v>228</v>
      </c>
      <c r="G47" s="389" t="s">
        <v>184</v>
      </c>
      <c r="H47" s="390" t="s">
        <v>208</v>
      </c>
      <c r="I47" s="389"/>
      <c r="J47" s="442"/>
    </row>
    <row r="48" spans="1:10">
      <c r="A48" s="309">
        <v>46002</v>
      </c>
      <c r="B48" s="393" t="str">
        <f t="shared" si="2"/>
        <v>星期四</v>
      </c>
      <c r="C48" s="389" t="str">
        <f t="shared" si="3"/>
        <v>湯(特)_ALL</v>
      </c>
      <c r="D48" s="389" t="s">
        <v>126</v>
      </c>
      <c r="E48" s="389"/>
      <c r="F48" s="389" t="s">
        <v>204</v>
      </c>
      <c r="G48" s="389"/>
      <c r="H48" s="390" t="s">
        <v>205</v>
      </c>
      <c r="I48" s="389"/>
      <c r="J48" s="442"/>
    </row>
    <row r="49" spans="1:10">
      <c r="A49" s="309">
        <v>46001</v>
      </c>
      <c r="B49" s="393" t="str">
        <f t="shared" si="2"/>
        <v>星期三</v>
      </c>
      <c r="C49" s="389" t="str">
        <f t="shared" si="3"/>
        <v>湯(特)_ALL</v>
      </c>
      <c r="D49" s="389" t="s">
        <v>126</v>
      </c>
      <c r="E49" s="389"/>
      <c r="F49" s="389" t="s">
        <v>204</v>
      </c>
      <c r="G49" s="389"/>
      <c r="H49" s="390" t="s">
        <v>205</v>
      </c>
      <c r="I49" s="389"/>
      <c r="J49" s="442"/>
    </row>
    <row r="50" spans="1:10">
      <c r="A50" s="309">
        <v>46000</v>
      </c>
      <c r="B50" s="393" t="str">
        <f t="shared" si="2"/>
        <v>星期二</v>
      </c>
      <c r="C50" s="389" t="str">
        <f t="shared" si="3"/>
        <v>湯(特)_ALL</v>
      </c>
      <c r="D50" s="389" t="s">
        <v>126</v>
      </c>
      <c r="E50" s="389"/>
      <c r="F50" s="389" t="s">
        <v>204</v>
      </c>
      <c r="G50" s="389"/>
      <c r="H50" s="390" t="s">
        <v>205</v>
      </c>
      <c r="I50" s="389"/>
      <c r="J50" s="442"/>
    </row>
    <row r="51" spans="1:10">
      <c r="A51" s="309">
        <v>45999</v>
      </c>
      <c r="B51" s="393" t="str">
        <f t="shared" si="2"/>
        <v>星期一</v>
      </c>
      <c r="C51" s="389" t="str">
        <f t="shared" si="3"/>
        <v>湯(特)_ALL</v>
      </c>
      <c r="D51" s="389" t="s">
        <v>126</v>
      </c>
      <c r="E51" s="389"/>
      <c r="F51" s="389" t="s">
        <v>204</v>
      </c>
      <c r="G51" s="389"/>
      <c r="H51" s="390" t="s">
        <v>205</v>
      </c>
      <c r="I51" s="389"/>
      <c r="J51" s="442"/>
    </row>
    <row r="52" spans="1:10">
      <c r="A52" s="309">
        <v>45998</v>
      </c>
      <c r="B52" s="393" t="str">
        <f t="shared" si="2"/>
        <v>星期日</v>
      </c>
      <c r="C52" s="389" t="str">
        <f t="shared" si="3"/>
        <v>湯(特)_ALL</v>
      </c>
      <c r="D52" s="389" t="s">
        <v>126</v>
      </c>
      <c r="E52" s="389"/>
      <c r="F52" s="389" t="s">
        <v>204</v>
      </c>
      <c r="G52" s="389"/>
      <c r="H52" s="390" t="s">
        <v>205</v>
      </c>
      <c r="I52" s="389"/>
      <c r="J52" s="442"/>
    </row>
    <row r="53" spans="1:10">
      <c r="A53" s="393">
        <v>45995</v>
      </c>
      <c r="B53" s="393" t="str">
        <f t="shared" si="2"/>
        <v>星期四</v>
      </c>
      <c r="C53" s="389" t="str">
        <f t="shared" si="3"/>
        <v>4083_三重中央南_回裝+攜帶壁掛架 AW400_11:00</v>
      </c>
      <c r="D53" s="389" t="s">
        <v>229</v>
      </c>
      <c r="E53" s="389">
        <v>4083</v>
      </c>
      <c r="F53" s="389" t="s">
        <v>230</v>
      </c>
      <c r="G53" s="389" t="s">
        <v>231</v>
      </c>
      <c r="H53" s="390" t="s">
        <v>173</v>
      </c>
      <c r="I53" s="389"/>
      <c r="J53" s="442" t="s">
        <v>229</v>
      </c>
    </row>
    <row r="54" spans="1:10">
      <c r="A54" s="309">
        <v>45993</v>
      </c>
      <c r="B54" s="393" t="str">
        <f t="shared" si="2"/>
        <v>星期二</v>
      </c>
      <c r="C54" s="389" t="str">
        <f t="shared" si="3"/>
        <v>湯(特)_ALL</v>
      </c>
      <c r="D54" s="389" t="s">
        <v>126</v>
      </c>
      <c r="E54" s="389"/>
      <c r="F54" s="389" t="s">
        <v>204</v>
      </c>
      <c r="G54" s="389"/>
      <c r="H54" s="390" t="s">
        <v>205</v>
      </c>
      <c r="I54" s="389"/>
      <c r="J54" s="442"/>
    </row>
    <row r="55" spans="1:10">
      <c r="A55" s="393">
        <v>45993</v>
      </c>
      <c r="B55" s="393" t="str">
        <f t="shared" si="2"/>
        <v>星期二</v>
      </c>
      <c r="C55" s="389" t="str">
        <f t="shared" si="3"/>
        <v>5410_三重力行店_新開_11:00</v>
      </c>
      <c r="D55" s="389" t="s">
        <v>131</v>
      </c>
      <c r="E55" s="389">
        <v>5410</v>
      </c>
      <c r="F55" s="389" t="s">
        <v>232</v>
      </c>
      <c r="G55" s="389" t="s">
        <v>24</v>
      </c>
      <c r="H55" s="390" t="s">
        <v>173</v>
      </c>
      <c r="I55" s="389"/>
      <c r="J55" s="442"/>
    </row>
    <row r="56" spans="1:10">
      <c r="A56" s="391">
        <v>45989</v>
      </c>
      <c r="B56" s="393" t="str">
        <f t="shared" si="2"/>
        <v>星期五</v>
      </c>
      <c r="C56" s="389" t="str">
        <f t="shared" si="3"/>
        <v>3362_三重安慶店_閉店_15:00</v>
      </c>
      <c r="D56" s="389" t="s">
        <v>131</v>
      </c>
      <c r="E56" s="389">
        <v>3362</v>
      </c>
      <c r="F56" s="389" t="s">
        <v>233</v>
      </c>
      <c r="G56" s="389" t="s">
        <v>184</v>
      </c>
      <c r="H56" s="390" t="s">
        <v>178</v>
      </c>
      <c r="I56" s="389"/>
      <c r="J56" s="442"/>
    </row>
    <row r="57" spans="1:10">
      <c r="A57" s="391">
        <v>45986</v>
      </c>
      <c r="B57" s="393" t="str">
        <f t="shared" si="2"/>
        <v>星期二</v>
      </c>
      <c r="C57" s="389" t="str">
        <f t="shared" si="3"/>
        <v>3052_北縣莊玲店_裝潢撤店_15:00</v>
      </c>
      <c r="D57" s="389" t="s">
        <v>126</v>
      </c>
      <c r="E57" s="389">
        <v>3052</v>
      </c>
      <c r="F57" s="389" t="s">
        <v>224</v>
      </c>
      <c r="G57" s="389" t="s">
        <v>177</v>
      </c>
      <c r="H57" s="390" t="s">
        <v>178</v>
      </c>
      <c r="I57" s="389"/>
      <c r="J57" s="442"/>
    </row>
    <row r="58" spans="1:10">
      <c r="A58" s="391">
        <v>45985</v>
      </c>
      <c r="B58" s="393" t="str">
        <f t="shared" si="2"/>
        <v>星期一</v>
      </c>
      <c r="C58" s="389" t="str">
        <f t="shared" si="3"/>
        <v>3623_三重自強店_裝潢撤店_15:00</v>
      </c>
      <c r="D58" s="389" t="s">
        <v>131</v>
      </c>
      <c r="E58" s="389">
        <v>3623</v>
      </c>
      <c r="F58" s="389" t="s">
        <v>185</v>
      </c>
      <c r="G58" s="389" t="s">
        <v>177</v>
      </c>
      <c r="H58" s="390" t="s">
        <v>178</v>
      </c>
      <c r="I58" s="389"/>
      <c r="J58" s="442"/>
    </row>
    <row r="59" spans="1:10">
      <c r="A59" s="391">
        <v>45980</v>
      </c>
      <c r="B59" s="393" t="str">
        <f t="shared" si="2"/>
        <v>星期三</v>
      </c>
      <c r="C59" s="389" t="str">
        <f t="shared" si="3"/>
        <v>4917_板橋翠華店_閉店_15:00</v>
      </c>
      <c r="D59" s="389" t="s">
        <v>158</v>
      </c>
      <c r="E59" s="389">
        <v>4917</v>
      </c>
      <c r="F59" s="389" t="s">
        <v>234</v>
      </c>
      <c r="G59" s="389" t="s">
        <v>184</v>
      </c>
      <c r="H59" s="390" t="s">
        <v>178</v>
      </c>
      <c r="I59" s="389"/>
      <c r="J59" s="442"/>
    </row>
    <row r="60" spans="1:10">
      <c r="A60" s="391">
        <v>45980</v>
      </c>
      <c r="B60" s="393" t="str">
        <f t="shared" si="2"/>
        <v>星期三</v>
      </c>
      <c r="C60" s="389" t="str">
        <f t="shared" si="3"/>
        <v>5428_三重野球魂_新開_11:00</v>
      </c>
      <c r="D60" s="389" t="s">
        <v>131</v>
      </c>
      <c r="E60" s="389">
        <v>5428</v>
      </c>
      <c r="F60" s="389" t="s">
        <v>145</v>
      </c>
      <c r="G60" s="389" t="s">
        <v>24</v>
      </c>
      <c r="H60" s="390" t="s">
        <v>173</v>
      </c>
      <c r="I60" s="389"/>
      <c r="J60" s="442"/>
    </row>
    <row r="61" spans="1:10">
      <c r="A61" s="391">
        <v>45978</v>
      </c>
      <c r="B61" s="393" t="str">
        <f t="shared" si="2"/>
        <v>星期一</v>
      </c>
      <c r="C61" s="389" t="str">
        <f t="shared" si="3"/>
        <v>4196_三重蝶愛店_裝潢撤店_15:00</v>
      </c>
      <c r="D61" s="389" t="s">
        <v>131</v>
      </c>
      <c r="E61" s="389">
        <v>4196</v>
      </c>
      <c r="F61" s="389" t="s">
        <v>225</v>
      </c>
      <c r="G61" s="389" t="s">
        <v>177</v>
      </c>
      <c r="H61" s="390" t="s">
        <v>178</v>
      </c>
      <c r="I61" s="389"/>
      <c r="J61" s="442"/>
    </row>
    <row r="62" spans="1:10">
      <c r="A62" s="391">
        <v>45975</v>
      </c>
      <c r="B62" s="393" t="str">
        <f t="shared" si="2"/>
        <v>星期五</v>
      </c>
      <c r="C62" s="389" t="str">
        <f t="shared" si="3"/>
        <v>5496_板橋市民廣場_TM3新增_11:00</v>
      </c>
      <c r="D62" s="389" t="s">
        <v>158</v>
      </c>
      <c r="E62" s="389">
        <v>5496</v>
      </c>
      <c r="F62" s="389" t="s">
        <v>219</v>
      </c>
      <c r="G62" s="389" t="s">
        <v>235</v>
      </c>
      <c r="H62" s="390" t="s">
        <v>173</v>
      </c>
      <c r="I62" s="389"/>
      <c r="J62" s="442"/>
    </row>
    <row r="63" spans="1:10">
      <c r="A63" s="391">
        <v>45974</v>
      </c>
      <c r="B63" s="393" t="str">
        <f t="shared" si="2"/>
        <v>星期四</v>
      </c>
      <c r="C63" s="389" t="str">
        <f t="shared" si="3"/>
        <v>5101_淡水小坪頂_裝潢撤店_15:00</v>
      </c>
      <c r="D63" s="389" t="s">
        <v>131</v>
      </c>
      <c r="E63" s="389">
        <v>5101</v>
      </c>
      <c r="F63" s="389" t="s">
        <v>236</v>
      </c>
      <c r="G63" s="389" t="s">
        <v>177</v>
      </c>
      <c r="H63" s="390" t="s">
        <v>178</v>
      </c>
      <c r="I63" s="389"/>
      <c r="J63" s="442"/>
    </row>
    <row r="64" spans="1:10">
      <c r="A64" s="391">
        <v>45971</v>
      </c>
      <c r="B64" s="393" t="str">
        <f t="shared" si="2"/>
        <v>星期一</v>
      </c>
      <c r="C64" s="389" t="str">
        <f t="shared" si="3"/>
        <v>5496_板橋市民廣場_新開_11:00</v>
      </c>
      <c r="D64" s="389" t="s">
        <v>158</v>
      </c>
      <c r="E64" s="389">
        <v>5496</v>
      </c>
      <c r="F64" s="389" t="s">
        <v>219</v>
      </c>
      <c r="G64" s="389" t="s">
        <v>24</v>
      </c>
      <c r="H64" s="390" t="s">
        <v>173</v>
      </c>
      <c r="I64" s="389"/>
      <c r="J64" s="442"/>
    </row>
    <row r="65" spans="1:10" s="466" customFormat="1">
      <c r="A65" s="393">
        <v>45971</v>
      </c>
      <c r="B65" s="393" t="str">
        <f t="shared" si="2"/>
        <v>星期一</v>
      </c>
      <c r="C65" s="389" t="str">
        <f t="shared" si="3"/>
        <v>4210_三重福華店_回裝_11:00</v>
      </c>
      <c r="D65" s="389" t="s">
        <v>131</v>
      </c>
      <c r="E65" s="389">
        <v>4210</v>
      </c>
      <c r="F65" s="389" t="s">
        <v>237</v>
      </c>
      <c r="G65" s="389" t="s">
        <v>172</v>
      </c>
      <c r="H65" s="390" t="s">
        <v>173</v>
      </c>
      <c r="I65" s="389"/>
      <c r="J65" s="442"/>
    </row>
    <row r="66" spans="1:10" s="466" customFormat="1">
      <c r="A66" s="391">
        <v>45968</v>
      </c>
      <c r="B66" s="393" t="str">
        <f t="shared" ref="B66:B97" si="4">"星期"&amp;CHOOSE(WEEKDAY(A66,2),"一","二","三","四","五","六","日")</f>
        <v>星期五</v>
      </c>
      <c r="C66" s="389" t="str">
        <f t="shared" ref="C66:C97" si="5">E66&amp;IF(AND(F66&lt;&gt;"",E66&lt;&gt;""),$I$1,"")&amp;F66&amp;$I$1&amp;G66&amp;IF(AND(H66&lt;&gt;"",G66&lt;&gt;""),$I$1,"")&amp;H66</f>
        <v>DQ新生店_保養D2_10:00</v>
      </c>
      <c r="D66" s="389" t="s">
        <v>158</v>
      </c>
      <c r="E66" s="389"/>
      <c r="F66" s="389" t="s">
        <v>238</v>
      </c>
      <c r="G66" s="389" t="s">
        <v>239</v>
      </c>
      <c r="H66" s="390" t="s">
        <v>208</v>
      </c>
      <c r="I66" s="389"/>
      <c r="J66" s="442"/>
    </row>
    <row r="67" spans="1:10" s="466" customFormat="1">
      <c r="A67" s="391">
        <v>45966</v>
      </c>
      <c r="B67" s="393" t="str">
        <f t="shared" si="4"/>
        <v>星期三</v>
      </c>
      <c r="C67" s="389" t="str">
        <f t="shared" si="5"/>
        <v>DQ新生店_保養D1_10:00</v>
      </c>
      <c r="D67" s="389" t="s">
        <v>158</v>
      </c>
      <c r="E67" s="389"/>
      <c r="F67" s="389" t="s">
        <v>238</v>
      </c>
      <c r="G67" s="389" t="s">
        <v>240</v>
      </c>
      <c r="H67" s="390" t="s">
        <v>208</v>
      </c>
      <c r="I67" s="389"/>
      <c r="J67" s="442"/>
    </row>
    <row r="68" spans="1:10" s="466" customFormat="1">
      <c r="A68" s="391">
        <v>45964</v>
      </c>
      <c r="B68" s="393" t="str">
        <f t="shared" si="4"/>
        <v>星期一</v>
      </c>
      <c r="C68" s="389" t="str">
        <f t="shared" si="5"/>
        <v>D195_三重車路頭_回裝_11:00</v>
      </c>
      <c r="D68" s="389" t="s">
        <v>131</v>
      </c>
      <c r="E68" s="389" t="s">
        <v>80</v>
      </c>
      <c r="F68" s="389" t="s">
        <v>241</v>
      </c>
      <c r="G68" s="389" t="s">
        <v>172</v>
      </c>
      <c r="H68" s="390" t="s">
        <v>173</v>
      </c>
      <c r="I68" s="389"/>
      <c r="J68" s="442"/>
    </row>
    <row r="69" spans="1:10" s="466" customFormat="1">
      <c r="A69" s="391">
        <v>45960</v>
      </c>
      <c r="B69" s="393" t="str">
        <f t="shared" si="4"/>
        <v>星期四</v>
      </c>
      <c r="C69" s="389" t="str">
        <f t="shared" si="5"/>
        <v>3399_板橋藝文中心_閉店_10:00</v>
      </c>
      <c r="D69" s="389" t="s">
        <v>158</v>
      </c>
      <c r="E69" s="389">
        <v>3399</v>
      </c>
      <c r="F69" s="389" t="s">
        <v>242</v>
      </c>
      <c r="G69" s="389" t="s">
        <v>184</v>
      </c>
      <c r="H69" s="390" t="s">
        <v>208</v>
      </c>
      <c r="I69" s="389"/>
      <c r="J69" s="442"/>
    </row>
    <row r="70" spans="1:10" s="466" customFormat="1">
      <c r="A70" s="391">
        <v>45960</v>
      </c>
      <c r="B70" s="393" t="str">
        <f t="shared" si="4"/>
        <v>星期四</v>
      </c>
      <c r="C70" s="389" t="str">
        <f t="shared" si="5"/>
        <v>5457_三重鑫五華_新開_10:00</v>
      </c>
      <c r="D70" s="389" t="s">
        <v>131</v>
      </c>
      <c r="E70" s="389">
        <v>5457</v>
      </c>
      <c r="F70" s="389" t="s">
        <v>243</v>
      </c>
      <c r="G70" s="389" t="s">
        <v>24</v>
      </c>
      <c r="H70" s="390" t="s">
        <v>208</v>
      </c>
      <c r="I70" s="389"/>
      <c r="J70" s="442"/>
    </row>
    <row r="71" spans="1:10" s="466" customFormat="1">
      <c r="A71" s="391">
        <v>45960</v>
      </c>
      <c r="B71" s="393" t="str">
        <f t="shared" si="4"/>
        <v>星期四</v>
      </c>
      <c r="C71" s="389" t="str">
        <f t="shared" si="5"/>
        <v>4083_三重中央南_裝潢撤店_15:00</v>
      </c>
      <c r="D71" s="389" t="s">
        <v>126</v>
      </c>
      <c r="E71" s="389">
        <v>4083</v>
      </c>
      <c r="F71" s="389" t="s">
        <v>230</v>
      </c>
      <c r="G71" s="389" t="s">
        <v>177</v>
      </c>
      <c r="H71" s="390" t="s">
        <v>178</v>
      </c>
      <c r="I71" s="389"/>
      <c r="J71" s="442"/>
    </row>
    <row r="72" spans="1:10" s="466" customFormat="1">
      <c r="A72" s="391">
        <v>45958</v>
      </c>
      <c r="B72" s="393" t="str">
        <f t="shared" si="4"/>
        <v>星期二</v>
      </c>
      <c r="C72" s="389" t="str">
        <f t="shared" si="5"/>
        <v>德森精密_合約換機_下午</v>
      </c>
      <c r="D72" s="389" t="s">
        <v>126</v>
      </c>
      <c r="E72" s="389"/>
      <c r="F72" s="389" t="s">
        <v>244</v>
      </c>
      <c r="G72" s="389" t="s">
        <v>196</v>
      </c>
      <c r="H72" s="390" t="s">
        <v>245</v>
      </c>
      <c r="I72" s="389"/>
      <c r="J72" s="442"/>
    </row>
    <row r="73" spans="1:10" s="466" customFormat="1">
      <c r="A73" s="391">
        <v>45951</v>
      </c>
      <c r="B73" s="393" t="str">
        <f t="shared" si="4"/>
        <v>星期二</v>
      </c>
      <c r="C73" s="389" t="str">
        <f t="shared" si="5"/>
        <v>5080_三芝楓愛林_協助PEP-FW更新_14:00</v>
      </c>
      <c r="D73" s="389" t="s">
        <v>131</v>
      </c>
      <c r="E73" s="389">
        <v>5080</v>
      </c>
      <c r="F73" s="389" t="s">
        <v>246</v>
      </c>
      <c r="G73" s="389" t="s">
        <v>247</v>
      </c>
      <c r="H73" s="390" t="s">
        <v>218</v>
      </c>
      <c r="I73" s="389"/>
      <c r="J73" s="442"/>
    </row>
    <row r="74" spans="1:10" s="466" customFormat="1">
      <c r="A74" s="391">
        <v>45946</v>
      </c>
      <c r="B74" s="393" t="str">
        <f t="shared" si="4"/>
        <v>星期四</v>
      </c>
      <c r="C74" s="392" t="str">
        <f t="shared" si="5"/>
        <v>5377_三重大智店_新開_11:00</v>
      </c>
      <c r="D74" s="389" t="s">
        <v>229</v>
      </c>
      <c r="E74" s="389">
        <v>5377</v>
      </c>
      <c r="F74" s="389" t="s">
        <v>183</v>
      </c>
      <c r="G74" s="389" t="s">
        <v>24</v>
      </c>
      <c r="H74" s="390" t="s">
        <v>173</v>
      </c>
      <c r="I74" s="389"/>
      <c r="J74" s="442"/>
    </row>
    <row r="75" spans="1:10" s="466" customFormat="1">
      <c r="A75" s="391">
        <v>45945</v>
      </c>
      <c r="B75" s="393" t="str">
        <f t="shared" si="4"/>
        <v>星期三</v>
      </c>
      <c r="C75" s="389" t="str">
        <f t="shared" si="5"/>
        <v>TT01_五股訓練教室_更換列表機 MV6600_14:00</v>
      </c>
      <c r="D75" s="389" t="s">
        <v>126</v>
      </c>
      <c r="E75" s="389" t="s">
        <v>93</v>
      </c>
      <c r="F75" s="389" t="s">
        <v>248</v>
      </c>
      <c r="G75" s="389" t="s">
        <v>249</v>
      </c>
      <c r="H75" s="390" t="s">
        <v>218</v>
      </c>
      <c r="I75" s="389"/>
      <c r="J75" s="442"/>
    </row>
    <row r="76" spans="1:10" s="466" customFormat="1">
      <c r="A76" s="391">
        <v>45944</v>
      </c>
      <c r="B76" s="393" t="str">
        <f t="shared" si="4"/>
        <v>星期二</v>
      </c>
      <c r="C76" s="389" t="str">
        <f t="shared" si="5"/>
        <v>湯城_4F*2、3F、2F、9F (撤4F*1)_10:00</v>
      </c>
      <c r="D76" s="389" t="s">
        <v>126</v>
      </c>
      <c r="E76" s="389"/>
      <c r="F76" s="389" t="s">
        <v>250</v>
      </c>
      <c r="G76" s="389" t="s">
        <v>251</v>
      </c>
      <c r="H76" s="390" t="s">
        <v>208</v>
      </c>
      <c r="I76" s="389"/>
      <c r="J76" s="442"/>
    </row>
    <row r="77" spans="1:10" s="466" customFormat="1">
      <c r="A77" s="391">
        <v>45939</v>
      </c>
      <c r="B77" s="393" t="str">
        <f t="shared" si="4"/>
        <v>星期四</v>
      </c>
      <c r="C77" s="389" t="str">
        <f t="shared" si="5"/>
        <v>湯城_10F*6_10:00</v>
      </c>
      <c r="D77" s="389" t="s">
        <v>126</v>
      </c>
      <c r="E77" s="389"/>
      <c r="F77" s="389" t="s">
        <v>250</v>
      </c>
      <c r="G77" s="389" t="s">
        <v>252</v>
      </c>
      <c r="H77" s="390" t="s">
        <v>208</v>
      </c>
      <c r="I77" s="389"/>
      <c r="J77" s="442"/>
    </row>
    <row r="78" spans="1:10" s="466" customFormat="1">
      <c r="A78" s="391">
        <v>45938</v>
      </c>
      <c r="B78" s="393" t="str">
        <f t="shared" si="4"/>
        <v>星期三</v>
      </c>
      <c r="C78" s="389" t="str">
        <f t="shared" si="5"/>
        <v>D195_三重車路頭_裝潢撤店_15:00</v>
      </c>
      <c r="D78" s="389" t="s">
        <v>131</v>
      </c>
      <c r="E78" s="389" t="s">
        <v>80</v>
      </c>
      <c r="F78" s="389" t="s">
        <v>241</v>
      </c>
      <c r="G78" s="389" t="s">
        <v>177</v>
      </c>
      <c r="H78" s="390" t="s">
        <v>178</v>
      </c>
      <c r="I78" s="389"/>
      <c r="J78" s="442"/>
    </row>
    <row r="79" spans="1:10" s="466" customFormat="1">
      <c r="A79" s="391">
        <v>45937</v>
      </c>
      <c r="B79" s="393" t="str">
        <f t="shared" si="4"/>
        <v>星期二</v>
      </c>
      <c r="C79" s="389" t="str">
        <f t="shared" si="5"/>
        <v>4210_三重福華店_裝潢撤店_15:00</v>
      </c>
      <c r="D79" s="389" t="s">
        <v>126</v>
      </c>
      <c r="E79" s="389">
        <v>4210</v>
      </c>
      <c r="F79" s="389" t="s">
        <v>237</v>
      </c>
      <c r="G79" s="389" t="s">
        <v>177</v>
      </c>
      <c r="H79" s="390" t="s">
        <v>178</v>
      </c>
      <c r="I79" s="389"/>
      <c r="J79" s="442"/>
    </row>
    <row r="80" spans="1:10" s="466" customFormat="1">
      <c r="A80" s="391">
        <v>45932</v>
      </c>
      <c r="B80" s="393" t="str">
        <f t="shared" si="4"/>
        <v>星期四</v>
      </c>
      <c r="C80" s="389" t="str">
        <f t="shared" si="5"/>
        <v>善美的_4F、檢品、PC_14:00</v>
      </c>
      <c r="D80" s="389" t="s">
        <v>229</v>
      </c>
      <c r="E80" s="389"/>
      <c r="F80" s="389" t="s">
        <v>253</v>
      </c>
      <c r="G80" s="389" t="s">
        <v>254</v>
      </c>
      <c r="H80" s="390" t="s">
        <v>218</v>
      </c>
      <c r="I80" s="389"/>
      <c r="J80" s="442" t="s">
        <v>229</v>
      </c>
    </row>
    <row r="81" spans="1:10" s="466" customFormat="1">
      <c r="A81" s="309">
        <v>45926</v>
      </c>
      <c r="B81" s="393" t="str">
        <f t="shared" si="4"/>
        <v>星期五</v>
      </c>
      <c r="C81" s="389" t="str">
        <f t="shared" si="5"/>
        <v>台芝178_POS上課_09:30</v>
      </c>
      <c r="D81" s="389" t="s">
        <v>229</v>
      </c>
      <c r="E81" s="389"/>
      <c r="F81" s="389" t="s">
        <v>255</v>
      </c>
      <c r="G81" s="389" t="s">
        <v>256</v>
      </c>
      <c r="H81" s="390" t="s">
        <v>257</v>
      </c>
      <c r="I81" s="389"/>
      <c r="J81" s="442"/>
    </row>
    <row r="82" spans="1:10">
      <c r="A82" s="391">
        <v>45925</v>
      </c>
      <c r="B82" s="393" t="str">
        <f t="shared" si="4"/>
        <v>星期四</v>
      </c>
      <c r="C82" s="389" t="str">
        <f t="shared" si="5"/>
        <v>善美的_DC、生鮮_10:00</v>
      </c>
      <c r="D82" s="389" t="s">
        <v>229</v>
      </c>
      <c r="E82" s="389"/>
      <c r="F82" s="389" t="s">
        <v>253</v>
      </c>
      <c r="G82" s="389" t="s">
        <v>258</v>
      </c>
      <c r="H82" s="390" t="s">
        <v>208</v>
      </c>
      <c r="I82" s="389"/>
      <c r="J82" s="442" t="s">
        <v>229</v>
      </c>
    </row>
    <row r="83" spans="1:10">
      <c r="A83" s="309">
        <v>45924</v>
      </c>
      <c r="B83" s="393" t="str">
        <f t="shared" si="4"/>
        <v>星期三</v>
      </c>
      <c r="C83" s="389" t="str">
        <f t="shared" si="5"/>
        <v>4218_蘆洲湧蓮店_回裝_11:00</v>
      </c>
      <c r="D83" s="389" t="s">
        <v>131</v>
      </c>
      <c r="E83" s="389">
        <v>4218</v>
      </c>
      <c r="F83" s="389" t="s">
        <v>259</v>
      </c>
      <c r="G83" s="389" t="s">
        <v>172</v>
      </c>
      <c r="H83" s="390" t="s">
        <v>173</v>
      </c>
      <c r="I83" s="389"/>
      <c r="J83" s="442"/>
    </row>
    <row r="84" spans="1:10">
      <c r="A84" s="391">
        <v>45923</v>
      </c>
      <c r="B84" s="393" t="str">
        <f t="shared" si="4"/>
        <v>星期二</v>
      </c>
      <c r="C84" s="389" t="str">
        <f t="shared" si="5"/>
        <v>全聯實業_蘆洲北二處_10:00</v>
      </c>
      <c r="D84" s="389" t="s">
        <v>229</v>
      </c>
      <c r="E84" s="389"/>
      <c r="F84" s="389" t="s">
        <v>260</v>
      </c>
      <c r="G84" s="389" t="s">
        <v>261</v>
      </c>
      <c r="H84" s="390" t="s">
        <v>208</v>
      </c>
      <c r="I84" s="389"/>
      <c r="J84" s="442" t="s">
        <v>229</v>
      </c>
    </row>
    <row r="85" spans="1:10">
      <c r="A85" s="309">
        <v>45919</v>
      </c>
      <c r="B85" s="393" t="str">
        <f t="shared" si="4"/>
        <v>星期五</v>
      </c>
      <c r="C85" s="389" t="str">
        <f t="shared" si="5"/>
        <v>內湖倉裝機_全聯*1、善美的*4_10:00</v>
      </c>
      <c r="D85" s="389" t="s">
        <v>126</v>
      </c>
      <c r="E85" s="389"/>
      <c r="F85" s="389" t="s">
        <v>262</v>
      </c>
      <c r="G85" s="389" t="s">
        <v>263</v>
      </c>
      <c r="H85" s="390" t="s">
        <v>208</v>
      </c>
      <c r="I85" s="389"/>
      <c r="J85" s="442"/>
    </row>
    <row r="86" spans="1:10">
      <c r="A86" s="391" t="s">
        <v>264</v>
      </c>
      <c r="B86" s="393" t="str">
        <f t="shared" si="4"/>
        <v>星期三</v>
      </c>
      <c r="C86" s="389" t="str">
        <f t="shared" si="5"/>
        <v>3929_蘆洲中山一_回裝_11:00</v>
      </c>
      <c r="D86" s="389" t="s">
        <v>131</v>
      </c>
      <c r="E86" s="389">
        <v>3929</v>
      </c>
      <c r="F86" s="389" t="s">
        <v>265</v>
      </c>
      <c r="G86" s="389" t="s">
        <v>172</v>
      </c>
      <c r="H86" s="390" t="s">
        <v>173</v>
      </c>
      <c r="I86" s="389"/>
      <c r="J86" s="442"/>
    </row>
    <row r="87" spans="1:10">
      <c r="A87" s="391">
        <v>45916</v>
      </c>
      <c r="B87" s="393" t="str">
        <f t="shared" si="4"/>
        <v>星期二</v>
      </c>
      <c r="C87" s="389" t="str">
        <f t="shared" si="5"/>
        <v>永佳樂_泰山異地備援使用永佳樂節目組</v>
      </c>
      <c r="D87" s="389" t="s">
        <v>126</v>
      </c>
      <c r="E87" s="389"/>
      <c r="F87" s="389" t="s">
        <v>266</v>
      </c>
      <c r="G87" s="389" t="s">
        <v>267</v>
      </c>
      <c r="H87" s="390"/>
      <c r="I87" s="389"/>
      <c r="J87" s="442"/>
    </row>
    <row r="88" spans="1:10">
      <c r="A88" s="309">
        <v>45915</v>
      </c>
      <c r="B88" s="393" t="str">
        <f t="shared" si="4"/>
        <v>星期一</v>
      </c>
      <c r="C88" s="389" t="str">
        <f t="shared" si="5"/>
        <v>3999_新莊福佑店_回裝_11:00</v>
      </c>
      <c r="D88" s="389" t="s">
        <v>126</v>
      </c>
      <c r="E88" s="389">
        <v>3999</v>
      </c>
      <c r="F88" s="389" t="s">
        <v>268</v>
      </c>
      <c r="G88" s="389" t="s">
        <v>172</v>
      </c>
      <c r="H88" s="390" t="s">
        <v>173</v>
      </c>
      <c r="I88" s="389"/>
      <c r="J88" s="442"/>
    </row>
    <row r="89" spans="1:10">
      <c r="A89" s="391">
        <v>45912</v>
      </c>
      <c r="B89" s="393" t="str">
        <f t="shared" si="4"/>
        <v>星期五</v>
      </c>
      <c r="C89" s="389" t="str">
        <f t="shared" si="5"/>
        <v>全聯蘆洲_清機*6、新機*1_10:00</v>
      </c>
      <c r="D89" s="389" t="s">
        <v>126</v>
      </c>
      <c r="E89" s="389"/>
      <c r="F89" s="389" t="s">
        <v>269</v>
      </c>
      <c r="G89" s="389" t="s">
        <v>270</v>
      </c>
      <c r="H89" s="390" t="s">
        <v>208</v>
      </c>
      <c r="I89" s="389"/>
      <c r="J89" s="442"/>
    </row>
    <row r="90" spans="1:10">
      <c r="A90" s="391">
        <v>45910</v>
      </c>
      <c r="B90" s="393" t="str">
        <f t="shared" si="4"/>
        <v>星期三</v>
      </c>
      <c r="C90" s="389" t="str">
        <f t="shared" si="5"/>
        <v>紅樹林有線電視_清機*1、新機*2_14:00</v>
      </c>
      <c r="D90" s="389" t="s">
        <v>131</v>
      </c>
      <c r="E90" s="389"/>
      <c r="F90" s="389" t="s">
        <v>271</v>
      </c>
      <c r="G90" s="389" t="s">
        <v>272</v>
      </c>
      <c r="H90" s="390" t="s">
        <v>218</v>
      </c>
      <c r="I90" s="389"/>
      <c r="J90" s="442"/>
    </row>
    <row r="91" spans="1:10">
      <c r="A91" s="391" t="s">
        <v>273</v>
      </c>
      <c r="B91" s="393" t="str">
        <f t="shared" si="4"/>
        <v>星期二</v>
      </c>
      <c r="C91" s="389" t="str">
        <f t="shared" si="5"/>
        <v>凱擘新莊_清機*1</v>
      </c>
      <c r="D91" s="389" t="s">
        <v>126</v>
      </c>
      <c r="E91" s="389"/>
      <c r="F91" s="389" t="s">
        <v>274</v>
      </c>
      <c r="G91" s="389" t="s">
        <v>275</v>
      </c>
      <c r="H91" s="390"/>
      <c r="I91" s="389"/>
      <c r="J91" s="442"/>
    </row>
    <row r="92" spans="1:10">
      <c r="A92" s="391" t="s">
        <v>273</v>
      </c>
      <c r="B92" s="393" t="str">
        <f t="shared" si="4"/>
        <v>星期二</v>
      </c>
      <c r="C92" s="389" t="str">
        <f t="shared" si="5"/>
        <v>全聯節目中心_新機*1</v>
      </c>
      <c r="D92" s="389" t="s">
        <v>126</v>
      </c>
      <c r="E92" s="389"/>
      <c r="F92" s="389" t="s">
        <v>276</v>
      </c>
      <c r="G92" s="389" t="s">
        <v>277</v>
      </c>
      <c r="H92" s="390"/>
      <c r="I92" s="389"/>
      <c r="J92" s="442"/>
    </row>
    <row r="93" spans="1:10">
      <c r="A93" s="391">
        <v>45908</v>
      </c>
      <c r="B93" s="393" t="str">
        <f t="shared" si="4"/>
        <v>星期一</v>
      </c>
      <c r="C93" s="389" t="str">
        <f t="shared" si="5"/>
        <v>5080_三芝楓愛林_4G會勘_10:00</v>
      </c>
      <c r="D93" s="389" t="s">
        <v>131</v>
      </c>
      <c r="E93" s="389">
        <v>5080</v>
      </c>
      <c r="F93" s="389" t="s">
        <v>246</v>
      </c>
      <c r="G93" s="389" t="s">
        <v>278</v>
      </c>
      <c r="H93" s="390" t="s">
        <v>208</v>
      </c>
      <c r="I93" s="389"/>
      <c r="J93" s="442"/>
    </row>
    <row r="94" spans="1:10">
      <c r="A94" s="391">
        <v>45905</v>
      </c>
      <c r="B94" s="393" t="str">
        <f t="shared" si="4"/>
        <v>星期五</v>
      </c>
      <c r="C94" s="389" t="str">
        <f t="shared" si="5"/>
        <v>_小白保養</v>
      </c>
      <c r="D94" s="389" t="s">
        <v>131</v>
      </c>
      <c r="E94" s="389"/>
      <c r="F94" s="389"/>
      <c r="G94" s="389" t="s">
        <v>279</v>
      </c>
      <c r="H94" s="390"/>
      <c r="I94" s="389"/>
      <c r="J94" s="442"/>
    </row>
    <row r="95" spans="1:10">
      <c r="A95" s="391" t="s">
        <v>280</v>
      </c>
      <c r="B95" s="393" t="str">
        <f t="shared" si="4"/>
        <v>星期三</v>
      </c>
      <c r="C95" s="389" t="str">
        <f t="shared" si="5"/>
        <v>永佳樂_清機*1、新機*6_10:00</v>
      </c>
      <c r="D95" s="389" t="s">
        <v>126</v>
      </c>
      <c r="E95" s="389"/>
      <c r="F95" s="389" t="s">
        <v>266</v>
      </c>
      <c r="G95" s="389" t="s">
        <v>281</v>
      </c>
      <c r="H95" s="390" t="s">
        <v>208</v>
      </c>
      <c r="I95" s="389"/>
      <c r="J95" s="442"/>
    </row>
    <row r="96" spans="1:10">
      <c r="A96" s="391" t="s">
        <v>282</v>
      </c>
      <c r="B96" s="393" t="str">
        <f t="shared" si="4"/>
        <v>星期二</v>
      </c>
      <c r="C96" s="389" t="str">
        <f t="shared" si="5"/>
        <v>台固媒體_清機*2、新機*1_10:00</v>
      </c>
      <c r="D96" s="389" t="s">
        <v>126</v>
      </c>
      <c r="E96" s="389"/>
      <c r="F96" s="389" t="s">
        <v>283</v>
      </c>
      <c r="G96" s="389" t="s">
        <v>284</v>
      </c>
      <c r="H96" s="390" t="s">
        <v>208</v>
      </c>
      <c r="I96" s="389"/>
      <c r="J96" s="442"/>
    </row>
    <row r="97" spans="1:10">
      <c r="A97" s="391" t="s">
        <v>285</v>
      </c>
      <c r="B97" s="393" t="str">
        <f t="shared" si="4"/>
        <v>星期五</v>
      </c>
      <c r="C97" s="389" t="str">
        <f t="shared" si="5"/>
        <v>內湖倉_裝機*10_10:00</v>
      </c>
      <c r="D97" s="389" t="s">
        <v>126</v>
      </c>
      <c r="E97" s="389"/>
      <c r="F97" s="389" t="s">
        <v>286</v>
      </c>
      <c r="G97" s="389" t="s">
        <v>287</v>
      </c>
      <c r="H97" s="390" t="s">
        <v>208</v>
      </c>
      <c r="I97" s="389"/>
      <c r="J97" s="442"/>
    </row>
    <row r="98" spans="1:10">
      <c r="A98" s="391" t="s">
        <v>288</v>
      </c>
      <c r="B98" s="393" t="str">
        <f t="shared" ref="B98:B113" si="6">"星期"&amp;CHOOSE(WEEKDAY(A98,2),"一","二","三","四","五","六","日")</f>
        <v>星期四</v>
      </c>
      <c r="C98" s="389" t="str">
        <f t="shared" ref="C98:C113" si="7">E98&amp;IF(AND(F98&lt;&gt;"",E98&lt;&gt;""),$I$1,"")&amp;F98&amp;$I$1&amp;G98&amp;IF(AND(H98&lt;&gt;"",G98&lt;&gt;""),$I$1,"")&amp;H98</f>
        <v>2619_三重大榮店_閉店_15:00</v>
      </c>
      <c r="D98" s="389" t="s">
        <v>131</v>
      </c>
      <c r="E98" s="389">
        <v>2619</v>
      </c>
      <c r="F98" s="389" t="s">
        <v>289</v>
      </c>
      <c r="G98" s="389" t="s">
        <v>184</v>
      </c>
      <c r="H98" s="390" t="s">
        <v>178</v>
      </c>
      <c r="I98" s="389"/>
      <c r="J98" s="442"/>
    </row>
    <row r="99" spans="1:10">
      <c r="A99" s="391">
        <v>45897</v>
      </c>
      <c r="B99" s="393" t="str">
        <f t="shared" si="6"/>
        <v>星期四</v>
      </c>
      <c r="C99" s="389" t="str">
        <f t="shared" si="7"/>
        <v>漢廷營造_新交機_14:00</v>
      </c>
      <c r="D99" s="389" t="s">
        <v>126</v>
      </c>
      <c r="E99" s="389"/>
      <c r="F99" s="389" t="s">
        <v>290</v>
      </c>
      <c r="G99" s="389" t="s">
        <v>291</v>
      </c>
      <c r="H99" s="390" t="s">
        <v>218</v>
      </c>
      <c r="I99" s="389"/>
      <c r="J99" s="442"/>
    </row>
    <row r="100" spans="1:10">
      <c r="A100" s="391" t="s">
        <v>292</v>
      </c>
      <c r="B100" s="393" t="str">
        <f t="shared" si="6"/>
        <v>星期二</v>
      </c>
      <c r="C100" s="389" t="str">
        <f t="shared" si="7"/>
        <v>3929_蘆洲中山一_裝撤_15:00</v>
      </c>
      <c r="D100" s="389" t="s">
        <v>131</v>
      </c>
      <c r="E100" s="389">
        <v>3929</v>
      </c>
      <c r="F100" s="389" t="s">
        <v>265</v>
      </c>
      <c r="G100" s="389" t="s">
        <v>293</v>
      </c>
      <c r="H100" s="390" t="s">
        <v>178</v>
      </c>
      <c r="I100" s="389"/>
      <c r="J100" s="442"/>
    </row>
    <row r="101" spans="1:10">
      <c r="A101" s="391" t="s">
        <v>292</v>
      </c>
      <c r="B101" s="393" t="str">
        <f t="shared" si="6"/>
        <v>星期二</v>
      </c>
      <c r="C101" s="389" t="str">
        <f t="shared" si="7"/>
        <v>5341_蘆洲切仔麵_PEP</v>
      </c>
      <c r="D101" s="389" t="s">
        <v>131</v>
      </c>
      <c r="E101" s="389">
        <v>5341</v>
      </c>
      <c r="F101" s="389" t="s">
        <v>294</v>
      </c>
      <c r="G101" s="389" t="s">
        <v>295</v>
      </c>
      <c r="H101" s="390"/>
      <c r="I101" s="389"/>
      <c r="J101" s="442"/>
    </row>
    <row r="102" spans="1:10">
      <c r="A102" s="391" t="s">
        <v>292</v>
      </c>
      <c r="B102" s="393" t="str">
        <f t="shared" si="6"/>
        <v>星期二</v>
      </c>
      <c r="C102" s="389" t="str">
        <f t="shared" si="7"/>
        <v>5354_蘆洲希望店_PEP</v>
      </c>
      <c r="D102" s="389" t="s">
        <v>131</v>
      </c>
      <c r="E102" s="389">
        <v>5354</v>
      </c>
      <c r="F102" s="389" t="s">
        <v>296</v>
      </c>
      <c r="G102" s="389" t="s">
        <v>295</v>
      </c>
      <c r="H102" s="390"/>
      <c r="I102" s="389"/>
      <c r="J102" s="443"/>
    </row>
    <row r="103" spans="1:10">
      <c r="A103" s="391" t="s">
        <v>297</v>
      </c>
      <c r="B103" s="393" t="str">
        <f t="shared" si="6"/>
        <v>星期一</v>
      </c>
      <c r="C103" s="389" t="str">
        <f t="shared" si="7"/>
        <v>4218_蘆洲湧蓮店_裝撤_15:00</v>
      </c>
      <c r="D103" s="389" t="s">
        <v>131</v>
      </c>
      <c r="E103" s="389">
        <v>4218</v>
      </c>
      <c r="F103" s="389" t="s">
        <v>259</v>
      </c>
      <c r="G103" s="389" t="s">
        <v>293</v>
      </c>
      <c r="H103" s="390" t="s">
        <v>178</v>
      </c>
      <c r="I103" s="389"/>
      <c r="J103" s="443"/>
    </row>
    <row r="104" spans="1:10">
      <c r="A104" s="391">
        <v>45891</v>
      </c>
      <c r="B104" s="393" t="str">
        <f t="shared" si="6"/>
        <v>星期五</v>
      </c>
      <c r="C104" s="389" t="str">
        <f t="shared" si="7"/>
        <v>5291_新莊國家置地_PEP</v>
      </c>
      <c r="D104" s="389" t="s">
        <v>126</v>
      </c>
      <c r="E104" s="389">
        <v>5291</v>
      </c>
      <c r="F104" s="389" t="s">
        <v>298</v>
      </c>
      <c r="G104" s="389" t="s">
        <v>295</v>
      </c>
      <c r="H104" s="390"/>
      <c r="I104" s="389"/>
      <c r="J104" s="443"/>
    </row>
    <row r="105" spans="1:10">
      <c r="A105" s="391">
        <v>45891</v>
      </c>
      <c r="B105" s="393" t="str">
        <f t="shared" si="6"/>
        <v>星期五</v>
      </c>
      <c r="C105" s="389" t="str">
        <f t="shared" si="7"/>
        <v>5316_三重五常店_PEP</v>
      </c>
      <c r="D105" s="389" t="s">
        <v>131</v>
      </c>
      <c r="E105" s="389">
        <v>5316</v>
      </c>
      <c r="F105" s="389" t="s">
        <v>299</v>
      </c>
      <c r="G105" s="389" t="s">
        <v>295</v>
      </c>
      <c r="H105" s="390"/>
      <c r="I105" s="389"/>
      <c r="J105" s="443"/>
    </row>
    <row r="106" spans="1:10">
      <c r="A106" s="391">
        <v>45891</v>
      </c>
      <c r="B106" s="393" t="str">
        <f t="shared" si="6"/>
        <v>星期五</v>
      </c>
      <c r="C106" s="389" t="str">
        <f t="shared" si="7"/>
        <v>5155_淡水魚市二_臨時借機_11:00</v>
      </c>
      <c r="D106" s="389" t="s">
        <v>131</v>
      </c>
      <c r="E106" s="389">
        <v>5155</v>
      </c>
      <c r="F106" s="389" t="s">
        <v>221</v>
      </c>
      <c r="G106" s="389" t="s">
        <v>300</v>
      </c>
      <c r="H106" s="390" t="s">
        <v>173</v>
      </c>
      <c r="I106" s="389"/>
      <c r="J106" s="443"/>
    </row>
    <row r="107" spans="1:10">
      <c r="A107" s="391" t="s">
        <v>301</v>
      </c>
      <c r="B107" s="393" t="str">
        <f t="shared" si="6"/>
        <v>星期四</v>
      </c>
      <c r="C107" s="389" t="str">
        <f t="shared" si="7"/>
        <v>5245_三重護山店_PEP</v>
      </c>
      <c r="D107" s="389" t="s">
        <v>131</v>
      </c>
      <c r="E107" s="389">
        <v>5245</v>
      </c>
      <c r="F107" s="389" t="s">
        <v>302</v>
      </c>
      <c r="G107" s="389" t="s">
        <v>295</v>
      </c>
      <c r="H107" s="390"/>
      <c r="I107" s="389"/>
      <c r="J107" s="443"/>
    </row>
    <row r="108" spans="1:10">
      <c r="A108" s="391" t="s">
        <v>301</v>
      </c>
      <c r="B108" s="393" t="str">
        <f t="shared" si="6"/>
        <v>星期四</v>
      </c>
      <c r="C108" s="389" t="str">
        <f t="shared" si="7"/>
        <v>5352_重重陽店_PEP</v>
      </c>
      <c r="D108" s="389" t="s">
        <v>131</v>
      </c>
      <c r="E108" s="389">
        <v>5352</v>
      </c>
      <c r="F108" s="389" t="s">
        <v>303</v>
      </c>
      <c r="G108" s="389" t="s">
        <v>295</v>
      </c>
      <c r="H108" s="390"/>
      <c r="I108" s="389"/>
      <c r="J108" s="443"/>
    </row>
    <row r="109" spans="1:10">
      <c r="A109" s="391" t="s">
        <v>304</v>
      </c>
      <c r="B109" s="393" t="str">
        <f t="shared" si="6"/>
        <v>星期三</v>
      </c>
      <c r="C109" s="389" t="str">
        <f t="shared" si="7"/>
        <v>5364_林口舊街店_PEP</v>
      </c>
      <c r="D109" s="389" t="s">
        <v>126</v>
      </c>
      <c r="E109" s="389">
        <v>5364</v>
      </c>
      <c r="F109" s="389" t="s">
        <v>305</v>
      </c>
      <c r="G109" s="389" t="s">
        <v>295</v>
      </c>
      <c r="H109" s="390"/>
      <c r="I109" s="389"/>
      <c r="J109" s="443"/>
    </row>
    <row r="110" spans="1:10">
      <c r="A110" s="391" t="s">
        <v>306</v>
      </c>
      <c r="B110" s="393" t="str">
        <f t="shared" si="6"/>
        <v>星期二</v>
      </c>
      <c r="C110" s="389" t="str">
        <f t="shared" si="7"/>
        <v>湯城_4F*7_10:00</v>
      </c>
      <c r="D110" s="389" t="s">
        <v>126</v>
      </c>
      <c r="E110" s="389"/>
      <c r="F110" s="389" t="s">
        <v>250</v>
      </c>
      <c r="G110" s="389" t="s">
        <v>307</v>
      </c>
      <c r="H110" s="390" t="s">
        <v>208</v>
      </c>
      <c r="I110" s="389"/>
      <c r="J110" s="443"/>
    </row>
    <row r="111" spans="1:10">
      <c r="A111" s="391" t="s">
        <v>308</v>
      </c>
      <c r="B111" s="393" t="str">
        <f t="shared" si="6"/>
        <v>星期一</v>
      </c>
      <c r="C111" s="389" t="str">
        <f t="shared" si="7"/>
        <v>5384_板橋民生站_PEP</v>
      </c>
      <c r="D111" s="389" t="s">
        <v>158</v>
      </c>
      <c r="E111" s="389">
        <v>5384</v>
      </c>
      <c r="F111" s="389" t="s">
        <v>309</v>
      </c>
      <c r="G111" s="389" t="s">
        <v>295</v>
      </c>
      <c r="H111" s="390"/>
      <c r="I111" s="389"/>
      <c r="J111" s="443"/>
    </row>
    <row r="112" spans="1:10">
      <c r="A112" s="309"/>
      <c r="B112" s="393" t="str">
        <f t="shared" si="6"/>
        <v>星期六</v>
      </c>
      <c r="C112" s="389" t="str">
        <f t="shared" si="7"/>
        <v>3818_板橋漢江店_閉店_10:00</v>
      </c>
      <c r="D112" s="400" t="s">
        <v>158</v>
      </c>
      <c r="E112" s="389">
        <v>3818</v>
      </c>
      <c r="F112" s="400" t="s">
        <v>310</v>
      </c>
      <c r="G112" s="392" t="s">
        <v>184</v>
      </c>
      <c r="H112" s="401" t="s">
        <v>208</v>
      </c>
      <c r="I112" s="389"/>
      <c r="J112" s="442"/>
    </row>
    <row r="113" spans="1:10">
      <c r="A113" s="391"/>
      <c r="B113" s="393" t="str">
        <f t="shared" si="6"/>
        <v>星期六</v>
      </c>
      <c r="C113" s="392" t="str">
        <f t="shared" si="7"/>
        <v>3623_三重自強店_回裝_11:00</v>
      </c>
      <c r="D113" s="392" t="s">
        <v>131</v>
      </c>
      <c r="E113" s="392">
        <v>3623</v>
      </c>
      <c r="F113" s="392" t="s">
        <v>185</v>
      </c>
      <c r="G113" s="392" t="s">
        <v>172</v>
      </c>
      <c r="H113" s="394" t="s">
        <v>173</v>
      </c>
      <c r="I113" s="389"/>
      <c r="J113" s="442"/>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7" width="8.796875" style="238" customWidth="1"/>
    <col min="378"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46104</v>
      </c>
    </row>
    <row r="3" spans="1:22" ht="14.4" customHeight="1">
      <c r="A3" s="240"/>
      <c r="B3" s="241"/>
      <c r="C3" s="239"/>
      <c r="D3" s="239"/>
      <c r="E3" s="239"/>
    </row>
    <row r="4" spans="1:22" ht="14.4" customHeight="1">
      <c r="A4" s="242" t="s">
        <v>160</v>
      </c>
      <c r="B4" s="243" t="s">
        <v>313</v>
      </c>
      <c r="C4" s="243" t="s">
        <v>223</v>
      </c>
      <c r="D4" s="243" t="s">
        <v>208</v>
      </c>
      <c r="E4" s="243" t="s">
        <v>173</v>
      </c>
      <c r="F4" s="243" t="s">
        <v>314</v>
      </c>
      <c r="G4" s="243" t="s">
        <v>315</v>
      </c>
      <c r="H4" s="243" t="s">
        <v>218</v>
      </c>
      <c r="I4" s="243" t="s">
        <v>178</v>
      </c>
      <c r="J4" s="243" t="s">
        <v>316</v>
      </c>
      <c r="K4" s="243" t="s">
        <v>317</v>
      </c>
      <c r="L4" s="243" t="s">
        <v>216</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223</v>
      </c>
      <c r="D9" s="243" t="s">
        <v>208</v>
      </c>
      <c r="E9" s="243" t="s">
        <v>173</v>
      </c>
      <c r="F9" s="243" t="s">
        <v>314</v>
      </c>
      <c r="G9" s="243" t="s">
        <v>315</v>
      </c>
      <c r="H9" s="243" t="s">
        <v>218</v>
      </c>
      <c r="I9" s="243" t="s">
        <v>178</v>
      </c>
      <c r="J9" s="243" t="s">
        <v>316</v>
      </c>
      <c r="K9" s="243" t="s">
        <v>317</v>
      </c>
      <c r="L9" s="243" t="s">
        <v>216</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223</v>
      </c>
      <c r="D14" s="243" t="s">
        <v>208</v>
      </c>
      <c r="E14" s="243" t="s">
        <v>173</v>
      </c>
      <c r="F14" s="243" t="s">
        <v>314</v>
      </c>
      <c r="G14" s="243" t="s">
        <v>315</v>
      </c>
      <c r="H14" s="243" t="s">
        <v>218</v>
      </c>
      <c r="I14" s="243" t="s">
        <v>178</v>
      </c>
      <c r="J14" s="243" t="s">
        <v>316</v>
      </c>
      <c r="K14" s="243" t="s">
        <v>317</v>
      </c>
      <c r="L14" s="243" t="s">
        <v>216</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6">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6">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6">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199</v>
      </c>
      <c r="H5" s="11" t="s">
        <v>369</v>
      </c>
      <c r="I5" s="11"/>
      <c r="J5" s="11"/>
      <c r="K5" s="11"/>
      <c r="L5" s="11"/>
      <c r="M5" s="12"/>
      <c r="N5" s="11"/>
      <c r="O5" s="12"/>
      <c r="P5" s="13"/>
      <c r="Q5" s="11" t="s">
        <v>387</v>
      </c>
      <c r="R5" s="11" t="s">
        <v>371</v>
      </c>
      <c r="S5" s="11" t="s">
        <v>126</v>
      </c>
      <c r="T5" s="11">
        <v>1</v>
      </c>
      <c r="U5" s="11" t="s">
        <v>372</v>
      </c>
      <c r="V5" s="11" t="s">
        <v>388</v>
      </c>
      <c r="W5" s="11" t="s">
        <v>389</v>
      </c>
      <c r="X5" s="496">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6">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6">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6">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232</v>
      </c>
      <c r="H9" s="11" t="s">
        <v>402</v>
      </c>
      <c r="I9" s="11"/>
      <c r="J9" s="11"/>
      <c r="K9" s="11"/>
      <c r="L9" s="11"/>
      <c r="M9" s="12"/>
      <c r="N9" s="11"/>
      <c r="O9" s="12"/>
      <c r="P9" s="13"/>
      <c r="Q9" s="11" t="s">
        <v>403</v>
      </c>
      <c r="R9" s="11" t="s">
        <v>371</v>
      </c>
      <c r="S9" s="11" t="s">
        <v>131</v>
      </c>
      <c r="T9" s="11">
        <v>1</v>
      </c>
      <c r="U9" s="11" t="s">
        <v>372</v>
      </c>
      <c r="V9" s="11" t="s">
        <v>404</v>
      </c>
      <c r="W9" s="11" t="s">
        <v>405</v>
      </c>
      <c r="X9" s="496">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245</v>
      </c>
      <c r="L10" s="11" t="s">
        <v>413</v>
      </c>
      <c r="M10" s="12" t="s">
        <v>414</v>
      </c>
      <c r="N10" s="11">
        <v>2304</v>
      </c>
      <c r="O10" s="12" t="s">
        <v>415</v>
      </c>
      <c r="P10" s="13" t="s">
        <v>416</v>
      </c>
      <c r="Q10" s="11" t="s">
        <v>417</v>
      </c>
      <c r="R10" s="11" t="s">
        <v>371</v>
      </c>
      <c r="S10" s="11" t="s">
        <v>131</v>
      </c>
      <c r="T10" s="11">
        <v>1</v>
      </c>
      <c r="U10" s="11" t="s">
        <v>372</v>
      </c>
      <c r="V10" s="11" t="s">
        <v>418</v>
      </c>
      <c r="W10" s="11" t="s">
        <v>419</v>
      </c>
      <c r="X10" s="496">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6">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6">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6">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245</v>
      </c>
      <c r="L14" s="11" t="s">
        <v>442</v>
      </c>
      <c r="M14" s="12" t="s">
        <v>443</v>
      </c>
      <c r="N14" s="11" t="s">
        <v>444</v>
      </c>
      <c r="O14" s="12" t="s">
        <v>445</v>
      </c>
      <c r="P14" s="13" t="s">
        <v>446</v>
      </c>
      <c r="Q14" s="11" t="s">
        <v>447</v>
      </c>
      <c r="R14" s="11" t="s">
        <v>371</v>
      </c>
      <c r="S14" s="11" t="s">
        <v>158</v>
      </c>
      <c r="T14" s="11">
        <v>1</v>
      </c>
      <c r="U14" s="11" t="s">
        <v>372</v>
      </c>
      <c r="V14" s="11" t="s">
        <v>448</v>
      </c>
      <c r="W14" s="11" t="s">
        <v>449</v>
      </c>
      <c r="X14" s="496">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232</v>
      </c>
      <c r="H15" s="11" t="s">
        <v>402</v>
      </c>
      <c r="I15" s="11" t="s">
        <v>453</v>
      </c>
      <c r="J15" s="11" t="s">
        <v>427</v>
      </c>
      <c r="K15" s="11" t="s">
        <v>245</v>
      </c>
      <c r="L15" s="11" t="s">
        <v>413</v>
      </c>
      <c r="M15" s="12" t="s">
        <v>414</v>
      </c>
      <c r="N15" s="11">
        <v>2305</v>
      </c>
      <c r="O15" s="12" t="s">
        <v>454</v>
      </c>
      <c r="P15" s="13" t="s">
        <v>455</v>
      </c>
      <c r="Q15" s="11" t="s">
        <v>403</v>
      </c>
      <c r="R15" s="11" t="s">
        <v>371</v>
      </c>
      <c r="S15" s="11" t="s">
        <v>131</v>
      </c>
      <c r="T15" s="11">
        <v>1</v>
      </c>
      <c r="U15" s="11" t="s">
        <v>372</v>
      </c>
      <c r="V15" s="11" t="s">
        <v>456</v>
      </c>
      <c r="W15" s="11" t="s">
        <v>457</v>
      </c>
      <c r="X15" s="496">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230</v>
      </c>
      <c r="H16" s="11" t="s">
        <v>402</v>
      </c>
      <c r="I16" s="11"/>
      <c r="J16" s="11"/>
      <c r="K16" s="11"/>
      <c r="L16" s="11"/>
      <c r="M16" s="12"/>
      <c r="N16" s="11"/>
      <c r="O16" s="12"/>
      <c r="P16" s="13"/>
      <c r="Q16" s="11" t="s">
        <v>460</v>
      </c>
      <c r="R16" s="11" t="s">
        <v>371</v>
      </c>
      <c r="S16" s="11" t="s">
        <v>131</v>
      </c>
      <c r="T16" s="11">
        <v>1</v>
      </c>
      <c r="U16" s="11" t="s">
        <v>372</v>
      </c>
      <c r="V16" s="11" t="s">
        <v>461</v>
      </c>
      <c r="W16" s="11" t="s">
        <v>462</v>
      </c>
      <c r="X16" s="496">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230</v>
      </c>
      <c r="H17" s="11" t="s">
        <v>402</v>
      </c>
      <c r="I17" s="11"/>
      <c r="J17" s="11"/>
      <c r="K17" s="11"/>
      <c r="L17" s="11"/>
      <c r="M17" s="12"/>
      <c r="N17" s="11"/>
      <c r="O17" s="12"/>
      <c r="P17" s="13"/>
      <c r="Q17" s="11" t="s">
        <v>460</v>
      </c>
      <c r="R17" s="11" t="s">
        <v>371</v>
      </c>
      <c r="S17" s="11" t="s">
        <v>131</v>
      </c>
      <c r="T17" s="11">
        <v>1</v>
      </c>
      <c r="U17" s="11" t="s">
        <v>372</v>
      </c>
      <c r="V17" s="11" t="s">
        <v>464</v>
      </c>
      <c r="W17" s="11" t="s">
        <v>465</v>
      </c>
      <c r="X17" s="496">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305</v>
      </c>
      <c r="H18" s="11" t="s">
        <v>369</v>
      </c>
      <c r="I18" s="11" t="s">
        <v>467</v>
      </c>
      <c r="J18" s="11" t="s">
        <v>468</v>
      </c>
      <c r="K18" s="11" t="s">
        <v>245</v>
      </c>
      <c r="L18" s="11" t="s">
        <v>413</v>
      </c>
      <c r="M18" s="12" t="s">
        <v>414</v>
      </c>
      <c r="N18" s="11">
        <v>2306</v>
      </c>
      <c r="O18" s="12" t="s">
        <v>469</v>
      </c>
      <c r="P18" s="13" t="s">
        <v>470</v>
      </c>
      <c r="Q18" s="11" t="s">
        <v>471</v>
      </c>
      <c r="R18" s="11" t="s">
        <v>371</v>
      </c>
      <c r="S18" s="11" t="s">
        <v>126</v>
      </c>
      <c r="T18" s="11">
        <v>1</v>
      </c>
      <c r="U18" s="11" t="s">
        <v>372</v>
      </c>
      <c r="V18" s="11" t="s">
        <v>472</v>
      </c>
      <c r="W18" s="11" t="s">
        <v>449</v>
      </c>
      <c r="X18" s="496">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6">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6">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6">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6">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6">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245</v>
      </c>
      <c r="L24" s="11" t="s">
        <v>413</v>
      </c>
      <c r="M24" s="12" t="s">
        <v>414</v>
      </c>
      <c r="N24" s="11">
        <v>2306</v>
      </c>
      <c r="O24" s="12" t="s">
        <v>469</v>
      </c>
      <c r="P24" s="13" t="s">
        <v>513</v>
      </c>
      <c r="Q24" s="11" t="s">
        <v>417</v>
      </c>
      <c r="R24" s="11" t="s">
        <v>371</v>
      </c>
      <c r="S24" s="11" t="s">
        <v>131</v>
      </c>
      <c r="T24" s="11">
        <v>1</v>
      </c>
      <c r="U24" s="11" t="s">
        <v>372</v>
      </c>
      <c r="V24" s="11" t="s">
        <v>514</v>
      </c>
      <c r="W24" s="11" t="s">
        <v>515</v>
      </c>
      <c r="X24" s="496">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245</v>
      </c>
      <c r="L25" s="11" t="s">
        <v>413</v>
      </c>
      <c r="M25" s="12" t="s">
        <v>414</v>
      </c>
      <c r="N25" s="11">
        <v>2306</v>
      </c>
      <c r="O25" s="12" t="s">
        <v>469</v>
      </c>
      <c r="P25" s="13" t="s">
        <v>520</v>
      </c>
      <c r="Q25" s="11" t="s">
        <v>417</v>
      </c>
      <c r="R25" s="11" t="s">
        <v>371</v>
      </c>
      <c r="S25" s="11" t="s">
        <v>131</v>
      </c>
      <c r="T25" s="11">
        <v>1</v>
      </c>
      <c r="U25" s="11" t="s">
        <v>372</v>
      </c>
      <c r="V25" s="11" t="s">
        <v>521</v>
      </c>
      <c r="W25" s="11" t="s">
        <v>522</v>
      </c>
      <c r="X25" s="496">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6">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6">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6">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6">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6">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6">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6">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6">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209</v>
      </c>
      <c r="H34" s="11" t="s">
        <v>402</v>
      </c>
      <c r="I34" s="11"/>
      <c r="J34" s="11"/>
      <c r="K34" s="11"/>
      <c r="L34" s="11"/>
      <c r="M34" s="12"/>
      <c r="N34" s="11"/>
      <c r="O34" s="12"/>
      <c r="P34" s="13"/>
      <c r="Q34" s="11" t="s">
        <v>568</v>
      </c>
      <c r="R34" s="11" t="s">
        <v>371</v>
      </c>
      <c r="S34" s="11" t="s">
        <v>131</v>
      </c>
      <c r="T34" s="11">
        <v>1</v>
      </c>
      <c r="U34" s="11" t="s">
        <v>372</v>
      </c>
      <c r="V34" s="11" t="s">
        <v>569</v>
      </c>
      <c r="W34" s="11" t="s">
        <v>570</v>
      </c>
      <c r="X34" s="496">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6">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6">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6">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6">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6">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6">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6">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6">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6">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6">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6">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6">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6">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6">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6">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6">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6">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6">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6">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6">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6">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6">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245</v>
      </c>
      <c r="L57" s="11" t="s">
        <v>601</v>
      </c>
      <c r="M57" s="12" t="s">
        <v>602</v>
      </c>
      <c r="N57" s="11">
        <v>2405</v>
      </c>
      <c r="O57" s="12" t="s">
        <v>603</v>
      </c>
      <c r="P57" s="13" t="s">
        <v>676</v>
      </c>
      <c r="Q57" s="11" t="s">
        <v>677</v>
      </c>
      <c r="R57" s="11" t="s">
        <v>371</v>
      </c>
      <c r="S57" s="11" t="s">
        <v>131</v>
      </c>
      <c r="T57" s="11">
        <v>1</v>
      </c>
      <c r="U57" s="11" t="s">
        <v>372</v>
      </c>
      <c r="V57" s="11" t="s">
        <v>678</v>
      </c>
      <c r="W57" s="11" t="s">
        <v>679</v>
      </c>
      <c r="X57" s="496">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6">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6">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206</v>
      </c>
      <c r="H60" s="11" t="s">
        <v>402</v>
      </c>
      <c r="I60" s="11"/>
      <c r="J60" s="11"/>
      <c r="K60" s="11"/>
      <c r="L60" s="11"/>
      <c r="M60" s="12"/>
      <c r="N60" s="11"/>
      <c r="O60" s="12"/>
      <c r="P60" s="13"/>
      <c r="Q60" s="11" t="s">
        <v>690</v>
      </c>
      <c r="R60" s="11" t="s">
        <v>371</v>
      </c>
      <c r="S60" s="11" t="s">
        <v>131</v>
      </c>
      <c r="T60" s="11">
        <v>1</v>
      </c>
      <c r="U60" s="11" t="s">
        <v>372</v>
      </c>
      <c r="V60" s="11" t="s">
        <v>691</v>
      </c>
      <c r="W60" s="11" t="s">
        <v>692</v>
      </c>
      <c r="X60" s="496">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6">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6">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6">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6">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6">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6">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6">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6">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6">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6">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6">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6">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228</v>
      </c>
      <c r="H73" s="11" t="s">
        <v>369</v>
      </c>
      <c r="I73" s="11"/>
      <c r="J73" s="11"/>
      <c r="K73" s="11"/>
      <c r="L73" s="11"/>
      <c r="M73" s="12"/>
      <c r="N73" s="11"/>
      <c r="O73" s="12"/>
      <c r="P73" s="13"/>
      <c r="Q73" s="11" t="s">
        <v>740</v>
      </c>
      <c r="R73" s="11" t="s">
        <v>371</v>
      </c>
      <c r="S73" s="11" t="s">
        <v>131</v>
      </c>
      <c r="T73" s="11">
        <v>1</v>
      </c>
      <c r="U73" s="11" t="s">
        <v>372</v>
      </c>
      <c r="V73" s="11" t="s">
        <v>741</v>
      </c>
      <c r="W73" s="11" t="s">
        <v>742</v>
      </c>
      <c r="X73" s="496">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228</v>
      </c>
      <c r="H74" s="11" t="s">
        <v>369</v>
      </c>
      <c r="I74" s="11"/>
      <c r="J74" s="11"/>
      <c r="K74" s="11"/>
      <c r="L74" s="11"/>
      <c r="M74" s="12"/>
      <c r="N74" s="11"/>
      <c r="O74" s="12"/>
      <c r="P74" s="13"/>
      <c r="Q74" s="11" t="s">
        <v>740</v>
      </c>
      <c r="R74" s="11" t="s">
        <v>371</v>
      </c>
      <c r="S74" s="11" t="s">
        <v>126</v>
      </c>
      <c r="T74" s="11">
        <v>1</v>
      </c>
      <c r="U74" s="11" t="s">
        <v>372</v>
      </c>
      <c r="V74" s="11" t="s">
        <v>744</v>
      </c>
      <c r="W74" s="11" t="s">
        <v>742</v>
      </c>
      <c r="X74" s="496">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309</v>
      </c>
      <c r="H75" s="11" t="s">
        <v>440</v>
      </c>
      <c r="I75" s="11"/>
      <c r="J75" s="11"/>
      <c r="K75" s="11"/>
      <c r="L75" s="11"/>
      <c r="M75" s="12"/>
      <c r="N75" s="11"/>
      <c r="O75" s="12"/>
      <c r="P75" s="13"/>
      <c r="Q75" s="11" t="s">
        <v>745</v>
      </c>
      <c r="R75" s="11" t="s">
        <v>371</v>
      </c>
      <c r="S75" s="11" t="s">
        <v>158</v>
      </c>
      <c r="T75" s="11">
        <v>1</v>
      </c>
      <c r="U75" s="11" t="s">
        <v>372</v>
      </c>
      <c r="V75" s="11" t="s">
        <v>746</v>
      </c>
      <c r="W75" s="11" t="s">
        <v>747</v>
      </c>
      <c r="X75" s="496">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6">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245</v>
      </c>
      <c r="L77" s="11" t="s">
        <v>601</v>
      </c>
      <c r="M77" s="12" t="s">
        <v>602</v>
      </c>
      <c r="N77" s="11">
        <v>2401</v>
      </c>
      <c r="O77" s="12" t="s">
        <v>754</v>
      </c>
      <c r="P77" s="13" t="s">
        <v>755</v>
      </c>
      <c r="Q77" s="11" t="s">
        <v>756</v>
      </c>
      <c r="R77" s="11" t="s">
        <v>371</v>
      </c>
      <c r="S77" s="11" t="s">
        <v>131</v>
      </c>
      <c r="T77" s="11">
        <v>1</v>
      </c>
      <c r="U77" s="11" t="s">
        <v>372</v>
      </c>
      <c r="V77" s="11" t="s">
        <v>757</v>
      </c>
      <c r="W77" s="11" t="s">
        <v>758</v>
      </c>
      <c r="X77" s="496">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245</v>
      </c>
      <c r="L78" s="11" t="s">
        <v>601</v>
      </c>
      <c r="M78" s="12" t="s">
        <v>602</v>
      </c>
      <c r="N78" s="11">
        <v>2401</v>
      </c>
      <c r="O78" s="12" t="s">
        <v>754</v>
      </c>
      <c r="P78" s="13" t="s">
        <v>763</v>
      </c>
      <c r="Q78" s="11" t="s">
        <v>756</v>
      </c>
      <c r="R78" s="11" t="s">
        <v>371</v>
      </c>
      <c r="S78" s="11" t="s">
        <v>131</v>
      </c>
      <c r="T78" s="11">
        <v>1</v>
      </c>
      <c r="U78" s="11" t="s">
        <v>372</v>
      </c>
      <c r="V78" s="11" t="s">
        <v>764</v>
      </c>
      <c r="W78" s="11" t="s">
        <v>758</v>
      </c>
      <c r="X78" s="496">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245</v>
      </c>
      <c r="L79" s="11" t="s">
        <v>490</v>
      </c>
      <c r="M79" s="12" t="s">
        <v>491</v>
      </c>
      <c r="N79" s="11" t="s">
        <v>492</v>
      </c>
      <c r="O79" s="12" t="s">
        <v>493</v>
      </c>
      <c r="P79" s="13" t="s">
        <v>768</v>
      </c>
      <c r="Q79" s="11" t="s">
        <v>769</v>
      </c>
      <c r="R79" s="11" t="s">
        <v>371</v>
      </c>
      <c r="S79" s="11" t="s">
        <v>158</v>
      </c>
      <c r="T79" s="11">
        <v>1</v>
      </c>
      <c r="U79" s="11" t="s">
        <v>372</v>
      </c>
      <c r="V79" s="11" t="s">
        <v>770</v>
      </c>
      <c r="W79" s="11" t="s">
        <v>771</v>
      </c>
      <c r="X79" s="496">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245</v>
      </c>
      <c r="L80" s="11" t="s">
        <v>490</v>
      </c>
      <c r="M80" s="12" t="s">
        <v>491</v>
      </c>
      <c r="N80" s="11" t="s">
        <v>492</v>
      </c>
      <c r="O80" s="12" t="s">
        <v>493</v>
      </c>
      <c r="P80" s="13" t="s">
        <v>776</v>
      </c>
      <c r="Q80" s="11" t="s">
        <v>769</v>
      </c>
      <c r="R80" s="11" t="s">
        <v>371</v>
      </c>
      <c r="S80" s="11" t="s">
        <v>158</v>
      </c>
      <c r="T80" s="11">
        <v>1</v>
      </c>
      <c r="U80" s="11" t="s">
        <v>372</v>
      </c>
      <c r="V80" s="11" t="s">
        <v>777</v>
      </c>
      <c r="W80" s="11" t="s">
        <v>771</v>
      </c>
      <c r="X80" s="496">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6">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227</v>
      </c>
      <c r="H82" s="11" t="s">
        <v>789</v>
      </c>
      <c r="I82" s="11"/>
      <c r="J82" s="11"/>
      <c r="K82" s="11"/>
      <c r="L82" s="11"/>
      <c r="M82" s="12"/>
      <c r="N82" s="11"/>
      <c r="O82" s="12"/>
      <c r="P82" s="13"/>
      <c r="Q82" s="11" t="s">
        <v>790</v>
      </c>
      <c r="R82" s="11" t="s">
        <v>371</v>
      </c>
      <c r="S82" s="11" t="s">
        <v>126</v>
      </c>
      <c r="T82" s="11">
        <v>1</v>
      </c>
      <c r="U82" s="11" t="s">
        <v>372</v>
      </c>
      <c r="V82" s="11" t="s">
        <v>791</v>
      </c>
      <c r="W82" s="11" t="s">
        <v>792</v>
      </c>
      <c r="X82" s="496">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227</v>
      </c>
      <c r="H83" s="11" t="s">
        <v>789</v>
      </c>
      <c r="I83" s="11"/>
      <c r="J83" s="11"/>
      <c r="K83" s="11"/>
      <c r="L83" s="11"/>
      <c r="M83" s="12"/>
      <c r="N83" s="11"/>
      <c r="O83" s="12"/>
      <c r="P83" s="13"/>
      <c r="Q83" s="11" t="s">
        <v>790</v>
      </c>
      <c r="R83" s="11" t="s">
        <v>371</v>
      </c>
      <c r="S83" s="11" t="s">
        <v>131</v>
      </c>
      <c r="T83" s="11">
        <v>1</v>
      </c>
      <c r="U83" s="11" t="s">
        <v>372</v>
      </c>
      <c r="V83" s="11" t="s">
        <v>794</v>
      </c>
      <c r="W83" s="11" t="s">
        <v>795</v>
      </c>
      <c r="X83" s="496">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209</v>
      </c>
      <c r="H84" s="11" t="s">
        <v>402</v>
      </c>
      <c r="I84" s="11"/>
      <c r="J84" s="11"/>
      <c r="K84" s="11"/>
      <c r="L84" s="11"/>
      <c r="M84" s="12"/>
      <c r="N84" s="11"/>
      <c r="O84" s="12"/>
      <c r="P84" s="13"/>
      <c r="Q84" s="11" t="s">
        <v>568</v>
      </c>
      <c r="R84" s="11" t="s">
        <v>371</v>
      </c>
      <c r="S84" s="11" t="s">
        <v>126</v>
      </c>
      <c r="T84" s="11">
        <v>1</v>
      </c>
      <c r="U84" s="11" t="s">
        <v>372</v>
      </c>
      <c r="V84" s="11" t="s">
        <v>797</v>
      </c>
      <c r="W84" s="11" t="s">
        <v>798</v>
      </c>
      <c r="X84" s="496">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209</v>
      </c>
      <c r="H85" s="11" t="s">
        <v>402</v>
      </c>
      <c r="I85" s="11"/>
      <c r="J85" s="11"/>
      <c r="K85" s="11"/>
      <c r="L85" s="11"/>
      <c r="M85" s="12"/>
      <c r="N85" s="11"/>
      <c r="O85" s="12"/>
      <c r="P85" s="13"/>
      <c r="Q85" s="11" t="s">
        <v>568</v>
      </c>
      <c r="R85" s="11" t="s">
        <v>371</v>
      </c>
      <c r="S85" s="11" t="s">
        <v>131</v>
      </c>
      <c r="T85" s="11">
        <v>1</v>
      </c>
      <c r="U85" s="11" t="s">
        <v>372</v>
      </c>
      <c r="V85" s="11" t="s">
        <v>800</v>
      </c>
      <c r="W85" s="11" t="s">
        <v>798</v>
      </c>
      <c r="X85" s="496">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6">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6">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6">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6">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6">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245</v>
      </c>
      <c r="L91" s="11" t="s">
        <v>819</v>
      </c>
      <c r="M91" s="12" t="s">
        <v>820</v>
      </c>
      <c r="N91" s="11">
        <v>2803</v>
      </c>
      <c r="O91" s="12" t="s">
        <v>821</v>
      </c>
      <c r="P91" s="13" t="s">
        <v>822</v>
      </c>
      <c r="Q91" s="11" t="s">
        <v>823</v>
      </c>
      <c r="R91" s="11" t="s">
        <v>371</v>
      </c>
      <c r="S91" s="11" t="s">
        <v>131</v>
      </c>
      <c r="T91" s="11">
        <v>1</v>
      </c>
      <c r="U91" s="11" t="s">
        <v>372</v>
      </c>
      <c r="V91" s="11" t="s">
        <v>824</v>
      </c>
      <c r="W91" s="11" t="s">
        <v>825</v>
      </c>
      <c r="X91" s="496">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245</v>
      </c>
      <c r="L92" s="11" t="s">
        <v>413</v>
      </c>
      <c r="M92" s="12" t="s">
        <v>414</v>
      </c>
      <c r="N92" s="11">
        <v>2305</v>
      </c>
      <c r="O92" s="12" t="s">
        <v>454</v>
      </c>
      <c r="P92" s="13" t="s">
        <v>831</v>
      </c>
      <c r="Q92" s="11" t="s">
        <v>832</v>
      </c>
      <c r="R92" s="11" t="s">
        <v>371</v>
      </c>
      <c r="S92" s="11" t="s">
        <v>131</v>
      </c>
      <c r="T92" s="11">
        <v>1</v>
      </c>
      <c r="U92" s="11" t="s">
        <v>372</v>
      </c>
      <c r="V92" s="11" t="s">
        <v>833</v>
      </c>
      <c r="W92" s="11" t="s">
        <v>834</v>
      </c>
      <c r="X92" s="496">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245</v>
      </c>
      <c r="L93" s="11" t="s">
        <v>413</v>
      </c>
      <c r="M93" s="12" t="s">
        <v>414</v>
      </c>
      <c r="N93" s="11">
        <v>2305</v>
      </c>
      <c r="O93" s="12" t="s">
        <v>454</v>
      </c>
      <c r="P93" s="13" t="s">
        <v>840</v>
      </c>
      <c r="Q93" s="11" t="s">
        <v>841</v>
      </c>
      <c r="R93" s="11" t="s">
        <v>371</v>
      </c>
      <c r="S93" s="11" t="s">
        <v>131</v>
      </c>
      <c r="T93" s="11">
        <v>1</v>
      </c>
      <c r="U93" s="11" t="s">
        <v>372</v>
      </c>
      <c r="V93" s="11" t="s">
        <v>842</v>
      </c>
      <c r="W93" s="11" t="s">
        <v>843</v>
      </c>
      <c r="X93" s="496">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206</v>
      </c>
      <c r="H94" s="11" t="s">
        <v>402</v>
      </c>
      <c r="I94" s="11"/>
      <c r="J94" s="11"/>
      <c r="K94" s="11"/>
      <c r="L94" s="11"/>
      <c r="M94" s="12"/>
      <c r="N94" s="11"/>
      <c r="O94" s="12"/>
      <c r="P94" s="13"/>
      <c r="Q94" s="11" t="s">
        <v>690</v>
      </c>
      <c r="R94" s="11" t="s">
        <v>371</v>
      </c>
      <c r="S94" s="11" t="s">
        <v>126</v>
      </c>
      <c r="T94" s="11">
        <v>1</v>
      </c>
      <c r="U94" s="11" t="s">
        <v>372</v>
      </c>
      <c r="V94" s="11" t="s">
        <v>846</v>
      </c>
      <c r="W94" s="11" t="s">
        <v>847</v>
      </c>
      <c r="X94" s="496">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206</v>
      </c>
      <c r="H95" s="11" t="s">
        <v>402</v>
      </c>
      <c r="I95" s="11"/>
      <c r="J95" s="11"/>
      <c r="K95" s="11"/>
      <c r="L95" s="11"/>
      <c r="M95" s="12"/>
      <c r="N95" s="11"/>
      <c r="O95" s="12"/>
      <c r="P95" s="13"/>
      <c r="Q95" s="11" t="s">
        <v>690</v>
      </c>
      <c r="R95" s="11" t="s">
        <v>371</v>
      </c>
      <c r="S95" s="11" t="s">
        <v>131</v>
      </c>
      <c r="T95" s="11">
        <v>1</v>
      </c>
      <c r="U95" s="11" t="s">
        <v>372</v>
      </c>
      <c r="V95" s="11" t="s">
        <v>849</v>
      </c>
      <c r="W95" s="11" t="s">
        <v>847</v>
      </c>
      <c r="X95" s="496">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6">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6">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6">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302</v>
      </c>
      <c r="H99" s="11" t="s">
        <v>402</v>
      </c>
      <c r="I99" s="11"/>
      <c r="J99" s="11"/>
      <c r="K99" s="11"/>
      <c r="L99" s="11"/>
      <c r="M99" s="12"/>
      <c r="N99" s="11"/>
      <c r="O99" s="12"/>
      <c r="P99" s="13"/>
      <c r="Q99" s="11" t="s">
        <v>866</v>
      </c>
      <c r="R99" s="11" t="s">
        <v>371</v>
      </c>
      <c r="S99" s="11" t="s">
        <v>131</v>
      </c>
      <c r="T99" s="11">
        <v>1</v>
      </c>
      <c r="U99" s="11" t="s">
        <v>372</v>
      </c>
      <c r="V99" s="11" t="s">
        <v>867</v>
      </c>
      <c r="W99" s="11" t="s">
        <v>868</v>
      </c>
      <c r="X99" s="496">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188</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6">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6">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6">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6">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6">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6">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6">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6">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6">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190</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6">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245</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6">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207</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6">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6">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6">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6">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6">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6">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6">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225</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6">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225</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6">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245</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6">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226</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6">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225</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6">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226</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6">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6">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6">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6">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225</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6">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245</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6">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245</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6">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248</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6">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6">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6">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6">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6">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6">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6">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6">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6">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6">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6">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190</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6">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6">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6">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6">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225</v>
      </c>
      <c r="H145" s="11" t="s">
        <v>402</v>
      </c>
      <c r="I145" s="11" t="s">
        <v>1082</v>
      </c>
      <c r="J145" s="11" t="s">
        <v>535</v>
      </c>
      <c r="K145" s="11" t="s">
        <v>245</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6">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225</v>
      </c>
      <c r="H146" s="11" t="s">
        <v>402</v>
      </c>
      <c r="I146" s="11" t="s">
        <v>1089</v>
      </c>
      <c r="J146" s="11" t="s">
        <v>535</v>
      </c>
      <c r="K146" s="11" t="s">
        <v>245</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6">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245</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6">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224</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6">
        <v>46020.5625</v>
      </c>
      <c r="Y148" s="11"/>
      <c r="Z148" s="11">
        <v>2.5</v>
      </c>
      <c r="AA148" s="11"/>
      <c r="AB148" s="11" t="s">
        <v>375</v>
      </c>
      <c r="AC148" s="396" t="s">
        <v>177</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6">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221</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6">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221</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6">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6">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6">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6">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200</v>
      </c>
      <c r="H155" s="11" t="s">
        <v>533</v>
      </c>
      <c r="I155" s="11" t="s">
        <v>1135</v>
      </c>
      <c r="J155" s="11" t="s">
        <v>468</v>
      </c>
      <c r="K155" s="11" t="s">
        <v>245</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6">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200</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6">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6">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6">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224</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6">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224</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6">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245</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6">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6">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6">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6">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206</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6">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6">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6">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6">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6">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6">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6">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6">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6">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6">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302</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6">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188</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6">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6">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233</v>
      </c>
      <c r="H178" s="11" t="s">
        <v>402</v>
      </c>
      <c r="I178" s="11" t="s">
        <v>1232</v>
      </c>
      <c r="J178" s="11" t="s">
        <v>412</v>
      </c>
      <c r="K178" s="11" t="s">
        <v>245</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6">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6">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6">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6">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233</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6">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185</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6">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237</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6">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6">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6">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6">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6">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6">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6">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6">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6">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6">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241</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6">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6">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6">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6">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245</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6">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245</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6">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245</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6">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6">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6">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6">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6">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6">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6">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6">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6">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6">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6">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6">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6">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6">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6">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245</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6">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225</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6">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6">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245</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6">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6">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6">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6">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6">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6">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183</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6">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245</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6">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6">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245</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6">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6">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6">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6">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183</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6">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246</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6">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246</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6">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245</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6">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203</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6">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6">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6">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6">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6">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203</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6">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6">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6">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245</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6">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245</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6">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6">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6">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6">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6">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6">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6">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6">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6">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183</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6">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6">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245</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6">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6">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6">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6">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6">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228</v>
      </c>
      <c r="H260" s="11" t="s">
        <v>369</v>
      </c>
      <c r="I260" s="11" t="s">
        <v>1612</v>
      </c>
      <c r="J260" s="11" t="s">
        <v>412</v>
      </c>
      <c r="K260" s="11" t="s">
        <v>245</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6">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305</v>
      </c>
      <c r="H261" s="11" t="s">
        <v>369</v>
      </c>
      <c r="I261" s="11" t="s">
        <v>1619</v>
      </c>
      <c r="J261" s="11" t="s">
        <v>412</v>
      </c>
      <c r="K261" s="11" t="s">
        <v>245</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6">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245</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6">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6">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6">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6">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228</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6">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6">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305</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6">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6">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6">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6">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242</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6">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243</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6">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230</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6">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245</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6">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6">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6">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6">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243</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6">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6">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6">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6">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245</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6">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6">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241</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6">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241</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6">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6">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6">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6">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6">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6">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6">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6">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6">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6">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6">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6">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6">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6">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6">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299</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6">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6">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265</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6">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265</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6">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6">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294</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6">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259</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6">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6">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6">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6">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6">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6">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210</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6">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210</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6">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6">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6">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6">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6">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6">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245</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6">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6">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179</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6">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6">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6">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210</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6">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188</v>
      </c>
      <c r="H326" s="11" t="s">
        <v>402</v>
      </c>
      <c r="I326" s="11" t="s">
        <v>1893</v>
      </c>
      <c r="J326" s="11" t="s">
        <v>501</v>
      </c>
      <c r="K326" s="11" t="s">
        <v>245</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6">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188</v>
      </c>
      <c r="H327" s="11" t="s">
        <v>402</v>
      </c>
      <c r="I327" s="11" t="s">
        <v>1900</v>
      </c>
      <c r="J327" s="11" t="s">
        <v>501</v>
      </c>
      <c r="K327" s="11" t="s">
        <v>245</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6">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237</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6">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237</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6">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219</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6">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188</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6">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6">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6">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245</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6">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200</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6">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6">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6">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6">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298</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6">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6">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6">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6">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6">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6">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6">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6">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6">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6">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6">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298</v>
      </c>
      <c r="H350" s="11" t="s">
        <v>533</v>
      </c>
      <c r="I350" s="11" t="s">
        <v>1992</v>
      </c>
      <c r="J350" s="11" t="s">
        <v>427</v>
      </c>
      <c r="K350" s="11" t="s">
        <v>245</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6">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296</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6">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241</v>
      </c>
      <c r="H352" s="11" t="s">
        <v>402</v>
      </c>
      <c r="I352" s="11" t="s">
        <v>2002</v>
      </c>
      <c r="J352" s="11" t="s">
        <v>412</v>
      </c>
      <c r="K352" s="11" t="s">
        <v>245</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6">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6">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6">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6">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305</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6">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6">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6">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236</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6">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6">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245</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6">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6">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191</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6">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6">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6">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6">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213</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6">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203</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6">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6">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246</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6">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6">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6">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6">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6">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6">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6">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6">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6">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6">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6">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6">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225</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6">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225</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6">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6">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245</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6">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245</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6">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234</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6">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6">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245</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6">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6">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6">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234</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6">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6">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6">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6">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6">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228</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6">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6">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298</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6">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6">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6">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185</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6">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185</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6">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6">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6">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6">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6">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245</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6">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245</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6">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6">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6">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6">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6">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245</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6">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245</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6">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224</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6">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245</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6">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224</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6">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6">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245</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6">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6">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6">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6">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6">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6">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6">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6">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6">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6">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233</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6">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233</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6">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188</v>
      </c>
      <c r="H432" s="11" t="s">
        <v>402</v>
      </c>
      <c r="I432" s="11" t="s">
        <v>2354</v>
      </c>
      <c r="J432" s="11" t="s">
        <v>468</v>
      </c>
      <c r="K432" s="11" t="s">
        <v>245</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6">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245</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6">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188</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6">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6">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6">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6">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6">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6">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6">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221</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6">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6">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6">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6">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6">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6">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6">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245</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6">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245</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6">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6">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245</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6">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245</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6">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245</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6">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6">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6">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6">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6">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6">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225</v>
      </c>
      <c r="H459" s="11" t="s">
        <v>402</v>
      </c>
      <c r="I459" s="11" t="s">
        <v>2503</v>
      </c>
      <c r="J459" s="11" t="s">
        <v>535</v>
      </c>
      <c r="K459" s="11" t="s">
        <v>245</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6">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225</v>
      </c>
      <c r="H460" s="11" t="s">
        <v>402</v>
      </c>
      <c r="I460" s="11" t="s">
        <v>2510</v>
      </c>
      <c r="J460" s="11" t="s">
        <v>535</v>
      </c>
      <c r="K460" s="11" t="s">
        <v>245</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6">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6">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6">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6">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6">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6">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6">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6">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6">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6">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6">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6">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6">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6">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6">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6">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245</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6">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6">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6">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6">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6">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6">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6">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226</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6">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6">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6">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6">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245</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6">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226</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6">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6">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6">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6">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6">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6">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6">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6">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225</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6">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245</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6">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199</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6">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6">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200</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6">
        <v>46030.645833333343</v>
      </c>
      <c r="Y500" s="11"/>
      <c r="Z500" s="11">
        <v>0.5</v>
      </c>
      <c r="AA500" s="11"/>
      <c r="AB500" s="11" t="s">
        <v>375</v>
      </c>
      <c r="AC500" s="258" t="s">
        <v>177</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200</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6">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6">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6">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225</v>
      </c>
      <c r="H504" s="11" t="s">
        <v>402</v>
      </c>
      <c r="I504" s="11" t="s">
        <v>2673</v>
      </c>
      <c r="J504" s="11" t="s">
        <v>488</v>
      </c>
      <c r="K504" s="11" t="s">
        <v>245</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6">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225</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6">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225</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6">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6">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6">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6">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214</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6">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237</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6">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6">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6">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6">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6">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245</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6">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245</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6">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6">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214</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6">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214</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6">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6">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6">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6">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245</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6">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237</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6">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6">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6">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245</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6">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6">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213</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6">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245</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6">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6">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6">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305</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6">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6">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245</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6">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245</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6">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245</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6">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6">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6">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6">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6">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6">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243</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6">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6">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6">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6">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245</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6">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237</v>
      </c>
      <c r="H549" s="11" t="s">
        <v>402</v>
      </c>
      <c r="I549" s="11" t="s">
        <v>2890</v>
      </c>
      <c r="J549" s="11" t="s">
        <v>427</v>
      </c>
      <c r="K549" s="11" t="s">
        <v>245</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6">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243</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6">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212</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6">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212</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6">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245</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6">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6">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6">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210</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6">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210</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6">
        <v>46038.4375</v>
      </c>
      <c r="Y557" s="11"/>
      <c r="Z557" s="11">
        <v>0.5</v>
      </c>
      <c r="AA557" s="11"/>
      <c r="AB557" s="11" t="s">
        <v>375</v>
      </c>
      <c r="AC557" s="258" t="s">
        <v>184</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6">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245</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6">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6">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245</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6">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6">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6">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6">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6">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6">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6">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6">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6">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6">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203</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6">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6">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246</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6">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6">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245</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6">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6">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6">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6">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243</v>
      </c>
      <c r="H579" s="11" t="s">
        <v>402</v>
      </c>
      <c r="I579" s="11" t="s">
        <v>3030</v>
      </c>
      <c r="J579" s="11" t="s">
        <v>412</v>
      </c>
      <c r="K579" s="11" t="s">
        <v>245</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6">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6">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6">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6">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6">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6">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6">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6">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6">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6">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6">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6">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209</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6">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209</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6">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6">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186</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6">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245</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6">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245</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6">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6">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6">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6">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302</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6">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6">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6">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6">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6">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6">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6">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6">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6">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6">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6">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302</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6">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6">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209</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6">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207</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6">
        <v>46045.479166666657</v>
      </c>
      <c r="Y614" s="11"/>
      <c r="Z614" s="11">
        <v>0.5</v>
      </c>
      <c r="AA614" s="11"/>
      <c r="AB614" s="11" t="s">
        <v>375</v>
      </c>
      <c r="AC614" s="258" t="s">
        <v>184</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245</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6">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245</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6">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245</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6">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6">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6">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6">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245</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6">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6">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6">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6">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6">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6">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245</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6">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206</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6">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206</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6">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6">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6">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6">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6">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6">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6">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6">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245</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6">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6">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6">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6">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6">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6">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6">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6">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6">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6">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6">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6">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298</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6">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6">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6">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203</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6">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245</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6">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6">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245</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6">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6">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245</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6">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6">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6">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6">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6">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6">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6">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6">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6">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245</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6">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6">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6">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6">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6">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6">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6">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6">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6">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245</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6">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6">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6">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245</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6">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245</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6">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6">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6">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6">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6">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6">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6">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6">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6">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6">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193</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6">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6">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6">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6">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6">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6">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6">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6">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6">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6">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6">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6">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6">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6">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232</v>
      </c>
      <c r="H703" s="11" t="s">
        <v>402</v>
      </c>
      <c r="I703" s="11" t="s">
        <v>3526</v>
      </c>
      <c r="J703" s="11" t="s">
        <v>488</v>
      </c>
      <c r="K703" s="11" t="s">
        <v>245</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6">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6">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6">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245</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6">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6">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232</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6">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6">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201</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6">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6">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245</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6">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6">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6">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6">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6">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6">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6">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6">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6">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6">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6">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6">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245</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6">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6">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6">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6">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245</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6">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245</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6">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6">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245</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6">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6">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6">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245</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6">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6">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179</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6">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6">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200</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6">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6">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6">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245</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6">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243</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6">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6">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6">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6">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6">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6">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6">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6">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6">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6">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6">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6">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6">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6">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6">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6">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245</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6">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245</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6">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6">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6">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245</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6">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6">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6">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6">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245</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6">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6">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6">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6">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6">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6">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6">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6">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6">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6">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6">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199</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6">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245</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6">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6">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6">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6">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6">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6">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6">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6">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245</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6">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6">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6">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6">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6">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6">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6">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6">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6">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6">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6">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6">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265</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6">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6">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6">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305</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6">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6">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6">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245</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6">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6">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6">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245</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6">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6">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6">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6">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245</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6">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198</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6">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198</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6">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245</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6">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6">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6">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6">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296</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6">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6">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6">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6">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227</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6">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212</v>
      </c>
      <c r="H823" s="11" t="s">
        <v>402</v>
      </c>
      <c r="I823" s="11" t="s">
        <v>4057</v>
      </c>
      <c r="J823" s="11" t="s">
        <v>535</v>
      </c>
      <c r="K823" s="11" t="s">
        <v>245</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6">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227</v>
      </c>
      <c r="H824" s="11" t="s">
        <v>789</v>
      </c>
      <c r="I824" s="11" t="s">
        <v>4063</v>
      </c>
      <c r="J824" s="11" t="s">
        <v>535</v>
      </c>
      <c r="K824" s="11" t="s">
        <v>245</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6">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6">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6">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299</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6">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6">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6">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6">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6">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179</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6">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179</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6">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6">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6">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309</v>
      </c>
      <c r="H836" s="11" t="s">
        <v>440</v>
      </c>
      <c r="I836" s="11" t="s">
        <v>4120</v>
      </c>
      <c r="J836" s="11" t="s">
        <v>427</v>
      </c>
      <c r="K836" s="11" t="s">
        <v>245</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6">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6">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6">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6">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6">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209</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6">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6">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6">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309</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6">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241</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6">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6">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6">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6">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6">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206</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6">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206</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6">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6">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6">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6">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6">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6">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6">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6">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6">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6">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6">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6">
        <v>46083.635416666657</v>
      </c>
      <c r="Y862" s="11"/>
      <c r="Z862" s="11">
        <v>0.8</v>
      </c>
      <c r="AA862" s="11"/>
      <c r="AB862" s="11" t="s">
        <v>375</v>
      </c>
      <c r="AC862" s="258" t="s">
        <v>177</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6">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6">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6">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6">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6">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6">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6">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193</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6">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193</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6">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6">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6">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6">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6">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299</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6">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6">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6">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6">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6">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6">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6">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6">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6">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6">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6">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6">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189</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6">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6">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6">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6">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183</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6">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6">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6">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6">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245</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6">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6">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6">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6">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6">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6">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6">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6">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189</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6">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6">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6">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191</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6">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191</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6">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6">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6">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227</v>
      </c>
      <c r="H911" s="11" t="s">
        <v>789</v>
      </c>
      <c r="I911" s="11" t="s">
        <v>4379</v>
      </c>
      <c r="J911" s="11" t="s">
        <v>488</v>
      </c>
      <c r="K911" s="11" t="s">
        <v>245</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6">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191</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6">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245</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6">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245</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6">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232</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6">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6">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6">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6">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6">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6">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6">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6">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6">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227</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6">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245</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6">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6">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6">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190</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6">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6">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6">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6">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245</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6">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6">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6">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6">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6">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6">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245</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6">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6">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6">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245</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6">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6">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6">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6">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6">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245</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6">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245</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6">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6">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193</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6">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6">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230</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6">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6">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6">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6">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6">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6">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6">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6">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6">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6">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190</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6">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6">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190</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6">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299</v>
      </c>
      <c r="H964" s="11" t="s">
        <v>402</v>
      </c>
      <c r="I964" s="11" t="s">
        <v>4615</v>
      </c>
      <c r="J964" s="11" t="s">
        <v>501</v>
      </c>
      <c r="K964" s="11" t="s">
        <v>245</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6">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6">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6">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6">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6">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6">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6">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6">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6">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189</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6">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189</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6">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245</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6">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6">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6">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6">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6">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6">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6">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6">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6">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6">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6">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6">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6">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6">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6">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6">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6">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6">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6">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188</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6">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6">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188</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6">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245</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6">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6">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265</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6">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6">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6">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6">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6">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294</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6">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191</v>
      </c>
      <c r="H1005" s="11" t="s">
        <v>1573</v>
      </c>
      <c r="I1005" s="11" t="s">
        <v>4762</v>
      </c>
      <c r="J1005" s="11" t="s">
        <v>468</v>
      </c>
      <c r="K1005" s="11" t="s">
        <v>245</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6">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6">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259</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6">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6">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6">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6">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6">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6">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6">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248</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6">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6">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248</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6">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215</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215</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261</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215</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215</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215</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261</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261</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261</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261</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261</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308</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308</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308</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308</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308</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308</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308</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308</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308</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308</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308</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306</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306</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306</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306</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304</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304</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304</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304</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304</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308</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304</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301</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306</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304</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304</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304</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301</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301</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304</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301</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297</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297</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297</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292</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292</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301</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304</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306</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292</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297</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301</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304</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304</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301</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288</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306</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301</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308</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280</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280</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280</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282</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280</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261</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280</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280</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282</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273</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273</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282</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273</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282</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280</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280</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280</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273</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264</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264</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264</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264</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280</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264</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261</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282</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264</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280</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261</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264</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261</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280</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261</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215</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261</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261</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261</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261</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261</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261</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261</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8">
        <v>2025041163</v>
      </c>
      <c r="AO4" s="499"/>
      <c r="AP4" s="500"/>
    </row>
    <row r="5" spans="1:42" ht="21.6" customHeight="1">
      <c r="A5" s="8">
        <v>49</v>
      </c>
      <c r="B5" s="8" t="s">
        <v>407</v>
      </c>
      <c r="C5" s="8">
        <v>2025051401</v>
      </c>
      <c r="D5" s="8" t="s">
        <v>6754</v>
      </c>
      <c r="E5" s="8" t="s">
        <v>409</v>
      </c>
      <c r="F5" s="8">
        <v>5316</v>
      </c>
      <c r="G5" s="8" t="s">
        <v>299</v>
      </c>
      <c r="H5" s="8" t="s">
        <v>402</v>
      </c>
      <c r="I5" s="8" t="s">
        <v>6755</v>
      </c>
      <c r="J5" s="8" t="s">
        <v>488</v>
      </c>
      <c r="K5" s="8" t="s">
        <v>245</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1" width="11.19921875" style="166" customWidth="1"/>
    <col min="442"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46104</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198</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1" width="11.19921875" style="166" customWidth="1"/>
    <col min="442"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2</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56</v>
      </c>
      <c r="F5" s="317">
        <f>A5-SUM(E2:E4)-A2</f>
        <v>2</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46104</v>
      </c>
      <c r="N5" s="348" t="s">
        <v>126</v>
      </c>
      <c r="Q5" s="128"/>
      <c r="R5" s="128"/>
      <c r="S5" s="202"/>
      <c r="T5" s="17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6774</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6774</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6774</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6774</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sortState xmlns:xlrd2="http://schemas.microsoft.com/office/spreadsheetml/2017/richdata2" ref="A7:Z993">
    <sortCondition descending="1" ref="F7:F993"/>
  </sortState>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1" width="11.19921875" style="166" customWidth="1"/>
    <col min="442"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25</v>
      </c>
      <c r="F3" s="314">
        <f ca="1">IF(TODAY()&gt;=M2,MAX(0,D3-E3),"0")</f>
        <v>5</v>
      </c>
      <c r="G3" s="315" t="str">
        <f ca="1">ROUND(IF((E3/D3)&gt;1,1,(E3/D3))*100,2)&amp;"%"</f>
        <v>83.33%</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1</v>
      </c>
      <c r="B4" s="314">
        <f>首頁!K2</f>
        <v>3</v>
      </c>
      <c r="C4" s="470">
        <f>P1</f>
        <v>36</v>
      </c>
      <c r="D4" s="470">
        <f ca="1">IF(TODAY()&gt;=M3,IF(D3-E3&lt;0,P1-(E3-D3),P1+(D3-E3)),"0")-COUNTIFS(N7:N251,"&gt;="&amp;M3,N7:N251,"&lt;="&amp;N3)</f>
        <v>40</v>
      </c>
      <c r="E4" s="314">
        <f ca="1">COUNTIFS(E$7:E$251,"v",$F$7:$F$251,"")</f>
        <v>33</v>
      </c>
      <c r="F4" s="314">
        <f ca="1">IF(TODAY()&gt;=M3,MAX(0,D4-E4),"0")</f>
        <v>7</v>
      </c>
      <c r="G4" s="315" t="str">
        <f ca="1">ROUND(IF((E4/D4)&gt;1,1,(E4/D4))*100,2)&amp;"%"</f>
        <v>82.5%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100</v>
      </c>
      <c r="F5" s="317">
        <f ca="1">A5-SUM(E2:E4)-A2</f>
        <v>7</v>
      </c>
      <c r="G5" s="318" t="str">
        <f ca="1">ROUND(IF((E5/C5)&gt;1,1,(E5/C5))*100,0)&amp;"%"</f>
        <v>93%</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46104</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裝潢未保養跨季補單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跨季補單</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IF(F10="閉店不保養",VLOOKUP(A10,門市狀態!A:C,3,FALSE),"")</f>
        <v/>
      </c>
      <c r="O10" s="471" t="str">
        <f>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_xlpm.狀態,VLOOKUP(A111,門市主檔!A:F,6,FALSE),IF(_xlpm.狀態="新開","新開不保養",IF(_xlpm.狀態="撤店","閉店不保養",IF(_xlpm.狀態="裝潢未回裝","未回裝不保養",IF(_xlpm.狀態="即將裝潢未保養","即將裝潢未保養",IF(_xlpm.狀態="跨季補單","裝潢未保養跨季補單",IF(COUNTBLANK(C111:E111)=3,"未保養","")))))))</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_xlpm.狀態,VLOOKUP(A112,門市主檔!A:F,6,FALSE),IF(_xlpm.狀態="新開","新開不保養",IF(_xlpm.狀態="撤店","閉店不保養",IF(_xlpm.狀態="裝潢未回裝","未回裝不保養",IF(_xlpm.狀態="即將裝潢未保養","即將裝潢未保養",IF(_xlpm.狀態="跨季補單","裝潢未保養跨季補單",IF(COUNTBLANK(C112:E112)=3,"未保養","")))))))</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_xlpm.狀態,VLOOKUP(A113,門市主檔!A:F,6,FALSE),IF(_xlpm.狀態="新開","新開不保養",IF(_xlpm.狀態="撤店","閉店不保養",IF(_xlpm.狀態="裝潢未回裝","未回裝不保養",IF(_xlpm.狀態="即將裝潢未保養","即將裝潢未保養",IF(_xlpm.狀態="跨季補單","裝潢未保養跨季補單",IF(COUNTBLANK(C113:E113)=3,"未保養","")))))))</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_xlpm.狀態,VLOOKUP(A114,門市主檔!A:F,6,FALSE),IF(_xlpm.狀態="新開","新開不保養",IF(_xlpm.狀態="撤店","閉店不保養",IF(_xlpm.狀態="裝潢未回裝","未回裝不保養",IF(_xlpm.狀態="即將裝潢未保養","即將裝潢未保養",IF(_xlpm.狀態="跨季補單","裝潢未保養跨季補單",IF(COUNTBLANK(C114:E114)=3,"未保養","")))))))</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_xlpm.狀態,VLOOKUP(A115,門市主檔!A:F,6,FALSE),IF(_xlpm.狀態="新開","新開不保養",IF(_xlpm.狀態="撤店","閉店不保養",IF(_xlpm.狀態="裝潢未回裝","未回裝不保養",IF(_xlpm.狀態="即將裝潢未保養","即將裝潢未保養",IF(_xlpm.狀態="跨季補單","裝潢未保養跨季補單",IF(COUNTBLANK(C115:E115)=3,"未保養","")))))))</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sortState xmlns:xlrd2="http://schemas.microsoft.com/office/spreadsheetml/2017/richdata2" ref="A7:Z965">
    <sortCondition descending="1" ref="F7:F965"/>
  </sortState>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1" width="11.19921875" style="166" customWidth="1"/>
    <col min="442"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6</v>
      </c>
      <c r="F3" s="314">
        <f ca="1">IF(TODAY()&gt;=M2,MAX(0,D3-E3),"0")</f>
        <v>15</v>
      </c>
      <c r="G3" s="315" t="str">
        <f ca="1">ROUND(IF((E3/D3)&gt;1,1,(E3/D3))*100,2)&amp;"%"</f>
        <v>28.57%</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1</v>
      </c>
      <c r="B4" s="314">
        <f>首頁!K2</f>
        <v>3</v>
      </c>
      <c r="C4" s="470">
        <f>P1</f>
        <v>12</v>
      </c>
      <c r="D4" s="470">
        <f ca="1">IF(TODAY()&gt;=M3,IF(D3-E3&lt;0,P1-(E3-D3),P1+(D3-E3)),"0")-COUNTIFS(N7:N251,"&gt;="&amp;M3,N7:N251,"&lt;="&amp;N3)</f>
        <v>26</v>
      </c>
      <c r="E4" s="314">
        <f>COUNTIFS(E$7:E$251,"v",$F$7:$F$251,"")</f>
        <v>12</v>
      </c>
      <c r="F4" s="314">
        <f ca="1">IF(TODAY()&gt;=M3,MAX(0,D4-E4),"0")</f>
        <v>14</v>
      </c>
      <c r="G4" s="315" t="str">
        <f ca="1">ROUND(IF((E4/D4)&gt;1,1,(E4/D4))*100,2)&amp;"%"</f>
        <v>46.15%</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21</v>
      </c>
      <c r="F5" s="317">
        <f ca="1">A5-SUM(E2:E4)-A2</f>
        <v>14</v>
      </c>
      <c r="G5" s="318" t="str">
        <f ca="1">ROUND(IF((E5/C5)&gt;1,1,(E5/C5))*100,0)&amp;"%"</f>
        <v>58%</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46104</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sortState xmlns:xlrd2="http://schemas.microsoft.com/office/spreadsheetml/2017/richdata2" ref="A7:Z962">
    <sortCondition descending="1" ref="F7:F962"/>
  </sortState>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workbookViewId="0">
      <selection activeCell="K14" sqref="K14"/>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2" width="8.796875" style="17" customWidth="1"/>
    <col min="443"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23</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23</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23</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23</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23</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23</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23</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23</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23</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6784</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6785</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6785</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6785</v>
      </c>
      <c r="E17" s="473" t="str">
        <f>IF(C17&gt;=首頁!$L$4,"已跨季","")</f>
        <v/>
      </c>
      <c r="G17" s="374" t="s">
        <v>16</v>
      </c>
      <c r="H17" s="374" t="s">
        <v>157</v>
      </c>
      <c r="I17" s="374">
        <v>8665</v>
      </c>
      <c r="J17" s="374"/>
      <c r="K17" s="374"/>
    </row>
    <row r="18" spans="1:12" ht="15.6" customHeight="1">
      <c r="B18" s="23" t="e">
        <f>VLOOKUP(A18,'0919門市清單主檔'!B:C,2,FALSE)</f>
        <v>#N/A</v>
      </c>
      <c r="C18" s="24"/>
      <c r="D18" s="22" t="s">
        <v>6785</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24</v>
      </c>
      <c r="E22" s="473" t="str">
        <f>IF(C22&gt;=首頁!$L$4,"已跨季","")</f>
        <v/>
      </c>
    </row>
    <row r="23" spans="1:12">
      <c r="A23" s="17">
        <v>5491</v>
      </c>
      <c r="B23" s="23" t="str">
        <f>VLOOKUP(A23,'0919門市清單主檔'!B:C,2,FALSE)</f>
        <v>三重向日葵</v>
      </c>
      <c r="C23" s="448">
        <v>46037</v>
      </c>
      <c r="D23" s="22" t="s">
        <v>24</v>
      </c>
      <c r="E23" s="473" t="str">
        <f>IF(C23&gt;=首頁!$L$4,"已跨季","")</f>
        <v/>
      </c>
    </row>
    <row r="24" spans="1:12">
      <c r="A24" s="17">
        <v>5389</v>
      </c>
      <c r="B24" s="23" t="str">
        <f>VLOOKUP(A24,'0919門市清單主檔'!B:C,2,FALSE)</f>
        <v>新莊瓏山林</v>
      </c>
      <c r="C24" s="448">
        <v>46055</v>
      </c>
      <c r="D24" s="22" t="s">
        <v>24</v>
      </c>
      <c r="E24" s="473" t="str">
        <f>IF(C24&gt;=首頁!$L$4,"已跨季","")</f>
        <v/>
      </c>
    </row>
    <row r="25" spans="1:12">
      <c r="A25" s="22">
        <v>5466</v>
      </c>
      <c r="B25" s="23" t="str">
        <f>VLOOKUP(A25,'0919門市清單主檔'!B:C,2,FALSE)</f>
        <v>八里艾菲爾</v>
      </c>
      <c r="C25" s="24">
        <v>46076</v>
      </c>
      <c r="D25" s="22" t="s">
        <v>24</v>
      </c>
      <c r="E25" s="473" t="str">
        <f>IF(C25&gt;=首頁!$L$4,"已跨季","")</f>
        <v/>
      </c>
    </row>
    <row r="26" spans="1:12">
      <c r="A26" s="22">
        <v>5536</v>
      </c>
      <c r="B26" s="23" t="str">
        <f>VLOOKUP(A26,'0919門市清單主檔'!B:C,2,FALSE)</f>
        <v>新莊青山店</v>
      </c>
      <c r="C26" s="24">
        <v>46107</v>
      </c>
      <c r="D26" s="22" t="s">
        <v>24</v>
      </c>
      <c r="E26" s="473" t="str">
        <f>IF(C26&gt;=首頁!$L$4,"已跨季","")</f>
        <v/>
      </c>
    </row>
    <row r="27" spans="1:12">
      <c r="B27" s="23" t="e">
        <f>VLOOKUP(A27,'0919門市清單主檔'!B:C,2,FALSE)</f>
        <v>#N/A</v>
      </c>
      <c r="C27" s="24"/>
      <c r="D27" s="22" t="s">
        <v>24</v>
      </c>
      <c r="E27" s="473" t="str">
        <f>IF(C27&gt;=首頁!$L$4,"已跨季","")</f>
        <v/>
      </c>
    </row>
    <row r="28" spans="1:12">
      <c r="C28" s="24"/>
      <c r="D28" s="22"/>
    </row>
    <row r="29" spans="1:12" ht="15.6" customHeight="1">
      <c r="A29" s="14" t="s">
        <v>6786</v>
      </c>
      <c r="B29" s="501" t="s">
        <v>6787</v>
      </c>
      <c r="C29" s="502"/>
      <c r="D29" s="502"/>
      <c r="E29" s="502"/>
      <c r="F29" s="502"/>
      <c r="G29" s="503"/>
    </row>
    <row r="30" spans="1:12">
      <c r="A30" s="25" t="s">
        <v>165</v>
      </c>
      <c r="B30" s="26" t="s">
        <v>166</v>
      </c>
      <c r="C30" s="27" t="s">
        <v>6788</v>
      </c>
      <c r="D30" s="474" t="s">
        <v>164</v>
      </c>
      <c r="E30" s="475" t="s">
        <v>6789</v>
      </c>
      <c r="F30" s="27" t="s">
        <v>6790</v>
      </c>
      <c r="G30" s="476" t="s">
        <v>6791</v>
      </c>
    </row>
    <row r="31" spans="1:12">
      <c r="A31" s="22">
        <v>2543</v>
      </c>
      <c r="B31" s="23" t="str">
        <f>VLOOKUP($A31,門市主檔!$A:$C,2,FALSE)</f>
        <v>三重大仁店</v>
      </c>
      <c r="C31" s="24">
        <v>46111</v>
      </c>
      <c r="D31" s="24" t="str">
        <f ca="1">IF(AND(TODAY()&lt;G31,F31&lt;&gt;""),"即將裝潢",
IF(AND(TODAY()&lt;G31,F31=""),"即將裝潢未保養",
IF(AND(E31&lt;&gt;"",F31=""),"跨季補單",
"裝潢中"
)))</f>
        <v>裝潢中</v>
      </c>
      <c r="E31" s="477" t="str">
        <f>IF(C31&gt;=首頁!$L$4,"已跨季","")</f>
        <v/>
      </c>
      <c r="F31" s="22" t="str">
        <f>VLOOKUP(A31,門市主檔!A:I,9,FALSE)</f>
        <v>PMQ1</v>
      </c>
      <c r="G31" s="47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24">
        <v>46119</v>
      </c>
      <c r="D32" s="24" t="str">
        <f ca="1">IF(AND(TODAY()&lt;G32,F32&lt;&gt;""),"即將裝潢",
IF(AND(TODAY()&lt;G32,F32=""),"即將裝潢未保養",
IF(AND(E32&lt;&gt;"",F32=""),"跨季補單",
"裝潢中"
)))</f>
        <v>跨季補單</v>
      </c>
      <c r="E32" s="477" t="str">
        <f>IF(C32&gt;=首頁!$L$4,"已跨季","")</f>
        <v>已跨季</v>
      </c>
      <c r="F32" s="22" t="str">
        <f>VLOOKUP(A32,門市主檔!A:I,9,FALSE)</f>
        <v/>
      </c>
      <c r="G32" s="478">
        <v>46083</v>
      </c>
      <c r="J32" s="17" t="b">
        <f ca="1">IF(AND(G31&lt;TODAY(),F31=""),"即將裝潢未保養")</f>
        <v>0</v>
      </c>
    </row>
    <row r="33" spans="1:10">
      <c r="A33" s="22">
        <v>3962</v>
      </c>
      <c r="B33" s="23" t="str">
        <f>VLOOKUP($A33,門市主檔!$A:$C,2,FALSE)</f>
        <v>板橋仁化店</v>
      </c>
      <c r="C33" s="24">
        <v>46147</v>
      </c>
      <c r="D33" s="24" t="str">
        <f ca="1">IF(AND(TODAY()&lt;G33,F33&lt;&gt;""),"即將裝潢",
IF(AND(TODAY()&lt;G33,F33=""),"即將裝潢未保養",
IF(AND(E33&lt;&gt;"",F33=""),"跨季補單",
"裝潢中"
)))</f>
        <v>即將裝潢</v>
      </c>
      <c r="E33" s="477" t="str">
        <f>IF(C33&gt;=首頁!$L$4,"已跨季","")</f>
        <v>已跨季</v>
      </c>
      <c r="F33" s="22" t="str">
        <f>VLOOKUP(A33,門市主檔!A:I,9,FALSE)</f>
        <v>PMQ1</v>
      </c>
      <c r="G33" s="24">
        <v>46112</v>
      </c>
      <c r="J33" s="17" t="str">
        <f>IF(AND(E32&lt;&gt;"",F32=""),"跨季補單")</f>
        <v>跨季補單</v>
      </c>
    </row>
    <row r="34" spans="1:10">
      <c r="A34" s="22">
        <v>4101</v>
      </c>
      <c r="B34" s="23" t="str">
        <f>VLOOKUP($A34,門市主檔!$A:$C,2,FALSE)</f>
        <v>三重溪華店</v>
      </c>
      <c r="C34" s="24">
        <v>46128</v>
      </c>
      <c r="D34" s="24" t="str">
        <f ca="1">IF(AND(TODAY()&lt;G34,F34&lt;&gt;""),"即將裝潢",
IF(AND(TODAY()&lt;G34,F34=""),"即將裝潢未保養",
IF(AND(E34&lt;&gt;"",F34=""),"跨季補單",
"裝潢中"
)))</f>
        <v>裝潢中</v>
      </c>
      <c r="E34" s="477" t="str">
        <f>IF(C34&gt;=首頁!$L$4,"已跨季","")</f>
        <v>已跨季</v>
      </c>
      <c r="F34" s="22" t="str">
        <f>VLOOKUP(A34,門市主檔!A:I,9,FALSE)</f>
        <v>PMQ1</v>
      </c>
      <c r="G34" s="478">
        <v>46090</v>
      </c>
      <c r="J34" s="17" t="b">
        <f ca="1">IF(AND(G31&gt;TODAY(),F31&lt;&gt;"",E31&lt;&gt;""),"裝潢中")</f>
        <v>0</v>
      </c>
    </row>
    <row r="35" spans="1:10">
      <c r="B35" s="23" t="e">
        <f>VLOOKUP($A35,門市主檔!$A:$C,2,FALSE)</f>
        <v>#N/A</v>
      </c>
      <c r="C35" s="24"/>
      <c r="E35" s="477" t="str">
        <f>IF(C35&gt;=首頁!$L$4,"已跨季","")</f>
        <v/>
      </c>
      <c r="F35" s="22" t="e">
        <f>VLOOKUP(A35,門市主檔!A:I,9,FALSE)</f>
        <v>#N/A</v>
      </c>
    </row>
    <row r="36" spans="1:10">
      <c r="B36" s="23" t="e">
        <f>VLOOKUP($A36,門市主檔!$A:$C,2,FALSE)</f>
        <v>#N/A</v>
      </c>
      <c r="E36" s="477" t="str">
        <f>IF(C36&gt;=首頁!$L$4,"已跨季","")</f>
        <v/>
      </c>
      <c r="F36" s="22" t="e">
        <f>VLOOKUP(A36,門市主檔!A:I,9,FALSE)</f>
        <v>#N/A</v>
      </c>
    </row>
    <row r="37" spans="1:10">
      <c r="E37" s="473" t="str">
        <f>IF(C37&gt;=首頁!$L$4,"已跨季","")</f>
        <v/>
      </c>
    </row>
    <row r="38" spans="1:10">
      <c r="A38" s="14" t="s">
        <v>6792</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6785</v>
      </c>
      <c r="E40" s="473" t="str">
        <f>IF(C40&gt;=首頁!$L$4,"已跨季","")</f>
        <v/>
      </c>
    </row>
    <row r="41" spans="1:10" ht="15.6" customHeight="1">
      <c r="A41" s="17"/>
      <c r="B41" s="23" t="e">
        <f>VLOOKUP($A41,門市主檔!$A:$C,2,FALSE)</f>
        <v>#N/A</v>
      </c>
      <c r="C41" s="449"/>
      <c r="D41" s="24" t="s">
        <v>6785</v>
      </c>
      <c r="E41" s="473" t="str">
        <f>IF(C41&gt;=首頁!$L$4,"已跨季","")</f>
        <v/>
      </c>
    </row>
    <row r="42" spans="1:10" ht="15.6" customHeight="1">
      <c r="B42" s="23" t="e">
        <f>VLOOKUP($A42,門市主檔!$A:$C,2,FALSE)</f>
        <v>#N/A</v>
      </c>
      <c r="C42" s="449">
        <v>46023</v>
      </c>
      <c r="D42" s="24" t="s">
        <v>6792</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5" sqref="AC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64" hidden="1" customWidth="1"/>
    <col min="13" max="13" width="13.796875" style="497"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58" width="8.19921875" style="306" customWidth="1"/>
    <col min="459" max="16384" width="8.19921875" style="306"/>
  </cols>
  <sheetData>
    <row r="1" spans="1:42" ht="21.6" customHeight="1">
      <c r="A1" s="2" t="s">
        <v>6793</v>
      </c>
      <c r="B1" s="2" t="s">
        <v>165</v>
      </c>
      <c r="C1" s="3" t="s">
        <v>166</v>
      </c>
      <c r="D1" s="2" t="s">
        <v>6794</v>
      </c>
      <c r="F1" s="2" t="s">
        <v>6795</v>
      </c>
      <c r="G1" s="2" t="s">
        <v>6796</v>
      </c>
      <c r="H1" s="2" t="s">
        <v>6797</v>
      </c>
      <c r="I1" s="2" t="s">
        <v>6798</v>
      </c>
      <c r="J1" s="2" t="s">
        <v>6799</v>
      </c>
      <c r="K1" s="497" t="s">
        <v>6800</v>
      </c>
      <c r="L1" s="263" t="s">
        <v>6801</v>
      </c>
      <c r="M1" s="497" t="s">
        <v>6802</v>
      </c>
      <c r="N1" s="264" t="s">
        <v>6803</v>
      </c>
      <c r="O1" s="265" t="s">
        <v>165</v>
      </c>
      <c r="P1" s="265" t="s">
        <v>6804</v>
      </c>
      <c r="Q1" s="265" t="s">
        <v>6805</v>
      </c>
      <c r="R1" s="265" t="s">
        <v>6806</v>
      </c>
      <c r="S1" s="265" t="s">
        <v>6807</v>
      </c>
      <c r="T1" s="265" t="s">
        <v>6806</v>
      </c>
      <c r="U1" s="266" t="s">
        <v>29</v>
      </c>
      <c r="V1" s="267" t="s">
        <v>323</v>
      </c>
      <c r="W1" s="267" t="s">
        <v>4825</v>
      </c>
      <c r="X1" s="267" t="s">
        <v>6808</v>
      </c>
      <c r="Y1" s="267" t="s">
        <v>31</v>
      </c>
      <c r="Z1" s="264" t="s">
        <v>164</v>
      </c>
      <c r="AA1" s="264" t="s">
        <v>6809</v>
      </c>
      <c r="AB1" s="273" t="s">
        <v>6810</v>
      </c>
      <c r="AC1" s="273" t="s">
        <v>40</v>
      </c>
      <c r="AD1" s="273" t="s">
        <v>47</v>
      </c>
      <c r="AE1" s="273" t="s">
        <v>6811</v>
      </c>
      <c r="AF1" s="273" t="str">
        <f>首頁!B2</f>
        <v>+S5</v>
      </c>
      <c r="AG1" s="273" t="str">
        <f>首頁!C2</f>
        <v>+L90</v>
      </c>
      <c r="AH1" s="273" t="s">
        <v>113</v>
      </c>
      <c r="AM1" s="487" t="s">
        <v>6812</v>
      </c>
      <c r="AN1" s="487" t="s">
        <v>6813</v>
      </c>
      <c r="AO1" s="487" t="s">
        <v>6814</v>
      </c>
      <c r="AP1" s="487" t="s">
        <v>6815</v>
      </c>
    </row>
    <row r="2" spans="1:42" ht="21.6" customHeight="1">
      <c r="A2" s="2">
        <v>1</v>
      </c>
      <c r="B2" s="2">
        <v>2306</v>
      </c>
      <c r="C2" s="4" t="s">
        <v>1747</v>
      </c>
      <c r="D2" s="2" t="s">
        <v>6816</v>
      </c>
      <c r="F2" s="2" t="s">
        <v>6817</v>
      </c>
      <c r="G2" s="2" t="s">
        <v>6818</v>
      </c>
      <c r="H2" s="76" t="s">
        <v>6819</v>
      </c>
      <c r="I2" s="4" t="s">
        <v>6820</v>
      </c>
      <c r="J2" s="5" t="s">
        <v>6821</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6"/>
      <c r="AD2" s="489" t="s">
        <v>139</v>
      </c>
      <c r="AE2" s="270"/>
      <c r="AF2" s="270"/>
      <c r="AG2" s="297" t="s">
        <v>112</v>
      </c>
      <c r="AH2" s="270" t="s">
        <v>113</v>
      </c>
      <c r="AM2" s="488">
        <v>14700577</v>
      </c>
      <c r="AN2" s="488">
        <v>14700578</v>
      </c>
      <c r="AO2" s="488">
        <v>7210002746</v>
      </c>
      <c r="AP2" s="488" t="s">
        <v>18</v>
      </c>
    </row>
    <row r="3" spans="1:42" ht="21.6" customHeight="1">
      <c r="A3" s="2">
        <v>2</v>
      </c>
      <c r="B3" s="2">
        <v>2442</v>
      </c>
      <c r="C3" s="4" t="s">
        <v>1115</v>
      </c>
      <c r="D3" s="2" t="s">
        <v>6822</v>
      </c>
      <c r="F3" s="2" t="s">
        <v>6817</v>
      </c>
      <c r="G3" s="2" t="s">
        <v>6818</v>
      </c>
      <c r="H3" s="76" t="s">
        <v>6819</v>
      </c>
      <c r="I3" s="4" t="s">
        <v>6823</v>
      </c>
      <c r="J3" s="5" t="s">
        <v>6824</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6"/>
      <c r="AD3" s="489" t="s">
        <v>139</v>
      </c>
      <c r="AE3" s="270"/>
      <c r="AF3" s="270"/>
      <c r="AG3" s="297" t="s">
        <v>112</v>
      </c>
      <c r="AH3" s="270" t="s">
        <v>113</v>
      </c>
      <c r="AM3" s="488">
        <v>14700651</v>
      </c>
      <c r="AN3" s="488">
        <v>14700652</v>
      </c>
      <c r="AO3" s="488">
        <v>7210002747</v>
      </c>
      <c r="AP3" s="488" t="s">
        <v>18</v>
      </c>
    </row>
    <row r="4" spans="1:42" ht="21.6" customHeight="1">
      <c r="A4" s="2">
        <v>3</v>
      </c>
      <c r="B4" s="2">
        <v>4259</v>
      </c>
      <c r="C4" s="4" t="s">
        <v>1751</v>
      </c>
      <c r="D4" s="2" t="s">
        <v>6816</v>
      </c>
      <c r="F4" s="2" t="s">
        <v>6817</v>
      </c>
      <c r="G4" s="2" t="s">
        <v>6818</v>
      </c>
      <c r="H4" s="76" t="s">
        <v>6819</v>
      </c>
      <c r="I4" s="4" t="s">
        <v>6825</v>
      </c>
      <c r="J4" s="5" t="s">
        <v>6826</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6"/>
      <c r="AD4" s="489" t="s">
        <v>139</v>
      </c>
      <c r="AE4" s="270"/>
      <c r="AF4" s="270" t="s">
        <v>111</v>
      </c>
      <c r="AG4" s="297" t="s">
        <v>112</v>
      </c>
      <c r="AH4" s="270" t="s">
        <v>113</v>
      </c>
      <c r="AM4" s="488">
        <v>14702043</v>
      </c>
      <c r="AN4" s="488">
        <v>14702044</v>
      </c>
      <c r="AO4" s="488">
        <v>7210002750</v>
      </c>
      <c r="AP4" s="488" t="s">
        <v>18</v>
      </c>
    </row>
    <row r="5" spans="1:42" ht="21.6" customHeight="1">
      <c r="A5" s="2">
        <v>4</v>
      </c>
      <c r="B5" s="2">
        <v>4528</v>
      </c>
      <c r="C5" s="4" t="s">
        <v>1756</v>
      </c>
      <c r="D5" s="2" t="s">
        <v>6827</v>
      </c>
      <c r="F5" s="2" t="s">
        <v>6817</v>
      </c>
      <c r="G5" s="2" t="s">
        <v>6818</v>
      </c>
      <c r="H5" s="76" t="s">
        <v>6819</v>
      </c>
      <c r="I5" s="4" t="s">
        <v>6828</v>
      </c>
      <c r="J5" s="5" t="s">
        <v>6829</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6"/>
      <c r="AD5" s="489" t="s">
        <v>139</v>
      </c>
      <c r="AE5" s="270"/>
      <c r="AF5" s="270"/>
      <c r="AG5" s="297" t="s">
        <v>112</v>
      </c>
      <c r="AH5" s="270" t="s">
        <v>113</v>
      </c>
      <c r="AM5" s="488">
        <v>14702671</v>
      </c>
      <c r="AN5" s="488">
        <v>14702672</v>
      </c>
      <c r="AO5" s="488">
        <v>7210002751</v>
      </c>
      <c r="AP5" s="488" t="s">
        <v>18</v>
      </c>
    </row>
    <row r="6" spans="1:42" ht="21.6" customHeight="1">
      <c r="A6" s="2">
        <v>5</v>
      </c>
      <c r="B6" s="2">
        <v>4764</v>
      </c>
      <c r="C6" s="4" t="s">
        <v>1737</v>
      </c>
      <c r="D6" s="2" t="s">
        <v>6827</v>
      </c>
      <c r="F6" s="2" t="s">
        <v>6817</v>
      </c>
      <c r="G6" s="2" t="s">
        <v>6818</v>
      </c>
      <c r="H6" s="76" t="s">
        <v>6819</v>
      </c>
      <c r="I6" s="4" t="s">
        <v>6830</v>
      </c>
      <c r="J6" s="5" t="s">
        <v>6831</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6"/>
      <c r="AD6" s="489" t="s">
        <v>139</v>
      </c>
      <c r="AE6" s="270"/>
      <c r="AF6" s="270"/>
      <c r="AG6" s="297" t="s">
        <v>112</v>
      </c>
      <c r="AH6" s="270" t="s">
        <v>113</v>
      </c>
      <c r="AM6" s="488">
        <v>14702743</v>
      </c>
      <c r="AN6" s="488">
        <v>14702744</v>
      </c>
      <c r="AO6" s="488">
        <v>7210002752</v>
      </c>
      <c r="AP6" s="488" t="s">
        <v>18</v>
      </c>
    </row>
    <row r="7" spans="1:42" ht="21.6" customHeight="1">
      <c r="A7" s="2">
        <v>6</v>
      </c>
      <c r="B7" s="2">
        <v>5074</v>
      </c>
      <c r="C7" s="4" t="s">
        <v>1743</v>
      </c>
      <c r="D7" s="2" t="s">
        <v>6827</v>
      </c>
      <c r="F7" s="2" t="s">
        <v>6817</v>
      </c>
      <c r="G7" s="2" t="s">
        <v>6818</v>
      </c>
      <c r="H7" s="76" t="s">
        <v>6819</v>
      </c>
      <c r="I7" s="4" t="s">
        <v>6832</v>
      </c>
      <c r="J7" s="5" t="s">
        <v>6833</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6"/>
      <c r="AD7" s="489" t="s">
        <v>139</v>
      </c>
      <c r="AE7" s="270" t="s">
        <v>6811</v>
      </c>
      <c r="AF7" s="270"/>
      <c r="AG7" s="297" t="s">
        <v>112</v>
      </c>
      <c r="AH7" s="270" t="s">
        <v>113</v>
      </c>
      <c r="AM7" s="488">
        <v>14703316</v>
      </c>
      <c r="AN7" s="488">
        <v>14703317</v>
      </c>
      <c r="AO7" s="488">
        <v>7210002753</v>
      </c>
      <c r="AP7" s="488" t="s">
        <v>18</v>
      </c>
    </row>
    <row r="8" spans="1:42" ht="21.6" customHeight="1">
      <c r="A8" s="2">
        <v>7</v>
      </c>
      <c r="B8" s="2">
        <v>3458</v>
      </c>
      <c r="C8" s="4" t="s">
        <v>1764</v>
      </c>
      <c r="D8" s="2" t="s">
        <v>6816</v>
      </c>
      <c r="F8" s="2" t="s">
        <v>6834</v>
      </c>
      <c r="G8" s="2" t="s">
        <v>6835</v>
      </c>
      <c r="H8" s="76" t="s">
        <v>6836</v>
      </c>
      <c r="I8" s="4" t="s">
        <v>6837</v>
      </c>
      <c r="J8" s="5" t="s">
        <v>6838</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6"/>
      <c r="AD8" s="489" t="s">
        <v>139</v>
      </c>
      <c r="AE8" s="270"/>
      <c r="AF8" s="270"/>
      <c r="AG8" s="297" t="s">
        <v>112</v>
      </c>
      <c r="AH8" s="270" t="s">
        <v>113</v>
      </c>
      <c r="AM8" s="488">
        <v>14701237</v>
      </c>
      <c r="AN8" s="488">
        <v>14701238</v>
      </c>
      <c r="AO8" s="488">
        <v>7210002748</v>
      </c>
      <c r="AP8" s="488" t="s">
        <v>18</v>
      </c>
    </row>
    <row r="9" spans="1:42" ht="21.6" customHeight="1">
      <c r="A9" s="2">
        <v>8</v>
      </c>
      <c r="B9" s="2">
        <v>4243</v>
      </c>
      <c r="C9" s="4" t="s">
        <v>1760</v>
      </c>
      <c r="D9" s="2" t="s">
        <v>6816</v>
      </c>
      <c r="F9" s="2" t="s">
        <v>6834</v>
      </c>
      <c r="G9" s="2" t="s">
        <v>6835</v>
      </c>
      <c r="H9" s="76" t="s">
        <v>6836</v>
      </c>
      <c r="I9" s="4" t="s">
        <v>6839</v>
      </c>
      <c r="J9" s="5" t="s">
        <v>6840</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6"/>
      <c r="AD9" s="489" t="s">
        <v>139</v>
      </c>
      <c r="AE9" s="270"/>
      <c r="AF9" s="270"/>
      <c r="AG9" s="297" t="s">
        <v>112</v>
      </c>
      <c r="AH9" s="270" t="s">
        <v>113</v>
      </c>
      <c r="AM9" s="488">
        <v>14702019</v>
      </c>
      <c r="AN9" s="488">
        <v>14702020</v>
      </c>
      <c r="AO9" s="488">
        <v>7210002749</v>
      </c>
      <c r="AP9" s="488" t="s">
        <v>18</v>
      </c>
    </row>
    <row r="10" spans="1:42" ht="21.6" customHeight="1">
      <c r="A10" s="2">
        <v>9</v>
      </c>
      <c r="B10" s="2">
        <v>5466</v>
      </c>
      <c r="C10" s="4" t="s">
        <v>198</v>
      </c>
      <c r="J10" s="5" t="s">
        <v>6841</v>
      </c>
      <c r="U10" s="308" t="str">
        <f t="shared" si="0"/>
        <v>新北市</v>
      </c>
      <c r="V10" s="306" t="str">
        <f t="shared" si="1"/>
        <v>八里區</v>
      </c>
      <c r="W10" s="306" t="str">
        <f t="shared" si="2"/>
        <v>龍米路二段111、113、115號</v>
      </c>
      <c r="X10" s="2" t="s">
        <v>371</v>
      </c>
      <c r="Y10" s="2" t="s">
        <v>131</v>
      </c>
      <c r="AA10" s="264" t="str">
        <f>IFERROR(VLOOKUP(B10,門市狀態!A:D,4,FALSE),"")</f>
        <v>新開</v>
      </c>
      <c r="AB10" s="270" t="str">
        <f>VLOOKUP(B10,門市主檔!A:B,2,FALSE)</f>
        <v>八里艾菲爾</v>
      </c>
      <c r="AC10" s="421"/>
      <c r="AD10" s="489" t="s">
        <v>139</v>
      </c>
      <c r="AE10" s="270"/>
      <c r="AF10" s="270"/>
      <c r="AG10" s="297" t="s">
        <v>112</v>
      </c>
      <c r="AH10" s="270"/>
      <c r="AM10" s="488" t="s">
        <v>18</v>
      </c>
      <c r="AN10" s="488" t="s">
        <v>18</v>
      </c>
      <c r="AO10" s="488">
        <v>7210002990</v>
      </c>
      <c r="AP10" s="488" t="s">
        <v>18</v>
      </c>
    </row>
    <row r="11" spans="1:42" ht="21.6" customHeight="1">
      <c r="A11" s="2">
        <v>10</v>
      </c>
      <c r="B11" s="2">
        <v>2237</v>
      </c>
      <c r="C11" s="4" t="s">
        <v>203</v>
      </c>
      <c r="D11" s="2" t="s">
        <v>6816</v>
      </c>
      <c r="F11" s="2" t="s">
        <v>6842</v>
      </c>
      <c r="G11" s="2" t="s">
        <v>6843</v>
      </c>
      <c r="H11" s="76" t="s">
        <v>6844</v>
      </c>
      <c r="I11" s="4" t="s">
        <v>6845</v>
      </c>
      <c r="J11" s="5" t="s">
        <v>6846</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撤店</v>
      </c>
      <c r="AB11" s="270" t="str">
        <f>VLOOKUP(B11,門市主檔!A:B,2,FALSE)</f>
        <v>三芝芝蘭店</v>
      </c>
      <c r="AC11" s="486"/>
      <c r="AD11" s="489" t="s">
        <v>139</v>
      </c>
      <c r="AE11" s="270"/>
      <c r="AF11" s="270"/>
      <c r="AG11" s="297" t="s">
        <v>112</v>
      </c>
      <c r="AH11" s="270" t="s">
        <v>113</v>
      </c>
      <c r="AM11" s="488" t="e">
        <v>#N/A</v>
      </c>
      <c r="AN11" s="488" t="e">
        <v>#N/A</v>
      </c>
      <c r="AO11" s="488" t="e">
        <v>#N/A</v>
      </c>
      <c r="AP11" s="488" t="e">
        <v>#N/A</v>
      </c>
    </row>
    <row r="12" spans="1:42" ht="21.6" customHeight="1">
      <c r="A12" s="2">
        <v>11</v>
      </c>
      <c r="B12" s="2">
        <v>4844</v>
      </c>
      <c r="C12" s="4" t="s">
        <v>2073</v>
      </c>
      <c r="D12" s="2" t="s">
        <v>6816</v>
      </c>
      <c r="F12" s="2" t="s">
        <v>6842</v>
      </c>
      <c r="G12" s="2" t="s">
        <v>6843</v>
      </c>
      <c r="H12" s="76" t="s">
        <v>6844</v>
      </c>
      <c r="I12" s="4" t="s">
        <v>6847</v>
      </c>
      <c r="J12" s="5" t="s">
        <v>6848</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6"/>
      <c r="AD12" s="489" t="s">
        <v>139</v>
      </c>
      <c r="AE12" s="270" t="s">
        <v>6811</v>
      </c>
      <c r="AF12" s="270"/>
      <c r="AG12" s="297" t="s">
        <v>112</v>
      </c>
      <c r="AH12" s="270" t="s">
        <v>113</v>
      </c>
      <c r="AM12" s="488">
        <v>14702863</v>
      </c>
      <c r="AN12" s="488">
        <v>14702864</v>
      </c>
      <c r="AO12" s="488">
        <v>7210002755</v>
      </c>
      <c r="AP12" s="488" t="s">
        <v>18</v>
      </c>
    </row>
    <row r="13" spans="1:42" ht="21.6" customHeight="1">
      <c r="A13" s="2">
        <v>12</v>
      </c>
      <c r="B13" s="2">
        <v>5080</v>
      </c>
      <c r="C13" s="4" t="s">
        <v>246</v>
      </c>
      <c r="D13" s="2" t="s">
        <v>6822</v>
      </c>
      <c r="F13" s="2" t="s">
        <v>6842</v>
      </c>
      <c r="G13" s="2" t="s">
        <v>6843</v>
      </c>
      <c r="H13" s="76" t="s">
        <v>6844</v>
      </c>
      <c r="I13" s="4" t="s">
        <v>6849</v>
      </c>
      <c r="J13" s="5" t="s">
        <v>6850</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6"/>
      <c r="AD13" s="489" t="s">
        <v>139</v>
      </c>
      <c r="AE13" s="270" t="s">
        <v>6811</v>
      </c>
      <c r="AF13" s="270"/>
      <c r="AG13" s="297" t="s">
        <v>112</v>
      </c>
      <c r="AH13" s="270" t="s">
        <v>113</v>
      </c>
      <c r="AM13" s="488">
        <v>14703348</v>
      </c>
      <c r="AN13" s="488">
        <v>14703349</v>
      </c>
      <c r="AO13" s="488">
        <v>7210002756</v>
      </c>
      <c r="AP13" s="488" t="s">
        <v>18</v>
      </c>
    </row>
    <row r="14" spans="1:42" ht="21.6" customHeight="1">
      <c r="A14" s="2">
        <v>13</v>
      </c>
      <c r="B14" s="2">
        <v>5491</v>
      </c>
      <c r="C14" s="4" t="s">
        <v>212</v>
      </c>
      <c r="D14" s="2"/>
      <c r="F14" s="2" t="s">
        <v>6851</v>
      </c>
      <c r="G14" s="2" t="s">
        <v>6852</v>
      </c>
      <c r="H14" s="76" t="s">
        <v>6853</v>
      </c>
      <c r="I14" s="4" t="s">
        <v>6854</v>
      </c>
      <c r="J14" s="5" t="s">
        <v>6855</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v>
      </c>
      <c r="AB14" s="270" t="str">
        <f>VLOOKUP(B14,門市主檔!A:B,2,FALSE)</f>
        <v>三重向日葵</v>
      </c>
      <c r="AC14" s="486"/>
      <c r="AD14" s="489" t="s">
        <v>139</v>
      </c>
      <c r="AE14" s="270"/>
      <c r="AF14" s="270"/>
      <c r="AG14" s="297" t="s">
        <v>112</v>
      </c>
      <c r="AH14" s="270"/>
      <c r="AM14" s="488" t="s">
        <v>18</v>
      </c>
      <c r="AN14" s="488" t="s">
        <v>18</v>
      </c>
      <c r="AO14" s="488">
        <v>7210002990</v>
      </c>
      <c r="AP14" s="488" t="s">
        <v>18</v>
      </c>
    </row>
    <row r="15" spans="1:42" ht="21.6" customHeight="1">
      <c r="A15" s="2">
        <v>14</v>
      </c>
      <c r="B15" s="2">
        <v>3359</v>
      </c>
      <c r="C15" s="4" t="s">
        <v>1768</v>
      </c>
      <c r="D15" s="2" t="s">
        <v>6827</v>
      </c>
      <c r="F15" s="2" t="s">
        <v>6851</v>
      </c>
      <c r="G15" s="2" t="s">
        <v>6852</v>
      </c>
      <c r="H15" s="76" t="s">
        <v>6853</v>
      </c>
      <c r="I15" s="4" t="s">
        <v>6854</v>
      </c>
      <c r="J15" s="5" t="s">
        <v>6856</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6"/>
      <c r="AD15" s="484"/>
      <c r="AE15" s="270"/>
      <c r="AF15" s="270"/>
      <c r="AG15" s="297" t="s">
        <v>81</v>
      </c>
      <c r="AH15" s="270" t="s">
        <v>113</v>
      </c>
      <c r="AM15" s="488">
        <v>14701199</v>
      </c>
      <c r="AN15" s="488">
        <v>14701200</v>
      </c>
      <c r="AO15" s="488">
        <v>7210002772</v>
      </c>
      <c r="AP15" s="488" t="s">
        <v>18</v>
      </c>
    </row>
    <row r="16" spans="1:42" ht="21.6" customHeight="1">
      <c r="A16" s="2">
        <v>15</v>
      </c>
      <c r="B16" s="2">
        <v>3601</v>
      </c>
      <c r="C16" s="4" t="s">
        <v>1626</v>
      </c>
      <c r="D16" s="2" t="s">
        <v>6822</v>
      </c>
      <c r="F16" s="2" t="s">
        <v>6851</v>
      </c>
      <c r="G16" s="2" t="s">
        <v>6852</v>
      </c>
      <c r="H16" s="76" t="s">
        <v>6853</v>
      </c>
      <c r="I16" s="4" t="s">
        <v>6857</v>
      </c>
      <c r="J16" s="5" t="s">
        <v>6858</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9" t="s">
        <v>139</v>
      </c>
      <c r="AE16" s="270" t="s">
        <v>6811</v>
      </c>
      <c r="AF16" s="270"/>
      <c r="AG16" s="297" t="s">
        <v>112</v>
      </c>
      <c r="AH16" s="270" t="s">
        <v>113</v>
      </c>
      <c r="AM16" s="488">
        <v>14701351</v>
      </c>
      <c r="AN16" s="488">
        <v>14701352</v>
      </c>
      <c r="AO16" s="488">
        <v>7210002774</v>
      </c>
      <c r="AP16" s="488" t="s">
        <v>18</v>
      </c>
    </row>
    <row r="17" spans="1:42" ht="21.6" customHeight="1">
      <c r="A17" s="2">
        <v>16</v>
      </c>
      <c r="B17" s="2">
        <v>3627</v>
      </c>
      <c r="C17" s="4" t="s">
        <v>206</v>
      </c>
      <c r="D17" s="2" t="s">
        <v>6816</v>
      </c>
      <c r="F17" s="2" t="s">
        <v>6851</v>
      </c>
      <c r="G17" s="2" t="s">
        <v>6852</v>
      </c>
      <c r="H17" s="76" t="s">
        <v>6853</v>
      </c>
      <c r="I17" s="4" t="s">
        <v>6859</v>
      </c>
      <c r="J17" s="5" t="s">
        <v>6860</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9" t="s">
        <v>139</v>
      </c>
      <c r="AE17" s="270"/>
      <c r="AF17" s="270"/>
      <c r="AG17" s="297" t="s">
        <v>112</v>
      </c>
      <c r="AH17" s="270" t="s">
        <v>113</v>
      </c>
      <c r="AM17" s="488">
        <v>14701377</v>
      </c>
      <c r="AN17" s="488">
        <v>14701378</v>
      </c>
      <c r="AO17" s="488">
        <v>7210002776</v>
      </c>
      <c r="AP17" s="488" t="s">
        <v>18</v>
      </c>
    </row>
    <row r="18" spans="1:42" ht="21.6" customHeight="1">
      <c r="A18" s="2">
        <v>17</v>
      </c>
      <c r="B18" s="2">
        <v>3890</v>
      </c>
      <c r="C18" s="4" t="s">
        <v>862</v>
      </c>
      <c r="D18" s="2" t="s">
        <v>6827</v>
      </c>
      <c r="F18" s="2" t="s">
        <v>6851</v>
      </c>
      <c r="G18" s="2" t="s">
        <v>6852</v>
      </c>
      <c r="H18" s="76" t="s">
        <v>6853</v>
      </c>
      <c r="I18" s="4" t="s">
        <v>6861</v>
      </c>
      <c r="J18" s="5" t="s">
        <v>6862</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9" t="s">
        <v>139</v>
      </c>
      <c r="AE18" s="270"/>
      <c r="AF18" s="270"/>
      <c r="AG18" s="297" t="s">
        <v>112</v>
      </c>
      <c r="AH18" s="270" t="s">
        <v>113</v>
      </c>
      <c r="AM18" s="488">
        <v>14701664</v>
      </c>
      <c r="AN18" s="488">
        <v>14701663</v>
      </c>
      <c r="AO18" s="488">
        <v>7210002782</v>
      </c>
      <c r="AP18" s="488" t="s">
        <v>18</v>
      </c>
    </row>
    <row r="19" spans="1:42" ht="21.6" customHeight="1">
      <c r="A19" s="2">
        <v>18</v>
      </c>
      <c r="B19" s="2">
        <v>4698</v>
      </c>
      <c r="C19" s="4" t="s">
        <v>1884</v>
      </c>
      <c r="D19" s="2" t="s">
        <v>6816</v>
      </c>
      <c r="F19" s="2" t="s">
        <v>6851</v>
      </c>
      <c r="G19" s="2" t="s">
        <v>6852</v>
      </c>
      <c r="H19" s="76" t="s">
        <v>6853</v>
      </c>
      <c r="I19" s="4" t="s">
        <v>6863</v>
      </c>
      <c r="J19" s="5" t="s">
        <v>6864</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9" t="s">
        <v>139</v>
      </c>
      <c r="AE19" s="270"/>
      <c r="AF19" s="270"/>
      <c r="AG19" s="297" t="s">
        <v>112</v>
      </c>
      <c r="AH19" s="270" t="s">
        <v>113</v>
      </c>
      <c r="AM19" s="488">
        <v>14702704</v>
      </c>
      <c r="AN19" s="488">
        <v>14702703</v>
      </c>
      <c r="AO19" s="488">
        <v>7210002806</v>
      </c>
      <c r="AP19" s="488" t="s">
        <v>18</v>
      </c>
    </row>
    <row r="20" spans="1:42" ht="21.6" customHeight="1">
      <c r="A20" s="2">
        <v>19</v>
      </c>
      <c r="B20" s="2">
        <v>4977</v>
      </c>
      <c r="C20" s="4" t="s">
        <v>1774</v>
      </c>
      <c r="D20" s="2" t="s">
        <v>6816</v>
      </c>
      <c r="F20" s="2" t="s">
        <v>6851</v>
      </c>
      <c r="G20" s="2" t="s">
        <v>6852</v>
      </c>
      <c r="H20" s="76" t="s">
        <v>6853</v>
      </c>
      <c r="I20" s="4" t="s">
        <v>6865</v>
      </c>
      <c r="J20" s="5" t="s">
        <v>6866</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9" t="s">
        <v>139</v>
      </c>
      <c r="AE20" s="270"/>
      <c r="AF20" s="270"/>
      <c r="AG20" s="297" t="s">
        <v>112</v>
      </c>
      <c r="AH20" s="270" t="s">
        <v>113</v>
      </c>
      <c r="AM20" s="488">
        <v>14703043</v>
      </c>
      <c r="AN20" s="488">
        <v>14703044</v>
      </c>
      <c r="AO20" s="488">
        <v>7210002809</v>
      </c>
      <c r="AP20" s="488" t="s">
        <v>18</v>
      </c>
    </row>
    <row r="21" spans="1:42" ht="21.6" customHeight="1">
      <c r="A21" s="2">
        <v>20</v>
      </c>
      <c r="B21" s="2" t="s">
        <v>68</v>
      </c>
      <c r="C21" s="4" t="s">
        <v>838</v>
      </c>
      <c r="D21" s="2" t="s">
        <v>6816</v>
      </c>
      <c r="F21" s="2" t="s">
        <v>6851</v>
      </c>
      <c r="G21" s="2" t="s">
        <v>6852</v>
      </c>
      <c r="H21" s="76" t="s">
        <v>6853</v>
      </c>
      <c r="I21" s="4" t="s">
        <v>6867</v>
      </c>
      <c r="J21" s="5" t="s">
        <v>6868</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9" t="s">
        <v>139</v>
      </c>
      <c r="AE21" s="270"/>
      <c r="AF21" s="270"/>
      <c r="AG21" s="297" t="s">
        <v>112</v>
      </c>
      <c r="AH21" s="270" t="s">
        <v>113</v>
      </c>
      <c r="AM21" s="488">
        <v>14700161</v>
      </c>
      <c r="AN21" s="488">
        <v>14700162</v>
      </c>
      <c r="AO21" s="488">
        <v>7210002818</v>
      </c>
      <c r="AP21" s="488" t="s">
        <v>18</v>
      </c>
    </row>
    <row r="22" spans="1:42" ht="21.6" customHeight="1">
      <c r="A22" s="2">
        <v>21</v>
      </c>
      <c r="B22" s="6" t="s">
        <v>67</v>
      </c>
      <c r="C22" s="4" t="s">
        <v>1335</v>
      </c>
      <c r="D22" s="2" t="s">
        <v>6827</v>
      </c>
      <c r="F22" s="2" t="s">
        <v>6851</v>
      </c>
      <c r="G22" s="2" t="s">
        <v>6852</v>
      </c>
      <c r="H22" s="76" t="s">
        <v>6853</v>
      </c>
      <c r="I22" s="4" t="s">
        <v>6869</v>
      </c>
      <c r="J22" s="5" t="s">
        <v>6870</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9" t="s">
        <v>139</v>
      </c>
      <c r="AE22" s="270"/>
      <c r="AF22" s="270"/>
      <c r="AG22" s="297" t="s">
        <v>112</v>
      </c>
      <c r="AH22" s="270" t="s">
        <v>113</v>
      </c>
      <c r="AM22" s="488">
        <v>14700177</v>
      </c>
      <c r="AN22" s="488">
        <v>14700178</v>
      </c>
      <c r="AO22" s="488">
        <v>7210002819</v>
      </c>
      <c r="AP22" s="488" t="s">
        <v>18</v>
      </c>
    </row>
    <row r="23" spans="1:42" ht="21.6" customHeight="1">
      <c r="A23" s="2">
        <v>22</v>
      </c>
      <c r="B23" s="2" t="s">
        <v>69</v>
      </c>
      <c r="C23" s="4" t="s">
        <v>1940</v>
      </c>
      <c r="D23" s="2" t="s">
        <v>6822</v>
      </c>
      <c r="F23" s="2" t="s">
        <v>6851</v>
      </c>
      <c r="G23" s="2" t="s">
        <v>6852</v>
      </c>
      <c r="H23" s="76" t="s">
        <v>6853</v>
      </c>
      <c r="I23" s="4" t="s">
        <v>6871</v>
      </c>
      <c r="J23" s="5" t="s">
        <v>6872</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9" t="s">
        <v>139</v>
      </c>
      <c r="AE23" s="270"/>
      <c r="AF23" s="270"/>
      <c r="AG23" s="297" t="s">
        <v>112</v>
      </c>
      <c r="AH23" s="270" t="s">
        <v>113</v>
      </c>
      <c r="AM23" s="488">
        <v>14700215</v>
      </c>
      <c r="AN23" s="488">
        <v>14700216</v>
      </c>
      <c r="AO23" s="488">
        <v>7210002820</v>
      </c>
      <c r="AP23" s="488" t="s">
        <v>18</v>
      </c>
    </row>
    <row r="24" spans="1:42" ht="21.6" customHeight="1">
      <c r="A24" s="2">
        <v>23</v>
      </c>
      <c r="B24" s="2">
        <v>3772</v>
      </c>
      <c r="C24" s="4" t="s">
        <v>583</v>
      </c>
      <c r="D24" s="2" t="s">
        <v>6816</v>
      </c>
      <c r="F24" s="2" t="s">
        <v>6851</v>
      </c>
      <c r="G24" s="2" t="s">
        <v>6873</v>
      </c>
      <c r="H24" s="76" t="s">
        <v>6874</v>
      </c>
      <c r="I24" s="4" t="s">
        <v>6875</v>
      </c>
      <c r="J24" s="5" t="s">
        <v>6876</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9" t="s">
        <v>139</v>
      </c>
      <c r="AE24" s="270"/>
      <c r="AF24" s="270"/>
      <c r="AG24" s="297" t="s">
        <v>112</v>
      </c>
      <c r="AH24" s="270" t="s">
        <v>113</v>
      </c>
      <c r="AM24" s="488">
        <v>14701519</v>
      </c>
      <c r="AN24" s="488">
        <v>14701520</v>
      </c>
      <c r="AO24" s="488">
        <v>7210002778</v>
      </c>
      <c r="AP24" s="488" t="s">
        <v>18</v>
      </c>
    </row>
    <row r="25" spans="1:42" ht="21.6" customHeight="1">
      <c r="A25" s="2">
        <v>24</v>
      </c>
      <c r="B25" s="2">
        <v>3796</v>
      </c>
      <c r="C25" s="4" t="s">
        <v>425</v>
      </c>
      <c r="D25" s="2" t="s">
        <v>6816</v>
      </c>
      <c r="F25" s="2" t="s">
        <v>6851</v>
      </c>
      <c r="G25" s="2" t="s">
        <v>6873</v>
      </c>
      <c r="H25" s="76" t="s">
        <v>6874</v>
      </c>
      <c r="I25" s="4" t="s">
        <v>6877</v>
      </c>
      <c r="J25" s="5" t="s">
        <v>6878</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9" t="s">
        <v>139</v>
      </c>
      <c r="AE25" s="270"/>
      <c r="AF25" s="270"/>
      <c r="AG25" s="297" t="s">
        <v>112</v>
      </c>
      <c r="AH25" s="270" t="s">
        <v>113</v>
      </c>
      <c r="AM25" s="488">
        <v>14701539</v>
      </c>
      <c r="AN25" s="488">
        <v>14701540</v>
      </c>
      <c r="AO25" s="488">
        <v>7210002779</v>
      </c>
      <c r="AP25" s="488" t="s">
        <v>18</v>
      </c>
    </row>
    <row r="26" spans="1:42" ht="21.6" customHeight="1">
      <c r="A26" s="2">
        <v>25</v>
      </c>
      <c r="B26" s="2">
        <v>3811</v>
      </c>
      <c r="C26" s="4" t="s">
        <v>475</v>
      </c>
      <c r="D26" s="2" t="s">
        <v>6822</v>
      </c>
      <c r="F26" s="2" t="s">
        <v>6851</v>
      </c>
      <c r="G26" s="2" t="s">
        <v>6873</v>
      </c>
      <c r="H26" s="76" t="s">
        <v>6874</v>
      </c>
      <c r="I26" s="4" t="s">
        <v>6879</v>
      </c>
      <c r="J26" s="5" t="s">
        <v>6880</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9" t="s">
        <v>139</v>
      </c>
      <c r="AE26" s="270"/>
      <c r="AF26" s="270"/>
      <c r="AG26" s="297" t="s">
        <v>112</v>
      </c>
      <c r="AH26" s="270" t="s">
        <v>113</v>
      </c>
      <c r="AM26" s="488">
        <v>14701556</v>
      </c>
      <c r="AN26" s="488">
        <v>14701555</v>
      </c>
      <c r="AO26" s="488">
        <v>7210002780</v>
      </c>
      <c r="AP26" s="488" t="s">
        <v>18</v>
      </c>
    </row>
    <row r="27" spans="1:42" ht="21.6" customHeight="1">
      <c r="A27" s="2">
        <v>26</v>
      </c>
      <c r="B27" s="2">
        <v>4098</v>
      </c>
      <c r="C27" s="4" t="s">
        <v>2172</v>
      </c>
      <c r="D27" s="2" t="s">
        <v>6816</v>
      </c>
      <c r="F27" s="2" t="s">
        <v>6851</v>
      </c>
      <c r="G27" s="2" t="s">
        <v>6873</v>
      </c>
      <c r="H27" s="76" t="s">
        <v>6874</v>
      </c>
      <c r="I27" s="4" t="s">
        <v>6881</v>
      </c>
      <c r="J27" s="5" t="s">
        <v>6882</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9" t="s">
        <v>139</v>
      </c>
      <c r="AE27" s="270"/>
      <c r="AF27" s="270"/>
      <c r="AG27" s="297" t="s">
        <v>112</v>
      </c>
      <c r="AH27" s="270" t="s">
        <v>113</v>
      </c>
      <c r="AM27" s="488">
        <v>14701997</v>
      </c>
      <c r="AN27" s="488">
        <v>14701998</v>
      </c>
      <c r="AO27" s="488">
        <v>7210002788</v>
      </c>
      <c r="AP27" s="488" t="s">
        <v>18</v>
      </c>
    </row>
    <row r="28" spans="1:42" ht="21.6" customHeight="1">
      <c r="A28" s="2">
        <v>27</v>
      </c>
      <c r="B28" s="2">
        <v>4101</v>
      </c>
      <c r="C28" s="4" t="s">
        <v>174</v>
      </c>
      <c r="D28" s="2" t="s">
        <v>6827</v>
      </c>
      <c r="F28" s="2" t="s">
        <v>6851</v>
      </c>
      <c r="G28" s="2" t="s">
        <v>6873</v>
      </c>
      <c r="H28" s="76" t="s">
        <v>6874</v>
      </c>
      <c r="I28" s="4" t="s">
        <v>6883</v>
      </c>
      <c r="J28" s="5" t="s">
        <v>6884</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9" t="s">
        <v>139</v>
      </c>
      <c r="AE28" s="270"/>
      <c r="AF28" s="270"/>
      <c r="AG28" s="297" t="s">
        <v>112</v>
      </c>
      <c r="AH28" s="270" t="s">
        <v>113</v>
      </c>
      <c r="AM28" s="488">
        <v>14701815</v>
      </c>
      <c r="AN28" s="488">
        <v>14701816</v>
      </c>
      <c r="AO28" s="488">
        <v>7210002789</v>
      </c>
      <c r="AP28" s="488" t="s">
        <v>18</v>
      </c>
    </row>
    <row r="29" spans="1:42" ht="21.6" customHeight="1">
      <c r="A29" s="2">
        <v>28</v>
      </c>
      <c r="B29" s="2">
        <v>4210</v>
      </c>
      <c r="C29" s="4" t="s">
        <v>237</v>
      </c>
      <c r="D29" s="2" t="s">
        <v>6822</v>
      </c>
      <c r="F29" s="2" t="s">
        <v>6851</v>
      </c>
      <c r="G29" s="2" t="s">
        <v>6873</v>
      </c>
      <c r="H29" s="76" t="s">
        <v>6874</v>
      </c>
      <c r="I29" s="4" t="s">
        <v>6885</v>
      </c>
      <c r="J29" s="5" t="s">
        <v>6886</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9" t="s">
        <v>139</v>
      </c>
      <c r="AE29" s="270"/>
      <c r="AF29" s="270"/>
      <c r="AG29" s="297" t="s">
        <v>112</v>
      </c>
      <c r="AH29" s="270" t="s">
        <v>113</v>
      </c>
      <c r="AM29" s="488">
        <v>14701965</v>
      </c>
      <c r="AN29" s="488">
        <v>14701966</v>
      </c>
      <c r="AO29" s="488">
        <v>7210002796</v>
      </c>
      <c r="AP29" s="488" t="s">
        <v>18</v>
      </c>
    </row>
    <row r="30" spans="1:42" ht="21.6" customHeight="1">
      <c r="A30" s="2">
        <v>29</v>
      </c>
      <c r="B30" s="2" t="s">
        <v>86</v>
      </c>
      <c r="C30" s="4" t="s">
        <v>2084</v>
      </c>
      <c r="D30" s="2" t="s">
        <v>6822</v>
      </c>
      <c r="F30" s="2" t="s">
        <v>6851</v>
      </c>
      <c r="G30" s="2" t="s">
        <v>6873</v>
      </c>
      <c r="H30" s="76" t="s">
        <v>6874</v>
      </c>
      <c r="I30" s="4" t="s">
        <v>6887</v>
      </c>
      <c r="J30" s="5" t="s">
        <v>6888</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9" t="s">
        <v>139</v>
      </c>
      <c r="AE30" s="270"/>
      <c r="AF30" s="270"/>
      <c r="AG30" s="297" t="s">
        <v>112</v>
      </c>
      <c r="AH30" s="270" t="s">
        <v>113</v>
      </c>
      <c r="AM30" s="488">
        <v>14700133</v>
      </c>
      <c r="AN30" s="488">
        <v>14700134</v>
      </c>
      <c r="AO30" s="488">
        <v>7210002813</v>
      </c>
      <c r="AP30" s="488" t="s">
        <v>18</v>
      </c>
    </row>
    <row r="31" spans="1:42" ht="21.6" customHeight="1">
      <c r="A31" s="2">
        <v>30</v>
      </c>
      <c r="B31" s="2" t="s">
        <v>58</v>
      </c>
      <c r="C31" s="4" t="s">
        <v>482</v>
      </c>
      <c r="D31" s="2" t="s">
        <v>6816</v>
      </c>
      <c r="F31" s="2" t="s">
        <v>6851</v>
      </c>
      <c r="G31" s="2" t="s">
        <v>6873</v>
      </c>
      <c r="H31" s="76" t="s">
        <v>6874</v>
      </c>
      <c r="I31" s="4" t="s">
        <v>6889</v>
      </c>
      <c r="J31" s="5" t="s">
        <v>6890</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9" t="s">
        <v>139</v>
      </c>
      <c r="AE31" s="270"/>
      <c r="AF31" s="270"/>
      <c r="AG31" s="297" t="s">
        <v>112</v>
      </c>
      <c r="AH31" s="270" t="s">
        <v>113</v>
      </c>
      <c r="AM31" s="488">
        <v>14700153</v>
      </c>
      <c r="AN31" s="488">
        <v>14700154</v>
      </c>
      <c r="AO31" s="488">
        <v>7210002816</v>
      </c>
      <c r="AP31" s="488" t="s">
        <v>18</v>
      </c>
    </row>
    <row r="32" spans="1:42" ht="21.6" customHeight="1">
      <c r="A32" s="2">
        <v>31</v>
      </c>
      <c r="B32" s="2" t="s">
        <v>76</v>
      </c>
      <c r="C32" s="4" t="s">
        <v>897</v>
      </c>
      <c r="D32" s="2" t="s">
        <v>6816</v>
      </c>
      <c r="F32" s="2" t="s">
        <v>6851</v>
      </c>
      <c r="G32" s="2" t="s">
        <v>6873</v>
      </c>
      <c r="H32" s="76" t="s">
        <v>6874</v>
      </c>
      <c r="I32" s="4" t="s">
        <v>6891</v>
      </c>
      <c r="J32" s="5" t="s">
        <v>6892</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9" t="s">
        <v>139</v>
      </c>
      <c r="AE32" s="270"/>
      <c r="AF32" s="270"/>
      <c r="AG32" s="297" t="s">
        <v>112</v>
      </c>
      <c r="AH32" s="270" t="s">
        <v>113</v>
      </c>
      <c r="AM32" s="488">
        <v>14700223</v>
      </c>
      <c r="AN32" s="488">
        <v>14700224</v>
      </c>
      <c r="AO32" s="488">
        <v>7210002821</v>
      </c>
      <c r="AP32" s="488" t="s">
        <v>18</v>
      </c>
    </row>
    <row r="33" spans="1:42" ht="21.6" customHeight="1">
      <c r="A33" s="2">
        <v>32</v>
      </c>
      <c r="B33" s="2" t="s">
        <v>85</v>
      </c>
      <c r="C33" s="4" t="s">
        <v>1781</v>
      </c>
      <c r="D33" s="2" t="s">
        <v>6822</v>
      </c>
      <c r="F33" s="2" t="s">
        <v>6851</v>
      </c>
      <c r="G33" s="2" t="s">
        <v>6873</v>
      </c>
      <c r="H33" s="76" t="s">
        <v>6874</v>
      </c>
      <c r="I33" s="4" t="s">
        <v>6893</v>
      </c>
      <c r="J33" s="5" t="s">
        <v>6894</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9" t="s">
        <v>139</v>
      </c>
      <c r="AE33" s="270"/>
      <c r="AF33" s="270"/>
      <c r="AG33" s="297" t="s">
        <v>112</v>
      </c>
      <c r="AH33" s="270"/>
      <c r="AM33" s="488">
        <v>14700373</v>
      </c>
      <c r="AN33" s="488">
        <v>14700374</v>
      </c>
      <c r="AO33" s="488" t="s">
        <v>6895</v>
      </c>
      <c r="AP33" s="488" t="s">
        <v>6895</v>
      </c>
    </row>
    <row r="34" spans="1:42" ht="21.6" customHeight="1">
      <c r="A34" s="2">
        <v>33</v>
      </c>
      <c r="B34" s="2">
        <v>2303</v>
      </c>
      <c r="C34" s="4" t="s">
        <v>1635</v>
      </c>
      <c r="D34" s="2" t="s">
        <v>6827</v>
      </c>
      <c r="F34" s="2" t="s">
        <v>6851</v>
      </c>
      <c r="G34" s="2" t="s">
        <v>6896</v>
      </c>
      <c r="H34" s="76" t="s">
        <v>6897</v>
      </c>
      <c r="I34" s="4" t="s">
        <v>6898</v>
      </c>
      <c r="J34" s="5" t="s">
        <v>6899</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9" t="s">
        <v>139</v>
      </c>
      <c r="AE34" s="270" t="s">
        <v>6811</v>
      </c>
      <c r="AF34" s="270"/>
      <c r="AG34" s="297" t="s">
        <v>112</v>
      </c>
      <c r="AH34" s="270" t="s">
        <v>113</v>
      </c>
      <c r="AM34" s="488">
        <v>14700575</v>
      </c>
      <c r="AN34" s="488">
        <v>14700576</v>
      </c>
      <c r="AO34" s="488">
        <v>7210002764</v>
      </c>
      <c r="AP34" s="488" t="s">
        <v>18</v>
      </c>
    </row>
    <row r="35" spans="1:42" ht="21.6" customHeight="1">
      <c r="A35" s="2">
        <v>34</v>
      </c>
      <c r="B35" s="2">
        <v>3623</v>
      </c>
      <c r="C35" s="4" t="s">
        <v>185</v>
      </c>
      <c r="D35" s="2" t="s">
        <v>6822</v>
      </c>
      <c r="F35" s="2" t="s">
        <v>6851</v>
      </c>
      <c r="G35" s="2" t="s">
        <v>6896</v>
      </c>
      <c r="H35" s="76" t="s">
        <v>6897</v>
      </c>
      <c r="I35" s="4" t="s">
        <v>6900</v>
      </c>
      <c r="J35" s="5" t="s">
        <v>6901</v>
      </c>
      <c r="U35" s="268" t="str">
        <f t="shared" si="3"/>
        <v>新北市</v>
      </c>
      <c r="V35" s="269" t="str">
        <f t="shared" si="1"/>
        <v>三重區</v>
      </c>
      <c r="W35" s="269" t="str">
        <f t="shared" si="2"/>
        <v>自強路二段74巷1號及特76號</v>
      </c>
      <c r="X35" s="2" t="s">
        <v>371</v>
      </c>
      <c r="Y35" s="2" t="str">
        <f>VLOOKUP(V35,門市狀態!G:H,2,FALSE)</f>
        <v>劉柏均</v>
      </c>
      <c r="AA35" s="264" t="str">
        <f>IFERROR(VLOOKUP(B35,門市狀態!A:D,4,FALSE),"")</f>
        <v/>
      </c>
      <c r="AB35" s="270" t="str">
        <f>VLOOKUP(B35,門市主檔!A:B,2,FALSE)</f>
        <v>三重自強店</v>
      </c>
      <c r="AC35" s="307"/>
      <c r="AD35" s="489" t="s">
        <v>139</v>
      </c>
      <c r="AE35" s="270"/>
      <c r="AF35" s="270"/>
      <c r="AG35" s="297" t="s">
        <v>112</v>
      </c>
      <c r="AH35" s="270" t="s">
        <v>113</v>
      </c>
      <c r="AM35" s="488">
        <v>14701385</v>
      </c>
      <c r="AN35" s="488">
        <v>14701386</v>
      </c>
      <c r="AO35" s="488">
        <v>7210002775</v>
      </c>
      <c r="AP35" s="488" t="s">
        <v>18</v>
      </c>
    </row>
    <row r="36" spans="1:42" ht="21.6" customHeight="1">
      <c r="A36" s="2">
        <v>35</v>
      </c>
      <c r="B36" s="2">
        <v>4155</v>
      </c>
      <c r="C36" s="4" t="s">
        <v>1273</v>
      </c>
      <c r="D36" s="2" t="s">
        <v>6822</v>
      </c>
      <c r="F36" s="2" t="s">
        <v>6851</v>
      </c>
      <c r="G36" s="2" t="s">
        <v>6896</v>
      </c>
      <c r="H36" s="76" t="s">
        <v>6897</v>
      </c>
      <c r="I36" s="4" t="s">
        <v>6902</v>
      </c>
      <c r="J36" s="5" t="s">
        <v>6903</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9" t="s">
        <v>139</v>
      </c>
      <c r="AE36" s="270"/>
      <c r="AF36" s="270"/>
      <c r="AG36" s="297" t="s">
        <v>112</v>
      </c>
      <c r="AH36" s="270" t="s">
        <v>113</v>
      </c>
      <c r="AM36" s="488">
        <v>14701887</v>
      </c>
      <c r="AN36" s="488">
        <v>14701888</v>
      </c>
      <c r="AO36" s="488">
        <v>7210002791</v>
      </c>
      <c r="AP36" s="488" t="s">
        <v>18</v>
      </c>
    </row>
    <row r="37" spans="1:42" ht="21.6" customHeight="1">
      <c r="A37" s="2">
        <v>36</v>
      </c>
      <c r="B37" s="2">
        <v>4352</v>
      </c>
      <c r="C37" s="4" t="s">
        <v>732</v>
      </c>
      <c r="D37" s="2" t="s">
        <v>6816</v>
      </c>
      <c r="F37" s="2" t="s">
        <v>6851</v>
      </c>
      <c r="G37" s="2" t="s">
        <v>6896</v>
      </c>
      <c r="H37" s="76" t="s">
        <v>6897</v>
      </c>
      <c r="I37" s="4" t="s">
        <v>6904</v>
      </c>
      <c r="J37" s="5" t="s">
        <v>6905</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9" t="s">
        <v>139</v>
      </c>
      <c r="AE37" s="270"/>
      <c r="AF37" s="270"/>
      <c r="AG37" s="297" t="s">
        <v>112</v>
      </c>
      <c r="AH37" s="270" t="s">
        <v>113</v>
      </c>
      <c r="AM37" s="488">
        <v>14702189</v>
      </c>
      <c r="AN37" s="488">
        <v>14702190</v>
      </c>
      <c r="AO37" s="488">
        <v>7210002801</v>
      </c>
      <c r="AP37" s="488" t="s">
        <v>18</v>
      </c>
    </row>
    <row r="38" spans="1:42" ht="21.6" customHeight="1">
      <c r="A38" s="2">
        <v>37</v>
      </c>
      <c r="B38" s="2">
        <v>4388</v>
      </c>
      <c r="C38" s="4" t="s">
        <v>1281</v>
      </c>
      <c r="D38" s="2" t="s">
        <v>6822</v>
      </c>
      <c r="F38" s="2" t="s">
        <v>6851</v>
      </c>
      <c r="G38" s="2" t="s">
        <v>6896</v>
      </c>
      <c r="H38" s="76" t="s">
        <v>6897</v>
      </c>
      <c r="I38" s="4" t="s">
        <v>6906</v>
      </c>
      <c r="J38" s="5" t="s">
        <v>6907</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9" t="s">
        <v>139</v>
      </c>
      <c r="AE38" s="270"/>
      <c r="AF38" s="270"/>
      <c r="AG38" s="297" t="s">
        <v>112</v>
      </c>
      <c r="AH38" s="270" t="s">
        <v>113</v>
      </c>
      <c r="AM38" s="488">
        <v>14702311</v>
      </c>
      <c r="AN38" s="488">
        <v>14702312</v>
      </c>
      <c r="AO38" s="488">
        <v>7210002802</v>
      </c>
      <c r="AP38" s="488" t="s">
        <v>18</v>
      </c>
    </row>
    <row r="39" spans="1:42" ht="21.6" customHeight="1">
      <c r="A39" s="2">
        <v>38</v>
      </c>
      <c r="B39" s="2">
        <v>4397</v>
      </c>
      <c r="C39" s="4" t="s">
        <v>724</v>
      </c>
      <c r="D39" s="2" t="s">
        <v>6827</v>
      </c>
      <c r="F39" s="2" t="s">
        <v>6851</v>
      </c>
      <c r="G39" s="2" t="s">
        <v>6896</v>
      </c>
      <c r="H39" s="76" t="s">
        <v>6897</v>
      </c>
      <c r="I39" s="4" t="s">
        <v>6908</v>
      </c>
      <c r="J39" s="5" t="s">
        <v>6909</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9" t="s">
        <v>139</v>
      </c>
      <c r="AE39" s="270"/>
      <c r="AF39" s="270"/>
      <c r="AG39" s="297" t="s">
        <v>112</v>
      </c>
      <c r="AH39" s="270" t="s">
        <v>113</v>
      </c>
      <c r="AM39" s="488">
        <v>14702259</v>
      </c>
      <c r="AN39" s="488">
        <v>14702260</v>
      </c>
      <c r="AO39" s="488">
        <v>7210002803</v>
      </c>
      <c r="AP39" s="488" t="s">
        <v>18</v>
      </c>
    </row>
    <row r="40" spans="1:42" ht="21.6" customHeight="1">
      <c r="A40" s="2">
        <v>39</v>
      </c>
      <c r="B40" s="2">
        <v>4652</v>
      </c>
      <c r="C40" s="4" t="s">
        <v>885</v>
      </c>
      <c r="D40" s="2" t="s">
        <v>6816</v>
      </c>
      <c r="F40" s="2" t="s">
        <v>6851</v>
      </c>
      <c r="G40" s="2" t="s">
        <v>6896</v>
      </c>
      <c r="H40" s="76" t="s">
        <v>6897</v>
      </c>
      <c r="I40" s="4" t="s">
        <v>6910</v>
      </c>
      <c r="J40" s="5" t="s">
        <v>6911</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9" t="s">
        <v>139</v>
      </c>
      <c r="AE40" s="270"/>
      <c r="AF40" s="270"/>
      <c r="AG40" s="297" t="s">
        <v>112</v>
      </c>
      <c r="AH40" s="270"/>
      <c r="AM40" s="488">
        <v>14702583</v>
      </c>
      <c r="AN40" s="488">
        <v>14702584</v>
      </c>
      <c r="AO40" s="488" t="s">
        <v>6895</v>
      </c>
      <c r="AP40" s="488" t="s">
        <v>6895</v>
      </c>
    </row>
    <row r="41" spans="1:42" ht="21.6" customHeight="1">
      <c r="A41" s="2">
        <v>40</v>
      </c>
      <c r="B41" s="2">
        <v>4968</v>
      </c>
      <c r="C41" s="4" t="s">
        <v>889</v>
      </c>
      <c r="D41" s="2" t="s">
        <v>6822</v>
      </c>
      <c r="F41" s="2" t="s">
        <v>6851</v>
      </c>
      <c r="G41" s="2" t="s">
        <v>6896</v>
      </c>
      <c r="H41" s="76" t="s">
        <v>6897</v>
      </c>
      <c r="I41" s="4" t="s">
        <v>6912</v>
      </c>
      <c r="J41" s="5" t="s">
        <v>6913</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9" t="s">
        <v>139</v>
      </c>
      <c r="AE41" s="270" t="s">
        <v>6811</v>
      </c>
      <c r="AF41" s="270"/>
      <c r="AG41" s="297" t="s">
        <v>112</v>
      </c>
      <c r="AH41" s="270" t="s">
        <v>113</v>
      </c>
      <c r="AM41" s="488">
        <v>14703176</v>
      </c>
      <c r="AN41" s="488">
        <v>14703177</v>
      </c>
      <c r="AO41" s="488">
        <v>7210002808</v>
      </c>
      <c r="AP41" s="488" t="s">
        <v>18</v>
      </c>
    </row>
    <row r="42" spans="1:42" ht="21.6" customHeight="1">
      <c r="A42" s="2">
        <v>41</v>
      </c>
      <c r="B42" s="2" t="s">
        <v>80</v>
      </c>
      <c r="C42" s="4" t="s">
        <v>241</v>
      </c>
      <c r="D42" s="2" t="s">
        <v>6816</v>
      </c>
      <c r="F42" s="2" t="s">
        <v>6851</v>
      </c>
      <c r="G42" s="2" t="s">
        <v>6896</v>
      </c>
      <c r="H42" s="76" t="s">
        <v>6897</v>
      </c>
      <c r="I42" s="4" t="s">
        <v>6914</v>
      </c>
      <c r="J42" s="5" t="s">
        <v>6915</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9" t="s">
        <v>139</v>
      </c>
      <c r="AE42" s="270"/>
      <c r="AF42" s="270"/>
      <c r="AG42" s="297" t="s">
        <v>112</v>
      </c>
      <c r="AH42" s="270" t="s">
        <v>113</v>
      </c>
      <c r="AM42" s="488">
        <v>14700255</v>
      </c>
      <c r="AN42" s="488">
        <v>14700226</v>
      </c>
      <c r="AO42" s="488">
        <v>7210002822</v>
      </c>
      <c r="AP42" s="488" t="s">
        <v>18</v>
      </c>
    </row>
    <row r="43" spans="1:42" ht="21.6" customHeight="1">
      <c r="A43" s="2">
        <v>42</v>
      </c>
      <c r="B43" s="2" t="s">
        <v>78</v>
      </c>
      <c r="C43" s="4" t="s">
        <v>410</v>
      </c>
      <c r="D43" s="2" t="s">
        <v>6816</v>
      </c>
      <c r="F43" s="2" t="s">
        <v>6851</v>
      </c>
      <c r="G43" s="2" t="s">
        <v>6896</v>
      </c>
      <c r="H43" s="76" t="s">
        <v>6897</v>
      </c>
      <c r="I43" s="4" t="s">
        <v>6916</v>
      </c>
      <c r="J43" s="5" t="s">
        <v>6917</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9" t="s">
        <v>139</v>
      </c>
      <c r="AE43" s="270"/>
      <c r="AF43" s="270"/>
      <c r="AG43" s="297" t="s">
        <v>112</v>
      </c>
      <c r="AH43" s="270" t="s">
        <v>113</v>
      </c>
      <c r="AM43" s="488">
        <v>14700299</v>
      </c>
      <c r="AN43" s="488">
        <v>14700300</v>
      </c>
      <c r="AO43" s="488">
        <v>7210002824</v>
      </c>
      <c r="AP43" s="488" t="s">
        <v>18</v>
      </c>
    </row>
    <row r="44" spans="1:42" ht="21.6" customHeight="1">
      <c r="A44" s="2">
        <v>43</v>
      </c>
      <c r="B44" s="2">
        <v>2302</v>
      </c>
      <c r="C44" s="4" t="s">
        <v>175</v>
      </c>
      <c r="D44" s="2" t="s">
        <v>6816</v>
      </c>
      <c r="F44" s="2" t="s">
        <v>6851</v>
      </c>
      <c r="G44" s="2" t="s">
        <v>6918</v>
      </c>
      <c r="H44" s="76" t="s">
        <v>6919</v>
      </c>
      <c r="I44" s="4" t="s">
        <v>6920</v>
      </c>
      <c r="J44" s="5" t="s">
        <v>6921</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跨季補單</v>
      </c>
      <c r="AB44" s="270" t="str">
        <f>VLOOKUP(B44,門市主檔!A:B,2,FALSE)</f>
        <v>三重重安店</v>
      </c>
      <c r="AC44" s="307"/>
      <c r="AD44" s="489" t="s">
        <v>139</v>
      </c>
      <c r="AE44" s="270"/>
      <c r="AF44" s="270"/>
      <c r="AG44" s="297" t="s">
        <v>112</v>
      </c>
      <c r="AH44" s="270" t="s">
        <v>113</v>
      </c>
      <c r="AM44" s="488">
        <v>14700579</v>
      </c>
      <c r="AN44" s="488">
        <v>14700580</v>
      </c>
      <c r="AO44" s="488">
        <v>7210002763</v>
      </c>
      <c r="AP44" s="488" t="s">
        <v>18</v>
      </c>
    </row>
    <row r="45" spans="1:42" ht="21.6" customHeight="1">
      <c r="A45" s="2">
        <v>44</v>
      </c>
      <c r="B45" s="2">
        <v>2321</v>
      </c>
      <c r="C45" s="4" t="s">
        <v>701</v>
      </c>
      <c r="D45" s="2" t="s">
        <v>6816</v>
      </c>
      <c r="F45" s="2" t="s">
        <v>6851</v>
      </c>
      <c r="G45" s="2" t="s">
        <v>6918</v>
      </c>
      <c r="H45" s="76" t="s">
        <v>6919</v>
      </c>
      <c r="I45" s="4" t="s">
        <v>6922</v>
      </c>
      <c r="J45" s="5" t="s">
        <v>6923</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9" t="s">
        <v>139</v>
      </c>
      <c r="AE45" s="270"/>
      <c r="AF45" s="270"/>
      <c r="AG45" s="297" t="s">
        <v>112</v>
      </c>
      <c r="AH45" s="270" t="s">
        <v>113</v>
      </c>
      <c r="AM45" s="488" t="s">
        <v>18</v>
      </c>
      <c r="AN45" s="488" t="s">
        <v>18</v>
      </c>
      <c r="AO45" s="488">
        <v>7210002765</v>
      </c>
      <c r="AP45" s="488" t="s">
        <v>18</v>
      </c>
    </row>
    <row r="46" spans="1:42" ht="21.6" customHeight="1">
      <c r="A46" s="2">
        <v>45</v>
      </c>
      <c r="B46" s="2">
        <v>2543</v>
      </c>
      <c r="C46" s="4" t="s">
        <v>179</v>
      </c>
      <c r="D46" s="2" t="s">
        <v>6827</v>
      </c>
      <c r="F46" s="2" t="s">
        <v>6851</v>
      </c>
      <c r="G46" s="2" t="s">
        <v>6918</v>
      </c>
      <c r="H46" s="76" t="s">
        <v>6919</v>
      </c>
      <c r="I46" s="4" t="s">
        <v>6924</v>
      </c>
      <c r="J46" s="5" t="s">
        <v>6925</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9" t="s">
        <v>139</v>
      </c>
      <c r="AE46" s="270"/>
      <c r="AF46" s="270"/>
      <c r="AG46" s="297" t="s">
        <v>112</v>
      </c>
      <c r="AH46" s="270" t="s">
        <v>113</v>
      </c>
      <c r="AM46" s="488">
        <v>14700695</v>
      </c>
      <c r="AN46" s="488">
        <v>14700696</v>
      </c>
      <c r="AO46" s="488">
        <v>7210002768</v>
      </c>
      <c r="AP46" s="488" t="s">
        <v>18</v>
      </c>
    </row>
    <row r="47" spans="1:42" ht="21.6" customHeight="1">
      <c r="A47" s="2">
        <v>46</v>
      </c>
      <c r="B47" s="2">
        <v>2759</v>
      </c>
      <c r="C47" s="4" t="s">
        <v>2233</v>
      </c>
      <c r="D47" s="2" t="s">
        <v>6822</v>
      </c>
      <c r="F47" s="2" t="s">
        <v>6851</v>
      </c>
      <c r="G47" s="2" t="s">
        <v>6918</v>
      </c>
      <c r="H47" s="76" t="s">
        <v>6919</v>
      </c>
      <c r="I47" s="4" t="s">
        <v>6926</v>
      </c>
      <c r="J47" s="5" t="s">
        <v>6927</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9" t="s">
        <v>139</v>
      </c>
      <c r="AE47" s="270"/>
      <c r="AF47" s="270"/>
      <c r="AG47" s="297" t="s">
        <v>112</v>
      </c>
      <c r="AH47" s="270" t="s">
        <v>113</v>
      </c>
      <c r="AM47" s="488">
        <v>14700825</v>
      </c>
      <c r="AN47" s="488">
        <v>14700826</v>
      </c>
      <c r="AO47" s="488">
        <v>7210002769</v>
      </c>
      <c r="AP47" s="488" t="s">
        <v>18</v>
      </c>
    </row>
    <row r="48" spans="1:42" ht="21.6" customHeight="1">
      <c r="A48" s="2">
        <v>47</v>
      </c>
      <c r="B48" s="2">
        <v>3741</v>
      </c>
      <c r="C48" s="4" t="s">
        <v>712</v>
      </c>
      <c r="D48" s="2" t="s">
        <v>6816</v>
      </c>
      <c r="F48" s="2" t="s">
        <v>6851</v>
      </c>
      <c r="G48" s="2" t="s">
        <v>6918</v>
      </c>
      <c r="H48" s="76" t="s">
        <v>6919</v>
      </c>
      <c r="I48" s="4" t="s">
        <v>6928</v>
      </c>
      <c r="J48" s="5" t="s">
        <v>6929</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9" t="s">
        <v>139</v>
      </c>
      <c r="AE48" s="270"/>
      <c r="AF48" s="270"/>
      <c r="AG48" s="297" t="s">
        <v>112</v>
      </c>
      <c r="AH48" s="270"/>
      <c r="AM48" s="488">
        <v>14701495</v>
      </c>
      <c r="AN48" s="488">
        <v>14701496</v>
      </c>
      <c r="AO48" s="488" t="s">
        <v>6895</v>
      </c>
      <c r="AP48" s="488" t="s">
        <v>6895</v>
      </c>
    </row>
    <row r="49" spans="1:42" ht="21.6" customHeight="1">
      <c r="A49" s="2">
        <v>48</v>
      </c>
      <c r="B49" s="2">
        <v>3983</v>
      </c>
      <c r="C49" s="4" t="s">
        <v>716</v>
      </c>
      <c r="D49" s="2" t="s">
        <v>6816</v>
      </c>
      <c r="F49" s="2" t="s">
        <v>6851</v>
      </c>
      <c r="G49" s="2" t="s">
        <v>6918</v>
      </c>
      <c r="H49" s="76" t="s">
        <v>6919</v>
      </c>
      <c r="I49" s="4" t="s">
        <v>6930</v>
      </c>
      <c r="J49" s="5" t="s">
        <v>6931</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9" t="s">
        <v>139</v>
      </c>
      <c r="AE49" s="270" t="s">
        <v>6811</v>
      </c>
      <c r="AF49" s="270"/>
      <c r="AG49" s="297" t="s">
        <v>112</v>
      </c>
      <c r="AH49" s="270" t="s">
        <v>113</v>
      </c>
      <c r="AM49" s="488">
        <v>14701751</v>
      </c>
      <c r="AN49" s="488">
        <v>14701752</v>
      </c>
      <c r="AO49" s="488">
        <v>7210002784</v>
      </c>
      <c r="AP49" s="488" t="s">
        <v>18</v>
      </c>
    </row>
    <row r="50" spans="1:42" ht="21.6" customHeight="1">
      <c r="A50" s="2">
        <v>49</v>
      </c>
      <c r="B50" s="2">
        <v>4083</v>
      </c>
      <c r="C50" s="4" t="s">
        <v>230</v>
      </c>
      <c r="D50" s="2" t="s">
        <v>6816</v>
      </c>
      <c r="F50" s="2" t="s">
        <v>6851</v>
      </c>
      <c r="G50" s="2" t="s">
        <v>6918</v>
      </c>
      <c r="H50" s="76" t="s">
        <v>6919</v>
      </c>
      <c r="I50" s="4" t="s">
        <v>6932</v>
      </c>
      <c r="J50" s="5" t="s">
        <v>6933</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9" t="s">
        <v>139</v>
      </c>
      <c r="AE50" s="270"/>
      <c r="AF50" s="270"/>
      <c r="AG50" s="297" t="s">
        <v>112</v>
      </c>
      <c r="AH50" s="270" t="s">
        <v>113</v>
      </c>
      <c r="AM50" s="488">
        <v>14702047</v>
      </c>
      <c r="AN50" s="488">
        <v>14702048</v>
      </c>
      <c r="AO50" s="488">
        <v>7210002786</v>
      </c>
      <c r="AP50" s="488" t="s">
        <v>18</v>
      </c>
    </row>
    <row r="51" spans="1:42" ht="21.6" customHeight="1">
      <c r="A51" s="2">
        <v>50</v>
      </c>
      <c r="B51" s="2">
        <v>4134</v>
      </c>
      <c r="C51" s="4" t="s">
        <v>705</v>
      </c>
      <c r="D51" s="2" t="s">
        <v>6816</v>
      </c>
      <c r="F51" s="2" t="s">
        <v>6851</v>
      </c>
      <c r="G51" s="2" t="s">
        <v>6918</v>
      </c>
      <c r="H51" s="76" t="s">
        <v>6919</v>
      </c>
      <c r="I51" s="4" t="s">
        <v>6934</v>
      </c>
      <c r="J51" s="5" t="s">
        <v>6935</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9" t="s">
        <v>139</v>
      </c>
      <c r="AE51" s="270"/>
      <c r="AF51" s="270"/>
      <c r="AG51" s="297" t="s">
        <v>112</v>
      </c>
      <c r="AH51" s="270" t="s">
        <v>113</v>
      </c>
      <c r="AM51" s="488">
        <v>14701865</v>
      </c>
      <c r="AN51" s="488">
        <v>14701866</v>
      </c>
      <c r="AO51" s="488">
        <v>7210002790</v>
      </c>
      <c r="AP51" s="488" t="s">
        <v>18</v>
      </c>
    </row>
    <row r="52" spans="1:42" ht="21.6" customHeight="1">
      <c r="A52" s="2">
        <v>51</v>
      </c>
      <c r="B52" s="2">
        <v>4184</v>
      </c>
      <c r="C52" s="4" t="s">
        <v>1847</v>
      </c>
      <c r="D52" s="2" t="s">
        <v>6816</v>
      </c>
      <c r="F52" s="2" t="s">
        <v>6851</v>
      </c>
      <c r="G52" s="2" t="s">
        <v>6918</v>
      </c>
      <c r="H52" s="76" t="s">
        <v>6919</v>
      </c>
      <c r="I52" s="4" t="s">
        <v>6936</v>
      </c>
      <c r="J52" s="5" t="s">
        <v>6937</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9" t="s">
        <v>139</v>
      </c>
      <c r="AE52" s="270"/>
      <c r="AF52" s="270"/>
      <c r="AG52" s="297" t="s">
        <v>112</v>
      </c>
      <c r="AH52" s="270" t="s">
        <v>113</v>
      </c>
      <c r="AM52" s="488">
        <v>14702081</v>
      </c>
      <c r="AN52" s="488">
        <v>14702082</v>
      </c>
      <c r="AO52" s="488">
        <v>7210002792</v>
      </c>
      <c r="AP52" s="488" t="s">
        <v>18</v>
      </c>
    </row>
    <row r="53" spans="1:42" ht="21.6" customHeight="1">
      <c r="A53" s="2">
        <v>52</v>
      </c>
      <c r="B53" s="2" t="s">
        <v>55</v>
      </c>
      <c r="C53" s="4" t="s">
        <v>1568</v>
      </c>
      <c r="D53" s="2" t="s">
        <v>6822</v>
      </c>
      <c r="F53" s="2" t="s">
        <v>6851</v>
      </c>
      <c r="G53" s="2" t="s">
        <v>6918</v>
      </c>
      <c r="H53" s="76" t="s">
        <v>6919</v>
      </c>
      <c r="I53" s="4" t="s">
        <v>6938</v>
      </c>
      <c r="J53" s="5" t="s">
        <v>6939</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9" t="s">
        <v>139</v>
      </c>
      <c r="AE53" s="270"/>
      <c r="AF53" s="270"/>
      <c r="AG53" s="297" t="s">
        <v>112</v>
      </c>
      <c r="AH53" s="270" t="s">
        <v>113</v>
      </c>
      <c r="AM53" s="488">
        <v>14700395</v>
      </c>
      <c r="AN53" s="488">
        <v>14700396</v>
      </c>
      <c r="AO53" s="488">
        <v>7210002825</v>
      </c>
      <c r="AP53" s="488" t="s">
        <v>18</v>
      </c>
    </row>
    <row r="54" spans="1:42" ht="21.6" customHeight="1">
      <c r="A54" s="2">
        <v>53</v>
      </c>
      <c r="B54" s="2">
        <v>2209</v>
      </c>
      <c r="C54" s="4" t="s">
        <v>2009</v>
      </c>
      <c r="D54" s="2" t="s">
        <v>6816</v>
      </c>
      <c r="F54" s="2" t="s">
        <v>6851</v>
      </c>
      <c r="G54" s="2" t="s">
        <v>6940</v>
      </c>
      <c r="H54" s="76" t="s">
        <v>6941</v>
      </c>
      <c r="I54" s="4" t="s">
        <v>6942</v>
      </c>
      <c r="J54" s="5" t="s">
        <v>6943</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9" t="s">
        <v>139</v>
      </c>
      <c r="AE54" s="270"/>
      <c r="AF54" s="270"/>
      <c r="AG54" s="297" t="s">
        <v>112</v>
      </c>
      <c r="AH54" s="270" t="s">
        <v>113</v>
      </c>
      <c r="AM54" s="488">
        <v>14700517</v>
      </c>
      <c r="AN54" s="488">
        <v>14700518</v>
      </c>
      <c r="AO54" s="488">
        <v>7210002759</v>
      </c>
      <c r="AP54" s="488" t="s">
        <v>18</v>
      </c>
    </row>
    <row r="55" spans="1:42" ht="21.6" customHeight="1">
      <c r="A55" s="2">
        <v>54</v>
      </c>
      <c r="B55" s="2">
        <v>2222</v>
      </c>
      <c r="C55" s="4" t="s">
        <v>209</v>
      </c>
      <c r="D55" s="2" t="s">
        <v>6816</v>
      </c>
      <c r="F55" s="2" t="s">
        <v>6851</v>
      </c>
      <c r="G55" s="2" t="s">
        <v>6940</v>
      </c>
      <c r="H55" s="76" t="s">
        <v>6941</v>
      </c>
      <c r="I55" s="4" t="s">
        <v>6944</v>
      </c>
      <c r="J55" s="5" t="s">
        <v>6945</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9" t="s">
        <v>139</v>
      </c>
      <c r="AE55" s="270"/>
      <c r="AF55" s="270"/>
      <c r="AG55" s="297" t="s">
        <v>112</v>
      </c>
      <c r="AH55" s="270" t="s">
        <v>113</v>
      </c>
      <c r="AM55" s="488">
        <v>14700523</v>
      </c>
      <c r="AN55" s="488">
        <v>14700524</v>
      </c>
      <c r="AO55" s="488">
        <v>7210002760</v>
      </c>
      <c r="AP55" s="488" t="s">
        <v>18</v>
      </c>
    </row>
    <row r="56" spans="1:42" ht="21.6" customHeight="1">
      <c r="A56" s="2">
        <v>55</v>
      </c>
      <c r="B56" s="2">
        <v>2349</v>
      </c>
      <c r="C56" s="4" t="s">
        <v>564</v>
      </c>
      <c r="D56" s="2" t="s">
        <v>6816</v>
      </c>
      <c r="F56" s="2" t="s">
        <v>6851</v>
      </c>
      <c r="G56" s="2" t="s">
        <v>6940</v>
      </c>
      <c r="H56" s="76" t="s">
        <v>6941</v>
      </c>
      <c r="I56" s="4" t="s">
        <v>6946</v>
      </c>
      <c r="J56" s="5" t="s">
        <v>6947</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9" t="s">
        <v>139</v>
      </c>
      <c r="AE56" s="270"/>
      <c r="AF56" s="270"/>
      <c r="AG56" s="297" t="s">
        <v>112</v>
      </c>
      <c r="AH56" s="270" t="s">
        <v>113</v>
      </c>
      <c r="AM56" s="488">
        <v>14700609</v>
      </c>
      <c r="AN56" s="488">
        <v>14700610</v>
      </c>
      <c r="AO56" s="488">
        <v>7210002766</v>
      </c>
      <c r="AP56" s="488" t="s">
        <v>18</v>
      </c>
    </row>
    <row r="57" spans="1:42" ht="21.6" customHeight="1">
      <c r="A57" s="2">
        <v>56</v>
      </c>
      <c r="B57" s="2">
        <v>3840</v>
      </c>
      <c r="C57" s="4" t="s">
        <v>728</v>
      </c>
      <c r="D57" s="2" t="s">
        <v>6816</v>
      </c>
      <c r="F57" s="2" t="s">
        <v>6851</v>
      </c>
      <c r="G57" s="2" t="s">
        <v>6940</v>
      </c>
      <c r="H57" s="76" t="s">
        <v>6941</v>
      </c>
      <c r="I57" s="4" t="s">
        <v>6948</v>
      </c>
      <c r="J57" s="5" t="s">
        <v>6949</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9" t="s">
        <v>139</v>
      </c>
      <c r="AE57" s="270"/>
      <c r="AF57" s="270"/>
      <c r="AG57" s="297" t="s">
        <v>112</v>
      </c>
      <c r="AH57" s="270" t="s">
        <v>113</v>
      </c>
      <c r="AM57" s="488">
        <v>14701551</v>
      </c>
      <c r="AN57" s="488">
        <v>14701552</v>
      </c>
      <c r="AO57" s="488">
        <v>7210002781</v>
      </c>
      <c r="AP57" s="488" t="s">
        <v>18</v>
      </c>
    </row>
    <row r="58" spans="1:42" ht="21.6" customHeight="1">
      <c r="A58" s="2">
        <v>57</v>
      </c>
      <c r="B58" s="2">
        <v>3957</v>
      </c>
      <c r="C58" s="4" t="s">
        <v>559</v>
      </c>
      <c r="D58" s="2" t="s">
        <v>6816</v>
      </c>
      <c r="F58" s="2" t="s">
        <v>6851</v>
      </c>
      <c r="G58" s="2" t="s">
        <v>6940</v>
      </c>
      <c r="H58" s="76" t="s">
        <v>6941</v>
      </c>
      <c r="I58" s="4" t="s">
        <v>6950</v>
      </c>
      <c r="J58" s="5" t="s">
        <v>6951</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9" t="s">
        <v>139</v>
      </c>
      <c r="AE58" s="270"/>
      <c r="AF58" s="270"/>
      <c r="AG58" s="297" t="s">
        <v>112</v>
      </c>
      <c r="AH58" s="270" t="s">
        <v>113</v>
      </c>
      <c r="AM58" s="488">
        <v>14701661</v>
      </c>
      <c r="AN58" s="488">
        <v>14701662</v>
      </c>
      <c r="AO58" s="488">
        <v>7210002783</v>
      </c>
      <c r="AP58" s="488" t="s">
        <v>18</v>
      </c>
    </row>
    <row r="59" spans="1:42" ht="21.6" customHeight="1">
      <c r="A59" s="2">
        <v>58</v>
      </c>
      <c r="B59" s="2">
        <v>4191</v>
      </c>
      <c r="C59" s="4" t="s">
        <v>893</v>
      </c>
      <c r="D59" s="2" t="s">
        <v>6816</v>
      </c>
      <c r="F59" s="2" t="s">
        <v>6851</v>
      </c>
      <c r="G59" s="2" t="s">
        <v>6940</v>
      </c>
      <c r="H59" s="76" t="s">
        <v>6941</v>
      </c>
      <c r="I59" s="4" t="s">
        <v>6952</v>
      </c>
      <c r="J59" s="5" t="s">
        <v>6953</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9" t="s">
        <v>139</v>
      </c>
      <c r="AE59" s="270"/>
      <c r="AF59" s="270"/>
      <c r="AG59" s="297" t="s">
        <v>112</v>
      </c>
      <c r="AH59" s="270" t="s">
        <v>113</v>
      </c>
      <c r="AM59" s="488">
        <v>14701923</v>
      </c>
      <c r="AN59" s="488">
        <v>14701924</v>
      </c>
      <c r="AO59" s="488">
        <v>7210002793</v>
      </c>
      <c r="AP59" s="488">
        <v>7210002794</v>
      </c>
    </row>
    <row r="60" spans="1:42" ht="21.6" customHeight="1">
      <c r="A60" s="2">
        <v>59</v>
      </c>
      <c r="B60" s="2">
        <v>4196</v>
      </c>
      <c r="C60" s="4" t="s">
        <v>225</v>
      </c>
      <c r="D60" s="2" t="s">
        <v>6827</v>
      </c>
      <c r="F60" s="2" t="s">
        <v>6851</v>
      </c>
      <c r="G60" s="2" t="s">
        <v>6940</v>
      </c>
      <c r="H60" s="76" t="s">
        <v>6941</v>
      </c>
      <c r="I60" s="4" t="s">
        <v>6954</v>
      </c>
      <c r="J60" s="5" t="s">
        <v>6955</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9" t="s">
        <v>139</v>
      </c>
      <c r="AE60" s="270"/>
      <c r="AF60" s="270"/>
      <c r="AG60" s="297" t="s">
        <v>112</v>
      </c>
      <c r="AH60" s="270" t="s">
        <v>113</v>
      </c>
      <c r="AM60" s="488">
        <v>14701943</v>
      </c>
      <c r="AN60" s="488">
        <v>14701944</v>
      </c>
      <c r="AO60" s="488">
        <v>7210002795</v>
      </c>
      <c r="AP60" s="488" t="s">
        <v>18</v>
      </c>
    </row>
    <row r="61" spans="1:42" ht="21.6" customHeight="1">
      <c r="A61" s="2">
        <v>60</v>
      </c>
      <c r="B61" s="2">
        <v>4241</v>
      </c>
      <c r="C61" s="4" t="s">
        <v>736</v>
      </c>
      <c r="D61" s="2" t="s">
        <v>6822</v>
      </c>
      <c r="F61" s="2" t="s">
        <v>6851</v>
      </c>
      <c r="G61" s="2" t="s">
        <v>6940</v>
      </c>
      <c r="H61" s="76" t="s">
        <v>6941</v>
      </c>
      <c r="I61" s="4" t="s">
        <v>6956</v>
      </c>
      <c r="J61" s="5" t="s">
        <v>6957</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9" t="s">
        <v>139</v>
      </c>
      <c r="AE61" s="270" t="s">
        <v>6811</v>
      </c>
      <c r="AF61" s="270"/>
      <c r="AG61" s="297" t="s">
        <v>112</v>
      </c>
      <c r="AH61" s="270" t="s">
        <v>113</v>
      </c>
      <c r="AM61" s="488">
        <v>14702017</v>
      </c>
      <c r="AN61" s="488">
        <v>14702018</v>
      </c>
      <c r="AO61" s="488">
        <v>7210002797</v>
      </c>
      <c r="AP61" s="488" t="s">
        <v>18</v>
      </c>
    </row>
    <row r="62" spans="1:42" ht="21.6" customHeight="1">
      <c r="A62" s="2">
        <v>61</v>
      </c>
      <c r="B62" s="2" t="s">
        <v>88</v>
      </c>
      <c r="C62" s="4" t="s">
        <v>4583</v>
      </c>
      <c r="D62" s="2" t="s">
        <v>6816</v>
      </c>
      <c r="F62" s="2" t="s">
        <v>6851</v>
      </c>
      <c r="G62" s="2" t="s">
        <v>6940</v>
      </c>
      <c r="H62" s="76" t="s">
        <v>6941</v>
      </c>
      <c r="I62" s="4" t="s">
        <v>6958</v>
      </c>
      <c r="J62" s="5" t="s">
        <v>6959</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9" t="s">
        <v>139</v>
      </c>
      <c r="AE62" s="270"/>
      <c r="AF62" s="270"/>
      <c r="AG62" s="297" t="s">
        <v>112</v>
      </c>
      <c r="AH62" s="270" t="s">
        <v>113</v>
      </c>
      <c r="AM62" s="488">
        <v>14700277</v>
      </c>
      <c r="AN62" s="488" t="s">
        <v>18</v>
      </c>
      <c r="AO62" s="488">
        <v>7210002823</v>
      </c>
      <c r="AP62" s="488" t="s">
        <v>18</v>
      </c>
    </row>
    <row r="63" spans="1:42" ht="21.6" customHeight="1">
      <c r="A63" s="2">
        <v>62</v>
      </c>
      <c r="B63" s="2">
        <v>2042</v>
      </c>
      <c r="C63" s="4" t="s">
        <v>1608</v>
      </c>
      <c r="D63" s="2" t="s">
        <v>6816</v>
      </c>
      <c r="F63" s="2" t="s">
        <v>6851</v>
      </c>
      <c r="G63" s="2" t="s">
        <v>6960</v>
      </c>
      <c r="H63" s="76" t="s">
        <v>6961</v>
      </c>
      <c r="I63" s="4" t="s">
        <v>6962</v>
      </c>
      <c r="J63" s="5" t="s">
        <v>6963</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9" t="s">
        <v>139</v>
      </c>
      <c r="AE63" s="270"/>
      <c r="AF63" s="270"/>
      <c r="AG63" s="297" t="s">
        <v>112</v>
      </c>
      <c r="AH63" s="270" t="s">
        <v>113</v>
      </c>
      <c r="AM63" s="488">
        <v>14700423</v>
      </c>
      <c r="AN63" s="488">
        <v>14700424</v>
      </c>
      <c r="AO63" s="488">
        <v>7210002758</v>
      </c>
      <c r="AP63" s="488" t="s">
        <v>18</v>
      </c>
    </row>
    <row r="64" spans="1:42" ht="21.6" customHeight="1">
      <c r="A64" s="2">
        <v>63</v>
      </c>
      <c r="B64" s="2">
        <v>2935</v>
      </c>
      <c r="C64" s="4" t="s">
        <v>1600</v>
      </c>
      <c r="D64" s="2" t="s">
        <v>6816</v>
      </c>
      <c r="F64" s="2" t="s">
        <v>6851</v>
      </c>
      <c r="G64" s="2" t="s">
        <v>6960</v>
      </c>
      <c r="H64" s="76" t="s">
        <v>6961</v>
      </c>
      <c r="I64" s="4" t="s">
        <v>6964</v>
      </c>
      <c r="J64" s="5" t="s">
        <v>6965</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9" t="s">
        <v>139</v>
      </c>
      <c r="AE64" s="270"/>
      <c r="AF64" s="270"/>
      <c r="AG64" s="297" t="s">
        <v>112</v>
      </c>
      <c r="AH64" s="270" t="s">
        <v>113</v>
      </c>
      <c r="AM64" s="488">
        <v>14700929</v>
      </c>
      <c r="AN64" s="488">
        <v>14700930</v>
      </c>
      <c r="AO64" s="488">
        <v>7210002771</v>
      </c>
      <c r="AP64" s="488" t="s">
        <v>18</v>
      </c>
    </row>
    <row r="65" spans="1:42" ht="21.6" customHeight="1">
      <c r="A65" s="2">
        <v>64</v>
      </c>
      <c r="B65" s="2">
        <v>4312</v>
      </c>
      <c r="C65" s="4" t="s">
        <v>940</v>
      </c>
      <c r="D65" s="2" t="s">
        <v>6816</v>
      </c>
      <c r="F65" s="2" t="s">
        <v>6851</v>
      </c>
      <c r="G65" s="2" t="s">
        <v>6960</v>
      </c>
      <c r="H65" s="76" t="s">
        <v>6961</v>
      </c>
      <c r="I65" s="4" t="s">
        <v>6966</v>
      </c>
      <c r="J65" s="5" t="s">
        <v>6967</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9" t="s">
        <v>139</v>
      </c>
      <c r="AE65" s="270"/>
      <c r="AF65" s="270"/>
      <c r="AG65" s="297" t="s">
        <v>112</v>
      </c>
      <c r="AH65" s="270" t="s">
        <v>113</v>
      </c>
      <c r="AM65" s="488">
        <v>14702113</v>
      </c>
      <c r="AN65" s="488">
        <v>14702114</v>
      </c>
      <c r="AO65" s="488">
        <v>7210002799</v>
      </c>
      <c r="AP65" s="488" t="s">
        <v>18</v>
      </c>
    </row>
    <row r="66" spans="1:42" ht="21.6" customHeight="1">
      <c r="A66" s="2">
        <v>65</v>
      </c>
      <c r="B66" s="2">
        <v>4539</v>
      </c>
      <c r="C66" s="4" t="s">
        <v>1868</v>
      </c>
      <c r="D66" s="2" t="s">
        <v>6822</v>
      </c>
      <c r="F66" s="2" t="s">
        <v>6851</v>
      </c>
      <c r="G66" s="2" t="s">
        <v>6960</v>
      </c>
      <c r="H66" s="76" t="s">
        <v>6961</v>
      </c>
      <c r="I66" s="4" t="s">
        <v>6968</v>
      </c>
      <c r="J66" s="5" t="s">
        <v>6969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9" t="s">
        <v>139</v>
      </c>
      <c r="AE66" s="270"/>
      <c r="AF66" s="270" t="s">
        <v>111</v>
      </c>
      <c r="AG66" s="297" t="s">
        <v>112</v>
      </c>
      <c r="AH66" s="270" t="s">
        <v>113</v>
      </c>
      <c r="AM66" s="488">
        <v>14702567</v>
      </c>
      <c r="AN66" s="488">
        <v>14702568</v>
      </c>
      <c r="AO66" s="488">
        <v>7210002804</v>
      </c>
      <c r="AP66" s="488" t="s">
        <v>18</v>
      </c>
    </row>
    <row r="67" spans="1:42" ht="21.6" customHeight="1">
      <c r="A67" s="2">
        <v>66</v>
      </c>
      <c r="B67" s="2">
        <v>4560</v>
      </c>
      <c r="C67" s="4" t="s">
        <v>1596</v>
      </c>
      <c r="D67" s="2" t="s">
        <v>6822</v>
      </c>
      <c r="F67" s="2" t="s">
        <v>6851</v>
      </c>
      <c r="G67" s="2" t="s">
        <v>6960</v>
      </c>
      <c r="H67" s="76" t="s">
        <v>6961</v>
      </c>
      <c r="I67" s="4" t="s">
        <v>6970</v>
      </c>
      <c r="J67" s="5" t="s">
        <v>6971</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9" t="s">
        <v>139</v>
      </c>
      <c r="AE67" s="270"/>
      <c r="AF67" s="270" t="s">
        <v>111</v>
      </c>
      <c r="AG67" s="297" t="s">
        <v>112</v>
      </c>
      <c r="AH67" s="270" t="s">
        <v>113</v>
      </c>
      <c r="AM67" s="488">
        <v>14702467</v>
      </c>
      <c r="AN67" s="488">
        <v>14702468</v>
      </c>
      <c r="AO67" s="488">
        <v>7210002805</v>
      </c>
      <c r="AP67" s="488" t="s">
        <v>18</v>
      </c>
    </row>
    <row r="68" spans="1:42" ht="21.6" customHeight="1">
      <c r="A68" s="2">
        <v>67</v>
      </c>
      <c r="B68" s="2">
        <v>4586</v>
      </c>
      <c r="C68" s="4" t="s">
        <v>720</v>
      </c>
      <c r="D68" s="2" t="s">
        <v>6816</v>
      </c>
      <c r="F68" s="2" t="s">
        <v>6851</v>
      </c>
      <c r="G68" s="2" t="s">
        <v>6960</v>
      </c>
      <c r="H68" s="76" t="s">
        <v>6961</v>
      </c>
      <c r="I68" s="4" t="s">
        <v>6972</v>
      </c>
      <c r="J68" s="5" t="s">
        <v>6973</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9" t="s">
        <v>139</v>
      </c>
      <c r="AE68" s="270"/>
      <c r="AF68" s="270" t="s">
        <v>111</v>
      </c>
      <c r="AG68" s="297" t="s">
        <v>112</v>
      </c>
      <c r="AH68" s="270"/>
      <c r="AM68" s="488">
        <v>14702487</v>
      </c>
      <c r="AN68" s="488">
        <v>14702488</v>
      </c>
      <c r="AO68" s="488" t="s">
        <v>6895</v>
      </c>
      <c r="AP68" s="488" t="s">
        <v>6895</v>
      </c>
    </row>
    <row r="69" spans="1:42" ht="21.6" customHeight="1">
      <c r="A69" s="2">
        <v>68</v>
      </c>
      <c r="B69" s="2">
        <v>4804</v>
      </c>
      <c r="C69" s="4" t="s">
        <v>1864</v>
      </c>
      <c r="D69" s="2" t="s">
        <v>6822</v>
      </c>
      <c r="F69" s="2" t="s">
        <v>6851</v>
      </c>
      <c r="G69" s="2" t="s">
        <v>6960</v>
      </c>
      <c r="H69" s="76" t="s">
        <v>6961</v>
      </c>
      <c r="I69" s="4" t="s">
        <v>6974</v>
      </c>
      <c r="J69" s="5" t="s">
        <v>6975</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9" t="s">
        <v>139</v>
      </c>
      <c r="AE69" s="270"/>
      <c r="AF69" s="270"/>
      <c r="AG69" s="297" t="s">
        <v>112</v>
      </c>
      <c r="AH69" s="270" t="s">
        <v>113</v>
      </c>
      <c r="AM69" s="488">
        <v>14702811</v>
      </c>
      <c r="AN69" s="488">
        <v>14702812</v>
      </c>
      <c r="AO69" s="488">
        <v>7210002807</v>
      </c>
      <c r="AP69" s="488" t="s">
        <v>18</v>
      </c>
    </row>
    <row r="70" spans="1:42" ht="21.6" customHeight="1">
      <c r="A70" s="2">
        <v>69</v>
      </c>
      <c r="B70" s="2" t="s">
        <v>83</v>
      </c>
      <c r="C70" s="4" t="s">
        <v>1583</v>
      </c>
      <c r="D70" s="2" t="s">
        <v>6822</v>
      </c>
      <c r="F70" s="2" t="s">
        <v>6851</v>
      </c>
      <c r="G70" s="2" t="s">
        <v>6960</v>
      </c>
      <c r="H70" s="76" t="s">
        <v>6961</v>
      </c>
      <c r="I70" s="4" t="s">
        <v>6976</v>
      </c>
      <c r="J70" s="5" t="s">
        <v>6977</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9" t="s">
        <v>139</v>
      </c>
      <c r="AE70" s="270"/>
      <c r="AF70" s="270"/>
      <c r="AG70" s="297" t="s">
        <v>112</v>
      </c>
      <c r="AH70" s="270" t="s">
        <v>113</v>
      </c>
      <c r="AM70" s="488">
        <v>14700135</v>
      </c>
      <c r="AN70" s="488">
        <v>14700136</v>
      </c>
      <c r="AO70" s="488">
        <v>7210002815</v>
      </c>
      <c r="AP70" s="488" t="s">
        <v>18</v>
      </c>
    </row>
    <row r="71" spans="1:42" ht="21.6" customHeight="1">
      <c r="A71" s="2">
        <v>70</v>
      </c>
      <c r="B71" s="2" t="s">
        <v>87</v>
      </c>
      <c r="C71" s="4" t="s">
        <v>591</v>
      </c>
      <c r="D71" s="2" t="s">
        <v>6816</v>
      </c>
      <c r="F71" s="2" t="s">
        <v>6851</v>
      </c>
      <c r="G71" s="2" t="s">
        <v>6960</v>
      </c>
      <c r="H71" s="76" t="s">
        <v>6961</v>
      </c>
      <c r="I71" s="4" t="s">
        <v>6978</v>
      </c>
      <c r="J71" s="5" t="s">
        <v>6979</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9" t="s">
        <v>139</v>
      </c>
      <c r="AE71" s="270"/>
      <c r="AF71" s="270"/>
      <c r="AG71" s="297" t="s">
        <v>112</v>
      </c>
      <c r="AH71" s="270"/>
      <c r="AM71" s="488">
        <v>14700281</v>
      </c>
      <c r="AN71" s="488">
        <v>14700282</v>
      </c>
      <c r="AO71" s="488" t="s">
        <v>6895</v>
      </c>
      <c r="AP71" s="488" t="s">
        <v>6895</v>
      </c>
    </row>
    <row r="72" spans="1:42" ht="21.6" customHeight="1">
      <c r="A72" s="2">
        <v>71</v>
      </c>
      <c r="B72" s="2">
        <v>2014</v>
      </c>
      <c r="C72" s="4" t="s">
        <v>752</v>
      </c>
      <c r="D72" s="2" t="s">
        <v>6816</v>
      </c>
      <c r="F72" s="2" t="s">
        <v>6851</v>
      </c>
      <c r="G72" s="2" t="s">
        <v>6980</v>
      </c>
      <c r="H72" s="76" t="s">
        <v>6981</v>
      </c>
      <c r="I72" s="4" t="s">
        <v>6982</v>
      </c>
      <c r="J72" s="5" t="s">
        <v>6983</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9" t="s">
        <v>139</v>
      </c>
      <c r="AE72" s="270" t="s">
        <v>6811</v>
      </c>
      <c r="AF72" s="270"/>
      <c r="AG72" s="297" t="s">
        <v>112</v>
      </c>
      <c r="AH72" s="270" t="s">
        <v>113</v>
      </c>
      <c r="AM72" s="488">
        <v>14700413</v>
      </c>
      <c r="AN72" s="488">
        <v>14700414</v>
      </c>
      <c r="AO72" s="488">
        <v>7210002757</v>
      </c>
      <c r="AP72" s="488" t="s">
        <v>18</v>
      </c>
    </row>
    <row r="73" spans="1:42" ht="21.6" customHeight="1">
      <c r="A73" s="2">
        <v>72</v>
      </c>
      <c r="B73" s="2">
        <v>2259</v>
      </c>
      <c r="C73" s="4" t="s">
        <v>1227</v>
      </c>
      <c r="D73" s="2" t="s">
        <v>6822</v>
      </c>
      <c r="F73" s="2" t="s">
        <v>6851</v>
      </c>
      <c r="G73" s="2" t="s">
        <v>6980</v>
      </c>
      <c r="H73" s="76" t="s">
        <v>6981</v>
      </c>
      <c r="I73" s="4" t="s">
        <v>6984</v>
      </c>
      <c r="J73" s="5" t="s">
        <v>6985</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9" t="s">
        <v>139</v>
      </c>
      <c r="AE73" s="270" t="s">
        <v>6811</v>
      </c>
      <c r="AF73" s="270"/>
      <c r="AG73" s="297" t="s">
        <v>112</v>
      </c>
      <c r="AH73" s="270" t="s">
        <v>113</v>
      </c>
      <c r="AM73" s="488">
        <v>14700537</v>
      </c>
      <c r="AN73" s="488">
        <v>14700538</v>
      </c>
      <c r="AO73" s="488">
        <v>7210002761</v>
      </c>
      <c r="AP73" s="488">
        <v>7210002762</v>
      </c>
    </row>
    <row r="74" spans="1:42" ht="21.6" customHeight="1">
      <c r="A74" s="2">
        <v>73</v>
      </c>
      <c r="B74" s="2">
        <v>2399</v>
      </c>
      <c r="C74" s="4" t="s">
        <v>188</v>
      </c>
      <c r="D74" s="2" t="s">
        <v>6827</v>
      </c>
      <c r="F74" s="2" t="s">
        <v>6851</v>
      </c>
      <c r="G74" s="2" t="s">
        <v>6980</v>
      </c>
      <c r="H74" s="76" t="s">
        <v>6981</v>
      </c>
      <c r="I74" s="4" t="s">
        <v>6986</v>
      </c>
      <c r="J74" s="5" t="s">
        <v>6987</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撤店</v>
      </c>
      <c r="AB74" s="270" t="str">
        <f>VLOOKUP(B74,門市主檔!A:B,2,FALSE)</f>
        <v>三重三陽店</v>
      </c>
      <c r="AC74" s="307"/>
      <c r="AD74" s="489" t="s">
        <v>139</v>
      </c>
      <c r="AE74" s="270"/>
      <c r="AF74" s="270"/>
      <c r="AG74" s="297" t="s">
        <v>112</v>
      </c>
      <c r="AH74" s="270" t="s">
        <v>113</v>
      </c>
      <c r="AM74" s="488" t="e">
        <v>#N/A</v>
      </c>
      <c r="AN74" s="488" t="e">
        <v>#N/A</v>
      </c>
      <c r="AO74" s="488" t="e">
        <v>#N/A</v>
      </c>
      <c r="AP74" s="488" t="e">
        <v>#N/A</v>
      </c>
    </row>
    <row r="75" spans="1:42" ht="21.6" customHeight="1">
      <c r="A75" s="2">
        <v>74</v>
      </c>
      <c r="B75" s="2">
        <v>2837</v>
      </c>
      <c r="C75" s="4" t="s">
        <v>875</v>
      </c>
      <c r="D75" s="2" t="s">
        <v>6822</v>
      </c>
      <c r="F75" s="2" t="s">
        <v>6851</v>
      </c>
      <c r="G75" s="2" t="s">
        <v>6980</v>
      </c>
      <c r="H75" s="76" t="s">
        <v>6981</v>
      </c>
      <c r="I75" s="4" t="s">
        <v>6988</v>
      </c>
      <c r="J75" s="5" t="s">
        <v>6989</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9" t="s">
        <v>139</v>
      </c>
      <c r="AE75" s="270"/>
      <c r="AF75" s="270"/>
      <c r="AG75" s="297" t="s">
        <v>112</v>
      </c>
      <c r="AH75" s="270" t="s">
        <v>113</v>
      </c>
      <c r="AM75" s="488">
        <v>14700983</v>
      </c>
      <c r="AN75" s="488">
        <v>14700984</v>
      </c>
      <c r="AO75" s="488">
        <v>7210002770</v>
      </c>
      <c r="AP75" s="488" t="s">
        <v>18</v>
      </c>
    </row>
    <row r="76" spans="1:42" ht="21.6" customHeight="1">
      <c r="A76" s="2">
        <v>75</v>
      </c>
      <c r="B76" s="2">
        <v>3676</v>
      </c>
      <c r="C76" s="4" t="s">
        <v>879</v>
      </c>
      <c r="D76" s="2" t="s">
        <v>6816</v>
      </c>
      <c r="F76" s="2" t="s">
        <v>6851</v>
      </c>
      <c r="G76" s="2" t="s">
        <v>6980</v>
      </c>
      <c r="H76" s="76" t="s">
        <v>6981</v>
      </c>
      <c r="I76" s="4" t="s">
        <v>6990</v>
      </c>
      <c r="J76" s="5" t="s">
        <v>6991</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9" t="s">
        <v>139</v>
      </c>
      <c r="AE76" s="270"/>
      <c r="AF76" s="270"/>
      <c r="AG76" s="297" t="s">
        <v>112</v>
      </c>
      <c r="AH76" s="270" t="s">
        <v>113</v>
      </c>
      <c r="AM76" s="488">
        <v>14701419</v>
      </c>
      <c r="AN76" s="488">
        <v>14701420</v>
      </c>
      <c r="AO76" s="488">
        <v>7210002777</v>
      </c>
      <c r="AP76" s="488" t="s">
        <v>18</v>
      </c>
    </row>
    <row r="77" spans="1:42" ht="21.6" customHeight="1">
      <c r="A77" s="2">
        <v>76</v>
      </c>
      <c r="B77" s="2">
        <v>4029</v>
      </c>
      <c r="C77" s="4" t="s">
        <v>2237</v>
      </c>
      <c r="D77" s="2" t="s">
        <v>6816</v>
      </c>
      <c r="F77" s="2" t="s">
        <v>6851</v>
      </c>
      <c r="G77" s="2" t="s">
        <v>6980</v>
      </c>
      <c r="H77" s="76" t="s">
        <v>6981</v>
      </c>
      <c r="I77" s="4" t="s">
        <v>6992</v>
      </c>
      <c r="J77" s="5" t="s">
        <v>6993</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9" t="s">
        <v>139</v>
      </c>
      <c r="AE77" s="270" t="s">
        <v>6811</v>
      </c>
      <c r="AF77" s="270"/>
      <c r="AG77" s="297" t="s">
        <v>112</v>
      </c>
      <c r="AH77" s="270" t="s">
        <v>113</v>
      </c>
      <c r="AM77" s="488">
        <v>14701717</v>
      </c>
      <c r="AN77" s="488">
        <v>14701718</v>
      </c>
      <c r="AO77" s="488">
        <v>7210002785</v>
      </c>
      <c r="AP77" s="488" t="s">
        <v>18</v>
      </c>
    </row>
    <row r="78" spans="1:42" ht="21.6" customHeight="1">
      <c r="A78" s="2">
        <v>77</v>
      </c>
      <c r="B78" s="2">
        <v>4084</v>
      </c>
      <c r="C78" s="4" t="s">
        <v>697</v>
      </c>
      <c r="D78" s="2" t="s">
        <v>6827</v>
      </c>
      <c r="F78" s="2" t="s">
        <v>6851</v>
      </c>
      <c r="G78" s="2" t="s">
        <v>6980</v>
      </c>
      <c r="H78" s="76" t="s">
        <v>6981</v>
      </c>
      <c r="I78" s="4" t="s">
        <v>6994</v>
      </c>
      <c r="J78" s="5" t="s">
        <v>6995</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9" t="s">
        <v>139</v>
      </c>
      <c r="AE78" s="270" t="s">
        <v>6811</v>
      </c>
      <c r="AF78" s="270"/>
      <c r="AG78" s="297" t="s">
        <v>112</v>
      </c>
      <c r="AH78" s="270" t="s">
        <v>113</v>
      </c>
      <c r="AM78" s="488">
        <v>14701797</v>
      </c>
      <c r="AN78" s="488">
        <v>14701798</v>
      </c>
      <c r="AO78" s="488">
        <v>7210002787</v>
      </c>
      <c r="AP78" s="488" t="s">
        <v>18</v>
      </c>
    </row>
    <row r="79" spans="1:42" ht="21.6" customHeight="1">
      <c r="A79" s="2">
        <v>78</v>
      </c>
      <c r="B79" s="2">
        <v>4260</v>
      </c>
      <c r="C79" s="4" t="s">
        <v>693</v>
      </c>
      <c r="D79" s="2" t="s">
        <v>6822</v>
      </c>
      <c r="F79" s="2" t="s">
        <v>6851</v>
      </c>
      <c r="G79" s="2" t="s">
        <v>6980</v>
      </c>
      <c r="H79" s="76" t="s">
        <v>6981</v>
      </c>
      <c r="I79" s="4" t="s">
        <v>6996</v>
      </c>
      <c r="J79" s="5" t="s">
        <v>6997</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9" t="s">
        <v>139</v>
      </c>
      <c r="AE79" s="270"/>
      <c r="AF79" s="270"/>
      <c r="AG79" s="297" t="s">
        <v>112</v>
      </c>
      <c r="AH79" s="270" t="s">
        <v>113</v>
      </c>
      <c r="AM79" s="488">
        <v>14702055</v>
      </c>
      <c r="AN79" s="488">
        <v>14702056</v>
      </c>
      <c r="AO79" s="488">
        <v>7210002798</v>
      </c>
      <c r="AP79" s="488" t="s">
        <v>18</v>
      </c>
    </row>
    <row r="80" spans="1:42" ht="21.6" customHeight="1">
      <c r="A80" s="2">
        <v>79</v>
      </c>
      <c r="B80" s="2" t="s">
        <v>79</v>
      </c>
      <c r="C80" s="4" t="s">
        <v>871</v>
      </c>
      <c r="D80" s="2" t="s">
        <v>6816</v>
      </c>
      <c r="F80" s="2" t="s">
        <v>6851</v>
      </c>
      <c r="G80" s="2" t="s">
        <v>6980</v>
      </c>
      <c r="H80" s="76" t="s">
        <v>6981</v>
      </c>
      <c r="I80" s="4" t="s">
        <v>6998</v>
      </c>
      <c r="J80" s="5" t="s">
        <v>6999</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9" t="s">
        <v>139</v>
      </c>
      <c r="AE80" s="270"/>
      <c r="AF80" s="270"/>
      <c r="AG80" s="297" t="s">
        <v>112</v>
      </c>
      <c r="AH80" s="270" t="s">
        <v>113</v>
      </c>
      <c r="AM80" s="488">
        <v>14700131</v>
      </c>
      <c r="AN80" s="488">
        <v>14700132</v>
      </c>
      <c r="AO80" s="488">
        <v>7210002814</v>
      </c>
      <c r="AP80" s="488" t="s">
        <v>18</v>
      </c>
    </row>
    <row r="81" spans="1:42" ht="21.6" customHeight="1">
      <c r="A81" s="2">
        <v>80</v>
      </c>
      <c r="B81" s="6" t="s">
        <v>61</v>
      </c>
      <c r="C81" s="4" t="s">
        <v>913</v>
      </c>
      <c r="D81" s="2" t="s">
        <v>6822</v>
      </c>
      <c r="F81" s="2" t="s">
        <v>6851</v>
      </c>
      <c r="G81" s="2" t="s">
        <v>6980</v>
      </c>
      <c r="H81" s="76" t="s">
        <v>6981</v>
      </c>
      <c r="I81" s="4" t="s">
        <v>7000</v>
      </c>
      <c r="J81" s="5" t="s">
        <v>7001</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9" t="s">
        <v>139</v>
      </c>
      <c r="AE81" s="270" t="s">
        <v>6811</v>
      </c>
      <c r="AF81" s="270"/>
      <c r="AG81" s="297" t="s">
        <v>112</v>
      </c>
      <c r="AH81" s="270" t="s">
        <v>113</v>
      </c>
      <c r="AM81" s="488">
        <v>14700159</v>
      </c>
      <c r="AN81" s="488">
        <v>14700160</v>
      </c>
      <c r="AO81" s="488">
        <v>7210002817</v>
      </c>
      <c r="AP81" s="488" t="s">
        <v>18</v>
      </c>
    </row>
    <row r="82" spans="1:42" ht="21.6" customHeight="1">
      <c r="A82" s="2">
        <v>81</v>
      </c>
      <c r="B82" s="2">
        <v>5245</v>
      </c>
      <c r="C82" s="4" t="s">
        <v>302</v>
      </c>
      <c r="D82" s="2"/>
      <c r="F82" s="2"/>
      <c r="G82" s="2"/>
      <c r="H82" s="76"/>
      <c r="J82" s="5" t="s">
        <v>7002</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9" t="s">
        <v>139</v>
      </c>
      <c r="AE82" s="270"/>
      <c r="AF82" s="270"/>
      <c r="AG82" s="297" t="s">
        <v>112</v>
      </c>
      <c r="AH82" s="270" t="s">
        <v>113</v>
      </c>
      <c r="AM82" s="488">
        <v>14703693</v>
      </c>
      <c r="AN82" s="488">
        <v>14703694</v>
      </c>
      <c r="AO82" s="488">
        <v>7210002810</v>
      </c>
      <c r="AP82" s="488" t="s">
        <v>18</v>
      </c>
    </row>
    <row r="83" spans="1:42" ht="21.6" customHeight="1">
      <c r="A83" s="2">
        <v>82</v>
      </c>
      <c r="B83" s="2">
        <v>5316</v>
      </c>
      <c r="C83" s="4" t="s">
        <v>299</v>
      </c>
      <c r="D83" s="2"/>
      <c r="F83" s="2"/>
      <c r="G83" s="2"/>
      <c r="H83" s="76"/>
      <c r="J83" s="4" t="s">
        <v>7003</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9" t="s">
        <v>139</v>
      </c>
      <c r="AE83" s="270"/>
      <c r="AF83" s="270"/>
      <c r="AG83" s="297" t="s">
        <v>112</v>
      </c>
      <c r="AH83" s="270" t="s">
        <v>113</v>
      </c>
      <c r="AM83" s="488">
        <v>14703770</v>
      </c>
      <c r="AN83" s="488">
        <v>14703771</v>
      </c>
      <c r="AO83" s="488">
        <v>7210002811</v>
      </c>
      <c r="AP83" s="488" t="s">
        <v>18</v>
      </c>
    </row>
    <row r="84" spans="1:42" ht="21.6" customHeight="1">
      <c r="A84" s="2">
        <v>83</v>
      </c>
      <c r="B84" s="2">
        <v>5352</v>
      </c>
      <c r="C84" s="4" t="s">
        <v>2016</v>
      </c>
      <c r="D84" s="2"/>
      <c r="F84" s="2"/>
      <c r="G84" s="2"/>
      <c r="H84" s="76"/>
      <c r="J84" s="4" t="s">
        <v>7004</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9" t="s">
        <v>139</v>
      </c>
      <c r="AE84" s="270"/>
      <c r="AF84" s="270"/>
      <c r="AG84" s="297" t="s">
        <v>112</v>
      </c>
      <c r="AH84" s="270" t="s">
        <v>113</v>
      </c>
      <c r="AM84" s="488" t="s">
        <v>18</v>
      </c>
      <c r="AN84" s="488" t="s">
        <v>18</v>
      </c>
      <c r="AO84" s="488">
        <v>7210002812</v>
      </c>
      <c r="AP84" s="488" t="s">
        <v>18</v>
      </c>
    </row>
    <row r="85" spans="1:42" ht="21.6" customHeight="1">
      <c r="A85" s="2">
        <v>84</v>
      </c>
      <c r="B85" s="2">
        <v>5377</v>
      </c>
      <c r="C85" s="4" t="s">
        <v>183</v>
      </c>
      <c r="J85" s="5" t="s">
        <v>7005</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9" t="s">
        <v>139</v>
      </c>
      <c r="AE85" s="270"/>
      <c r="AF85" s="270"/>
      <c r="AG85" s="297" t="s">
        <v>112</v>
      </c>
      <c r="AH85" s="270"/>
      <c r="AM85" s="488" t="s">
        <v>18</v>
      </c>
      <c r="AN85" s="488" t="s">
        <v>18</v>
      </c>
      <c r="AO85" s="488" t="s">
        <v>6895</v>
      </c>
      <c r="AP85" s="488" t="s">
        <v>6895</v>
      </c>
    </row>
    <row r="86" spans="1:42" ht="21.6" customHeight="1">
      <c r="A86" s="2">
        <v>85</v>
      </c>
      <c r="B86" s="2">
        <v>5457</v>
      </c>
      <c r="C86" s="4" t="s">
        <v>243</v>
      </c>
      <c r="J86" s="5" t="s">
        <v>7006</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9" t="s">
        <v>139</v>
      </c>
      <c r="AE86" s="270"/>
      <c r="AF86" s="270"/>
      <c r="AG86" s="297" t="s">
        <v>112</v>
      </c>
      <c r="AH86" s="270"/>
      <c r="AM86" s="488">
        <v>14700601</v>
      </c>
      <c r="AN86" s="488">
        <v>14700602</v>
      </c>
      <c r="AO86" s="488" t="s">
        <v>6895</v>
      </c>
      <c r="AP86" s="488" t="s">
        <v>6895</v>
      </c>
    </row>
    <row r="87" spans="1:42" ht="21.6" customHeight="1">
      <c r="A87" s="2">
        <v>86</v>
      </c>
      <c r="B87" s="2">
        <v>5410</v>
      </c>
      <c r="C87" s="4" t="s">
        <v>232</v>
      </c>
      <c r="J87" s="5" t="s">
        <v>7007</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9" t="s">
        <v>139</v>
      </c>
      <c r="AE87" s="270"/>
      <c r="AF87" s="270"/>
      <c r="AG87" s="297" t="s">
        <v>112</v>
      </c>
      <c r="AH87" s="270"/>
      <c r="AM87" s="488" t="s">
        <v>18</v>
      </c>
      <c r="AN87" s="488" t="s">
        <v>18</v>
      </c>
      <c r="AO87" s="488" t="s">
        <v>6895</v>
      </c>
      <c r="AP87" s="488" t="s">
        <v>6895</v>
      </c>
    </row>
    <row r="88" spans="1:42" ht="21.6" customHeight="1">
      <c r="A88" s="2">
        <v>87</v>
      </c>
      <c r="B88" s="2">
        <v>5428</v>
      </c>
      <c r="C88" s="4" t="s">
        <v>145</v>
      </c>
      <c r="J88" s="5" t="s">
        <v>7008</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9" t="s">
        <v>139</v>
      </c>
      <c r="AE88" s="270"/>
      <c r="AF88" s="270"/>
      <c r="AG88" s="297" t="s">
        <v>112</v>
      </c>
      <c r="AH88" s="270"/>
      <c r="AM88" s="488" t="s">
        <v>18</v>
      </c>
      <c r="AN88" s="488" t="s">
        <v>18</v>
      </c>
      <c r="AO88" s="488" t="s">
        <v>6895</v>
      </c>
      <c r="AP88" s="488" t="s">
        <v>6895</v>
      </c>
    </row>
    <row r="89" spans="1:42" ht="21.6" customHeight="1">
      <c r="A89" s="2">
        <v>88</v>
      </c>
      <c r="B89" s="369">
        <v>5240</v>
      </c>
      <c r="C89" s="370" t="s">
        <v>4349</v>
      </c>
      <c r="J89" s="5" t="s">
        <v>7009</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9" t="s">
        <v>139</v>
      </c>
      <c r="AE89" s="270"/>
      <c r="AF89" s="270"/>
      <c r="AG89" s="297" t="s">
        <v>112</v>
      </c>
      <c r="AH89" s="270" t="s">
        <v>113</v>
      </c>
      <c r="AM89" s="488" t="s">
        <v>18</v>
      </c>
      <c r="AN89" s="488" t="s">
        <v>18</v>
      </c>
      <c r="AO89" s="488">
        <v>7210002976</v>
      </c>
      <c r="AP89" s="488" t="s">
        <v>18</v>
      </c>
    </row>
    <row r="90" spans="1:42" ht="21.6" customHeight="1">
      <c r="A90" s="2">
        <v>89</v>
      </c>
      <c r="B90" s="369">
        <v>2171</v>
      </c>
      <c r="C90" s="370" t="s">
        <v>4780</v>
      </c>
      <c r="J90" s="5" t="s">
        <v>7010</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9" t="s">
        <v>139</v>
      </c>
      <c r="AE90" s="270"/>
      <c r="AF90" s="270"/>
      <c r="AG90" s="297" t="s">
        <v>112</v>
      </c>
      <c r="AH90" s="270" t="s">
        <v>113</v>
      </c>
      <c r="AM90" s="488" t="s">
        <v>18</v>
      </c>
      <c r="AN90" s="488" t="s">
        <v>18</v>
      </c>
      <c r="AO90" s="488">
        <v>7210002961</v>
      </c>
      <c r="AP90" s="488" t="s">
        <v>18</v>
      </c>
    </row>
    <row r="91" spans="1:42" ht="21.6" customHeight="1">
      <c r="A91" s="2">
        <v>90</v>
      </c>
      <c r="B91" s="369">
        <v>2062</v>
      </c>
      <c r="C91" s="370" t="s">
        <v>3196</v>
      </c>
      <c r="J91" s="5" t="s">
        <v>7011</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9" t="s">
        <v>139</v>
      </c>
      <c r="AE91" s="270"/>
      <c r="AF91" s="270" t="s">
        <v>111</v>
      </c>
      <c r="AG91" s="297" t="s">
        <v>112</v>
      </c>
      <c r="AH91" s="270" t="s">
        <v>113</v>
      </c>
      <c r="AM91" s="488" t="s">
        <v>18</v>
      </c>
      <c r="AN91" s="488" t="s">
        <v>18</v>
      </c>
      <c r="AO91" s="488">
        <v>7210002960</v>
      </c>
      <c r="AP91" s="488" t="s">
        <v>18</v>
      </c>
    </row>
    <row r="92" spans="1:42" ht="21.6" customHeight="1">
      <c r="A92" s="2">
        <v>91</v>
      </c>
      <c r="B92" s="369">
        <v>2180</v>
      </c>
      <c r="C92" s="370" t="s">
        <v>3396</v>
      </c>
      <c r="J92" s="5" t="s">
        <v>7012</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9" t="s">
        <v>139</v>
      </c>
      <c r="AE92" s="270"/>
      <c r="AF92" s="270"/>
      <c r="AG92" s="297" t="s">
        <v>112</v>
      </c>
      <c r="AH92" s="270" t="s">
        <v>113</v>
      </c>
      <c r="AM92" s="488" t="s">
        <v>18</v>
      </c>
      <c r="AN92" s="488" t="s">
        <v>18</v>
      </c>
      <c r="AO92" s="488">
        <v>7210002962</v>
      </c>
      <c r="AP92" s="488" t="s">
        <v>18</v>
      </c>
    </row>
    <row r="93" spans="1:42" ht="21.6" customHeight="1">
      <c r="A93" s="2">
        <v>92</v>
      </c>
      <c r="B93" s="369">
        <v>2398</v>
      </c>
      <c r="C93" s="370" t="s">
        <v>3405</v>
      </c>
      <c r="J93" s="5" t="s">
        <v>7013</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9" t="s">
        <v>139</v>
      </c>
      <c r="AE93" s="270"/>
      <c r="AF93" s="270"/>
      <c r="AG93" s="297" t="s">
        <v>112</v>
      </c>
      <c r="AH93" s="270" t="s">
        <v>113</v>
      </c>
      <c r="AM93" s="488" t="s">
        <v>18</v>
      </c>
      <c r="AN93" s="488" t="s">
        <v>18</v>
      </c>
      <c r="AO93" s="488">
        <v>7210002963</v>
      </c>
      <c r="AP93" s="488" t="s">
        <v>18</v>
      </c>
    </row>
    <row r="94" spans="1:42" ht="21.6" customHeight="1">
      <c r="A94" s="2">
        <v>93</v>
      </c>
      <c r="B94" s="369">
        <v>2570</v>
      </c>
      <c r="C94" s="370" t="s">
        <v>3418</v>
      </c>
      <c r="J94" s="5" t="s">
        <v>7014</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9" t="s">
        <v>139</v>
      </c>
      <c r="AE94" s="270"/>
      <c r="AF94" s="270"/>
      <c r="AG94" s="297" t="s">
        <v>112</v>
      </c>
      <c r="AH94" s="270" t="s">
        <v>113</v>
      </c>
      <c r="AM94" s="488" t="s">
        <v>18</v>
      </c>
      <c r="AN94" s="488" t="s">
        <v>18</v>
      </c>
      <c r="AO94" s="488">
        <v>7210002964</v>
      </c>
      <c r="AP94" s="488" t="s">
        <v>18</v>
      </c>
    </row>
    <row r="95" spans="1:42" ht="21.6" customHeight="1">
      <c r="A95" s="2">
        <v>94</v>
      </c>
      <c r="B95" s="369">
        <v>2911</v>
      </c>
      <c r="C95" s="370" t="s">
        <v>2953</v>
      </c>
      <c r="J95" s="5" t="s">
        <v>7015</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9" t="s">
        <v>139</v>
      </c>
      <c r="AE95" s="270"/>
      <c r="AF95" s="270"/>
      <c r="AG95" s="297" t="s">
        <v>112</v>
      </c>
      <c r="AH95" s="270" t="s">
        <v>113</v>
      </c>
      <c r="AM95" s="488" t="s">
        <v>18</v>
      </c>
      <c r="AN95" s="488" t="s">
        <v>18</v>
      </c>
      <c r="AO95" s="488">
        <v>7210002965</v>
      </c>
      <c r="AP95" s="488" t="s">
        <v>18</v>
      </c>
    </row>
    <row r="96" spans="1:42" ht="21.6" customHeight="1">
      <c r="A96" s="2">
        <v>95</v>
      </c>
      <c r="B96" s="369">
        <v>3318</v>
      </c>
      <c r="C96" s="370" t="s">
        <v>3726</v>
      </c>
      <c r="J96" s="5" t="s">
        <v>7016</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9" t="s">
        <v>139</v>
      </c>
      <c r="AE96" s="270"/>
      <c r="AF96" s="270"/>
      <c r="AG96" s="297" t="s">
        <v>112</v>
      </c>
      <c r="AH96" s="270" t="s">
        <v>113</v>
      </c>
      <c r="AM96" s="488" t="s">
        <v>18</v>
      </c>
      <c r="AN96" s="488" t="s">
        <v>18</v>
      </c>
      <c r="AO96" s="488">
        <v>7210002966</v>
      </c>
      <c r="AP96" s="488" t="s">
        <v>18</v>
      </c>
    </row>
    <row r="97" spans="1:42" ht="21.6" customHeight="1">
      <c r="A97" s="2">
        <v>96</v>
      </c>
      <c r="B97" s="369" t="s">
        <v>89</v>
      </c>
      <c r="C97" s="370" t="s">
        <v>3463</v>
      </c>
      <c r="J97" s="5" t="s">
        <v>7017</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9" t="s">
        <v>139</v>
      </c>
      <c r="AE97" s="270"/>
      <c r="AF97" s="270"/>
      <c r="AG97" s="297" t="s">
        <v>112</v>
      </c>
      <c r="AH97" s="270" t="s">
        <v>113</v>
      </c>
      <c r="AM97" s="488" t="s">
        <v>18</v>
      </c>
      <c r="AN97" s="488" t="s">
        <v>18</v>
      </c>
      <c r="AO97" s="488">
        <v>7210002978</v>
      </c>
      <c r="AP97" s="488" t="s">
        <v>18</v>
      </c>
    </row>
    <row r="98" spans="1:42" ht="21.6" customHeight="1">
      <c r="A98" s="2">
        <v>97</v>
      </c>
      <c r="B98" s="369">
        <v>3883</v>
      </c>
      <c r="C98" s="370" t="s">
        <v>2556</v>
      </c>
      <c r="J98" s="5" t="s">
        <v>7018</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9" t="s">
        <v>139</v>
      </c>
      <c r="AE98" s="270"/>
      <c r="AF98" s="270"/>
      <c r="AG98" s="297" t="s">
        <v>112</v>
      </c>
      <c r="AH98" s="270" t="s">
        <v>113</v>
      </c>
      <c r="AM98" s="488" t="s">
        <v>18</v>
      </c>
      <c r="AN98" s="488" t="s">
        <v>18</v>
      </c>
      <c r="AO98" s="488">
        <v>7210002968</v>
      </c>
      <c r="AP98" s="488" t="s">
        <v>18</v>
      </c>
    </row>
    <row r="99" spans="1:42" ht="21.6" customHeight="1">
      <c r="A99" s="2">
        <v>98</v>
      </c>
      <c r="B99" s="369">
        <v>3913</v>
      </c>
      <c r="C99" s="370" t="s">
        <v>2372</v>
      </c>
      <c r="J99" s="5" t="s">
        <v>7019</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9" t="s">
        <v>139</v>
      </c>
      <c r="AE99" s="270"/>
      <c r="AF99" s="270"/>
      <c r="AG99" s="297" t="s">
        <v>112</v>
      </c>
      <c r="AH99" s="270" t="s">
        <v>113</v>
      </c>
      <c r="AM99" s="488" t="s">
        <v>18</v>
      </c>
      <c r="AN99" s="488" t="s">
        <v>18</v>
      </c>
      <c r="AO99" s="488">
        <v>7210002969</v>
      </c>
      <c r="AP99" s="488" t="s">
        <v>18</v>
      </c>
    </row>
    <row r="100" spans="1:42" ht="21.6" customHeight="1">
      <c r="A100" s="2">
        <v>99</v>
      </c>
      <c r="B100" s="369">
        <v>4020</v>
      </c>
      <c r="C100" s="370" t="s">
        <v>4282</v>
      </c>
      <c r="J100" s="5" t="s">
        <v>7020</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9" t="s">
        <v>139</v>
      </c>
      <c r="AE100" s="270"/>
      <c r="AF100" s="270"/>
      <c r="AG100" s="297" t="s">
        <v>112</v>
      </c>
      <c r="AH100" s="270" t="s">
        <v>113</v>
      </c>
      <c r="AM100" s="488" t="s">
        <v>18</v>
      </c>
      <c r="AN100" s="488" t="s">
        <v>18</v>
      </c>
      <c r="AO100" s="488">
        <v>7210002971</v>
      </c>
      <c r="AP100" s="488" t="s">
        <v>18</v>
      </c>
    </row>
    <row r="101" spans="1:42" ht="21.6" customHeight="1">
      <c r="A101" s="2">
        <v>100</v>
      </c>
      <c r="B101" s="369">
        <v>4536</v>
      </c>
      <c r="C101" s="370" t="s">
        <v>2958</v>
      </c>
      <c r="J101" s="5" t="s">
        <v>7021</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9" t="s">
        <v>139</v>
      </c>
      <c r="AE101" s="270"/>
      <c r="AF101" s="270" t="s">
        <v>111</v>
      </c>
      <c r="AG101" s="297" t="s">
        <v>112</v>
      </c>
      <c r="AH101" s="270" t="s">
        <v>113</v>
      </c>
      <c r="AM101" s="488" t="s">
        <v>18</v>
      </c>
      <c r="AN101" s="488" t="s">
        <v>18</v>
      </c>
      <c r="AO101" s="488">
        <v>7210002972</v>
      </c>
      <c r="AP101" s="488" t="s">
        <v>18</v>
      </c>
    </row>
    <row r="102" spans="1:42" ht="21.6" customHeight="1">
      <c r="A102" s="2">
        <v>101</v>
      </c>
      <c r="B102" s="369">
        <v>4573</v>
      </c>
      <c r="C102" s="370" t="s">
        <v>2963</v>
      </c>
      <c r="J102" s="5" t="s">
        <v>7022</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9" t="s">
        <v>139</v>
      </c>
      <c r="AE102" s="270"/>
      <c r="AF102" s="270"/>
      <c r="AG102" s="297" t="s">
        <v>112</v>
      </c>
      <c r="AH102" s="270" t="s">
        <v>113</v>
      </c>
      <c r="AM102" s="488" t="s">
        <v>18</v>
      </c>
      <c r="AN102" s="488" t="s">
        <v>18</v>
      </c>
      <c r="AO102" s="488">
        <v>7210002973</v>
      </c>
      <c r="AP102" s="488" t="s">
        <v>18</v>
      </c>
    </row>
    <row r="103" spans="1:42" ht="21.6" customHeight="1">
      <c r="A103" s="2">
        <v>102</v>
      </c>
      <c r="B103" s="369">
        <v>4748</v>
      </c>
      <c r="C103" s="370" t="s">
        <v>3299</v>
      </c>
      <c r="J103" s="5" t="s">
        <v>7023</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9" t="s">
        <v>139</v>
      </c>
      <c r="AE103" s="270"/>
      <c r="AF103" s="270" t="s">
        <v>111</v>
      </c>
      <c r="AG103" s="297" t="s">
        <v>112</v>
      </c>
      <c r="AH103" s="270" t="s">
        <v>113</v>
      </c>
      <c r="AM103" s="488" t="s">
        <v>18</v>
      </c>
      <c r="AN103" s="488" t="s">
        <v>18</v>
      </c>
      <c r="AO103" s="488">
        <v>7210002974</v>
      </c>
      <c r="AP103" s="488" t="s">
        <v>18</v>
      </c>
    </row>
    <row r="104" spans="1:42" ht="21.6" customHeight="1">
      <c r="A104" s="2">
        <v>103</v>
      </c>
      <c r="B104" s="369">
        <v>4770</v>
      </c>
      <c r="C104" s="370" t="s">
        <v>148</v>
      </c>
      <c r="J104" s="5" t="s">
        <v>7024</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9" t="s">
        <v>139</v>
      </c>
      <c r="AE104" s="270"/>
      <c r="AF104" s="270" t="s">
        <v>111</v>
      </c>
      <c r="AG104" s="297" t="s">
        <v>112</v>
      </c>
      <c r="AH104" s="270"/>
      <c r="AM104" s="488" t="s">
        <v>18</v>
      </c>
      <c r="AN104" s="488" t="s">
        <v>18</v>
      </c>
      <c r="AO104" s="488" t="s">
        <v>6895</v>
      </c>
      <c r="AP104" s="488" t="s">
        <v>6895</v>
      </c>
    </row>
    <row r="105" spans="1:42" ht="21.6" customHeight="1">
      <c r="A105" s="2">
        <v>104</v>
      </c>
      <c r="B105" s="369">
        <v>4970</v>
      </c>
      <c r="C105" s="370" t="s">
        <v>3062</v>
      </c>
      <c r="J105" s="5" t="s">
        <v>7025</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9" t="s">
        <v>139</v>
      </c>
      <c r="AE105" s="270"/>
      <c r="AF105" s="270"/>
      <c r="AG105" s="297" t="s">
        <v>112</v>
      </c>
      <c r="AH105" s="270" t="s">
        <v>113</v>
      </c>
      <c r="AM105" s="488" t="s">
        <v>18</v>
      </c>
      <c r="AN105" s="488" t="s">
        <v>18</v>
      </c>
      <c r="AO105" s="488">
        <v>7210002975</v>
      </c>
      <c r="AP105" s="488" t="s">
        <v>18</v>
      </c>
    </row>
    <row r="106" spans="1:42" ht="21.6" customHeight="1">
      <c r="A106" s="2">
        <v>105</v>
      </c>
      <c r="B106" s="369" t="s">
        <v>75</v>
      </c>
      <c r="C106" s="370" t="s">
        <v>3400</v>
      </c>
      <c r="J106" s="5" t="s">
        <v>7026</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9" t="s">
        <v>139</v>
      </c>
      <c r="AE106" s="270"/>
      <c r="AF106" s="270"/>
      <c r="AG106" s="297" t="s">
        <v>112</v>
      </c>
      <c r="AH106" s="270" t="s">
        <v>113</v>
      </c>
      <c r="AM106" s="488" t="s">
        <v>18</v>
      </c>
      <c r="AN106" s="488" t="s">
        <v>18</v>
      </c>
      <c r="AO106" s="488">
        <v>7210002979</v>
      </c>
      <c r="AP106" s="488" t="s">
        <v>18</v>
      </c>
    </row>
    <row r="107" spans="1:42" ht="21.6" customHeight="1">
      <c r="A107" s="2">
        <v>106</v>
      </c>
      <c r="B107" s="369">
        <v>4008</v>
      </c>
      <c r="C107" s="370" t="s">
        <v>3585</v>
      </c>
      <c r="J107" s="5" t="s">
        <v>7027</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9" t="s">
        <v>139</v>
      </c>
      <c r="AE107" s="270"/>
      <c r="AF107" s="270"/>
      <c r="AG107" s="297" t="s">
        <v>112</v>
      </c>
      <c r="AH107" s="270" t="s">
        <v>113</v>
      </c>
      <c r="AM107" s="488" t="s">
        <v>18</v>
      </c>
      <c r="AN107" s="488" t="s">
        <v>18</v>
      </c>
      <c r="AO107" s="488">
        <v>7210002970</v>
      </c>
      <c r="AP107" s="488" t="s">
        <v>18</v>
      </c>
    </row>
    <row r="108" spans="1:42" ht="21.6" customHeight="1">
      <c r="A108" s="2">
        <v>107</v>
      </c>
      <c r="B108" s="369">
        <v>3569</v>
      </c>
      <c r="C108" s="370" t="s">
        <v>3240</v>
      </c>
      <c r="J108" s="5" t="s">
        <v>7028</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9" t="s">
        <v>139</v>
      </c>
      <c r="AE108" s="270"/>
      <c r="AF108" s="270"/>
      <c r="AG108" s="297" t="s">
        <v>112</v>
      </c>
      <c r="AH108" s="270" t="s">
        <v>113</v>
      </c>
      <c r="AM108" s="488" t="s">
        <v>18</v>
      </c>
      <c r="AN108" s="488" t="s">
        <v>18</v>
      </c>
      <c r="AO108" s="488">
        <v>7210002967</v>
      </c>
      <c r="AP108" s="488" t="s">
        <v>18</v>
      </c>
    </row>
    <row r="109" spans="1:42" ht="21.6" customHeight="1">
      <c r="A109" s="2">
        <v>108</v>
      </c>
      <c r="B109" s="369" t="s">
        <v>64</v>
      </c>
      <c r="C109" s="370" t="s">
        <v>3339</v>
      </c>
      <c r="J109" s="5" t="s">
        <v>7029</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9" t="s">
        <v>139</v>
      </c>
      <c r="AE109" s="270"/>
      <c r="AF109" s="270"/>
      <c r="AG109" s="297" t="s">
        <v>112</v>
      </c>
      <c r="AH109" s="270"/>
      <c r="AM109" s="488" t="s">
        <v>18</v>
      </c>
      <c r="AN109" s="488" t="s">
        <v>18</v>
      </c>
      <c r="AO109" s="488" t="s">
        <v>6895</v>
      </c>
      <c r="AP109" s="488" t="s">
        <v>6895</v>
      </c>
    </row>
    <row r="110" spans="1:42" ht="21.6" customHeight="1">
      <c r="A110" s="2">
        <v>109</v>
      </c>
      <c r="B110" s="369" t="s">
        <v>82</v>
      </c>
      <c r="C110" s="370" t="s">
        <v>3468</v>
      </c>
      <c r="J110" s="5" t="s">
        <v>7030</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9" t="s">
        <v>139</v>
      </c>
      <c r="AE110" s="270"/>
      <c r="AF110" s="270"/>
      <c r="AG110" s="297" t="s">
        <v>112</v>
      </c>
      <c r="AH110" s="270" t="s">
        <v>113</v>
      </c>
      <c r="AM110" s="488" t="s">
        <v>18</v>
      </c>
      <c r="AN110" s="488" t="s">
        <v>18</v>
      </c>
      <c r="AO110" s="488">
        <v>7210002984</v>
      </c>
      <c r="AP110" s="488" t="s">
        <v>18</v>
      </c>
    </row>
    <row r="111" spans="1:42" ht="21.6" customHeight="1">
      <c r="A111" s="2">
        <v>110</v>
      </c>
      <c r="B111" s="369" t="s">
        <v>65</v>
      </c>
      <c r="C111" s="370" t="s">
        <v>3334</v>
      </c>
      <c r="J111" s="5" t="s">
        <v>7031</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9" t="s">
        <v>139</v>
      </c>
      <c r="AE111" s="270"/>
      <c r="AF111" s="270"/>
      <c r="AG111" s="297" t="s">
        <v>112</v>
      </c>
      <c r="AH111" s="270" t="s">
        <v>113</v>
      </c>
      <c r="AM111" s="488" t="s">
        <v>18</v>
      </c>
      <c r="AN111" s="488" t="s">
        <v>18</v>
      </c>
      <c r="AO111" s="488">
        <v>7210002983</v>
      </c>
      <c r="AP111" s="488" t="s">
        <v>18</v>
      </c>
    </row>
    <row r="112" spans="1:42" ht="21.6" customHeight="1">
      <c r="A112" s="2">
        <v>111</v>
      </c>
      <c r="B112" s="369" t="s">
        <v>62</v>
      </c>
      <c r="C112" s="370" t="s">
        <v>3226</v>
      </c>
      <c r="J112" s="5" t="s">
        <v>7032</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9" t="s">
        <v>139</v>
      </c>
      <c r="AE112" s="270"/>
      <c r="AF112" s="270"/>
      <c r="AG112" s="297" t="s">
        <v>112</v>
      </c>
      <c r="AH112" s="270" t="s">
        <v>113</v>
      </c>
      <c r="AM112" s="488" t="s">
        <v>18</v>
      </c>
      <c r="AN112" s="488" t="s">
        <v>18</v>
      </c>
      <c r="AO112" s="488">
        <v>7210002982</v>
      </c>
      <c r="AP112" s="488" t="s">
        <v>18</v>
      </c>
    </row>
    <row r="113" spans="1:42" ht="21.6" customHeight="1">
      <c r="A113" s="2">
        <v>112</v>
      </c>
      <c r="B113" s="369" t="s">
        <v>57</v>
      </c>
      <c r="C113" s="370" t="s">
        <v>7033</v>
      </c>
      <c r="J113" s="5" t="s">
        <v>7034</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9" t="s">
        <v>139</v>
      </c>
      <c r="AE113" s="270"/>
      <c r="AF113" s="270"/>
      <c r="AG113" s="297" t="s">
        <v>112</v>
      </c>
      <c r="AH113" s="270" t="s">
        <v>113</v>
      </c>
      <c r="AM113" s="488" t="s">
        <v>18</v>
      </c>
      <c r="AN113" s="488" t="s">
        <v>18</v>
      </c>
      <c r="AO113" s="488">
        <v>7210002980</v>
      </c>
      <c r="AP113" s="488" t="s">
        <v>18</v>
      </c>
    </row>
    <row r="114" spans="1:42" ht="21.6" customHeight="1">
      <c r="A114" s="2">
        <v>113</v>
      </c>
      <c r="B114" s="369" t="s">
        <v>90</v>
      </c>
      <c r="C114" s="370" t="s">
        <v>3422</v>
      </c>
      <c r="J114" s="5" t="s">
        <v>7035</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9" t="s">
        <v>139</v>
      </c>
      <c r="AE114" s="270"/>
      <c r="AF114" s="270"/>
      <c r="AG114" s="297" t="s">
        <v>112</v>
      </c>
      <c r="AH114" s="270" t="s">
        <v>113</v>
      </c>
      <c r="AM114" s="488" t="s">
        <v>18</v>
      </c>
      <c r="AN114" s="488" t="s">
        <v>18</v>
      </c>
      <c r="AO114" s="488">
        <v>7210002981</v>
      </c>
      <c r="AP114" s="488" t="s">
        <v>18</v>
      </c>
    </row>
    <row r="115" spans="1:42" ht="21.6" customHeight="1">
      <c r="A115" s="2">
        <v>114</v>
      </c>
      <c r="B115" s="369">
        <v>5401</v>
      </c>
      <c r="C115" s="370" t="s">
        <v>2980</v>
      </c>
      <c r="J115" s="5" t="s">
        <v>7036</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9" t="s">
        <v>139</v>
      </c>
      <c r="AE115" s="270"/>
      <c r="AF115" s="270"/>
      <c r="AG115" s="297" t="s">
        <v>112</v>
      </c>
      <c r="AH115" s="270" t="s">
        <v>113</v>
      </c>
      <c r="AM115" s="488" t="s">
        <v>18</v>
      </c>
      <c r="AN115" s="488" t="s">
        <v>18</v>
      </c>
      <c r="AO115" s="488">
        <v>7210002977</v>
      </c>
      <c r="AP115" s="488" t="s">
        <v>18</v>
      </c>
    </row>
    <row r="116" spans="1:42" ht="21.6" customHeight="1">
      <c r="A116" s="2">
        <v>115</v>
      </c>
      <c r="B116" s="369">
        <v>5399</v>
      </c>
      <c r="C116" s="370" t="s">
        <v>4374</v>
      </c>
      <c r="J116" s="5" t="s">
        <v>7037</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9" t="s">
        <v>139</v>
      </c>
      <c r="AE116" s="270"/>
      <c r="AF116" s="270"/>
      <c r="AG116" s="297" t="s">
        <v>112</v>
      </c>
      <c r="AH116" s="270"/>
      <c r="AM116" s="488" t="s">
        <v>18</v>
      </c>
      <c r="AN116" s="488" t="s">
        <v>18</v>
      </c>
      <c r="AO116" s="488" t="s">
        <v>6895</v>
      </c>
      <c r="AP116" s="488" t="s">
        <v>6895</v>
      </c>
    </row>
    <row r="117" spans="1:42" ht="21.6" customHeight="1">
      <c r="A117" s="2">
        <v>116</v>
      </c>
      <c r="B117" s="6">
        <v>2535</v>
      </c>
      <c r="C117" s="4" t="s">
        <v>1012</v>
      </c>
      <c r="D117" s="2" t="s">
        <v>6822</v>
      </c>
      <c r="F117" s="2" t="s">
        <v>6842</v>
      </c>
      <c r="G117" s="2" t="s">
        <v>7038</v>
      </c>
      <c r="H117" s="76" t="s">
        <v>7039</v>
      </c>
      <c r="I117" s="4" t="s">
        <v>7040</v>
      </c>
      <c r="J117" s="5" t="s">
        <v>7041</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9" t="s">
        <v>139</v>
      </c>
      <c r="AE117" s="270"/>
      <c r="AF117" s="270"/>
      <c r="AG117" s="297" t="s">
        <v>112</v>
      </c>
      <c r="AH117" s="270" t="s">
        <v>113</v>
      </c>
      <c r="AM117" s="488">
        <v>14700685</v>
      </c>
      <c r="AN117" s="488">
        <v>14700686</v>
      </c>
      <c r="AO117" s="488">
        <v>7210002828</v>
      </c>
      <c r="AP117" s="488" t="s">
        <v>18</v>
      </c>
    </row>
    <row r="118" spans="1:42" ht="21.6" customHeight="1">
      <c r="A118" s="2">
        <v>117</v>
      </c>
      <c r="B118" s="2">
        <v>2390</v>
      </c>
      <c r="C118" s="4" t="s">
        <v>1495</v>
      </c>
      <c r="D118" s="2" t="s">
        <v>6822</v>
      </c>
      <c r="F118" s="2" t="s">
        <v>6842</v>
      </c>
      <c r="G118" s="2" t="s">
        <v>7042</v>
      </c>
      <c r="H118" s="76" t="s">
        <v>7043</v>
      </c>
      <c r="I118" s="4" t="s">
        <v>7044</v>
      </c>
      <c r="J118" s="5" t="s">
        <v>7045</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9" t="s">
        <v>139</v>
      </c>
      <c r="AE118" s="270"/>
      <c r="AF118" s="270"/>
      <c r="AG118" s="297" t="s">
        <v>112</v>
      </c>
      <c r="AH118" s="270" t="s">
        <v>113</v>
      </c>
      <c r="AM118" s="488">
        <v>14700611</v>
      </c>
      <c r="AN118" s="488">
        <v>14700612</v>
      </c>
      <c r="AO118" s="488">
        <v>7210002827</v>
      </c>
      <c r="AP118" s="488" t="s">
        <v>18</v>
      </c>
    </row>
    <row r="119" spans="1:42" ht="21.6" customHeight="1">
      <c r="A119" s="2">
        <v>118</v>
      </c>
      <c r="B119" s="2">
        <v>2691</v>
      </c>
      <c r="C119" s="4" t="s">
        <v>803</v>
      </c>
      <c r="D119" s="2" t="s">
        <v>6827</v>
      </c>
      <c r="F119" s="2" t="s">
        <v>6842</v>
      </c>
      <c r="G119" s="2" t="s">
        <v>7042</v>
      </c>
      <c r="H119" s="76" t="s">
        <v>7043</v>
      </c>
      <c r="I119" s="4" t="s">
        <v>7046</v>
      </c>
      <c r="J119" s="5" t="s">
        <v>7047</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9" t="s">
        <v>139</v>
      </c>
      <c r="AE119" s="270"/>
      <c r="AF119" s="270"/>
      <c r="AG119" s="297" t="s">
        <v>112</v>
      </c>
      <c r="AH119" s="270" t="s">
        <v>113</v>
      </c>
      <c r="AM119" s="488">
        <v>14700795</v>
      </c>
      <c r="AN119" s="488">
        <v>14700796</v>
      </c>
      <c r="AO119" s="488">
        <v>7210002829</v>
      </c>
      <c r="AP119" s="488" t="s">
        <v>18</v>
      </c>
    </row>
    <row r="120" spans="1:42" ht="21.6" customHeight="1">
      <c r="A120" s="2">
        <v>119</v>
      </c>
      <c r="B120" s="2">
        <v>2325</v>
      </c>
      <c r="C120" s="4" t="s">
        <v>1343</v>
      </c>
      <c r="D120" s="2" t="s">
        <v>6822</v>
      </c>
      <c r="F120" s="2" t="s">
        <v>6834</v>
      </c>
      <c r="G120" s="2" t="s">
        <v>6835</v>
      </c>
      <c r="H120" s="76" t="s">
        <v>6836</v>
      </c>
      <c r="I120" s="4" t="s">
        <v>7048</v>
      </c>
      <c r="J120" s="5" t="s">
        <v>7049</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9" t="s">
        <v>139</v>
      </c>
      <c r="AE120" s="270"/>
      <c r="AF120" s="270"/>
      <c r="AG120" s="297" t="s">
        <v>112</v>
      </c>
      <c r="AH120" s="270" t="s">
        <v>113</v>
      </c>
      <c r="AM120" s="488">
        <v>14700733</v>
      </c>
      <c r="AN120" s="488">
        <v>14700734</v>
      </c>
      <c r="AO120" s="488">
        <v>7210002826</v>
      </c>
      <c r="AP120" s="488" t="s">
        <v>18</v>
      </c>
    </row>
    <row r="121" spans="1:42" ht="21.6" customHeight="1">
      <c r="A121" s="2">
        <v>120</v>
      </c>
      <c r="B121" s="2">
        <v>3227</v>
      </c>
      <c r="C121" s="4" t="s">
        <v>997</v>
      </c>
      <c r="D121" s="2" t="s">
        <v>6827</v>
      </c>
      <c r="F121" s="2" t="s">
        <v>6834</v>
      </c>
      <c r="G121" s="2" t="s">
        <v>6835</v>
      </c>
      <c r="H121" s="76" t="s">
        <v>6836</v>
      </c>
      <c r="I121" s="4" t="s">
        <v>7050</v>
      </c>
      <c r="J121" s="5" t="s">
        <v>7051</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9" t="s">
        <v>139</v>
      </c>
      <c r="AE121" s="270"/>
      <c r="AF121" s="270"/>
      <c r="AG121" s="297" t="s">
        <v>112</v>
      </c>
      <c r="AH121" s="270" t="s">
        <v>113</v>
      </c>
      <c r="AM121" s="488">
        <v>14701187</v>
      </c>
      <c r="AN121" s="488">
        <v>14701188</v>
      </c>
      <c r="AO121" s="488">
        <v>7210002830</v>
      </c>
      <c r="AP121" s="488" t="s">
        <v>18</v>
      </c>
    </row>
    <row r="122" spans="1:42" ht="21.6" customHeight="1">
      <c r="A122" s="2">
        <v>121</v>
      </c>
      <c r="B122" s="2">
        <v>3770</v>
      </c>
      <c r="C122" s="4" t="s">
        <v>1302</v>
      </c>
      <c r="D122" s="2" t="s">
        <v>6827</v>
      </c>
      <c r="F122" s="2" t="s">
        <v>6834</v>
      </c>
      <c r="G122" s="2" t="s">
        <v>6835</v>
      </c>
      <c r="H122" s="76" t="s">
        <v>6836</v>
      </c>
      <c r="I122" s="4" t="s">
        <v>7052</v>
      </c>
      <c r="J122" s="5" t="s">
        <v>7053</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9" t="s">
        <v>139</v>
      </c>
      <c r="AE122" s="270"/>
      <c r="AF122" s="270" t="s">
        <v>111</v>
      </c>
      <c r="AG122" s="297" t="s">
        <v>112</v>
      </c>
      <c r="AH122" s="270" t="s">
        <v>113</v>
      </c>
      <c r="AM122" s="488">
        <v>14701517</v>
      </c>
      <c r="AN122" s="488">
        <v>14701518</v>
      </c>
      <c r="AO122" s="488">
        <v>7210002831</v>
      </c>
      <c r="AP122" s="488" t="s">
        <v>18</v>
      </c>
    </row>
    <row r="123" spans="1:42" ht="21.6" customHeight="1">
      <c r="A123" s="2">
        <v>122</v>
      </c>
      <c r="B123" s="2">
        <v>3921</v>
      </c>
      <c r="C123" s="4" t="s">
        <v>1728</v>
      </c>
      <c r="D123" s="2" t="s">
        <v>6816</v>
      </c>
      <c r="F123" s="2" t="s">
        <v>6834</v>
      </c>
      <c r="G123" s="2" t="s">
        <v>6835</v>
      </c>
      <c r="H123" s="76" t="s">
        <v>6836</v>
      </c>
      <c r="I123" s="4" t="s">
        <v>7054</v>
      </c>
      <c r="J123" s="5" t="s">
        <v>7055</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9" t="s">
        <v>139</v>
      </c>
      <c r="AE123" s="270"/>
      <c r="AF123" s="270"/>
      <c r="AG123" s="297" t="s">
        <v>112</v>
      </c>
      <c r="AH123" s="270" t="s">
        <v>113</v>
      </c>
      <c r="AM123" s="488">
        <v>14701607</v>
      </c>
      <c r="AN123" s="488">
        <v>14701608</v>
      </c>
      <c r="AO123" s="488">
        <v>7210002832</v>
      </c>
      <c r="AP123" s="488" t="s">
        <v>18</v>
      </c>
    </row>
    <row r="124" spans="1:42" ht="21.6" customHeight="1">
      <c r="A124" s="2">
        <v>123</v>
      </c>
      <c r="B124" s="2">
        <v>4316</v>
      </c>
      <c r="C124" s="4" t="s">
        <v>1731</v>
      </c>
      <c r="D124" s="2" t="s">
        <v>6816</v>
      </c>
      <c r="F124" s="2" t="s">
        <v>6834</v>
      </c>
      <c r="G124" s="2" t="s">
        <v>6835</v>
      </c>
      <c r="H124" s="76" t="s">
        <v>6836</v>
      </c>
      <c r="I124" s="4" t="s">
        <v>7056</v>
      </c>
      <c r="J124" s="5" t="s">
        <v>7057</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9" t="s">
        <v>139</v>
      </c>
      <c r="AE124" s="270"/>
      <c r="AF124" s="270"/>
      <c r="AG124" s="297" t="s">
        <v>112</v>
      </c>
      <c r="AH124" s="270" t="s">
        <v>113</v>
      </c>
      <c r="AM124" s="488">
        <v>14702119</v>
      </c>
      <c r="AN124" s="488">
        <v>14702120</v>
      </c>
      <c r="AO124" s="488">
        <v>7210002833</v>
      </c>
      <c r="AP124" s="488" t="s">
        <v>18</v>
      </c>
    </row>
    <row r="125" spans="1:42" ht="21.6" customHeight="1">
      <c r="A125" s="2">
        <v>124</v>
      </c>
      <c r="B125" s="2">
        <v>4801</v>
      </c>
      <c r="C125" s="4" t="s">
        <v>1348</v>
      </c>
      <c r="D125" s="2" t="s">
        <v>6816</v>
      </c>
      <c r="F125" s="2" t="s">
        <v>6834</v>
      </c>
      <c r="G125" s="2" t="s">
        <v>6835</v>
      </c>
      <c r="H125" s="76" t="s">
        <v>6836</v>
      </c>
      <c r="I125" s="4" t="s">
        <v>7058</v>
      </c>
      <c r="J125" s="5" t="s">
        <v>7059</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9" t="s">
        <v>139</v>
      </c>
      <c r="AE125" s="270" t="s">
        <v>6811</v>
      </c>
      <c r="AF125" s="270"/>
      <c r="AG125" s="297" t="s">
        <v>112</v>
      </c>
      <c r="AH125" s="270" t="s">
        <v>113</v>
      </c>
      <c r="AM125" s="488">
        <v>14702913</v>
      </c>
      <c r="AN125" s="488">
        <v>14702914</v>
      </c>
      <c r="AO125" s="488">
        <v>7210002834</v>
      </c>
      <c r="AP125" s="488" t="s">
        <v>18</v>
      </c>
    </row>
    <row r="126" spans="1:42" ht="21.6" customHeight="1">
      <c r="A126" s="2">
        <v>125</v>
      </c>
      <c r="B126" s="2">
        <v>4819</v>
      </c>
      <c r="C126" s="4" t="s">
        <v>1351</v>
      </c>
      <c r="D126" s="2" t="s">
        <v>6822</v>
      </c>
      <c r="F126" s="2" t="s">
        <v>6834</v>
      </c>
      <c r="G126" s="2" t="s">
        <v>6835</v>
      </c>
      <c r="H126" s="76" t="s">
        <v>6836</v>
      </c>
      <c r="I126" s="4" t="s">
        <v>7060</v>
      </c>
      <c r="J126" s="5" t="s">
        <v>7061</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9" t="s">
        <v>139</v>
      </c>
      <c r="AE126" s="270" t="s">
        <v>6811</v>
      </c>
      <c r="AF126" s="270"/>
      <c r="AG126" s="297" t="s">
        <v>112</v>
      </c>
      <c r="AH126" s="270" t="s">
        <v>113</v>
      </c>
      <c r="AM126" s="488">
        <v>14702862</v>
      </c>
      <c r="AN126" s="488">
        <v>14702861</v>
      </c>
      <c r="AO126" s="488">
        <v>7210002835</v>
      </c>
      <c r="AP126" s="488" t="s">
        <v>18</v>
      </c>
    </row>
    <row r="127" spans="1:42" ht="21.6" customHeight="1">
      <c r="A127" s="2">
        <v>126</v>
      </c>
      <c r="B127" s="2">
        <v>5003</v>
      </c>
      <c r="C127" s="4" t="s">
        <v>2278</v>
      </c>
      <c r="D127" s="2" t="s">
        <v>6822</v>
      </c>
      <c r="F127" s="2" t="s">
        <v>6834</v>
      </c>
      <c r="G127" s="2" t="s">
        <v>6835</v>
      </c>
      <c r="H127" s="76" t="s">
        <v>6836</v>
      </c>
      <c r="I127" s="4" t="s">
        <v>7062</v>
      </c>
      <c r="J127" s="5" t="s">
        <v>7063</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9" t="s">
        <v>139</v>
      </c>
      <c r="AE127" s="270" t="s">
        <v>6811</v>
      </c>
      <c r="AF127" s="270"/>
      <c r="AG127" s="297" t="s">
        <v>112</v>
      </c>
      <c r="AH127" s="270" t="s">
        <v>113</v>
      </c>
      <c r="AM127" s="488">
        <v>14703115</v>
      </c>
      <c r="AN127" s="488">
        <v>14703116</v>
      </c>
      <c r="AO127" s="488">
        <v>7210002836</v>
      </c>
      <c r="AP127" s="488" t="s">
        <v>18</v>
      </c>
    </row>
    <row r="128" spans="1:42" ht="21.6" customHeight="1">
      <c r="A128" s="2">
        <v>127</v>
      </c>
      <c r="B128" s="2" t="s">
        <v>93</v>
      </c>
      <c r="C128" s="4" t="s">
        <v>248</v>
      </c>
      <c r="J128" s="5" t="s">
        <v>7041</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9" t="s">
        <v>139</v>
      </c>
      <c r="AE128" s="270"/>
      <c r="AF128" s="270"/>
      <c r="AG128" s="297" t="s">
        <v>112</v>
      </c>
      <c r="AH128" s="270"/>
      <c r="AM128" s="488">
        <v>14703235</v>
      </c>
      <c r="AN128" s="488" t="s">
        <v>18</v>
      </c>
      <c r="AO128" s="488" t="s">
        <v>6895</v>
      </c>
      <c r="AP128" s="488" t="s">
        <v>6895</v>
      </c>
    </row>
    <row r="129" spans="1:42" ht="21.6" customHeight="1">
      <c r="A129" s="2">
        <v>128</v>
      </c>
      <c r="B129" s="369">
        <v>3082</v>
      </c>
      <c r="C129" s="370" t="s">
        <v>3052</v>
      </c>
      <c r="J129" s="5" t="s">
        <v>7064</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9" t="s">
        <v>139</v>
      </c>
      <c r="AE129" s="270"/>
      <c r="AF129" s="270"/>
      <c r="AG129" s="297" t="s">
        <v>112</v>
      </c>
      <c r="AH129" s="270" t="s">
        <v>113</v>
      </c>
      <c r="AM129" s="488" t="s">
        <v>18</v>
      </c>
      <c r="AN129" s="488" t="s">
        <v>18</v>
      </c>
      <c r="AO129" s="488">
        <v>7210002987</v>
      </c>
      <c r="AP129" s="488" t="s">
        <v>18</v>
      </c>
    </row>
    <row r="130" spans="1:42" ht="21.6" customHeight="1">
      <c r="A130" s="2">
        <v>129</v>
      </c>
      <c r="B130" s="369">
        <v>2380</v>
      </c>
      <c r="C130" s="370" t="s">
        <v>3849</v>
      </c>
      <c r="J130" s="5" t="s">
        <v>7065</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9" t="s">
        <v>139</v>
      </c>
      <c r="AE130" s="270"/>
      <c r="AF130" s="270" t="s">
        <v>111</v>
      </c>
      <c r="AG130" s="297" t="s">
        <v>112</v>
      </c>
      <c r="AH130" s="270" t="s">
        <v>113</v>
      </c>
      <c r="AM130" s="488" t="s">
        <v>18</v>
      </c>
      <c r="AN130" s="488" t="s">
        <v>18</v>
      </c>
      <c r="AO130" s="488">
        <v>7210002985</v>
      </c>
      <c r="AP130" s="488" t="s">
        <v>18</v>
      </c>
    </row>
    <row r="131" spans="1:42" ht="21.6" customHeight="1">
      <c r="A131" s="2">
        <v>130</v>
      </c>
      <c r="B131" s="369">
        <v>2941</v>
      </c>
      <c r="C131" s="370" t="s">
        <v>7066</v>
      </c>
      <c r="J131" s="5" t="s">
        <v>7067</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9" t="s">
        <v>139</v>
      </c>
      <c r="AE131" s="270"/>
      <c r="AF131" s="270"/>
      <c r="AG131" s="297" t="s">
        <v>112</v>
      </c>
      <c r="AH131" s="270" t="s">
        <v>113</v>
      </c>
      <c r="AM131" s="488" t="s">
        <v>18</v>
      </c>
      <c r="AN131" s="488" t="s">
        <v>18</v>
      </c>
      <c r="AO131" s="488">
        <v>7210002986</v>
      </c>
      <c r="AP131" s="488" t="s">
        <v>18</v>
      </c>
    </row>
    <row r="132" spans="1:42" ht="21.6" customHeight="1">
      <c r="A132" s="2">
        <v>131</v>
      </c>
      <c r="B132" s="369">
        <v>3941</v>
      </c>
      <c r="C132" s="370" t="s">
        <v>2471</v>
      </c>
      <c r="J132" s="5" t="s">
        <v>7068</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9" t="s">
        <v>139</v>
      </c>
      <c r="AE132" s="270"/>
      <c r="AF132" s="270"/>
      <c r="AG132" s="297" t="s">
        <v>112</v>
      </c>
      <c r="AH132" s="270" t="s">
        <v>113</v>
      </c>
      <c r="AM132" s="488" t="s">
        <v>18</v>
      </c>
      <c r="AN132" s="488" t="s">
        <v>18</v>
      </c>
      <c r="AO132" s="488">
        <v>7210002988</v>
      </c>
      <c r="AP132" s="488" t="s">
        <v>18</v>
      </c>
    </row>
    <row r="133" spans="1:42" ht="21.6" customHeight="1">
      <c r="A133" s="2">
        <v>132</v>
      </c>
      <c r="B133" s="369">
        <v>3968</v>
      </c>
      <c r="C133" s="370" t="s">
        <v>3057</v>
      </c>
      <c r="J133" s="5" t="s">
        <v>7069</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9" t="s">
        <v>139</v>
      </c>
      <c r="AE133" s="270"/>
      <c r="AF133" s="270"/>
      <c r="AG133" s="297" t="s">
        <v>112</v>
      </c>
      <c r="AH133" s="270" t="s">
        <v>113</v>
      </c>
      <c r="AM133" s="488" t="s">
        <v>18</v>
      </c>
      <c r="AN133" s="488" t="s">
        <v>18</v>
      </c>
      <c r="AO133" s="488">
        <v>7210002989</v>
      </c>
      <c r="AP133" s="488" t="s">
        <v>18</v>
      </c>
    </row>
    <row r="134" spans="1:42" ht="21.6" customHeight="1">
      <c r="A134" s="2">
        <v>133</v>
      </c>
      <c r="B134" s="369">
        <v>4019</v>
      </c>
      <c r="C134" s="370" t="s">
        <v>3047</v>
      </c>
      <c r="J134" s="5" t="s">
        <v>7070</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9" t="s">
        <v>139</v>
      </c>
      <c r="AE134" s="270"/>
      <c r="AF134" s="270"/>
      <c r="AG134" s="297" t="s">
        <v>112</v>
      </c>
      <c r="AH134" s="270" t="s">
        <v>113</v>
      </c>
      <c r="AM134" s="488" t="s">
        <v>18</v>
      </c>
      <c r="AN134" s="488" t="s">
        <v>18</v>
      </c>
      <c r="AO134" s="488">
        <v>7210002990</v>
      </c>
      <c r="AP134" s="488" t="s">
        <v>18</v>
      </c>
    </row>
    <row r="135" spans="1:42" ht="21.6" customHeight="1">
      <c r="A135" s="2">
        <v>134</v>
      </c>
      <c r="B135" s="2">
        <v>4845</v>
      </c>
      <c r="C135" s="4" t="s">
        <v>2324</v>
      </c>
      <c r="D135" s="2" t="s">
        <v>6822</v>
      </c>
      <c r="F135" s="2" t="s">
        <v>6842</v>
      </c>
      <c r="G135" s="2" t="s">
        <v>6843</v>
      </c>
      <c r="H135" s="76" t="s">
        <v>6844</v>
      </c>
      <c r="I135" s="4" t="s">
        <v>7071</v>
      </c>
      <c r="J135" s="5" t="s">
        <v>7072</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9" t="s">
        <v>139</v>
      </c>
      <c r="AE135" s="270" t="s">
        <v>6811</v>
      </c>
      <c r="AF135" s="270"/>
      <c r="AG135" s="297" t="s">
        <v>112</v>
      </c>
      <c r="AH135" s="270" t="s">
        <v>113</v>
      </c>
      <c r="AM135" s="488">
        <v>14702943</v>
      </c>
      <c r="AN135" s="488">
        <v>14702944</v>
      </c>
      <c r="AO135" s="488">
        <v>7210002837</v>
      </c>
      <c r="AP135" s="488" t="s">
        <v>18</v>
      </c>
    </row>
    <row r="136" spans="1:42" ht="21.6" customHeight="1">
      <c r="A136" s="2">
        <v>135</v>
      </c>
      <c r="B136" s="2">
        <v>3752</v>
      </c>
      <c r="C136" s="4" t="s">
        <v>1024</v>
      </c>
      <c r="D136" s="2" t="s">
        <v>6816</v>
      </c>
      <c r="F136" s="2" t="s">
        <v>7073</v>
      </c>
      <c r="G136" s="2" t="s">
        <v>7074</v>
      </c>
      <c r="H136" s="76" t="s">
        <v>7075</v>
      </c>
      <c r="I136" s="4" t="s">
        <v>7076</v>
      </c>
      <c r="J136" s="5" t="s">
        <v>7077</v>
      </c>
      <c r="L136" s="497"/>
      <c r="N136" s="497"/>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4"/>
      <c r="AE136" s="270"/>
      <c r="AF136" s="270"/>
      <c r="AG136" s="297" t="s">
        <v>112</v>
      </c>
      <c r="AH136" s="270" t="s">
        <v>113</v>
      </c>
      <c r="AM136" s="488">
        <v>14701483</v>
      </c>
      <c r="AN136" s="488">
        <v>14701484</v>
      </c>
      <c r="AO136" s="488">
        <v>7210002850</v>
      </c>
      <c r="AP136" s="488" t="s">
        <v>18</v>
      </c>
    </row>
    <row r="137" spans="1:42" ht="21.6" customHeight="1">
      <c r="A137" s="2">
        <v>136</v>
      </c>
      <c r="B137" s="2">
        <v>4406</v>
      </c>
      <c r="C137" s="4" t="s">
        <v>1059</v>
      </c>
      <c r="D137" s="2" t="s">
        <v>6822</v>
      </c>
      <c r="F137" s="2" t="s">
        <v>7073</v>
      </c>
      <c r="G137" s="2" t="s">
        <v>7078</v>
      </c>
      <c r="H137" s="76" t="s">
        <v>7079</v>
      </c>
      <c r="I137" s="4" t="s">
        <v>7080</v>
      </c>
      <c r="J137" s="5" t="s">
        <v>7081</v>
      </c>
      <c r="L137" s="497"/>
      <c r="N137" s="497"/>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9" t="s">
        <v>139</v>
      </c>
      <c r="AE137" s="270"/>
      <c r="AF137" s="270" t="s">
        <v>111</v>
      </c>
      <c r="AG137" s="297" t="s">
        <v>112</v>
      </c>
      <c r="AH137" s="270"/>
      <c r="AM137" s="488">
        <v>14702441</v>
      </c>
      <c r="AN137" s="488">
        <v>14702442</v>
      </c>
      <c r="AO137" s="488" t="s">
        <v>6895</v>
      </c>
      <c r="AP137" s="488" t="s">
        <v>6895</v>
      </c>
    </row>
    <row r="138" spans="1:42" ht="21.6" customHeight="1">
      <c r="A138" s="2">
        <v>137</v>
      </c>
      <c r="B138" s="2">
        <v>2069</v>
      </c>
      <c r="C138" s="4" t="s">
        <v>2106</v>
      </c>
      <c r="D138" s="2" t="s">
        <v>6827</v>
      </c>
      <c r="F138" s="2" t="s">
        <v>7073</v>
      </c>
      <c r="G138" s="2" t="s">
        <v>7082</v>
      </c>
      <c r="H138" s="76" t="s">
        <v>7083</v>
      </c>
      <c r="I138" s="4" t="s">
        <v>7084</v>
      </c>
      <c r="J138" s="5" t="s">
        <v>7085</v>
      </c>
      <c r="L138" s="497"/>
      <c r="N138" s="497"/>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9" t="s">
        <v>139</v>
      </c>
      <c r="AE138" s="270"/>
      <c r="AF138" s="270"/>
      <c r="AG138" s="297" t="s">
        <v>112</v>
      </c>
      <c r="AH138" s="270" t="s">
        <v>113</v>
      </c>
      <c r="AM138" s="488">
        <v>14700439</v>
      </c>
      <c r="AN138" s="488">
        <v>14700440</v>
      </c>
      <c r="AO138" s="488">
        <v>7210002838</v>
      </c>
      <c r="AP138" s="488" t="s">
        <v>18</v>
      </c>
    </row>
    <row r="139" spans="1:42" ht="21.6" customHeight="1">
      <c r="A139" s="2">
        <v>138</v>
      </c>
      <c r="B139" s="2">
        <v>2154</v>
      </c>
      <c r="C139" s="4" t="s">
        <v>7086</v>
      </c>
      <c r="D139" s="2" t="s">
        <v>6816</v>
      </c>
      <c r="F139" s="2" t="s">
        <v>7073</v>
      </c>
      <c r="G139" s="2" t="s">
        <v>7082</v>
      </c>
      <c r="H139" s="76" t="s">
        <v>7083</v>
      </c>
      <c r="I139" s="4" t="s">
        <v>7087</v>
      </c>
      <c r="J139" s="5" t="s">
        <v>7088</v>
      </c>
      <c r="L139" s="497"/>
      <c r="N139" s="497"/>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9" t="s">
        <v>139</v>
      </c>
      <c r="AE139" s="270"/>
      <c r="AF139" s="270"/>
      <c r="AG139" s="297" t="s">
        <v>112</v>
      </c>
      <c r="AH139" s="270" t="s">
        <v>113</v>
      </c>
      <c r="AM139" s="488">
        <v>14700485</v>
      </c>
      <c r="AN139" s="488">
        <v>14700486</v>
      </c>
      <c r="AO139" s="488">
        <v>7210002839</v>
      </c>
      <c r="AP139" s="488" t="s">
        <v>18</v>
      </c>
    </row>
    <row r="140" spans="1:42" ht="21.6" customHeight="1">
      <c r="A140" s="2">
        <v>139</v>
      </c>
      <c r="B140" s="2">
        <v>2221</v>
      </c>
      <c r="C140" s="4" t="s">
        <v>686</v>
      </c>
      <c r="D140" s="2" t="s">
        <v>6816</v>
      </c>
      <c r="F140" s="2" t="s">
        <v>7073</v>
      </c>
      <c r="G140" s="2" t="s">
        <v>7082</v>
      </c>
      <c r="H140" s="76" t="s">
        <v>7083</v>
      </c>
      <c r="I140" s="4" t="s">
        <v>7089</v>
      </c>
      <c r="J140" s="5" t="s">
        <v>7090</v>
      </c>
      <c r="L140" s="497"/>
      <c r="N140" s="497"/>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9" t="s">
        <v>139</v>
      </c>
      <c r="AE140" s="270"/>
      <c r="AF140" s="270"/>
      <c r="AG140" s="297" t="s">
        <v>112</v>
      </c>
      <c r="AH140" s="270" t="s">
        <v>113</v>
      </c>
      <c r="AM140" s="488">
        <v>14700521</v>
      </c>
      <c r="AN140" s="488">
        <v>14700522</v>
      </c>
      <c r="AO140" s="488">
        <v>7210002840</v>
      </c>
      <c r="AP140" s="488" t="s">
        <v>18</v>
      </c>
    </row>
    <row r="141" spans="1:42" ht="21.6" customHeight="1">
      <c r="A141" s="2">
        <v>140</v>
      </c>
      <c r="B141" s="2">
        <v>2224</v>
      </c>
      <c r="C141" s="4" t="s">
        <v>1069</v>
      </c>
      <c r="D141" s="2" t="s">
        <v>6822</v>
      </c>
      <c r="F141" s="2" t="s">
        <v>7073</v>
      </c>
      <c r="G141" s="2" t="s">
        <v>7082</v>
      </c>
      <c r="H141" s="76" t="s">
        <v>7083</v>
      </c>
      <c r="I141" s="4" t="s">
        <v>7091</v>
      </c>
      <c r="J141" s="5" t="s">
        <v>7092</v>
      </c>
      <c r="L141" s="497"/>
      <c r="N141" s="497"/>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9" t="s">
        <v>139</v>
      </c>
      <c r="AE141" s="270"/>
      <c r="AF141" s="270"/>
      <c r="AG141" s="297" t="s">
        <v>112</v>
      </c>
      <c r="AH141" s="270" t="s">
        <v>113</v>
      </c>
      <c r="AM141" s="488">
        <v>14700527</v>
      </c>
      <c r="AN141" s="488">
        <v>14700528</v>
      </c>
      <c r="AO141" s="488">
        <v>7210002841</v>
      </c>
      <c r="AP141" s="488" t="s">
        <v>18</v>
      </c>
    </row>
    <row r="142" spans="1:42" ht="21.6" customHeight="1">
      <c r="A142" s="2">
        <v>141</v>
      </c>
      <c r="B142" s="2">
        <v>2746</v>
      </c>
      <c r="C142" s="4" t="s">
        <v>7093</v>
      </c>
      <c r="D142" s="2" t="s">
        <v>6816</v>
      </c>
      <c r="F142" s="2" t="s">
        <v>7073</v>
      </c>
      <c r="G142" s="2" t="s">
        <v>7082</v>
      </c>
      <c r="H142" s="76" t="s">
        <v>7083</v>
      </c>
      <c r="I142" s="4" t="s">
        <v>7094</v>
      </c>
      <c r="J142" s="5" t="s">
        <v>7095</v>
      </c>
      <c r="L142" s="497"/>
      <c r="N142" s="497"/>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9" t="s">
        <v>139</v>
      </c>
      <c r="AE142" s="270"/>
      <c r="AF142" s="270"/>
      <c r="AG142" s="297" t="s">
        <v>112</v>
      </c>
      <c r="AH142" s="270" t="s">
        <v>113</v>
      </c>
      <c r="AM142" s="488" t="s">
        <v>18</v>
      </c>
      <c r="AN142" s="488">
        <v>14700876</v>
      </c>
      <c r="AO142" s="488">
        <v>7210002844</v>
      </c>
      <c r="AP142" s="488" t="s">
        <v>18</v>
      </c>
    </row>
    <row r="143" spans="1:42" ht="21.6" customHeight="1">
      <c r="A143" s="2">
        <v>142</v>
      </c>
      <c r="B143" s="2">
        <v>3955</v>
      </c>
      <c r="C143" s="4" t="s">
        <v>670</v>
      </c>
      <c r="D143" s="2" t="s">
        <v>6822</v>
      </c>
      <c r="F143" s="2" t="s">
        <v>7073</v>
      </c>
      <c r="G143" s="2" t="s">
        <v>7082</v>
      </c>
      <c r="H143" s="76" t="s">
        <v>7083</v>
      </c>
      <c r="I143" s="4" t="s">
        <v>7096</v>
      </c>
      <c r="J143" s="5" t="s">
        <v>7097</v>
      </c>
      <c r="L143" s="497"/>
      <c r="N143" s="497"/>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9" t="s">
        <v>139</v>
      </c>
      <c r="AE143" s="270"/>
      <c r="AF143" s="270"/>
      <c r="AG143" s="297" t="s">
        <v>112</v>
      </c>
      <c r="AH143" s="270"/>
      <c r="AM143" s="488">
        <v>14701651</v>
      </c>
      <c r="AN143" s="488">
        <v>14701652</v>
      </c>
      <c r="AO143" s="488" t="s">
        <v>6895</v>
      </c>
      <c r="AP143" s="488" t="s">
        <v>6895</v>
      </c>
    </row>
    <row r="144" spans="1:42" ht="21.6" customHeight="1">
      <c r="A144" s="2">
        <v>143</v>
      </c>
      <c r="B144" s="2">
        <v>3962</v>
      </c>
      <c r="C144" s="4" t="s">
        <v>171</v>
      </c>
      <c r="D144" s="2" t="s">
        <v>6816</v>
      </c>
      <c r="F144" s="2" t="s">
        <v>7073</v>
      </c>
      <c r="G144" s="2" t="s">
        <v>7082</v>
      </c>
      <c r="H144" s="76" t="s">
        <v>7083</v>
      </c>
      <c r="I144" s="4" t="s">
        <v>7098</v>
      </c>
      <c r="J144" s="5" t="s">
        <v>7099</v>
      </c>
      <c r="L144" s="497"/>
      <c r="N144" s="497"/>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9" t="s">
        <v>139</v>
      </c>
      <c r="AE144" s="270"/>
      <c r="AF144" s="270" t="s">
        <v>111</v>
      </c>
      <c r="AG144" s="297" t="s">
        <v>112</v>
      </c>
      <c r="AH144" s="270" t="s">
        <v>113</v>
      </c>
      <c r="AM144" s="488">
        <v>14701667</v>
      </c>
      <c r="AN144" s="488">
        <v>14701668</v>
      </c>
      <c r="AO144" s="488">
        <v>7210002853</v>
      </c>
      <c r="AP144" s="488" t="s">
        <v>18</v>
      </c>
    </row>
    <row r="145" spans="1:42" ht="21.6" customHeight="1">
      <c r="A145" s="2">
        <v>144</v>
      </c>
      <c r="B145" s="2">
        <v>3965</v>
      </c>
      <c r="C145" s="4" t="s">
        <v>1077</v>
      </c>
      <c r="D145" s="2" t="s">
        <v>6816</v>
      </c>
      <c r="F145" s="2" t="s">
        <v>7073</v>
      </c>
      <c r="G145" s="2" t="s">
        <v>7082</v>
      </c>
      <c r="H145" s="2" t="s">
        <v>7083</v>
      </c>
      <c r="I145" s="4" t="s">
        <v>7100</v>
      </c>
      <c r="J145" s="5" t="s">
        <v>7101</v>
      </c>
      <c r="L145" s="497"/>
      <c r="N145" s="497"/>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9" t="s">
        <v>139</v>
      </c>
      <c r="AE145" s="270"/>
      <c r="AF145" s="270"/>
      <c r="AG145" s="297" t="s">
        <v>112</v>
      </c>
      <c r="AH145" s="270" t="s">
        <v>113</v>
      </c>
      <c r="AM145" s="488">
        <v>14701799</v>
      </c>
      <c r="AN145" s="488">
        <v>14701800</v>
      </c>
      <c r="AO145" s="488">
        <v>7210002854</v>
      </c>
      <c r="AP145" s="488" t="s">
        <v>18</v>
      </c>
    </row>
    <row r="146" spans="1:42" ht="21.6" customHeight="1">
      <c r="A146" s="2">
        <v>145</v>
      </c>
      <c r="B146" s="2">
        <v>4680</v>
      </c>
      <c r="C146" s="4" t="s">
        <v>1262</v>
      </c>
      <c r="D146" s="2" t="s">
        <v>6816</v>
      </c>
      <c r="F146" s="2" t="s">
        <v>7073</v>
      </c>
      <c r="G146" s="2" t="s">
        <v>7082</v>
      </c>
      <c r="H146" s="76" t="s">
        <v>7083</v>
      </c>
      <c r="I146" s="4" t="s">
        <v>7102</v>
      </c>
      <c r="J146" s="5" t="s">
        <v>7103</v>
      </c>
      <c r="L146" s="497"/>
      <c r="N146" s="497"/>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9" t="s">
        <v>139</v>
      </c>
      <c r="AE146" s="270" t="s">
        <v>6811</v>
      </c>
      <c r="AF146" s="270"/>
      <c r="AG146" s="297" t="s">
        <v>112</v>
      </c>
      <c r="AH146" s="270" t="s">
        <v>113</v>
      </c>
      <c r="AM146" s="488">
        <v>14702827</v>
      </c>
      <c r="AN146" s="488">
        <v>14702828</v>
      </c>
      <c r="AO146" s="488">
        <v>7210002860</v>
      </c>
      <c r="AP146" s="488" t="s">
        <v>18</v>
      </c>
    </row>
    <row r="147" spans="1:42" ht="21.6" customHeight="1">
      <c r="A147" s="2">
        <v>146</v>
      </c>
      <c r="B147" s="2">
        <v>4917</v>
      </c>
      <c r="C147" s="4" t="s">
        <v>234</v>
      </c>
      <c r="D147" s="2" t="s">
        <v>6827</v>
      </c>
      <c r="F147" s="2" t="s">
        <v>7073</v>
      </c>
      <c r="G147" s="2" t="s">
        <v>7082</v>
      </c>
      <c r="H147" s="76" t="s">
        <v>7083</v>
      </c>
      <c r="I147" s="4" t="s">
        <v>7104</v>
      </c>
      <c r="J147" s="5" t="s">
        <v>7105</v>
      </c>
      <c r="L147" s="497"/>
      <c r="N147" s="497"/>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9" t="s">
        <v>139</v>
      </c>
      <c r="AE147" s="270" t="s">
        <v>6811</v>
      </c>
      <c r="AF147" s="270"/>
      <c r="AG147" s="297" t="s">
        <v>112</v>
      </c>
      <c r="AH147" s="270" t="s">
        <v>113</v>
      </c>
      <c r="AM147" s="488">
        <v>14703178</v>
      </c>
      <c r="AN147" s="488">
        <v>14703179</v>
      </c>
      <c r="AO147" s="488">
        <v>7210002861</v>
      </c>
      <c r="AP147" s="488" t="s">
        <v>18</v>
      </c>
    </row>
    <row r="148" spans="1:42" ht="21.6" customHeight="1">
      <c r="A148" s="2">
        <v>147</v>
      </c>
      <c r="B148" s="2" t="s">
        <v>92</v>
      </c>
      <c r="C148" s="4" t="s">
        <v>1073</v>
      </c>
      <c r="D148" s="2" t="s">
        <v>6827</v>
      </c>
      <c r="F148" s="2" t="s">
        <v>7073</v>
      </c>
      <c r="G148" s="2" t="s">
        <v>7082</v>
      </c>
      <c r="H148" s="76" t="s">
        <v>7083</v>
      </c>
      <c r="I148" s="4" t="s">
        <v>7106</v>
      </c>
      <c r="J148" s="5" t="s">
        <v>7107</v>
      </c>
      <c r="L148" s="497"/>
      <c r="N148" s="497"/>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9" t="s">
        <v>139</v>
      </c>
      <c r="AE148" s="270"/>
      <c r="AF148" s="270"/>
      <c r="AG148" s="297" t="s">
        <v>112</v>
      </c>
      <c r="AH148" s="270" t="s">
        <v>113</v>
      </c>
      <c r="AM148" s="488">
        <v>14700327</v>
      </c>
      <c r="AN148" s="488">
        <v>14700328</v>
      </c>
      <c r="AO148" s="488">
        <v>7210002868</v>
      </c>
      <c r="AP148" s="488" t="s">
        <v>18</v>
      </c>
    </row>
    <row r="149" spans="1:42" ht="21.6" customHeight="1">
      <c r="A149" s="2">
        <v>148</v>
      </c>
      <c r="B149" s="2">
        <v>3147</v>
      </c>
      <c r="C149" s="4" t="s">
        <v>7108</v>
      </c>
      <c r="D149" s="2" t="s">
        <v>6816</v>
      </c>
      <c r="F149" s="2" t="s">
        <v>7073</v>
      </c>
      <c r="G149" s="2" t="s">
        <v>7109</v>
      </c>
      <c r="H149" s="76" t="s">
        <v>7110</v>
      </c>
      <c r="I149" s="4" t="s">
        <v>7111</v>
      </c>
      <c r="J149" s="5" t="s">
        <v>7112</v>
      </c>
      <c r="L149" s="497"/>
      <c r="N149" s="497"/>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撤店</v>
      </c>
      <c r="AB149" s="270" t="str">
        <f>VLOOKUP(B149,門市主檔!A:B,2,FALSE)</f>
        <v>北縣板明店</v>
      </c>
      <c r="AC149" s="307"/>
      <c r="AD149" s="489" t="s">
        <v>139</v>
      </c>
      <c r="AE149" s="270"/>
      <c r="AF149" s="270"/>
      <c r="AG149" s="297" t="s">
        <v>112</v>
      </c>
      <c r="AH149" s="270" t="s">
        <v>113</v>
      </c>
      <c r="AM149" s="488" t="e">
        <v>#N/A</v>
      </c>
      <c r="AN149" s="488" t="e">
        <v>#N/A</v>
      </c>
      <c r="AO149" s="488" t="e">
        <v>#N/A</v>
      </c>
      <c r="AP149" s="488" t="e">
        <v>#N/A</v>
      </c>
    </row>
    <row r="150" spans="1:42" ht="21.6" customHeight="1">
      <c r="A150" s="2">
        <v>149</v>
      </c>
      <c r="B150" s="2">
        <v>3183</v>
      </c>
      <c r="C150" s="4" t="s">
        <v>638</v>
      </c>
      <c r="D150" s="2" t="s">
        <v>6822</v>
      </c>
      <c r="F150" s="2" t="s">
        <v>7073</v>
      </c>
      <c r="G150" s="2" t="s">
        <v>7109</v>
      </c>
      <c r="H150" s="76" t="s">
        <v>7110</v>
      </c>
      <c r="I150" s="4" t="s">
        <v>7113</v>
      </c>
      <c r="J150" s="5" t="s">
        <v>7114</v>
      </c>
      <c r="L150" s="497"/>
      <c r="N150" s="497"/>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9" t="s">
        <v>139</v>
      </c>
      <c r="AE150" s="270"/>
      <c r="AF150" s="270"/>
      <c r="AG150" s="297" t="s">
        <v>112</v>
      </c>
      <c r="AH150" s="270" t="s">
        <v>113</v>
      </c>
      <c r="AM150" s="488">
        <v>14701119</v>
      </c>
      <c r="AN150" s="488">
        <v>14701120</v>
      </c>
      <c r="AO150" s="488">
        <v>7210002847</v>
      </c>
      <c r="AP150" s="488" t="s">
        <v>18</v>
      </c>
    </row>
    <row r="151" spans="1:42" ht="21.6" customHeight="1">
      <c r="A151" s="2">
        <v>150</v>
      </c>
      <c r="B151" s="2">
        <v>3551</v>
      </c>
      <c r="C151" s="4" t="s">
        <v>975</v>
      </c>
      <c r="D151" s="2" t="s">
        <v>6827</v>
      </c>
      <c r="F151" s="2" t="s">
        <v>7073</v>
      </c>
      <c r="G151" s="2" t="s">
        <v>7109</v>
      </c>
      <c r="H151" s="76" t="s">
        <v>7110</v>
      </c>
      <c r="I151" s="4" t="s">
        <v>7115</v>
      </c>
      <c r="J151" s="5" t="s">
        <v>7116</v>
      </c>
      <c r="L151" s="497"/>
      <c r="N151" s="497"/>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9" t="s">
        <v>139</v>
      </c>
      <c r="AE151" s="270"/>
      <c r="AF151" s="270"/>
      <c r="AG151" s="297" t="s">
        <v>112</v>
      </c>
      <c r="AH151" s="270" t="s">
        <v>113</v>
      </c>
      <c r="AM151" s="488">
        <v>14701363</v>
      </c>
      <c r="AN151" s="488">
        <v>14701364</v>
      </c>
      <c r="AO151" s="488">
        <v>7210002849</v>
      </c>
      <c r="AP151" s="488" t="s">
        <v>18</v>
      </c>
    </row>
    <row r="152" spans="1:42" ht="21.6" customHeight="1">
      <c r="A152" s="2">
        <v>151</v>
      </c>
      <c r="B152" s="2">
        <v>3818</v>
      </c>
      <c r="C152" s="4" t="s">
        <v>310</v>
      </c>
      <c r="D152" s="2" t="s">
        <v>6816</v>
      </c>
      <c r="F152" s="2" t="s">
        <v>7073</v>
      </c>
      <c r="G152" s="2" t="s">
        <v>7109</v>
      </c>
      <c r="H152" s="76" t="s">
        <v>7110</v>
      </c>
      <c r="I152" s="4" t="s">
        <v>7117</v>
      </c>
      <c r="J152" s="5" t="s">
        <v>7118</v>
      </c>
      <c r="L152" s="497"/>
      <c r="N152" s="497"/>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9" t="s">
        <v>139</v>
      </c>
      <c r="AE152" s="270"/>
      <c r="AF152" s="270"/>
      <c r="AG152" s="297" t="s">
        <v>112</v>
      </c>
      <c r="AH152" s="270" t="s">
        <v>113</v>
      </c>
      <c r="AM152" s="488">
        <v>14701531</v>
      </c>
      <c r="AN152" s="488">
        <v>14701532</v>
      </c>
      <c r="AO152" s="488">
        <v>7210002851</v>
      </c>
      <c r="AP152" s="488" t="s">
        <v>18</v>
      </c>
    </row>
    <row r="153" spans="1:42" ht="21.6" customHeight="1">
      <c r="A153" s="2">
        <v>152</v>
      </c>
      <c r="B153" s="2">
        <v>3853</v>
      </c>
      <c r="C153" s="4" t="s">
        <v>666</v>
      </c>
      <c r="D153" s="2" t="s">
        <v>6816</v>
      </c>
      <c r="F153" s="2" t="s">
        <v>7073</v>
      </c>
      <c r="G153" s="2" t="s">
        <v>7109</v>
      </c>
      <c r="H153" s="76" t="s">
        <v>7110</v>
      </c>
      <c r="I153" s="4" t="s">
        <v>7119</v>
      </c>
      <c r="J153" s="5" t="s">
        <v>7120</v>
      </c>
      <c r="L153" s="497"/>
      <c r="N153" s="497"/>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9" t="s">
        <v>139</v>
      </c>
      <c r="AE153" s="270"/>
      <c r="AF153" s="270"/>
      <c r="AG153" s="297" t="s">
        <v>112</v>
      </c>
      <c r="AH153" s="270" t="s">
        <v>113</v>
      </c>
      <c r="AM153" s="488">
        <v>14701585</v>
      </c>
      <c r="AN153" s="488">
        <v>14701586</v>
      </c>
      <c r="AO153" s="488">
        <v>7210002852</v>
      </c>
      <c r="AP153" s="488" t="s">
        <v>18</v>
      </c>
    </row>
    <row r="154" spans="1:42" ht="21.6" customHeight="1">
      <c r="A154" s="2">
        <v>153</v>
      </c>
      <c r="B154" s="2">
        <v>4983</v>
      </c>
      <c r="C154" s="4" t="s">
        <v>634</v>
      </c>
      <c r="D154" s="2" t="s">
        <v>6816</v>
      </c>
      <c r="F154" s="2" t="s">
        <v>7073</v>
      </c>
      <c r="G154" s="2" t="s">
        <v>7109</v>
      </c>
      <c r="H154" s="76" t="s">
        <v>7110</v>
      </c>
      <c r="I154" s="4" t="s">
        <v>7121</v>
      </c>
      <c r="J154" s="5" t="s">
        <v>7122</v>
      </c>
      <c r="L154" s="497"/>
      <c r="N154" s="497"/>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9" t="s">
        <v>139</v>
      </c>
      <c r="AE154" s="270" t="s">
        <v>6811</v>
      </c>
      <c r="AF154" s="270"/>
      <c r="AG154" s="297" t="s">
        <v>112</v>
      </c>
      <c r="AH154" s="270" t="s">
        <v>113</v>
      </c>
      <c r="AM154" s="488" t="s">
        <v>18</v>
      </c>
      <c r="AN154" s="488" t="s">
        <v>18</v>
      </c>
      <c r="AO154" s="488">
        <v>7210002862</v>
      </c>
      <c r="AP154" s="488" t="s">
        <v>18</v>
      </c>
    </row>
    <row r="155" spans="1:42" ht="21.6" customHeight="1">
      <c r="A155" s="2">
        <v>154</v>
      </c>
      <c r="B155" s="2" t="s">
        <v>91</v>
      </c>
      <c r="C155" s="4" t="s">
        <v>2218</v>
      </c>
      <c r="D155" s="2" t="s">
        <v>6816</v>
      </c>
      <c r="F155" s="2" t="s">
        <v>7073</v>
      </c>
      <c r="G155" s="2" t="s">
        <v>7109</v>
      </c>
      <c r="H155" s="76" t="s">
        <v>7110</v>
      </c>
      <c r="I155" s="4" t="s">
        <v>7123</v>
      </c>
      <c r="J155" s="5" t="s">
        <v>7124</v>
      </c>
      <c r="L155" s="497"/>
      <c r="N155" s="497"/>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9" t="s">
        <v>139</v>
      </c>
      <c r="AE155" s="270" t="s">
        <v>6811</v>
      </c>
      <c r="AF155" s="270"/>
      <c r="AG155" s="297" t="s">
        <v>112</v>
      </c>
      <c r="AH155" s="270" t="s">
        <v>113</v>
      </c>
      <c r="AM155" s="488">
        <v>14700157</v>
      </c>
      <c r="AN155" s="488">
        <v>14700158</v>
      </c>
      <c r="AO155" s="488">
        <v>7210002864</v>
      </c>
      <c r="AP155" s="488" t="s">
        <v>18</v>
      </c>
    </row>
    <row r="156" spans="1:42" ht="21.6" customHeight="1">
      <c r="A156" s="2">
        <v>155</v>
      </c>
      <c r="B156" s="2" t="s">
        <v>51</v>
      </c>
      <c r="C156" s="4" t="s">
        <v>7125</v>
      </c>
      <c r="D156" s="2" t="s">
        <v>6827</v>
      </c>
      <c r="F156" s="2" t="s">
        <v>7073</v>
      </c>
      <c r="G156" s="2" t="s">
        <v>7109</v>
      </c>
      <c r="H156" s="76" t="s">
        <v>7110</v>
      </c>
      <c r="I156" s="4" t="s">
        <v>7126</v>
      </c>
      <c r="J156" s="5" t="s">
        <v>7127</v>
      </c>
      <c r="L156" s="497"/>
      <c r="N156" s="497"/>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9" t="s">
        <v>139</v>
      </c>
      <c r="AE156" s="270"/>
      <c r="AF156" s="270"/>
      <c r="AG156" s="297" t="s">
        <v>112</v>
      </c>
      <c r="AH156" s="270" t="s">
        <v>113</v>
      </c>
      <c r="AM156" s="488">
        <v>14700167</v>
      </c>
      <c r="AN156" s="488">
        <v>14700168</v>
      </c>
      <c r="AO156" s="488">
        <v>7210002865</v>
      </c>
      <c r="AP156" s="488" t="s">
        <v>18</v>
      </c>
    </row>
    <row r="157" spans="1:42" ht="21.6" customHeight="1">
      <c r="A157" s="2">
        <v>156</v>
      </c>
      <c r="B157" s="2" t="s">
        <v>96</v>
      </c>
      <c r="C157" s="4" t="s">
        <v>1559</v>
      </c>
      <c r="D157" s="2" t="s">
        <v>6827</v>
      </c>
      <c r="F157" s="2" t="s">
        <v>7073</v>
      </c>
      <c r="G157" s="2" t="s">
        <v>7109</v>
      </c>
      <c r="H157" s="76" t="s">
        <v>7110</v>
      </c>
      <c r="I157" s="4" t="s">
        <v>7128</v>
      </c>
      <c r="J157" s="5" t="s">
        <v>7129</v>
      </c>
      <c r="L157" s="497"/>
      <c r="N157" s="497"/>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9" t="s">
        <v>139</v>
      </c>
      <c r="AE157" s="270" t="s">
        <v>6811</v>
      </c>
      <c r="AF157" s="270"/>
      <c r="AG157" s="297" t="s">
        <v>112</v>
      </c>
      <c r="AH157" s="270" t="s">
        <v>113</v>
      </c>
      <c r="AM157" s="488">
        <v>14700275</v>
      </c>
      <c r="AN157" s="488">
        <v>14700276</v>
      </c>
      <c r="AO157" s="488">
        <v>7210002867</v>
      </c>
      <c r="AP157" s="488" t="s">
        <v>18</v>
      </c>
    </row>
    <row r="158" spans="1:42" ht="21.6" customHeight="1">
      <c r="A158" s="2">
        <v>157</v>
      </c>
      <c r="B158" s="2" t="s">
        <v>97</v>
      </c>
      <c r="C158" s="4" t="s">
        <v>1063</v>
      </c>
      <c r="D158" s="2" t="s">
        <v>7130</v>
      </c>
      <c r="F158" s="2" t="s">
        <v>7073</v>
      </c>
      <c r="G158" s="2" t="s">
        <v>7109</v>
      </c>
      <c r="H158" s="76" t="s">
        <v>7110</v>
      </c>
      <c r="I158" s="4" t="s">
        <v>7131</v>
      </c>
      <c r="J158" s="5" t="s">
        <v>7132</v>
      </c>
      <c r="L158" s="497"/>
      <c r="N158" s="497"/>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4"/>
      <c r="AE158" s="270"/>
      <c r="AF158" s="270"/>
      <c r="AG158" s="297" t="s">
        <v>26</v>
      </c>
      <c r="AH158" s="270"/>
      <c r="AM158" s="488" t="s">
        <v>7133</v>
      </c>
      <c r="AN158" s="488" t="s">
        <v>7133</v>
      </c>
      <c r="AO158" s="488" t="s">
        <v>6895</v>
      </c>
      <c r="AP158" s="488" t="s">
        <v>6895</v>
      </c>
    </row>
    <row r="159" spans="1:42" ht="21.6" customHeight="1">
      <c r="A159" s="2">
        <v>158</v>
      </c>
      <c r="B159" s="2">
        <v>2403</v>
      </c>
      <c r="C159" s="4" t="s">
        <v>575</v>
      </c>
      <c r="D159" s="2" t="s">
        <v>6816</v>
      </c>
      <c r="F159" s="2" t="s">
        <v>7073</v>
      </c>
      <c r="G159" s="2" t="s">
        <v>7074</v>
      </c>
      <c r="H159" s="76" t="s">
        <v>7075</v>
      </c>
      <c r="I159" s="4" t="s">
        <v>7134</v>
      </c>
      <c r="J159" s="5" t="s">
        <v>7135</v>
      </c>
      <c r="L159" s="497"/>
      <c r="N159" s="497"/>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9" t="s">
        <v>139</v>
      </c>
      <c r="AE159" s="270"/>
      <c r="AF159" s="270"/>
      <c r="AG159" s="297" t="s">
        <v>112</v>
      </c>
      <c r="AH159" s="270" t="s">
        <v>113</v>
      </c>
      <c r="AM159" s="488">
        <v>14700629</v>
      </c>
      <c r="AN159" s="488">
        <v>14700630</v>
      </c>
      <c r="AO159" s="488">
        <v>7210002842</v>
      </c>
      <c r="AP159" s="488" t="s">
        <v>18</v>
      </c>
    </row>
    <row r="160" spans="1:42" ht="21.6" customHeight="1">
      <c r="A160" s="2">
        <v>159</v>
      </c>
      <c r="B160" s="2">
        <v>2422</v>
      </c>
      <c r="C160" s="4" t="s">
        <v>587</v>
      </c>
      <c r="D160" s="2" t="s">
        <v>6816</v>
      </c>
      <c r="F160" s="2" t="s">
        <v>7073</v>
      </c>
      <c r="G160" s="2" t="s">
        <v>7074</v>
      </c>
      <c r="H160" s="76" t="s">
        <v>7075</v>
      </c>
      <c r="I160" s="4" t="s">
        <v>7136</v>
      </c>
      <c r="J160" s="5" t="s">
        <v>7137</v>
      </c>
      <c r="L160" s="497"/>
      <c r="N160" s="497"/>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9" t="s">
        <v>139</v>
      </c>
      <c r="AE160" s="270"/>
      <c r="AF160" s="270"/>
      <c r="AG160" s="297" t="s">
        <v>112</v>
      </c>
      <c r="AH160" s="270" t="s">
        <v>113</v>
      </c>
      <c r="AM160" s="488">
        <v>14700649</v>
      </c>
      <c r="AN160" s="488">
        <v>14700650</v>
      </c>
      <c r="AO160" s="488">
        <v>7210002843</v>
      </c>
      <c r="AP160" s="488" t="s">
        <v>18</v>
      </c>
    </row>
    <row r="161" spans="1:42" ht="21.6" customHeight="1">
      <c r="A161" s="2">
        <v>160</v>
      </c>
      <c r="B161" s="2">
        <v>2995</v>
      </c>
      <c r="C161" s="4" t="s">
        <v>1055</v>
      </c>
      <c r="D161" s="2" t="s">
        <v>6816</v>
      </c>
      <c r="F161" s="2" t="s">
        <v>7073</v>
      </c>
      <c r="G161" s="2" t="s">
        <v>7074</v>
      </c>
      <c r="H161" s="76" t="s">
        <v>7075</v>
      </c>
      <c r="I161" s="4" t="s">
        <v>7138</v>
      </c>
      <c r="J161" s="5" t="s">
        <v>7139</v>
      </c>
      <c r="L161" s="497"/>
      <c r="N161" s="497"/>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9" t="s">
        <v>139</v>
      </c>
      <c r="AE161" s="270" t="s">
        <v>6811</v>
      </c>
      <c r="AF161" s="270"/>
      <c r="AG161" s="297" t="s">
        <v>112</v>
      </c>
      <c r="AH161" s="270" t="s">
        <v>113</v>
      </c>
      <c r="AM161" s="488">
        <v>14700959</v>
      </c>
      <c r="AN161" s="488">
        <v>14700960</v>
      </c>
      <c r="AO161" s="488">
        <v>7210002845</v>
      </c>
      <c r="AP161" s="488" t="s">
        <v>18</v>
      </c>
    </row>
    <row r="162" spans="1:42" ht="21.6" customHeight="1">
      <c r="A162" s="2">
        <v>161</v>
      </c>
      <c r="B162" s="2">
        <v>3416</v>
      </c>
      <c r="C162" s="4" t="s">
        <v>1016</v>
      </c>
      <c r="D162" s="2" t="s">
        <v>6827</v>
      </c>
      <c r="F162" s="2" t="s">
        <v>7073</v>
      </c>
      <c r="G162" s="2" t="s">
        <v>7074</v>
      </c>
      <c r="H162" s="76" t="s">
        <v>7075</v>
      </c>
      <c r="I162" s="4" t="s">
        <v>7140</v>
      </c>
      <c r="J162" s="5" t="s">
        <v>7141</v>
      </c>
      <c r="L162" s="497"/>
      <c r="N162" s="497"/>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9" t="s">
        <v>139</v>
      </c>
      <c r="AE162" s="270"/>
      <c r="AF162" s="270"/>
      <c r="AG162" s="297" t="s">
        <v>112</v>
      </c>
      <c r="AH162" s="270" t="s">
        <v>113</v>
      </c>
      <c r="AM162" s="488">
        <v>14701253</v>
      </c>
      <c r="AN162" s="488">
        <v>14701254</v>
      </c>
      <c r="AO162" s="488">
        <v>7210002848</v>
      </c>
      <c r="AP162" s="488" t="s">
        <v>18</v>
      </c>
    </row>
    <row r="163" spans="1:42" ht="21.6" customHeight="1">
      <c r="A163" s="2">
        <v>162</v>
      </c>
      <c r="B163" s="2">
        <v>3977</v>
      </c>
      <c r="C163" s="4" t="s">
        <v>1020</v>
      </c>
      <c r="D163" s="2" t="s">
        <v>6827</v>
      </c>
      <c r="F163" s="2" t="s">
        <v>7073</v>
      </c>
      <c r="G163" s="2" t="s">
        <v>7074</v>
      </c>
      <c r="H163" s="76" t="s">
        <v>7075</v>
      </c>
      <c r="I163" s="4" t="s">
        <v>7142</v>
      </c>
      <c r="J163" s="5" t="s">
        <v>7143</v>
      </c>
      <c r="L163" s="497"/>
      <c r="N163" s="497"/>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9" t="s">
        <v>139</v>
      </c>
      <c r="AE163" s="270"/>
      <c r="AF163" s="270"/>
      <c r="AG163" s="297" t="s">
        <v>112</v>
      </c>
      <c r="AH163" s="270" t="s">
        <v>113</v>
      </c>
      <c r="AM163" s="488">
        <v>14701673</v>
      </c>
      <c r="AN163" s="488">
        <v>14701674</v>
      </c>
      <c r="AO163" s="488">
        <v>7210002855</v>
      </c>
      <c r="AP163" s="488" t="s">
        <v>18</v>
      </c>
    </row>
    <row r="164" spans="1:42" ht="21.6" customHeight="1">
      <c r="A164" s="2">
        <v>163</v>
      </c>
      <c r="B164" s="2">
        <v>4046</v>
      </c>
      <c r="C164" s="4" t="s">
        <v>1416</v>
      </c>
      <c r="D164" s="2" t="s">
        <v>6822</v>
      </c>
      <c r="F164" s="2" t="s">
        <v>7073</v>
      </c>
      <c r="G164" s="2" t="s">
        <v>7074</v>
      </c>
      <c r="H164" s="76" t="s">
        <v>7075</v>
      </c>
      <c r="I164" s="4" t="s">
        <v>7144</v>
      </c>
      <c r="J164" s="5" t="s">
        <v>7145</v>
      </c>
      <c r="L164" s="497"/>
      <c r="N164" s="497"/>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9" t="s">
        <v>139</v>
      </c>
      <c r="AE164" s="270"/>
      <c r="AF164" s="270"/>
      <c r="AG164" s="297" t="s">
        <v>112</v>
      </c>
      <c r="AH164" s="270" t="s">
        <v>113</v>
      </c>
      <c r="AM164" s="488">
        <v>14701867</v>
      </c>
      <c r="AN164" s="488">
        <v>14701868</v>
      </c>
      <c r="AO164" s="488">
        <v>7210002856</v>
      </c>
      <c r="AP164" s="488" t="s">
        <v>18</v>
      </c>
    </row>
    <row r="165" spans="1:42" ht="21.6" customHeight="1">
      <c r="A165" s="2">
        <v>164</v>
      </c>
      <c r="B165" s="2">
        <v>4145</v>
      </c>
      <c r="C165" s="4" t="s">
        <v>571</v>
      </c>
      <c r="D165" s="2" t="s">
        <v>6816</v>
      </c>
      <c r="F165" s="2" t="s">
        <v>7073</v>
      </c>
      <c r="G165" s="2" t="s">
        <v>7074</v>
      </c>
      <c r="H165" s="76" t="s">
        <v>7075</v>
      </c>
      <c r="I165" s="4" t="s">
        <v>7146</v>
      </c>
      <c r="J165" s="5" t="s">
        <v>7147</v>
      </c>
      <c r="L165" s="497"/>
      <c r="N165" s="497"/>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9" t="s">
        <v>139</v>
      </c>
      <c r="AE165" s="270"/>
      <c r="AF165" s="270"/>
      <c r="AG165" s="297" t="s">
        <v>112</v>
      </c>
      <c r="AH165" s="270" t="s">
        <v>113</v>
      </c>
      <c r="AM165" s="488">
        <v>14701915</v>
      </c>
      <c r="AN165" s="488">
        <v>14701916</v>
      </c>
      <c r="AO165" s="488">
        <v>7210002857</v>
      </c>
      <c r="AP165" s="488" t="s">
        <v>18</v>
      </c>
    </row>
    <row r="166" spans="1:42" ht="21.6" customHeight="1">
      <c r="A166" s="2">
        <v>165</v>
      </c>
      <c r="B166" s="2">
        <v>4422</v>
      </c>
      <c r="C166" s="4" t="s">
        <v>595</v>
      </c>
      <c r="D166" s="2" t="s">
        <v>6816</v>
      </c>
      <c r="F166" s="2" t="s">
        <v>7073</v>
      </c>
      <c r="G166" s="2" t="s">
        <v>7074</v>
      </c>
      <c r="H166" s="76" t="s">
        <v>7075</v>
      </c>
      <c r="I166" s="4" t="s">
        <v>7148</v>
      </c>
      <c r="J166" s="5" t="s">
        <v>7149</v>
      </c>
      <c r="L166" s="497"/>
      <c r="N166" s="497"/>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9" t="s">
        <v>139</v>
      </c>
      <c r="AE166" s="270"/>
      <c r="AF166" s="270"/>
      <c r="AG166" s="297" t="s">
        <v>112</v>
      </c>
      <c r="AH166" s="270" t="s">
        <v>113</v>
      </c>
      <c r="AM166" s="488">
        <v>14702298</v>
      </c>
      <c r="AN166" s="488">
        <v>14702297</v>
      </c>
      <c r="AO166" s="488">
        <v>7210002859</v>
      </c>
      <c r="AP166" s="488" t="s">
        <v>18</v>
      </c>
    </row>
    <row r="167" spans="1:42" ht="21.6" customHeight="1">
      <c r="A167" s="2">
        <v>166</v>
      </c>
      <c r="B167" s="2" t="s">
        <v>77</v>
      </c>
      <c r="C167" s="4" t="s">
        <v>7150</v>
      </c>
      <c r="D167" s="2" t="s">
        <v>6816</v>
      </c>
      <c r="F167" s="2" t="s">
        <v>7073</v>
      </c>
      <c r="G167" s="2" t="s">
        <v>7074</v>
      </c>
      <c r="H167" s="76" t="s">
        <v>7075</v>
      </c>
      <c r="I167" s="4" t="s">
        <v>7151</v>
      </c>
      <c r="J167" s="5" t="s">
        <v>7152</v>
      </c>
      <c r="L167" s="497"/>
      <c r="N167" s="497"/>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9" t="s">
        <v>139</v>
      </c>
      <c r="AE167" s="270"/>
      <c r="AF167" s="270"/>
      <c r="AG167" s="297" t="s">
        <v>112</v>
      </c>
      <c r="AH167" s="270" t="s">
        <v>113</v>
      </c>
      <c r="AM167" s="488">
        <v>14700189</v>
      </c>
      <c r="AN167" s="488">
        <v>14700190</v>
      </c>
      <c r="AO167" s="488">
        <v>7210002866</v>
      </c>
      <c r="AP167" s="488" t="s">
        <v>18</v>
      </c>
    </row>
    <row r="168" spans="1:42" ht="21.6" customHeight="1">
      <c r="A168" s="2">
        <v>167</v>
      </c>
      <c r="B168" s="2" t="s">
        <v>73</v>
      </c>
      <c r="C168" s="4" t="s">
        <v>579</v>
      </c>
      <c r="D168" s="2" t="s">
        <v>6827</v>
      </c>
      <c r="F168" s="2" t="s">
        <v>7073</v>
      </c>
      <c r="G168" s="2" t="s">
        <v>7074</v>
      </c>
      <c r="H168" s="76" t="s">
        <v>7075</v>
      </c>
      <c r="I168" s="4" t="s">
        <v>7153</v>
      </c>
      <c r="J168" s="5" t="s">
        <v>7154</v>
      </c>
      <c r="L168" s="497"/>
      <c r="N168" s="497"/>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9" t="s">
        <v>139</v>
      </c>
      <c r="AE168" s="270" t="s">
        <v>6811</v>
      </c>
      <c r="AF168" s="270"/>
      <c r="AG168" s="297" t="s">
        <v>112</v>
      </c>
      <c r="AH168" s="270"/>
      <c r="AM168" s="488">
        <v>14700377</v>
      </c>
      <c r="AN168" s="488">
        <v>14700378</v>
      </c>
      <c r="AO168" s="488" t="s">
        <v>6895</v>
      </c>
      <c r="AP168" s="488" t="s">
        <v>6895</v>
      </c>
    </row>
    <row r="169" spans="1:42" ht="21.6" customHeight="1">
      <c r="A169" s="2">
        <v>168</v>
      </c>
      <c r="B169" s="2">
        <v>5384</v>
      </c>
      <c r="C169" s="4" t="s">
        <v>309</v>
      </c>
      <c r="J169" s="5" t="s">
        <v>7155</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9" t="s">
        <v>139</v>
      </c>
      <c r="AE169" s="270"/>
      <c r="AF169" s="270"/>
      <c r="AG169" s="297" t="s">
        <v>112</v>
      </c>
      <c r="AH169" s="270" t="s">
        <v>113</v>
      </c>
      <c r="AM169" s="488" t="s">
        <v>18</v>
      </c>
      <c r="AN169" s="488" t="s">
        <v>18</v>
      </c>
      <c r="AO169" s="488">
        <v>7210002863</v>
      </c>
      <c r="AP169" s="488" t="s">
        <v>18</v>
      </c>
    </row>
    <row r="170" spans="1:42" ht="21.6" customHeight="1">
      <c r="A170" s="2">
        <v>169</v>
      </c>
      <c r="B170" s="2">
        <v>5451</v>
      </c>
      <c r="C170" s="4" t="s">
        <v>226</v>
      </c>
      <c r="J170" s="5" t="s">
        <v>7156</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9" t="s">
        <v>139</v>
      </c>
      <c r="AE170" s="270"/>
      <c r="AF170" s="270"/>
      <c r="AG170" s="297" t="s">
        <v>112</v>
      </c>
      <c r="AH170" s="270"/>
      <c r="AM170" s="488" t="s">
        <v>18</v>
      </c>
      <c r="AN170" s="488" t="s">
        <v>18</v>
      </c>
      <c r="AO170" s="488" t="s">
        <v>6895</v>
      </c>
      <c r="AP170" s="488" t="s">
        <v>6895</v>
      </c>
    </row>
    <row r="171" spans="1:42" ht="21.6" customHeight="1">
      <c r="A171" s="2">
        <v>170</v>
      </c>
      <c r="B171" s="2">
        <v>5496</v>
      </c>
      <c r="C171" s="4" t="s">
        <v>2064</v>
      </c>
      <c r="J171" s="5" t="s">
        <v>7157</v>
      </c>
      <c r="U171" s="308" t="s">
        <v>7158</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9" t="s">
        <v>139</v>
      </c>
      <c r="AE171" s="270"/>
      <c r="AF171" s="270"/>
      <c r="AG171" s="297" t="s">
        <v>112</v>
      </c>
      <c r="AH171" s="270"/>
      <c r="AM171" s="488" t="s">
        <v>18</v>
      </c>
      <c r="AN171" s="488" t="s">
        <v>18</v>
      </c>
      <c r="AO171" s="488" t="s">
        <v>6895</v>
      </c>
      <c r="AP171" s="488" t="s">
        <v>6895</v>
      </c>
    </row>
    <row r="172" spans="1:42" ht="21.6" customHeight="1">
      <c r="A172" s="2">
        <v>171</v>
      </c>
      <c r="B172" s="2">
        <v>3243</v>
      </c>
      <c r="C172" s="4" t="s">
        <v>2027</v>
      </c>
      <c r="D172" s="2" t="s">
        <v>7159</v>
      </c>
      <c r="F172" s="2" t="s">
        <v>6834</v>
      </c>
      <c r="G172" s="2" t="s">
        <v>7160</v>
      </c>
      <c r="H172" s="76" t="s">
        <v>7161</v>
      </c>
      <c r="I172" s="4" t="s">
        <v>7162</v>
      </c>
      <c r="J172" s="5" t="s">
        <v>7163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4"/>
      <c r="AE172" s="270"/>
      <c r="AF172" s="270"/>
      <c r="AG172" s="297" t="s">
        <v>112</v>
      </c>
      <c r="AH172" s="270" t="s">
        <v>113</v>
      </c>
      <c r="AM172" s="488">
        <v>14701125</v>
      </c>
      <c r="AN172" s="488">
        <v>14701126</v>
      </c>
      <c r="AO172" s="488">
        <v>7210002869</v>
      </c>
      <c r="AP172" s="488" t="s">
        <v>18</v>
      </c>
    </row>
    <row r="173" spans="1:42" ht="21.6" customHeight="1">
      <c r="A173" s="2">
        <v>172</v>
      </c>
      <c r="B173" s="2" t="s">
        <v>52</v>
      </c>
      <c r="C173" s="4" t="s">
        <v>382</v>
      </c>
      <c r="D173" s="2" t="s">
        <v>7130</v>
      </c>
      <c r="F173" s="2" t="s">
        <v>6834</v>
      </c>
      <c r="G173" s="2" t="s">
        <v>7164</v>
      </c>
      <c r="H173" s="76" t="s">
        <v>7165</v>
      </c>
      <c r="I173" s="4" t="s">
        <v>7166</v>
      </c>
      <c r="J173" s="5" t="s">
        <v>7167</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4"/>
      <c r="AE173" s="270"/>
      <c r="AF173" s="270"/>
      <c r="AG173" s="297" t="s">
        <v>26</v>
      </c>
      <c r="AH173" s="270"/>
      <c r="AM173" s="488" t="s">
        <v>7133</v>
      </c>
      <c r="AN173" s="488" t="s">
        <v>7133</v>
      </c>
      <c r="AO173" s="488" t="s">
        <v>6895</v>
      </c>
      <c r="AP173" s="488" t="s">
        <v>6895</v>
      </c>
    </row>
    <row r="174" spans="1:42" ht="21.6" customHeight="1">
      <c r="A174" s="2">
        <v>173</v>
      </c>
      <c r="B174" s="2" t="s">
        <v>54</v>
      </c>
      <c r="C174" s="4" t="s">
        <v>199</v>
      </c>
      <c r="D174" s="2" t="s">
        <v>7130</v>
      </c>
      <c r="F174" s="2" t="s">
        <v>6834</v>
      </c>
      <c r="G174" s="2" t="s">
        <v>7164</v>
      </c>
      <c r="H174" s="76" t="s">
        <v>7165</v>
      </c>
      <c r="I174" s="4" t="s">
        <v>7168</v>
      </c>
      <c r="J174" s="5" t="s">
        <v>7169</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撤店</v>
      </c>
      <c r="AB174" s="270" t="str">
        <f>VLOOKUP(B174,門市主檔!A:B,2,FALSE)</f>
        <v>林口顧家店</v>
      </c>
      <c r="AC174" s="307"/>
      <c r="AD174" s="484"/>
      <c r="AE174" s="270"/>
      <c r="AF174" s="270"/>
      <c r="AG174" s="297" t="s">
        <v>26</v>
      </c>
      <c r="AH174" s="270"/>
      <c r="AM174" s="488" t="e">
        <v>#N/A</v>
      </c>
      <c r="AN174" s="488" t="e">
        <v>#N/A</v>
      </c>
      <c r="AO174" s="488" t="e">
        <v>#N/A</v>
      </c>
      <c r="AP174" s="488" t="e">
        <v>#N/A</v>
      </c>
    </row>
    <row r="175" spans="1:42" ht="21.6" customHeight="1">
      <c r="A175" s="2">
        <v>174</v>
      </c>
      <c r="B175" s="2">
        <v>3878</v>
      </c>
      <c r="C175" s="4" t="s">
        <v>398</v>
      </c>
      <c r="D175" s="2" t="s">
        <v>6827</v>
      </c>
      <c r="F175" s="2" t="s">
        <v>6834</v>
      </c>
      <c r="G175" s="2" t="s">
        <v>7160</v>
      </c>
      <c r="H175" s="76" t="s">
        <v>7161</v>
      </c>
      <c r="I175" s="4" t="s">
        <v>7170</v>
      </c>
      <c r="J175" s="5" t="s">
        <v>7171</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9" t="s">
        <v>139</v>
      </c>
      <c r="AE175" s="270"/>
      <c r="AF175" s="270"/>
      <c r="AG175" s="297" t="s">
        <v>112</v>
      </c>
      <c r="AH175" s="270" t="s">
        <v>113</v>
      </c>
      <c r="AM175" s="488" t="s">
        <v>18</v>
      </c>
      <c r="AN175" s="488" t="s">
        <v>18</v>
      </c>
      <c r="AO175" s="488">
        <v>7210002870</v>
      </c>
      <c r="AP175" s="488" t="s">
        <v>18</v>
      </c>
    </row>
    <row r="176" spans="1:42" ht="21.6" customHeight="1">
      <c r="A176" s="2">
        <v>175</v>
      </c>
      <c r="B176" s="2">
        <v>4057</v>
      </c>
      <c r="C176" s="4" t="s">
        <v>394</v>
      </c>
      <c r="D176" s="2" t="s">
        <v>6816</v>
      </c>
      <c r="F176" s="2" t="s">
        <v>6834</v>
      </c>
      <c r="G176" s="2" t="s">
        <v>7160</v>
      </c>
      <c r="H176" s="76" t="s">
        <v>7161</v>
      </c>
      <c r="I176" s="4" t="s">
        <v>7172</v>
      </c>
      <c r="J176" s="5" t="s">
        <v>7173</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9" t="s">
        <v>139</v>
      </c>
      <c r="AE176" s="270"/>
      <c r="AF176" s="270"/>
      <c r="AG176" s="297" t="s">
        <v>112</v>
      </c>
      <c r="AH176" s="270" t="s">
        <v>113</v>
      </c>
      <c r="AM176" s="488" t="s">
        <v>18</v>
      </c>
      <c r="AN176" s="488" t="s">
        <v>18</v>
      </c>
      <c r="AO176" s="488">
        <v>7210002871</v>
      </c>
      <c r="AP176" s="488" t="s">
        <v>18</v>
      </c>
    </row>
    <row r="177" spans="1:42" ht="21.6" customHeight="1">
      <c r="A177" s="2">
        <v>176</v>
      </c>
      <c r="B177" s="2">
        <v>4282</v>
      </c>
      <c r="C177" s="4" t="s">
        <v>1663</v>
      </c>
      <c r="D177" s="2" t="s">
        <v>6827</v>
      </c>
      <c r="F177" s="2" t="s">
        <v>6834</v>
      </c>
      <c r="G177" s="2" t="s">
        <v>7160</v>
      </c>
      <c r="H177" s="76" t="s">
        <v>7161</v>
      </c>
      <c r="I177" s="4" t="s">
        <v>7174</v>
      </c>
      <c r="J177" s="5" t="s">
        <v>7175</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9" t="s">
        <v>139</v>
      </c>
      <c r="AE177" s="270"/>
      <c r="AF177" s="270"/>
      <c r="AG177" s="297" t="s">
        <v>112</v>
      </c>
      <c r="AH177" s="270" t="s">
        <v>113</v>
      </c>
      <c r="AM177" s="488" t="s">
        <v>18</v>
      </c>
      <c r="AN177" s="488" t="s">
        <v>18</v>
      </c>
      <c r="AO177" s="488">
        <v>7210002873</v>
      </c>
      <c r="AP177" s="488" t="s">
        <v>18</v>
      </c>
    </row>
    <row r="178" spans="1:42" ht="21.6" customHeight="1">
      <c r="A178" s="2">
        <v>177</v>
      </c>
      <c r="B178" s="2">
        <v>4326</v>
      </c>
      <c r="C178" s="4" t="s">
        <v>378</v>
      </c>
      <c r="D178" s="2" t="s">
        <v>6827</v>
      </c>
      <c r="F178" s="2" t="s">
        <v>6834</v>
      </c>
      <c r="G178" s="2" t="s">
        <v>7160</v>
      </c>
      <c r="H178" s="76" t="s">
        <v>7161</v>
      </c>
      <c r="I178" s="4" t="s">
        <v>7176</v>
      </c>
      <c r="J178" s="5" t="s">
        <v>7177</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9" t="s">
        <v>139</v>
      </c>
      <c r="AE178" s="270"/>
      <c r="AF178" s="270"/>
      <c r="AG178" s="297" t="s">
        <v>112</v>
      </c>
      <c r="AH178" s="270" t="s">
        <v>113</v>
      </c>
      <c r="AM178" s="488" t="s">
        <v>18</v>
      </c>
      <c r="AN178" s="488" t="s">
        <v>18</v>
      </c>
      <c r="AO178" s="488">
        <v>7210002874</v>
      </c>
      <c r="AP178" s="488" t="s">
        <v>18</v>
      </c>
    </row>
    <row r="179" spans="1:42" ht="21.6" customHeight="1">
      <c r="A179" s="2">
        <v>178</v>
      </c>
      <c r="B179" s="2">
        <v>4483</v>
      </c>
      <c r="C179" s="4" t="s">
        <v>2037</v>
      </c>
      <c r="D179" s="2" t="s">
        <v>6827</v>
      </c>
      <c r="F179" s="2" t="s">
        <v>6834</v>
      </c>
      <c r="G179" s="2" t="s">
        <v>7160</v>
      </c>
      <c r="H179" s="76" t="s">
        <v>7161</v>
      </c>
      <c r="I179" s="4" t="s">
        <v>7178</v>
      </c>
      <c r="J179" s="5" t="s">
        <v>7179</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9" t="s">
        <v>139</v>
      </c>
      <c r="AE179" s="270"/>
      <c r="AF179" s="270"/>
      <c r="AG179" s="297" t="s">
        <v>112</v>
      </c>
      <c r="AH179" s="270" t="s">
        <v>113</v>
      </c>
      <c r="AM179" s="488" t="s">
        <v>18</v>
      </c>
      <c r="AN179" s="488" t="s">
        <v>18</v>
      </c>
      <c r="AO179" s="488">
        <v>7210002875</v>
      </c>
      <c r="AP179" s="488" t="s">
        <v>18</v>
      </c>
    </row>
    <row r="180" spans="1:42" ht="21.6" customHeight="1">
      <c r="A180" s="2">
        <v>179</v>
      </c>
      <c r="B180" s="2">
        <v>4514</v>
      </c>
      <c r="C180" s="4" t="s">
        <v>2031</v>
      </c>
      <c r="D180" s="2" t="s">
        <v>6816</v>
      </c>
      <c r="F180" s="2" t="s">
        <v>6834</v>
      </c>
      <c r="G180" s="2" t="s">
        <v>7160</v>
      </c>
      <c r="H180" s="76" t="s">
        <v>7161</v>
      </c>
      <c r="I180" s="4" t="s">
        <v>7180</v>
      </c>
      <c r="J180" s="5" t="s">
        <v>7181</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9" t="s">
        <v>139</v>
      </c>
      <c r="AE180" s="270"/>
      <c r="AF180" s="270"/>
      <c r="AG180" s="297" t="s">
        <v>112</v>
      </c>
      <c r="AH180" s="270" t="s">
        <v>113</v>
      </c>
      <c r="AM180" s="488">
        <v>14702447</v>
      </c>
      <c r="AN180" s="488">
        <v>14702448</v>
      </c>
      <c r="AO180" s="488">
        <v>7210002876</v>
      </c>
      <c r="AP180" s="488" t="s">
        <v>18</v>
      </c>
    </row>
    <row r="181" spans="1:42" ht="21.6" customHeight="1">
      <c r="A181" s="2">
        <v>180</v>
      </c>
      <c r="B181" s="2">
        <v>4538</v>
      </c>
      <c r="C181" s="4" t="s">
        <v>390</v>
      </c>
      <c r="D181" s="2" t="s">
        <v>6827</v>
      </c>
      <c r="F181" s="2" t="s">
        <v>6834</v>
      </c>
      <c r="G181" s="2" t="s">
        <v>7160</v>
      </c>
      <c r="H181" s="76" t="s">
        <v>7161</v>
      </c>
      <c r="I181" s="4" t="s">
        <v>7182</v>
      </c>
      <c r="J181" s="5" t="s">
        <v>7183</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9" t="s">
        <v>139</v>
      </c>
      <c r="AE181" s="270"/>
      <c r="AF181" s="270" t="s">
        <v>111</v>
      </c>
      <c r="AG181" s="297" t="s">
        <v>112</v>
      </c>
      <c r="AH181" s="270" t="s">
        <v>113</v>
      </c>
      <c r="AM181" s="488" t="s">
        <v>18</v>
      </c>
      <c r="AN181" s="488" t="s">
        <v>18</v>
      </c>
      <c r="AO181" s="488">
        <v>7210002877</v>
      </c>
      <c r="AP181" s="488" t="s">
        <v>18</v>
      </c>
    </row>
    <row r="182" spans="1:42" ht="21.6" customHeight="1">
      <c r="A182" s="2">
        <v>181</v>
      </c>
      <c r="B182" s="2">
        <v>4834</v>
      </c>
      <c r="C182" s="4" t="s">
        <v>368</v>
      </c>
      <c r="D182" s="2" t="s">
        <v>6816</v>
      </c>
      <c r="F182" s="2" t="s">
        <v>6834</v>
      </c>
      <c r="G182" s="2" t="s">
        <v>7160</v>
      </c>
      <c r="H182" s="76" t="s">
        <v>7161</v>
      </c>
      <c r="I182" s="4" t="s">
        <v>7184</v>
      </c>
      <c r="J182" s="5" t="s">
        <v>7185</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9" t="s">
        <v>139</v>
      </c>
      <c r="AE182" s="270"/>
      <c r="AF182" s="270"/>
      <c r="AG182" s="297" t="s">
        <v>112</v>
      </c>
      <c r="AH182" s="270" t="s">
        <v>113</v>
      </c>
      <c r="AM182" s="488">
        <v>14702885</v>
      </c>
      <c r="AN182" s="488">
        <v>14702886</v>
      </c>
      <c r="AO182" s="488">
        <v>7210002879</v>
      </c>
      <c r="AP182" s="488" t="s">
        <v>18</v>
      </c>
    </row>
    <row r="183" spans="1:42" ht="21.6" customHeight="1">
      <c r="A183" s="2">
        <v>182</v>
      </c>
      <c r="B183" s="2">
        <v>4715</v>
      </c>
      <c r="C183" s="4" t="s">
        <v>1604</v>
      </c>
      <c r="D183" s="2" t="s">
        <v>6822</v>
      </c>
      <c r="F183" s="2" t="s">
        <v>6834</v>
      </c>
      <c r="G183" s="2" t="s">
        <v>7186</v>
      </c>
      <c r="H183" s="76" t="s">
        <v>7187</v>
      </c>
      <c r="I183" s="4" t="s">
        <v>7188</v>
      </c>
      <c r="J183" s="5" t="s">
        <v>7189</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9" t="s">
        <v>139</v>
      </c>
      <c r="AE183" s="270"/>
      <c r="AF183" s="270" t="s">
        <v>111</v>
      </c>
      <c r="AG183" s="297" t="s">
        <v>112</v>
      </c>
      <c r="AH183" s="270" t="s">
        <v>113</v>
      </c>
      <c r="AM183" s="488">
        <v>14702675</v>
      </c>
      <c r="AN183" s="488">
        <v>14702676</v>
      </c>
      <c r="AO183" s="488">
        <v>7210002878</v>
      </c>
      <c r="AP183" s="488" t="s">
        <v>18</v>
      </c>
    </row>
    <row r="184" spans="1:42" ht="21.6" customHeight="1">
      <c r="A184" s="2">
        <v>183</v>
      </c>
      <c r="B184" s="2">
        <v>5364</v>
      </c>
      <c r="C184" s="4" t="s">
        <v>305</v>
      </c>
      <c r="D184" s="2"/>
      <c r="F184" s="2"/>
      <c r="G184" s="2"/>
      <c r="H184" s="76"/>
      <c r="J184" s="5" t="s">
        <v>7190</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9" t="s">
        <v>139</v>
      </c>
      <c r="AE184" s="270"/>
      <c r="AF184" s="270"/>
      <c r="AG184" s="297" t="s">
        <v>112</v>
      </c>
      <c r="AH184" s="270" t="s">
        <v>113</v>
      </c>
      <c r="AM184" s="488" t="s">
        <v>18</v>
      </c>
      <c r="AN184" s="488" t="s">
        <v>18</v>
      </c>
      <c r="AO184" s="488">
        <v>7210002880</v>
      </c>
      <c r="AP184" s="488" t="s">
        <v>18</v>
      </c>
    </row>
    <row r="185" spans="1:42" ht="21.6" customHeight="1">
      <c r="A185" s="2">
        <v>184</v>
      </c>
      <c r="B185" s="2">
        <v>2267</v>
      </c>
      <c r="C185" s="4" t="s">
        <v>2320</v>
      </c>
      <c r="D185" s="2" t="s">
        <v>6822</v>
      </c>
      <c r="F185" s="2" t="s">
        <v>6842</v>
      </c>
      <c r="G185" s="2" t="s">
        <v>6843</v>
      </c>
      <c r="H185" s="76" t="s">
        <v>6844</v>
      </c>
      <c r="I185" s="4" t="s">
        <v>7191</v>
      </c>
      <c r="J185" s="5" t="s">
        <v>7192</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9" t="s">
        <v>139</v>
      </c>
      <c r="AE185" s="270"/>
      <c r="AF185" s="270"/>
      <c r="AG185" s="297" t="s">
        <v>112</v>
      </c>
      <c r="AH185" s="270" t="s">
        <v>113</v>
      </c>
      <c r="AM185" s="488">
        <v>14700553</v>
      </c>
      <c r="AN185" s="488" t="s">
        <v>18</v>
      </c>
      <c r="AO185" s="488">
        <v>7210002881</v>
      </c>
      <c r="AP185" s="488" t="s">
        <v>18</v>
      </c>
    </row>
    <row r="186" spans="1:42" ht="21.6" customHeight="1">
      <c r="A186" s="2">
        <v>185</v>
      </c>
      <c r="B186" s="2">
        <v>4906</v>
      </c>
      <c r="C186" s="4" t="s">
        <v>2316</v>
      </c>
      <c r="D186" s="2" t="s">
        <v>6822</v>
      </c>
      <c r="F186" s="2" t="s">
        <v>6842</v>
      </c>
      <c r="G186" s="2" t="s">
        <v>6843</v>
      </c>
      <c r="H186" s="76" t="s">
        <v>6844</v>
      </c>
      <c r="I186" s="4" t="s">
        <v>7193</v>
      </c>
      <c r="J186" s="5" t="s">
        <v>7194</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9" t="s">
        <v>139</v>
      </c>
      <c r="AE186" s="270" t="s">
        <v>6811</v>
      </c>
      <c r="AF186" s="270"/>
      <c r="AG186" s="297" t="s">
        <v>112</v>
      </c>
      <c r="AH186" s="270" t="s">
        <v>113</v>
      </c>
      <c r="AM186" s="488">
        <v>14703375</v>
      </c>
      <c r="AN186" s="488">
        <v>14703376</v>
      </c>
      <c r="AO186" s="488">
        <v>7210002882</v>
      </c>
      <c r="AP186" s="488" t="s">
        <v>18</v>
      </c>
    </row>
    <row r="187" spans="1:42" ht="21.6" customHeight="1">
      <c r="A187" s="2">
        <v>186</v>
      </c>
      <c r="B187" s="2">
        <v>3137</v>
      </c>
      <c r="C187" s="4" t="s">
        <v>191</v>
      </c>
      <c r="D187" s="2" t="s">
        <v>6827</v>
      </c>
      <c r="F187" s="2" t="s">
        <v>6834</v>
      </c>
      <c r="G187" s="2" t="s">
        <v>7195</v>
      </c>
      <c r="H187" s="76" t="s">
        <v>7196</v>
      </c>
      <c r="I187" s="4" t="s">
        <v>7197</v>
      </c>
      <c r="J187" s="5" t="s">
        <v>7198</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4"/>
      <c r="AE187" s="270" t="s">
        <v>6811</v>
      </c>
      <c r="AF187" s="270"/>
      <c r="AG187" s="297" t="s">
        <v>112</v>
      </c>
      <c r="AH187" s="270" t="s">
        <v>113</v>
      </c>
      <c r="AM187" s="488">
        <v>14701075</v>
      </c>
      <c r="AN187" s="488">
        <v>14701076</v>
      </c>
      <c r="AO187" s="488">
        <v>7210002883</v>
      </c>
      <c r="AP187" s="488" t="s">
        <v>18</v>
      </c>
    </row>
    <row r="188" spans="1:42" ht="21.6" customHeight="1">
      <c r="A188" s="2">
        <v>187</v>
      </c>
      <c r="B188" s="2">
        <v>3606</v>
      </c>
      <c r="C188" s="4" t="s">
        <v>1572</v>
      </c>
      <c r="D188" s="2" t="s">
        <v>6816</v>
      </c>
      <c r="F188" s="2" t="s">
        <v>6834</v>
      </c>
      <c r="G188" s="2" t="s">
        <v>7195</v>
      </c>
      <c r="H188" s="76" t="s">
        <v>7196</v>
      </c>
      <c r="I188" s="4" t="s">
        <v>7199</v>
      </c>
      <c r="J188" s="5" t="s">
        <v>7200</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9" t="s">
        <v>139</v>
      </c>
      <c r="AE188" s="270"/>
      <c r="AF188" s="270"/>
      <c r="AG188" s="297" t="s">
        <v>112</v>
      </c>
      <c r="AH188" s="270" t="s">
        <v>113</v>
      </c>
      <c r="AM188" s="488">
        <v>14701465</v>
      </c>
      <c r="AN188" s="488">
        <v>14701466</v>
      </c>
      <c r="AO188" s="488">
        <v>7210002884</v>
      </c>
      <c r="AP188" s="488" t="s">
        <v>18</v>
      </c>
    </row>
    <row r="189" spans="1:42" ht="21.6" customHeight="1">
      <c r="A189" s="2">
        <v>188</v>
      </c>
      <c r="B189" s="2">
        <v>4656</v>
      </c>
      <c r="C189" s="4" t="s">
        <v>1576</v>
      </c>
      <c r="D189" s="2" t="s">
        <v>6816</v>
      </c>
      <c r="F189" s="2" t="s">
        <v>6834</v>
      </c>
      <c r="G189" s="2" t="s">
        <v>7195</v>
      </c>
      <c r="H189" s="76" t="s">
        <v>7196</v>
      </c>
      <c r="I189" s="4" t="s">
        <v>7201</v>
      </c>
      <c r="J189" s="5" t="s">
        <v>7202</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9" t="s">
        <v>139</v>
      </c>
      <c r="AE189" s="270"/>
      <c r="AF189" s="270"/>
      <c r="AG189" s="297" t="s">
        <v>112</v>
      </c>
      <c r="AH189" s="270" t="s">
        <v>113</v>
      </c>
      <c r="AM189" s="488">
        <v>14702719</v>
      </c>
      <c r="AN189" s="488">
        <v>14702720</v>
      </c>
      <c r="AO189" s="488">
        <v>7210002885</v>
      </c>
      <c r="AP189" s="488" t="s">
        <v>18</v>
      </c>
    </row>
    <row r="190" spans="1:42" ht="21.6" customHeight="1">
      <c r="A190" s="2">
        <v>189</v>
      </c>
      <c r="B190" s="2">
        <v>3751</v>
      </c>
      <c r="C190" s="4" t="s">
        <v>614</v>
      </c>
      <c r="D190" s="2" t="s">
        <v>6816</v>
      </c>
      <c r="F190" s="2" t="s">
        <v>6842</v>
      </c>
      <c r="G190" s="2" t="s">
        <v>7203</v>
      </c>
      <c r="H190" s="76" t="s">
        <v>7204</v>
      </c>
      <c r="I190" s="4" t="s">
        <v>7205</v>
      </c>
      <c r="J190" s="5" t="s">
        <v>7206</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4"/>
      <c r="AE190" s="270"/>
      <c r="AF190" s="270"/>
      <c r="AG190" s="297" t="s">
        <v>112</v>
      </c>
      <c r="AH190" s="270" t="s">
        <v>113</v>
      </c>
      <c r="AM190" s="488">
        <v>14701491</v>
      </c>
      <c r="AN190" s="488">
        <v>14701492</v>
      </c>
      <c r="AO190" s="488">
        <v>7210002889</v>
      </c>
      <c r="AP190" s="488" t="s">
        <v>18</v>
      </c>
    </row>
    <row r="191" spans="1:42" ht="21.6" customHeight="1">
      <c r="A191" s="2">
        <v>190</v>
      </c>
      <c r="B191" s="2">
        <v>2749</v>
      </c>
      <c r="C191" s="4" t="s">
        <v>2060</v>
      </c>
      <c r="D191" s="2" t="s">
        <v>6816</v>
      </c>
      <c r="F191" s="2" t="s">
        <v>6842</v>
      </c>
      <c r="G191" s="2" t="s">
        <v>6843</v>
      </c>
      <c r="H191" s="76" t="s">
        <v>6844</v>
      </c>
      <c r="I191" s="4" t="s">
        <v>7207</v>
      </c>
      <c r="J191" s="5" t="s">
        <v>7208</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9" t="s">
        <v>139</v>
      </c>
      <c r="AE191" s="270"/>
      <c r="AF191" s="270"/>
      <c r="AG191" s="297" t="s">
        <v>112</v>
      </c>
      <c r="AH191" s="270" t="s">
        <v>113</v>
      </c>
      <c r="AM191" s="488">
        <v>14700885</v>
      </c>
      <c r="AN191" s="488">
        <v>14700886</v>
      </c>
      <c r="AO191" s="488">
        <v>7210002887</v>
      </c>
      <c r="AP191" s="488" t="s">
        <v>18</v>
      </c>
    </row>
    <row r="192" spans="1:42" ht="21.6" customHeight="1">
      <c r="A192" s="2">
        <v>191</v>
      </c>
      <c r="B192" s="2">
        <v>4298</v>
      </c>
      <c r="C192" s="4" t="s">
        <v>642</v>
      </c>
      <c r="D192" s="2" t="s">
        <v>6816</v>
      </c>
      <c r="F192" s="2" t="s">
        <v>6842</v>
      </c>
      <c r="G192" s="2" t="s">
        <v>6843</v>
      </c>
      <c r="H192" s="76" t="s">
        <v>6844</v>
      </c>
      <c r="I192" s="4" t="s">
        <v>7209</v>
      </c>
      <c r="J192" s="5" t="s">
        <v>7210</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9" t="s">
        <v>139</v>
      </c>
      <c r="AE192" s="270"/>
      <c r="AF192" s="270"/>
      <c r="AG192" s="297" t="s">
        <v>112</v>
      </c>
      <c r="AH192" s="270" t="s">
        <v>113</v>
      </c>
      <c r="AM192" s="488">
        <v>14702097</v>
      </c>
      <c r="AN192" s="488">
        <v>14702098</v>
      </c>
      <c r="AO192" s="488">
        <v>7210002892</v>
      </c>
      <c r="AP192" s="488" t="s">
        <v>18</v>
      </c>
    </row>
    <row r="193" spans="1:42" ht="21.6" customHeight="1">
      <c r="A193" s="2">
        <v>192</v>
      </c>
      <c r="B193" s="2">
        <v>4511</v>
      </c>
      <c r="C193" s="4" t="s">
        <v>213</v>
      </c>
      <c r="D193" s="2" t="s">
        <v>7159</v>
      </c>
      <c r="F193" s="2" t="s">
        <v>6842</v>
      </c>
      <c r="G193" s="2" t="s">
        <v>6843</v>
      </c>
      <c r="H193" s="76" t="s">
        <v>6844</v>
      </c>
      <c r="I193" s="4" t="s">
        <v>7211</v>
      </c>
      <c r="J193" s="5" t="s">
        <v>7212</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撤店</v>
      </c>
      <c r="AB193" s="270" t="str">
        <f>VLOOKUP(B193,門市主檔!A:B,2,FALSE)</f>
        <v>淡水屯山店</v>
      </c>
      <c r="AC193" s="307"/>
      <c r="AD193" s="489" t="s">
        <v>139</v>
      </c>
      <c r="AE193" s="270"/>
      <c r="AF193" s="270"/>
      <c r="AG193" s="297" t="s">
        <v>112</v>
      </c>
      <c r="AH193" s="270" t="s">
        <v>113</v>
      </c>
      <c r="AM193" s="488" t="e">
        <v>#N/A</v>
      </c>
      <c r="AN193" s="488" t="e">
        <v>#N/A</v>
      </c>
      <c r="AO193" s="488" t="e">
        <v>#N/A</v>
      </c>
      <c r="AP193" s="488" t="e">
        <v>#N/A</v>
      </c>
    </row>
    <row r="194" spans="1:42" ht="21.6" customHeight="1">
      <c r="A194" s="2">
        <v>193</v>
      </c>
      <c r="B194" s="2">
        <v>4529</v>
      </c>
      <c r="C194" s="4" t="s">
        <v>662</v>
      </c>
      <c r="D194" s="2" t="s">
        <v>6822</v>
      </c>
      <c r="F194" s="2" t="s">
        <v>6842</v>
      </c>
      <c r="G194" s="2" t="s">
        <v>6843</v>
      </c>
      <c r="H194" s="76" t="s">
        <v>6844</v>
      </c>
      <c r="I194" s="4" t="s">
        <v>7213</v>
      </c>
      <c r="J194" s="5" t="s">
        <v>7214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9" t="s">
        <v>139</v>
      </c>
      <c r="AE194" s="270" t="s">
        <v>6811</v>
      </c>
      <c r="AF194" s="270" t="s">
        <v>111</v>
      </c>
      <c r="AG194" s="297" t="s">
        <v>112</v>
      </c>
      <c r="AH194" s="270" t="s">
        <v>113</v>
      </c>
      <c r="AM194" s="488">
        <v>14702423</v>
      </c>
      <c r="AN194" s="488" t="s">
        <v>18</v>
      </c>
      <c r="AO194" s="488">
        <v>7210002894</v>
      </c>
      <c r="AP194" s="488" t="s">
        <v>18</v>
      </c>
    </row>
    <row r="195" spans="1:42" ht="21.6" customHeight="1">
      <c r="A195" s="2">
        <v>194</v>
      </c>
      <c r="B195" s="2">
        <v>4739</v>
      </c>
      <c r="C195" s="4" t="s">
        <v>2079</v>
      </c>
      <c r="D195" s="2" t="s">
        <v>7159</v>
      </c>
      <c r="F195" s="2" t="s">
        <v>6842</v>
      </c>
      <c r="G195" s="2" t="s">
        <v>6843</v>
      </c>
      <c r="H195" s="76" t="s">
        <v>6844</v>
      </c>
      <c r="I195" s="4" t="s">
        <v>7215</v>
      </c>
      <c r="J195" s="5" t="s">
        <v>7216</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9" t="s">
        <v>139</v>
      </c>
      <c r="AE195" s="270"/>
      <c r="AF195" s="270"/>
      <c r="AG195" s="297" t="s">
        <v>112</v>
      </c>
      <c r="AH195" s="270" t="s">
        <v>113</v>
      </c>
      <c r="AM195" s="488">
        <v>14702721</v>
      </c>
      <c r="AN195" s="488">
        <v>14702424</v>
      </c>
      <c r="AO195" s="488">
        <v>7210003044</v>
      </c>
      <c r="AP195" s="488" t="s">
        <v>18</v>
      </c>
    </row>
    <row r="196" spans="1:42" ht="21.6" customHeight="1">
      <c r="A196" s="2">
        <v>195</v>
      </c>
      <c r="B196" s="2">
        <v>2318</v>
      </c>
      <c r="C196" s="4" t="s">
        <v>817</v>
      </c>
      <c r="D196" s="2" t="s">
        <v>6822</v>
      </c>
      <c r="F196" s="2" t="s">
        <v>6842</v>
      </c>
      <c r="G196" s="2" t="s">
        <v>7203</v>
      </c>
      <c r="H196" s="76" t="s">
        <v>7204</v>
      </c>
      <c r="I196" s="4" t="s">
        <v>7217</v>
      </c>
      <c r="J196" s="5" t="s">
        <v>7218</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9" t="s">
        <v>139</v>
      </c>
      <c r="AE196" s="270" t="s">
        <v>6811</v>
      </c>
      <c r="AF196" s="270"/>
      <c r="AG196" s="297" t="s">
        <v>112</v>
      </c>
      <c r="AH196" s="270" t="s">
        <v>113</v>
      </c>
      <c r="AM196" s="488">
        <v>14706115</v>
      </c>
      <c r="AN196" s="488">
        <v>14706116</v>
      </c>
      <c r="AO196" s="488">
        <v>7210002886</v>
      </c>
      <c r="AP196" s="488" t="s">
        <v>18</v>
      </c>
    </row>
    <row r="197" spans="1:42" ht="21.6" customHeight="1">
      <c r="A197" s="2">
        <v>196</v>
      </c>
      <c r="B197" s="2">
        <v>2897</v>
      </c>
      <c r="C197" s="4" t="s">
        <v>2337</v>
      </c>
      <c r="D197" s="2" t="s">
        <v>6816</v>
      </c>
      <c r="F197" s="2" t="s">
        <v>6842</v>
      </c>
      <c r="G197" s="2" t="s">
        <v>7203</v>
      </c>
      <c r="H197" s="76" t="s">
        <v>7204</v>
      </c>
      <c r="I197" s="4" t="s">
        <v>7219</v>
      </c>
      <c r="J197" s="5" t="s">
        <v>7220</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9" t="s">
        <v>139</v>
      </c>
      <c r="AE197" s="270"/>
      <c r="AF197" s="270"/>
      <c r="AG197" s="297" t="s">
        <v>112</v>
      </c>
      <c r="AH197" s="270" t="s">
        <v>113</v>
      </c>
      <c r="AM197" s="488">
        <v>14700977</v>
      </c>
      <c r="AN197" s="488">
        <v>14700978</v>
      </c>
      <c r="AO197" s="488">
        <v>7210002888</v>
      </c>
      <c r="AP197" s="488" t="s">
        <v>18</v>
      </c>
    </row>
    <row r="198" spans="1:42" ht="21.6" customHeight="1">
      <c r="A198" s="2">
        <v>197</v>
      </c>
      <c r="B198" s="2">
        <v>4093</v>
      </c>
      <c r="C198" s="4" t="s">
        <v>622</v>
      </c>
      <c r="D198" s="2" t="s">
        <v>6822</v>
      </c>
      <c r="F198" s="2" t="s">
        <v>6842</v>
      </c>
      <c r="G198" s="2" t="s">
        <v>7203</v>
      </c>
      <c r="H198" s="76" t="s">
        <v>7204</v>
      </c>
      <c r="I198" s="4" t="s">
        <v>7221</v>
      </c>
      <c r="J198" s="5" t="s">
        <v>7222</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9" t="s">
        <v>139</v>
      </c>
      <c r="AE198" s="270"/>
      <c r="AF198" s="270"/>
      <c r="AG198" s="297" t="s">
        <v>112</v>
      </c>
      <c r="AH198" s="270" t="s">
        <v>113</v>
      </c>
      <c r="AM198" s="488">
        <v>14701829</v>
      </c>
      <c r="AN198" s="488">
        <v>14701830</v>
      </c>
      <c r="AO198" s="488">
        <v>7210002890</v>
      </c>
      <c r="AP198" s="488" t="s">
        <v>18</v>
      </c>
    </row>
    <row r="199" spans="1:42" ht="21.6" customHeight="1">
      <c r="A199" s="2">
        <v>198</v>
      </c>
      <c r="B199" s="2">
        <v>4153</v>
      </c>
      <c r="C199" s="4" t="s">
        <v>626</v>
      </c>
      <c r="D199" s="2" t="s">
        <v>6816</v>
      </c>
      <c r="F199" s="2" t="s">
        <v>6842</v>
      </c>
      <c r="G199" s="2" t="s">
        <v>7203</v>
      </c>
      <c r="H199" s="76" t="s">
        <v>7204</v>
      </c>
      <c r="I199" s="4" t="s">
        <v>7223</v>
      </c>
      <c r="J199" s="5" t="s">
        <v>7224</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9" t="s">
        <v>139</v>
      </c>
      <c r="AE199" s="270" t="s">
        <v>6811</v>
      </c>
      <c r="AF199" s="270"/>
      <c r="AG199" s="297" t="s">
        <v>112</v>
      </c>
      <c r="AH199" s="270" t="s">
        <v>113</v>
      </c>
      <c r="AM199" s="488">
        <v>14701879</v>
      </c>
      <c r="AN199" s="488">
        <v>14701880</v>
      </c>
      <c r="AO199" s="488">
        <v>7210002891</v>
      </c>
      <c r="AP199" s="488" t="s">
        <v>18</v>
      </c>
    </row>
    <row r="200" spans="1:42" ht="21.6" customHeight="1">
      <c r="A200" s="2">
        <v>199</v>
      </c>
      <c r="B200" s="2">
        <v>4541</v>
      </c>
      <c r="C200" s="4" t="s">
        <v>1716</v>
      </c>
      <c r="D200" s="2" t="s">
        <v>6822</v>
      </c>
      <c r="F200" s="2" t="s">
        <v>6842</v>
      </c>
      <c r="G200" s="2" t="s">
        <v>7203</v>
      </c>
      <c r="H200" s="76" t="s">
        <v>7204</v>
      </c>
      <c r="I200" s="4" t="s">
        <v>7225</v>
      </c>
      <c r="J200" s="5" t="s">
        <v>7226</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9" t="s">
        <v>139</v>
      </c>
      <c r="AE200" s="270"/>
      <c r="AF200" s="270" t="s">
        <v>111</v>
      </c>
      <c r="AG200" s="297" t="s">
        <v>112</v>
      </c>
      <c r="AH200" s="270" t="s">
        <v>113</v>
      </c>
      <c r="AM200" s="488">
        <v>14702415</v>
      </c>
      <c r="AN200" s="488">
        <v>14702416</v>
      </c>
      <c r="AO200" s="488">
        <v>7210002895</v>
      </c>
      <c r="AP200" s="488" t="s">
        <v>18</v>
      </c>
    </row>
    <row r="201" spans="1:42" ht="21.6" customHeight="1">
      <c r="A201" s="2">
        <v>200</v>
      </c>
      <c r="B201" s="2">
        <v>4658</v>
      </c>
      <c r="C201" s="4" t="s">
        <v>609</v>
      </c>
      <c r="D201" s="2" t="s">
        <v>6827</v>
      </c>
      <c r="F201" s="2" t="s">
        <v>6842</v>
      </c>
      <c r="G201" s="2" t="s">
        <v>7203</v>
      </c>
      <c r="H201" s="76" t="s">
        <v>7204</v>
      </c>
      <c r="I201" s="4" t="s">
        <v>7227</v>
      </c>
      <c r="J201" s="5" t="s">
        <v>7228</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9" t="s">
        <v>139</v>
      </c>
      <c r="AE201" s="270"/>
      <c r="AF201" s="270"/>
      <c r="AG201" s="297" t="s">
        <v>112</v>
      </c>
      <c r="AH201" s="270" t="s">
        <v>113</v>
      </c>
      <c r="AM201" s="488">
        <v>14702585</v>
      </c>
      <c r="AN201" s="488">
        <v>14702586</v>
      </c>
      <c r="AO201" s="488">
        <v>7210003043</v>
      </c>
      <c r="AP201" s="488" t="s">
        <v>18</v>
      </c>
    </row>
    <row r="202" spans="1:42" ht="21.6" customHeight="1">
      <c r="A202" s="2">
        <v>201</v>
      </c>
      <c r="B202" s="2">
        <v>4788</v>
      </c>
      <c r="C202" s="4" t="s">
        <v>630</v>
      </c>
      <c r="D202" s="2" t="s">
        <v>6816</v>
      </c>
      <c r="F202" s="2" t="s">
        <v>6842</v>
      </c>
      <c r="G202" s="2" t="s">
        <v>7203</v>
      </c>
      <c r="H202" s="76" t="s">
        <v>7204</v>
      </c>
      <c r="I202" s="4" t="s">
        <v>7229</v>
      </c>
      <c r="J202" s="5" t="s">
        <v>7230</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9" t="s">
        <v>139</v>
      </c>
      <c r="AE202" s="270"/>
      <c r="AF202" s="270"/>
      <c r="AG202" s="297" t="s">
        <v>112</v>
      </c>
      <c r="AH202" s="270" t="s">
        <v>113</v>
      </c>
      <c r="AM202" s="488">
        <v>14702761</v>
      </c>
      <c r="AN202" s="488">
        <v>14702762</v>
      </c>
      <c r="AO202" s="488">
        <v>7210003045</v>
      </c>
      <c r="AP202" s="488" t="s">
        <v>18</v>
      </c>
    </row>
    <row r="203" spans="1:42" ht="21.6" customHeight="1">
      <c r="A203" s="2">
        <v>202</v>
      </c>
      <c r="B203" s="2">
        <v>4802</v>
      </c>
      <c r="C203" s="4" t="s">
        <v>618</v>
      </c>
      <c r="D203" s="2" t="s">
        <v>6827</v>
      </c>
      <c r="F203" s="2" t="s">
        <v>6842</v>
      </c>
      <c r="G203" s="2" t="s">
        <v>7203</v>
      </c>
      <c r="H203" s="76" t="s">
        <v>7204</v>
      </c>
      <c r="I203" s="4" t="s">
        <v>7231</v>
      </c>
      <c r="J203" s="5" t="s">
        <v>7232</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9" t="s">
        <v>139</v>
      </c>
      <c r="AE203" s="270" t="s">
        <v>6811</v>
      </c>
      <c r="AF203" s="270"/>
      <c r="AG203" s="297" t="s">
        <v>112</v>
      </c>
      <c r="AH203" s="270" t="s">
        <v>113</v>
      </c>
      <c r="AM203" s="488">
        <v>14702919</v>
      </c>
      <c r="AN203" s="488">
        <v>14702920</v>
      </c>
      <c r="AO203" s="488">
        <v>7210003046</v>
      </c>
      <c r="AP203" s="488" t="s">
        <v>18</v>
      </c>
    </row>
    <row r="204" spans="1:42" ht="21.6" customHeight="1">
      <c r="A204" s="2">
        <v>203</v>
      </c>
      <c r="B204" s="2">
        <v>5060</v>
      </c>
      <c r="C204" s="4" t="s">
        <v>1103</v>
      </c>
      <c r="D204" s="2" t="s">
        <v>7159</v>
      </c>
      <c r="F204" s="2" t="s">
        <v>6842</v>
      </c>
      <c r="G204" s="2" t="s">
        <v>7203</v>
      </c>
      <c r="H204" s="76" t="s">
        <v>7204</v>
      </c>
      <c r="I204" s="4" t="s">
        <v>7233</v>
      </c>
      <c r="J204" s="5" t="s">
        <v>7234</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9" t="s">
        <v>139</v>
      </c>
      <c r="AE204" s="270" t="s">
        <v>6811</v>
      </c>
      <c r="AF204" s="270"/>
      <c r="AG204" s="297" t="s">
        <v>112</v>
      </c>
      <c r="AH204" s="270" t="s">
        <v>113</v>
      </c>
      <c r="AM204" s="488">
        <v>14703300</v>
      </c>
      <c r="AN204" s="488" t="s">
        <v>18</v>
      </c>
      <c r="AO204" s="488">
        <v>7210003047</v>
      </c>
      <c r="AP204" s="488" t="s">
        <v>18</v>
      </c>
    </row>
    <row r="205" spans="1:42" ht="21.6" customHeight="1">
      <c r="A205" s="2">
        <v>204</v>
      </c>
      <c r="B205" s="2" t="s">
        <v>74</v>
      </c>
      <c r="C205" s="4" t="s">
        <v>829</v>
      </c>
      <c r="D205" s="2" t="s">
        <v>6822</v>
      </c>
      <c r="F205" s="2" t="s">
        <v>6842</v>
      </c>
      <c r="G205" s="2" t="s">
        <v>7203</v>
      </c>
      <c r="H205" s="76" t="s">
        <v>7204</v>
      </c>
      <c r="I205" s="4" t="s">
        <v>7235</v>
      </c>
      <c r="J205" s="5" t="s">
        <v>7236</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9" t="s">
        <v>139</v>
      </c>
      <c r="AE205" s="270" t="s">
        <v>6811</v>
      </c>
      <c r="AF205" s="270" t="s">
        <v>111</v>
      </c>
      <c r="AG205" s="297" t="s">
        <v>112</v>
      </c>
      <c r="AH205" s="270" t="s">
        <v>113</v>
      </c>
      <c r="AM205" s="488">
        <v>14700202</v>
      </c>
      <c r="AN205" s="488">
        <v>14700201</v>
      </c>
      <c r="AO205" s="488">
        <v>7210003049</v>
      </c>
      <c r="AP205" s="488" t="s">
        <v>18</v>
      </c>
    </row>
    <row r="206" spans="1:42" ht="21.6" customHeight="1">
      <c r="A206" s="2">
        <v>205</v>
      </c>
      <c r="B206" s="2">
        <v>3851</v>
      </c>
      <c r="C206" s="4" t="s">
        <v>2123</v>
      </c>
      <c r="D206" s="2" t="s">
        <v>6827</v>
      </c>
      <c r="F206" s="2" t="s">
        <v>6842</v>
      </c>
      <c r="G206" s="2" t="s">
        <v>7237</v>
      </c>
      <c r="H206" s="76" t="s">
        <v>7238</v>
      </c>
      <c r="I206" s="4" t="s">
        <v>7239</v>
      </c>
      <c r="J206" s="5" t="s">
        <v>7240</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4"/>
      <c r="AE206" s="270"/>
      <c r="AF206" s="270"/>
      <c r="AG206" s="297" t="s">
        <v>112</v>
      </c>
      <c r="AH206" s="270" t="s">
        <v>113</v>
      </c>
      <c r="AM206" s="488">
        <v>14701559</v>
      </c>
      <c r="AN206" s="488">
        <v>14701560</v>
      </c>
      <c r="AO206" s="488">
        <v>7210003057</v>
      </c>
      <c r="AP206" s="488" t="s">
        <v>18</v>
      </c>
    </row>
    <row r="207" spans="1:42" ht="21.6" customHeight="1">
      <c r="A207" s="2">
        <v>206</v>
      </c>
      <c r="B207" s="2" t="s">
        <v>100</v>
      </c>
      <c r="C207" s="4" t="s">
        <v>7241</v>
      </c>
      <c r="D207" s="2" t="s">
        <v>7130</v>
      </c>
      <c r="F207" s="2" t="s">
        <v>6842</v>
      </c>
      <c r="G207" s="2" t="s">
        <v>7242</v>
      </c>
      <c r="H207" s="76" t="s">
        <v>7243</v>
      </c>
      <c r="I207" s="4" t="s">
        <v>7244</v>
      </c>
      <c r="J207" s="5" t="s">
        <v>7245</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4"/>
      <c r="AE207" s="270"/>
      <c r="AF207" s="270"/>
      <c r="AG207" s="297" t="s">
        <v>26</v>
      </c>
      <c r="AH207" s="270"/>
      <c r="AI207" s="272"/>
      <c r="AM207" s="488" t="s">
        <v>7133</v>
      </c>
      <c r="AN207" s="488" t="s">
        <v>7133</v>
      </c>
      <c r="AO207" s="488" t="s">
        <v>6895</v>
      </c>
      <c r="AP207" s="488" t="s">
        <v>6895</v>
      </c>
    </row>
    <row r="208" spans="1:42" ht="21.6" customHeight="1">
      <c r="A208" s="2">
        <v>207</v>
      </c>
      <c r="B208" s="2" t="s">
        <v>70</v>
      </c>
      <c r="C208" s="4" t="s">
        <v>1936</v>
      </c>
      <c r="D208" s="2" t="s">
        <v>7130</v>
      </c>
      <c r="F208" s="2" t="s">
        <v>6842</v>
      </c>
      <c r="G208" s="2" t="s">
        <v>7242</v>
      </c>
      <c r="H208" s="76" t="s">
        <v>7243</v>
      </c>
      <c r="I208" s="4" t="s">
        <v>7246</v>
      </c>
      <c r="J208" s="5" t="s">
        <v>7247</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4"/>
      <c r="AE208" s="270"/>
      <c r="AF208" s="270"/>
      <c r="AG208" s="297" t="s">
        <v>26</v>
      </c>
      <c r="AH208" s="270"/>
      <c r="AI208" s="272"/>
      <c r="AM208" s="488" t="s">
        <v>7133</v>
      </c>
      <c r="AN208" s="488" t="s">
        <v>7133</v>
      </c>
      <c r="AO208" s="488" t="s">
        <v>6895</v>
      </c>
      <c r="AP208" s="488" t="s">
        <v>6895</v>
      </c>
    </row>
    <row r="209" spans="1:42" ht="21.6" customHeight="1">
      <c r="A209" s="2">
        <v>208</v>
      </c>
      <c r="B209" s="2" t="s">
        <v>66</v>
      </c>
      <c r="C209" s="4" t="s">
        <v>1963</v>
      </c>
      <c r="D209" s="2" t="s">
        <v>7130</v>
      </c>
      <c r="F209" s="2" t="s">
        <v>6842</v>
      </c>
      <c r="G209" s="2" t="s">
        <v>7242</v>
      </c>
      <c r="H209" s="76" t="s">
        <v>7243</v>
      </c>
      <c r="J209" s="5" t="s">
        <v>7248</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4"/>
      <c r="AE209" s="270"/>
      <c r="AF209" s="270"/>
      <c r="AG209" s="297" t="s">
        <v>26</v>
      </c>
      <c r="AH209" s="270"/>
      <c r="AI209" s="272"/>
      <c r="AM209" s="488" t="s">
        <v>7133</v>
      </c>
      <c r="AN209" s="488" t="s">
        <v>7133</v>
      </c>
      <c r="AO209" s="488" t="s">
        <v>6895</v>
      </c>
      <c r="AP209" s="488" t="s">
        <v>6895</v>
      </c>
    </row>
    <row r="210" spans="1:42" ht="21.6" customHeight="1">
      <c r="A210" s="2">
        <v>209</v>
      </c>
      <c r="B210" s="2">
        <v>2109</v>
      </c>
      <c r="C210" s="4" t="s">
        <v>200</v>
      </c>
      <c r="D210" s="2" t="s">
        <v>6822</v>
      </c>
      <c r="F210" s="2" t="s">
        <v>6842</v>
      </c>
      <c r="G210" s="2" t="s">
        <v>7237</v>
      </c>
      <c r="H210" s="76" t="s">
        <v>7238</v>
      </c>
      <c r="I210" s="4" t="s">
        <v>7249</v>
      </c>
      <c r="J210" s="5" t="s">
        <v>7250</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9" t="s">
        <v>139</v>
      </c>
      <c r="AE210" s="270"/>
      <c r="AF210" s="270"/>
      <c r="AG210" s="297" t="s">
        <v>112</v>
      </c>
      <c r="AH210" s="270"/>
      <c r="AI210" s="272"/>
      <c r="AM210" s="488">
        <v>14700461</v>
      </c>
      <c r="AN210" s="488">
        <v>14700462</v>
      </c>
      <c r="AO210" s="488" t="s">
        <v>6895</v>
      </c>
      <c r="AP210" s="488" t="s">
        <v>6895</v>
      </c>
    </row>
    <row r="211" spans="1:42" ht="21.6" customHeight="1">
      <c r="A211" s="2">
        <v>210</v>
      </c>
      <c r="B211" s="2">
        <v>2743</v>
      </c>
      <c r="C211" s="4" t="s">
        <v>1971</v>
      </c>
      <c r="D211" s="2" t="s">
        <v>6822</v>
      </c>
      <c r="F211" s="2" t="s">
        <v>6842</v>
      </c>
      <c r="G211" s="2" t="s">
        <v>7237</v>
      </c>
      <c r="H211" s="76" t="s">
        <v>7238</v>
      </c>
      <c r="I211" s="4" t="s">
        <v>7251</v>
      </c>
      <c r="J211" s="5" t="s">
        <v>7252</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9" t="s">
        <v>139</v>
      </c>
      <c r="AE211" s="270"/>
      <c r="AF211" s="270"/>
      <c r="AG211" s="297" t="s">
        <v>112</v>
      </c>
      <c r="AH211" s="270" t="s">
        <v>113</v>
      </c>
      <c r="AI211" s="272"/>
      <c r="AM211" s="488">
        <v>14700855</v>
      </c>
      <c r="AN211" s="488">
        <v>14700856</v>
      </c>
      <c r="AO211" s="488">
        <v>7210003051</v>
      </c>
      <c r="AP211" s="488" t="s">
        <v>18</v>
      </c>
    </row>
    <row r="212" spans="1:42" ht="21.6" customHeight="1">
      <c r="A212" s="2">
        <v>211</v>
      </c>
      <c r="B212" s="2">
        <v>4005</v>
      </c>
      <c r="C212" s="4" t="s">
        <v>1955</v>
      </c>
      <c r="D212" s="2" t="s">
        <v>6816</v>
      </c>
      <c r="F212" s="2" t="s">
        <v>6842</v>
      </c>
      <c r="G212" s="2" t="s">
        <v>7237</v>
      </c>
      <c r="H212" s="76" t="s">
        <v>7238</v>
      </c>
      <c r="I212" s="4" t="s">
        <v>7253</v>
      </c>
      <c r="J212" s="5" t="s">
        <v>7254</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9" t="s">
        <v>139</v>
      </c>
      <c r="AE212" s="270"/>
      <c r="AF212" s="270"/>
      <c r="AG212" s="297" t="s">
        <v>112</v>
      </c>
      <c r="AH212" s="270" t="s">
        <v>113</v>
      </c>
      <c r="AI212" s="272"/>
      <c r="AM212" s="488">
        <v>14701697</v>
      </c>
      <c r="AN212" s="488">
        <v>14701698</v>
      </c>
      <c r="AO212" s="488">
        <v>7210003059</v>
      </c>
      <c r="AP212" s="488" t="s">
        <v>18</v>
      </c>
    </row>
    <row r="213" spans="1:42" ht="21.6" customHeight="1">
      <c r="A213" s="2">
        <v>212</v>
      </c>
      <c r="B213" s="2">
        <v>4208</v>
      </c>
      <c r="C213" s="4" t="s">
        <v>1967</v>
      </c>
      <c r="D213" s="2" t="s">
        <v>6816</v>
      </c>
      <c r="F213" s="2" t="s">
        <v>6842</v>
      </c>
      <c r="G213" s="2" t="s">
        <v>7237</v>
      </c>
      <c r="H213" s="76" t="s">
        <v>7238</v>
      </c>
      <c r="I213" s="4" t="s">
        <v>7255</v>
      </c>
      <c r="J213" s="5" t="s">
        <v>7256</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9" t="s">
        <v>139</v>
      </c>
      <c r="AE213" s="270"/>
      <c r="AF213" s="270"/>
      <c r="AG213" s="297" t="s">
        <v>112</v>
      </c>
      <c r="AH213" s="270" t="s">
        <v>113</v>
      </c>
      <c r="AI213" s="272"/>
      <c r="AM213" s="488">
        <v>14701959</v>
      </c>
      <c r="AN213" s="488">
        <v>14701960</v>
      </c>
      <c r="AO213" s="488">
        <v>7210003063</v>
      </c>
      <c r="AP213" s="488" t="s">
        <v>18</v>
      </c>
    </row>
    <row r="214" spans="1:42" ht="21.6" customHeight="1">
      <c r="A214" s="2">
        <v>213</v>
      </c>
      <c r="B214" s="2" t="s">
        <v>98</v>
      </c>
      <c r="C214" s="4" t="s">
        <v>210</v>
      </c>
      <c r="D214" s="2" t="s">
        <v>6827</v>
      </c>
      <c r="F214" s="2" t="s">
        <v>6842</v>
      </c>
      <c r="G214" s="2" t="s">
        <v>7237</v>
      </c>
      <c r="H214" s="76" t="s">
        <v>7238</v>
      </c>
      <c r="I214" s="4" t="s">
        <v>7257</v>
      </c>
      <c r="J214" s="5" t="s">
        <v>7258</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撤店</v>
      </c>
      <c r="AB214" s="270" t="str">
        <f>VLOOKUP(B214,門市主檔!A:B,2,FALSE)</f>
        <v>新莊福營店</v>
      </c>
      <c r="AC214" s="307"/>
      <c r="AD214" s="489" t="s">
        <v>139</v>
      </c>
      <c r="AE214" s="270"/>
      <c r="AF214" s="270"/>
      <c r="AG214" s="297" t="s">
        <v>112</v>
      </c>
      <c r="AH214" s="270" t="s">
        <v>113</v>
      </c>
      <c r="AI214" s="272"/>
      <c r="AM214" s="488" t="e">
        <v>#N/A</v>
      </c>
      <c r="AN214" s="488" t="e">
        <v>#N/A</v>
      </c>
      <c r="AO214" s="488" t="e">
        <v>#N/A</v>
      </c>
      <c r="AP214" s="488" t="e">
        <v>#N/A</v>
      </c>
    </row>
    <row r="215" spans="1:42" ht="21.6" customHeight="1">
      <c r="A215" s="2">
        <v>214</v>
      </c>
      <c r="B215" s="2" t="s">
        <v>56</v>
      </c>
      <c r="C215" s="4" t="s">
        <v>1959</v>
      </c>
      <c r="D215" s="2" t="s">
        <v>6827</v>
      </c>
      <c r="F215" s="2" t="s">
        <v>6842</v>
      </c>
      <c r="G215" s="2" t="s">
        <v>7237</v>
      </c>
      <c r="H215" s="76" t="s">
        <v>7238</v>
      </c>
      <c r="I215" s="4" t="s">
        <v>7259</v>
      </c>
      <c r="J215" s="5" t="s">
        <v>7260</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9" t="s">
        <v>139</v>
      </c>
      <c r="AE215" s="270"/>
      <c r="AF215" s="270"/>
      <c r="AG215" s="297" t="s">
        <v>112</v>
      </c>
      <c r="AH215" s="270" t="s">
        <v>113</v>
      </c>
      <c r="AI215" s="272"/>
      <c r="AM215" s="488">
        <v>14700203</v>
      </c>
      <c r="AN215" s="488">
        <v>14700204</v>
      </c>
      <c r="AO215" s="488">
        <v>7210003072</v>
      </c>
      <c r="AP215" s="488" t="s">
        <v>18</v>
      </c>
    </row>
    <row r="216" spans="1:42" ht="21.6" customHeight="1">
      <c r="A216" s="2">
        <v>215</v>
      </c>
      <c r="B216" s="2">
        <v>3052</v>
      </c>
      <c r="C216" s="4" t="s">
        <v>224</v>
      </c>
      <c r="D216" s="2" t="s">
        <v>6816</v>
      </c>
      <c r="F216" s="2" t="s">
        <v>6842</v>
      </c>
      <c r="G216" s="2" t="s">
        <v>7038</v>
      </c>
      <c r="H216" s="76" t="s">
        <v>7039</v>
      </c>
      <c r="I216" s="4" t="s">
        <v>7261</v>
      </c>
      <c r="J216" s="5" t="s">
        <v>7262</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9" t="s">
        <v>139</v>
      </c>
      <c r="AE216" s="270"/>
      <c r="AF216" s="270"/>
      <c r="AG216" s="297" t="s">
        <v>112</v>
      </c>
      <c r="AH216" s="270" t="s">
        <v>113</v>
      </c>
      <c r="AI216" s="272"/>
      <c r="AM216" s="488">
        <v>14701021</v>
      </c>
      <c r="AN216" s="488">
        <v>14701022</v>
      </c>
      <c r="AO216" s="488">
        <v>7210003052</v>
      </c>
      <c r="AP216" s="488" t="s">
        <v>18</v>
      </c>
    </row>
    <row r="217" spans="1:42" ht="21.6" customHeight="1">
      <c r="A217" s="2">
        <v>216</v>
      </c>
      <c r="B217" s="6">
        <v>3358</v>
      </c>
      <c r="C217" s="4" t="s">
        <v>1029</v>
      </c>
      <c r="D217" s="2" t="s">
        <v>6816</v>
      </c>
      <c r="F217" s="2" t="s">
        <v>6842</v>
      </c>
      <c r="G217" s="2" t="s">
        <v>7038</v>
      </c>
      <c r="H217" s="76" t="s">
        <v>7039</v>
      </c>
      <c r="I217" s="4" t="s">
        <v>7263</v>
      </c>
      <c r="J217" s="5" t="s">
        <v>7264</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9" t="s">
        <v>139</v>
      </c>
      <c r="AE217" s="270"/>
      <c r="AF217" s="270"/>
      <c r="AG217" s="297" t="s">
        <v>112</v>
      </c>
      <c r="AH217" s="270" t="s">
        <v>113</v>
      </c>
      <c r="AI217" s="272"/>
      <c r="AM217" s="488">
        <v>14701255</v>
      </c>
      <c r="AN217" s="488">
        <v>14701256</v>
      </c>
      <c r="AO217" s="488">
        <v>7210003053</v>
      </c>
      <c r="AP217" s="488" t="s">
        <v>18</v>
      </c>
    </row>
    <row r="218" spans="1:42" ht="21.6" customHeight="1">
      <c r="A218" s="2">
        <v>217</v>
      </c>
      <c r="B218" s="2">
        <v>3380</v>
      </c>
      <c r="C218" s="4" t="s">
        <v>1588</v>
      </c>
      <c r="D218" s="2" t="s">
        <v>6827</v>
      </c>
      <c r="F218" s="2" t="s">
        <v>6842</v>
      </c>
      <c r="G218" s="2" t="s">
        <v>7038</v>
      </c>
      <c r="H218" s="76" t="s">
        <v>7039</v>
      </c>
      <c r="I218" s="4" t="s">
        <v>7265</v>
      </c>
      <c r="J218" s="5" t="s">
        <v>7266</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9" t="s">
        <v>139</v>
      </c>
      <c r="AE218" s="270"/>
      <c r="AF218" s="270"/>
      <c r="AG218" s="297" t="s">
        <v>112</v>
      </c>
      <c r="AH218" s="270" t="s">
        <v>113</v>
      </c>
      <c r="AI218" s="272"/>
      <c r="AM218" s="488">
        <v>14701339</v>
      </c>
      <c r="AN218" s="488">
        <v>14701340</v>
      </c>
      <c r="AO218" s="488">
        <v>7210003054</v>
      </c>
      <c r="AP218" s="488" t="s">
        <v>18</v>
      </c>
    </row>
    <row r="219" spans="1:42" ht="21.6" customHeight="1">
      <c r="A219" s="2">
        <v>218</v>
      </c>
      <c r="B219" s="2">
        <v>3785</v>
      </c>
      <c r="C219" s="4" t="s">
        <v>532</v>
      </c>
      <c r="D219" s="2" t="s">
        <v>6827</v>
      </c>
      <c r="F219" s="2" t="s">
        <v>6842</v>
      </c>
      <c r="G219" s="2" t="s">
        <v>7038</v>
      </c>
      <c r="H219" s="76" t="s">
        <v>7039</v>
      </c>
      <c r="I219" s="4" t="s">
        <v>7267</v>
      </c>
      <c r="J219" s="5" t="s">
        <v>7268</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9" t="s">
        <v>139</v>
      </c>
      <c r="AE219" s="270" t="s">
        <v>6811</v>
      </c>
      <c r="AF219" s="270"/>
      <c r="AG219" s="297" t="s">
        <v>112</v>
      </c>
      <c r="AH219" s="270" t="s">
        <v>113</v>
      </c>
      <c r="AI219" s="272"/>
      <c r="AM219" s="488">
        <v>14701513</v>
      </c>
      <c r="AN219" s="488">
        <v>14701514</v>
      </c>
      <c r="AO219" s="488">
        <v>7210003056</v>
      </c>
      <c r="AP219" s="488" t="s">
        <v>18</v>
      </c>
    </row>
    <row r="220" spans="1:42" ht="21.6" customHeight="1">
      <c r="A220" s="2">
        <v>219</v>
      </c>
      <c r="B220" s="2">
        <v>3999</v>
      </c>
      <c r="C220" s="4" t="s">
        <v>931</v>
      </c>
      <c r="D220" s="2" t="s">
        <v>6816</v>
      </c>
      <c r="F220" s="2" t="s">
        <v>6842</v>
      </c>
      <c r="G220" s="2" t="s">
        <v>7038</v>
      </c>
      <c r="H220" s="76" t="s">
        <v>7039</v>
      </c>
      <c r="I220" s="4" t="s">
        <v>7269</v>
      </c>
      <c r="J220" s="5" t="s">
        <v>7270</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9" t="s">
        <v>139</v>
      </c>
      <c r="AE220" s="270"/>
      <c r="AF220" s="270"/>
      <c r="AG220" s="297" t="s">
        <v>112</v>
      </c>
      <c r="AH220" s="270" t="s">
        <v>113</v>
      </c>
      <c r="AI220" s="272"/>
      <c r="AM220" s="488">
        <v>14701691</v>
      </c>
      <c r="AN220" s="488">
        <v>14701692</v>
      </c>
      <c r="AO220" s="488">
        <v>7210003058</v>
      </c>
      <c r="AP220" s="488" t="s">
        <v>18</v>
      </c>
    </row>
    <row r="221" spans="1:42" ht="21.6" customHeight="1">
      <c r="A221" s="2">
        <v>220</v>
      </c>
      <c r="B221" s="2">
        <v>4025</v>
      </c>
      <c r="C221" s="4" t="s">
        <v>2331</v>
      </c>
      <c r="D221" s="2" t="s">
        <v>6816</v>
      </c>
      <c r="F221" s="2" t="s">
        <v>6842</v>
      </c>
      <c r="G221" s="2" t="s">
        <v>7038</v>
      </c>
      <c r="H221" s="76" t="s">
        <v>7039</v>
      </c>
      <c r="I221" s="4" t="s">
        <v>7271</v>
      </c>
      <c r="J221" s="5" t="s">
        <v>7272</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9" t="s">
        <v>139</v>
      </c>
      <c r="AE221" s="270"/>
      <c r="AF221" s="270"/>
      <c r="AG221" s="297" t="s">
        <v>112</v>
      </c>
      <c r="AH221" s="270"/>
      <c r="AM221" s="488">
        <v>14701727</v>
      </c>
      <c r="AN221" s="488">
        <v>14701728</v>
      </c>
      <c r="AO221" s="488" t="s">
        <v>6895</v>
      </c>
      <c r="AP221" s="488" t="s">
        <v>6895</v>
      </c>
    </row>
    <row r="222" spans="1:42" ht="21.6" customHeight="1">
      <c r="A222" s="2">
        <v>221</v>
      </c>
      <c r="B222" s="2">
        <v>4163</v>
      </c>
      <c r="C222" s="4" t="s">
        <v>812</v>
      </c>
      <c r="D222" s="2" t="s">
        <v>6816</v>
      </c>
      <c r="F222" s="2" t="s">
        <v>6842</v>
      </c>
      <c r="G222" s="2" t="s">
        <v>7038</v>
      </c>
      <c r="H222" s="76" t="s">
        <v>7039</v>
      </c>
      <c r="I222" s="4" t="s">
        <v>7273</v>
      </c>
      <c r="J222" s="5" t="s">
        <v>7274</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9" t="s">
        <v>139</v>
      </c>
      <c r="AE222" s="270"/>
      <c r="AF222" s="270"/>
      <c r="AG222" s="297" t="s">
        <v>112</v>
      </c>
      <c r="AH222" s="270" t="s">
        <v>113</v>
      </c>
      <c r="AM222" s="488">
        <v>14701917</v>
      </c>
      <c r="AN222" s="488">
        <v>14701918</v>
      </c>
      <c r="AO222" s="488">
        <v>7210003061</v>
      </c>
      <c r="AP222" s="488" t="s">
        <v>18</v>
      </c>
    </row>
    <row r="223" spans="1:42" ht="21.6" customHeight="1">
      <c r="A223" s="2">
        <v>222</v>
      </c>
      <c r="B223" s="2">
        <v>5057</v>
      </c>
      <c r="C223" s="4" t="s">
        <v>1394</v>
      </c>
      <c r="D223" s="2" t="s">
        <v>6822</v>
      </c>
      <c r="F223" s="2" t="s">
        <v>6842</v>
      </c>
      <c r="G223" s="2" t="s">
        <v>7038</v>
      </c>
      <c r="H223" s="76" t="s">
        <v>7039</v>
      </c>
      <c r="I223" s="4" t="s">
        <v>7275</v>
      </c>
      <c r="J223" s="5" t="s">
        <v>7276</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9" t="s">
        <v>139</v>
      </c>
      <c r="AE223" s="270" t="s">
        <v>6811</v>
      </c>
      <c r="AF223" s="270"/>
      <c r="AG223" s="297" t="s">
        <v>112</v>
      </c>
      <c r="AH223" s="270" t="s">
        <v>113</v>
      </c>
      <c r="AM223" s="488">
        <v>14703291</v>
      </c>
      <c r="AN223" s="488">
        <v>14703292</v>
      </c>
      <c r="AO223" s="488">
        <v>7210003069</v>
      </c>
      <c r="AP223" s="488" t="s">
        <v>18</v>
      </c>
    </row>
    <row r="224" spans="1:42" ht="21.6" customHeight="1">
      <c r="A224" s="2">
        <v>223</v>
      </c>
      <c r="B224" s="2">
        <v>2362</v>
      </c>
      <c r="C224" s="4" t="s">
        <v>1680</v>
      </c>
      <c r="D224" s="2" t="s">
        <v>6816</v>
      </c>
      <c r="F224" s="2" t="s">
        <v>6842</v>
      </c>
      <c r="G224" s="2" t="s">
        <v>7277</v>
      </c>
      <c r="H224" s="76" t="s">
        <v>7278</v>
      </c>
      <c r="I224" s="4" t="s">
        <v>7279</v>
      </c>
      <c r="J224" s="5" t="s">
        <v>7280</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9" t="s">
        <v>139</v>
      </c>
      <c r="AE224" s="270"/>
      <c r="AF224" s="270"/>
      <c r="AG224" s="297" t="s">
        <v>112</v>
      </c>
      <c r="AH224" s="270" t="s">
        <v>113</v>
      </c>
      <c r="AM224" s="488">
        <v>14700599</v>
      </c>
      <c r="AN224" s="488">
        <v>14700600</v>
      </c>
      <c r="AO224" s="488">
        <v>7210003050</v>
      </c>
      <c r="AP224" s="488" t="s">
        <v>18</v>
      </c>
    </row>
    <row r="225" spans="1:42" ht="21.6" customHeight="1">
      <c r="A225" s="2">
        <v>224</v>
      </c>
      <c r="B225" s="2">
        <v>3652</v>
      </c>
      <c r="C225" s="4" t="s">
        <v>979</v>
      </c>
      <c r="D225" s="2" t="s">
        <v>6816</v>
      </c>
      <c r="F225" s="2" t="s">
        <v>6842</v>
      </c>
      <c r="G225" s="2" t="s">
        <v>7277</v>
      </c>
      <c r="H225" s="76" t="s">
        <v>7278</v>
      </c>
      <c r="I225" s="4" t="s">
        <v>7281</v>
      </c>
      <c r="J225" s="5" t="s">
        <v>7282</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9" t="s">
        <v>139</v>
      </c>
      <c r="AE225" s="270"/>
      <c r="AF225" s="270"/>
      <c r="AG225" s="297" t="s">
        <v>112</v>
      </c>
      <c r="AH225" s="270" t="s">
        <v>113</v>
      </c>
      <c r="AM225" s="488">
        <v>14701425</v>
      </c>
      <c r="AN225" s="488">
        <v>14701426</v>
      </c>
      <c r="AO225" s="488">
        <v>7210003055</v>
      </c>
      <c r="AP225" s="488" t="s">
        <v>18</v>
      </c>
    </row>
    <row r="226" spans="1:42" ht="21.6" customHeight="1">
      <c r="A226" s="2">
        <v>225</v>
      </c>
      <c r="B226" s="2">
        <v>4144</v>
      </c>
      <c r="C226" s="4" t="s">
        <v>1044</v>
      </c>
      <c r="D226" s="2" t="s">
        <v>6816</v>
      </c>
      <c r="F226" s="2" t="s">
        <v>6842</v>
      </c>
      <c r="G226" s="2" t="s">
        <v>7277</v>
      </c>
      <c r="H226" s="76" t="s">
        <v>7278</v>
      </c>
      <c r="I226" s="4" t="s">
        <v>7283</v>
      </c>
      <c r="J226" s="5" t="s">
        <v>7284</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9" t="s">
        <v>139</v>
      </c>
      <c r="AE226" s="270"/>
      <c r="AF226" s="270"/>
      <c r="AG226" s="297" t="s">
        <v>112</v>
      </c>
      <c r="AH226" s="270" t="s">
        <v>113</v>
      </c>
      <c r="AM226" s="488">
        <v>14702155</v>
      </c>
      <c r="AN226" s="488">
        <v>14702156</v>
      </c>
      <c r="AO226" s="488">
        <v>7210003060</v>
      </c>
      <c r="AP226" s="488" t="s">
        <v>18</v>
      </c>
    </row>
    <row r="227" spans="1:42" ht="21.6" customHeight="1">
      <c r="A227" s="2">
        <v>226</v>
      </c>
      <c r="B227" s="6">
        <v>4194</v>
      </c>
      <c r="C227" s="4" t="s">
        <v>923</v>
      </c>
      <c r="D227" s="2" t="s">
        <v>6827</v>
      </c>
      <c r="F227" s="2" t="s">
        <v>6842</v>
      </c>
      <c r="G227" s="2" t="s">
        <v>7277</v>
      </c>
      <c r="H227" s="76" t="s">
        <v>7278</v>
      </c>
      <c r="I227" s="4" t="s">
        <v>7285</v>
      </c>
      <c r="J227" s="5" t="s">
        <v>7286</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9" t="s">
        <v>139</v>
      </c>
      <c r="AE227" s="270"/>
      <c r="AF227" s="270"/>
      <c r="AG227" s="297" t="s">
        <v>112</v>
      </c>
      <c r="AH227" s="270" t="s">
        <v>113</v>
      </c>
      <c r="AM227" s="488">
        <v>14701927</v>
      </c>
      <c r="AN227" s="488">
        <v>14701928</v>
      </c>
      <c r="AO227" s="488">
        <v>7210003062</v>
      </c>
      <c r="AP227" s="488" t="s">
        <v>18</v>
      </c>
    </row>
    <row r="228" spans="1:42" ht="21.6" customHeight="1">
      <c r="A228" s="2">
        <v>227</v>
      </c>
      <c r="B228" s="2">
        <v>4341</v>
      </c>
      <c r="C228" s="4" t="s">
        <v>808</v>
      </c>
      <c r="D228" s="2" t="s">
        <v>6816</v>
      </c>
      <c r="F228" s="2" t="s">
        <v>6842</v>
      </c>
      <c r="G228" s="2" t="s">
        <v>7277</v>
      </c>
      <c r="H228" s="76" t="s">
        <v>7278</v>
      </c>
      <c r="I228" s="4" t="s">
        <v>7287</v>
      </c>
      <c r="J228" s="5" t="s">
        <v>7288</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9" t="s">
        <v>139</v>
      </c>
      <c r="AE228" s="270"/>
      <c r="AF228" s="270"/>
      <c r="AG228" s="297" t="s">
        <v>112</v>
      </c>
      <c r="AH228" s="270" t="s">
        <v>113</v>
      </c>
      <c r="AM228" s="488">
        <v>14702157</v>
      </c>
      <c r="AN228" s="488">
        <v>14702158</v>
      </c>
      <c r="AO228" s="488">
        <v>7210003064</v>
      </c>
      <c r="AP228" s="488" t="s">
        <v>18</v>
      </c>
    </row>
    <row r="229" spans="1:42" ht="21.6" customHeight="1">
      <c r="A229" s="2">
        <v>228</v>
      </c>
      <c r="B229" s="2">
        <v>4679</v>
      </c>
      <c r="C229" s="4" t="s">
        <v>1213</v>
      </c>
      <c r="D229" s="2" t="s">
        <v>6816</v>
      </c>
      <c r="F229" s="2" t="s">
        <v>6842</v>
      </c>
      <c r="G229" s="2" t="s">
        <v>7277</v>
      </c>
      <c r="H229" s="76" t="s">
        <v>7278</v>
      </c>
      <c r="I229" s="4" t="s">
        <v>7289</v>
      </c>
      <c r="J229" s="5" t="s">
        <v>7290</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9" t="s">
        <v>139</v>
      </c>
      <c r="AE229" s="270"/>
      <c r="AF229" s="270"/>
      <c r="AG229" s="297" t="s">
        <v>112</v>
      </c>
      <c r="AH229" s="270" t="s">
        <v>113</v>
      </c>
      <c r="AM229" s="488">
        <v>14702645</v>
      </c>
      <c r="AN229" s="488">
        <v>14702646</v>
      </c>
      <c r="AO229" s="488">
        <v>7210003065</v>
      </c>
      <c r="AP229" s="488" t="s">
        <v>18</v>
      </c>
    </row>
    <row r="230" spans="1:42" ht="21.6" customHeight="1">
      <c r="A230" s="2">
        <v>229</v>
      </c>
      <c r="B230" s="2">
        <v>4701</v>
      </c>
      <c r="C230" s="4" t="s">
        <v>927</v>
      </c>
      <c r="D230" s="2" t="s">
        <v>6816</v>
      </c>
      <c r="F230" s="2" t="s">
        <v>6842</v>
      </c>
      <c r="G230" s="2" t="s">
        <v>7277</v>
      </c>
      <c r="H230" s="76" t="s">
        <v>7278</v>
      </c>
      <c r="I230" s="4" t="s">
        <v>7291</v>
      </c>
      <c r="J230" s="5" t="s">
        <v>7292</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9" t="s">
        <v>139</v>
      </c>
      <c r="AE230" s="270"/>
      <c r="AF230" s="270" t="s">
        <v>111</v>
      </c>
      <c r="AG230" s="297" t="s">
        <v>112</v>
      </c>
      <c r="AH230" s="270" t="s">
        <v>113</v>
      </c>
      <c r="AM230" s="488">
        <v>14702653</v>
      </c>
      <c r="AN230" s="488">
        <v>14702654</v>
      </c>
      <c r="AO230" s="488">
        <v>7210003066</v>
      </c>
      <c r="AP230" s="488" t="s">
        <v>18</v>
      </c>
    </row>
    <row r="231" spans="1:42" ht="21.6" customHeight="1">
      <c r="A231" s="2">
        <v>230</v>
      </c>
      <c r="B231" s="6">
        <v>4762</v>
      </c>
      <c r="C231" s="4" t="s">
        <v>935</v>
      </c>
      <c r="D231" s="2" t="s">
        <v>6827</v>
      </c>
      <c r="F231" s="2" t="s">
        <v>6842</v>
      </c>
      <c r="G231" s="2" t="s">
        <v>7277</v>
      </c>
      <c r="H231" s="76" t="s">
        <v>7278</v>
      </c>
      <c r="I231" s="4" t="s">
        <v>7293</v>
      </c>
      <c r="J231" s="5" t="s">
        <v>7294</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9" t="s">
        <v>139</v>
      </c>
      <c r="AE231" s="270" t="s">
        <v>6811</v>
      </c>
      <c r="AF231" s="270"/>
      <c r="AG231" s="297" t="s">
        <v>112</v>
      </c>
      <c r="AH231" s="270" t="s">
        <v>113</v>
      </c>
      <c r="AM231" s="488">
        <v>14703101</v>
      </c>
      <c r="AN231" s="488">
        <v>14703102</v>
      </c>
      <c r="AO231" s="488">
        <v>7210003067</v>
      </c>
      <c r="AP231" s="488" t="s">
        <v>18</v>
      </c>
    </row>
    <row r="232" spans="1:42" ht="21.6" customHeight="1">
      <c r="A232" s="2">
        <v>231</v>
      </c>
      <c r="B232" s="2">
        <v>4856</v>
      </c>
      <c r="C232" s="4" t="s">
        <v>1476</v>
      </c>
      <c r="D232" s="2" t="s">
        <v>6816</v>
      </c>
      <c r="F232" s="2" t="s">
        <v>6842</v>
      </c>
      <c r="G232" s="2" t="s">
        <v>7277</v>
      </c>
      <c r="H232" s="76" t="s">
        <v>7278</v>
      </c>
      <c r="I232" s="4" t="s">
        <v>7295</v>
      </c>
      <c r="J232" s="5" t="s">
        <v>7296</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9" t="s">
        <v>139</v>
      </c>
      <c r="AE232" s="270" t="s">
        <v>6811</v>
      </c>
      <c r="AF232" s="270"/>
      <c r="AG232" s="297" t="s">
        <v>112</v>
      </c>
      <c r="AH232" s="270" t="s">
        <v>113</v>
      </c>
      <c r="AM232" s="488">
        <v>14702909</v>
      </c>
      <c r="AN232" s="488">
        <v>14702910</v>
      </c>
      <c r="AO232" s="488">
        <v>7210003068</v>
      </c>
      <c r="AP232" s="488" t="s">
        <v>18</v>
      </c>
    </row>
    <row r="233" spans="1:42" ht="21.6" customHeight="1">
      <c r="A233" s="2">
        <v>232</v>
      </c>
      <c r="B233" s="2">
        <v>4228</v>
      </c>
      <c r="C233" s="4" t="s">
        <v>207</v>
      </c>
      <c r="D233" s="2" t="s">
        <v>6827</v>
      </c>
      <c r="F233" s="2" t="s">
        <v>6842</v>
      </c>
      <c r="G233" s="2" t="s">
        <v>7042</v>
      </c>
      <c r="H233" s="76" t="s">
        <v>7043</v>
      </c>
      <c r="I233" s="4" t="s">
        <v>7297</v>
      </c>
      <c r="J233" s="5" t="s">
        <v>7298</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撤店</v>
      </c>
      <c r="AB233" s="270" t="str">
        <f>VLOOKUP(B233,門市主檔!A:B,2,FALSE)</f>
        <v>新莊頭前公園</v>
      </c>
      <c r="AC233" s="307"/>
      <c r="AD233" s="489" t="s">
        <v>139</v>
      </c>
      <c r="AE233" s="270"/>
      <c r="AF233" s="270"/>
      <c r="AG233" s="297" t="s">
        <v>112</v>
      </c>
      <c r="AH233" s="270"/>
      <c r="AM233" s="488" t="e">
        <v>#N/A</v>
      </c>
      <c r="AN233" s="488" t="e">
        <v>#N/A</v>
      </c>
      <c r="AO233" s="488" t="e">
        <v>#N/A</v>
      </c>
      <c r="AP233" s="488" t="e">
        <v>#N/A</v>
      </c>
    </row>
    <row r="234" spans="1:42" ht="21.6" customHeight="1">
      <c r="A234" s="2">
        <v>233</v>
      </c>
      <c r="B234" s="2">
        <v>4552</v>
      </c>
      <c r="C234" s="4" t="s">
        <v>151</v>
      </c>
      <c r="D234" s="2" t="s">
        <v>6816</v>
      </c>
      <c r="F234" s="2" t="s">
        <v>6842</v>
      </c>
      <c r="G234" s="2" t="s">
        <v>7042</v>
      </c>
      <c r="H234" s="76" t="s">
        <v>7043</v>
      </c>
      <c r="I234" s="4" t="s">
        <v>7299</v>
      </c>
      <c r="J234" s="5" t="s">
        <v>7300</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9" t="s">
        <v>139</v>
      </c>
      <c r="AE234" s="270"/>
      <c r="AF234" s="270"/>
      <c r="AG234" s="297" t="s">
        <v>112</v>
      </c>
      <c r="AH234" s="270"/>
      <c r="AM234" s="488" t="s">
        <v>18</v>
      </c>
      <c r="AN234" s="488" t="s">
        <v>18</v>
      </c>
      <c r="AO234" s="488" t="s">
        <v>6895</v>
      </c>
      <c r="AP234" s="488" t="s">
        <v>6895</v>
      </c>
    </row>
    <row r="235" spans="1:42" ht="21.6" customHeight="1">
      <c r="A235" s="2">
        <v>234</v>
      </c>
      <c r="B235" s="2">
        <v>5513</v>
      </c>
      <c r="C235" s="4" t="s">
        <v>99</v>
      </c>
      <c r="D235" s="2"/>
      <c r="F235" s="2"/>
      <c r="G235" s="2"/>
      <c r="H235" s="76"/>
      <c r="J235" s="5" t="s">
        <v>7301</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v>
      </c>
      <c r="AB235" s="270" t="str">
        <f>VLOOKUP(B235,門市主檔!A:B,2,FALSE)</f>
        <v>新莊A3站</v>
      </c>
      <c r="AC235" s="421" t="s">
        <v>138</v>
      </c>
      <c r="AD235" s="489" t="s">
        <v>139</v>
      </c>
      <c r="AE235" s="270"/>
      <c r="AF235" s="270"/>
      <c r="AG235" s="297" t="s">
        <v>112</v>
      </c>
      <c r="AH235" s="270"/>
      <c r="AM235" s="488" t="s">
        <v>18</v>
      </c>
      <c r="AN235" s="488" t="s">
        <v>18</v>
      </c>
      <c r="AO235" s="488">
        <v>7210002990</v>
      </c>
      <c r="AP235" s="488" t="s">
        <v>18</v>
      </c>
    </row>
    <row r="236" spans="1:42" ht="21.6" customHeight="1">
      <c r="A236" s="2">
        <v>235</v>
      </c>
      <c r="B236" s="2">
        <v>5291</v>
      </c>
      <c r="C236" s="4" t="s">
        <v>298</v>
      </c>
      <c r="D236" s="2"/>
      <c r="F236" s="2"/>
      <c r="G236" s="2"/>
      <c r="H236" s="76"/>
      <c r="J236" s="5" t="s">
        <v>7302</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9" t="s">
        <v>139</v>
      </c>
      <c r="AE236" s="270"/>
      <c r="AF236" s="270"/>
      <c r="AG236" s="297" t="s">
        <v>112</v>
      </c>
      <c r="AH236" s="270" t="s">
        <v>113</v>
      </c>
      <c r="AM236" s="488">
        <v>14703752</v>
      </c>
      <c r="AN236" s="488">
        <v>14703753</v>
      </c>
      <c r="AO236" s="488">
        <v>7210003070</v>
      </c>
      <c r="AP236" s="488" t="s">
        <v>18</v>
      </c>
    </row>
    <row r="237" spans="1:42" ht="21.6" customHeight="1">
      <c r="A237" s="2">
        <v>236</v>
      </c>
      <c r="B237" s="2">
        <v>5389</v>
      </c>
      <c r="C237" s="4" t="s">
        <v>201</v>
      </c>
      <c r="J237" s="5" t="s">
        <v>7303</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v>
      </c>
      <c r="AB237" s="270" t="str">
        <f>VLOOKUP(B237,門市主檔!A:B,2,FALSE)</f>
        <v>新莊瓏山林</v>
      </c>
      <c r="AC237" s="307"/>
      <c r="AD237" s="489" t="s">
        <v>139</v>
      </c>
      <c r="AE237" s="270"/>
      <c r="AF237" s="270"/>
      <c r="AG237" s="297" t="s">
        <v>112</v>
      </c>
      <c r="AH237" s="270"/>
      <c r="AM237" s="488" t="s">
        <v>18</v>
      </c>
      <c r="AN237" s="488" t="s">
        <v>18</v>
      </c>
      <c r="AO237" s="488">
        <v>7210002990</v>
      </c>
      <c r="AP237" s="488" t="s">
        <v>18</v>
      </c>
    </row>
    <row r="238" spans="1:42" ht="21.6" customHeight="1">
      <c r="A238" s="2">
        <v>237</v>
      </c>
      <c r="B238" s="2">
        <v>5536</v>
      </c>
      <c r="C238" s="4" t="s">
        <v>182</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v>
      </c>
      <c r="AB238" s="270" t="e">
        <f>VLOOKUP(B238,門市主檔!A:B,2,FALSE)</f>
        <v>#N/A</v>
      </c>
      <c r="AC238" s="307"/>
      <c r="AD238" s="489" t="s">
        <v>139</v>
      </c>
      <c r="AE238" s="270"/>
      <c r="AF238" s="270"/>
      <c r="AG238" s="297" t="s">
        <v>112</v>
      </c>
      <c r="AH238" s="270"/>
      <c r="AM238" s="488" t="s">
        <v>18</v>
      </c>
      <c r="AN238" s="488" t="s">
        <v>18</v>
      </c>
      <c r="AO238" s="488">
        <v>7210002990</v>
      </c>
      <c r="AP238" s="488" t="s">
        <v>18</v>
      </c>
    </row>
    <row r="239" spans="1:42" ht="21.6" customHeight="1">
      <c r="A239" s="2">
        <v>238</v>
      </c>
      <c r="B239" s="2" t="s">
        <v>101</v>
      </c>
      <c r="C239" s="4" t="s">
        <v>2271</v>
      </c>
      <c r="D239" s="2" t="s">
        <v>7130</v>
      </c>
      <c r="F239" s="2" t="s">
        <v>6842</v>
      </c>
      <c r="G239" s="2" t="s">
        <v>7242</v>
      </c>
      <c r="H239" s="76" t="s">
        <v>7243</v>
      </c>
      <c r="I239" s="4" t="s">
        <v>7304</v>
      </c>
      <c r="J239" s="5" t="s">
        <v>7305</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4"/>
      <c r="AE239" s="270"/>
      <c r="AF239" s="270"/>
      <c r="AG239" s="297" t="s">
        <v>26</v>
      </c>
      <c r="AH239" s="270"/>
      <c r="AM239" s="488" t="s">
        <v>7133</v>
      </c>
      <c r="AN239" s="488" t="s">
        <v>7133</v>
      </c>
      <c r="AO239" s="488" t="s">
        <v>6895</v>
      </c>
      <c r="AP239" s="488" t="s">
        <v>6895</v>
      </c>
    </row>
    <row r="240" spans="1:42" ht="21.6" customHeight="1">
      <c r="A240" s="2">
        <v>239</v>
      </c>
      <c r="B240" s="2">
        <v>2301</v>
      </c>
      <c r="C240" s="4" t="s">
        <v>1979</v>
      </c>
      <c r="D240" s="2" t="s">
        <v>6827</v>
      </c>
      <c r="F240" s="2" t="s">
        <v>6842</v>
      </c>
      <c r="G240" s="2" t="s">
        <v>7306</v>
      </c>
      <c r="H240" s="76" t="s">
        <v>7307</v>
      </c>
      <c r="I240" s="4" t="s">
        <v>7308</v>
      </c>
      <c r="J240" s="5" t="s">
        <v>7309</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9" t="s">
        <v>139</v>
      </c>
      <c r="AE240" s="270"/>
      <c r="AF240" s="270"/>
      <c r="AG240" s="297" t="s">
        <v>112</v>
      </c>
      <c r="AH240" s="270" t="s">
        <v>113</v>
      </c>
      <c r="AM240" s="488">
        <v>14700791</v>
      </c>
      <c r="AN240" s="488">
        <v>14700792</v>
      </c>
      <c r="AO240" s="488">
        <v>7210003073</v>
      </c>
      <c r="AP240" s="488" t="s">
        <v>18</v>
      </c>
    </row>
    <row r="241" spans="1:42" ht="21.6" customHeight="1">
      <c r="A241" s="2">
        <v>240</v>
      </c>
      <c r="B241" s="2">
        <v>2890</v>
      </c>
      <c r="C241" s="4" t="s">
        <v>2252</v>
      </c>
      <c r="D241" s="2" t="s">
        <v>6822</v>
      </c>
      <c r="F241" s="2" t="s">
        <v>6842</v>
      </c>
      <c r="G241" s="2" t="s">
        <v>7306</v>
      </c>
      <c r="H241" s="76" t="s">
        <v>7307</v>
      </c>
      <c r="I241" s="4" t="s">
        <v>7310</v>
      </c>
      <c r="J241" s="5" t="s">
        <v>7311</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9" t="s">
        <v>139</v>
      </c>
      <c r="AE241" s="270"/>
      <c r="AF241" s="270"/>
      <c r="AG241" s="297" t="s">
        <v>112</v>
      </c>
      <c r="AH241" s="270" t="s">
        <v>113</v>
      </c>
      <c r="AM241" s="488">
        <v>14700931</v>
      </c>
      <c r="AN241" s="488">
        <v>14700932</v>
      </c>
      <c r="AO241" s="488">
        <v>7210003074</v>
      </c>
      <c r="AP241" s="488" t="s">
        <v>18</v>
      </c>
    </row>
    <row r="242" spans="1:42" ht="21.6" customHeight="1">
      <c r="A242" s="2">
        <v>241</v>
      </c>
      <c r="B242" s="2">
        <v>2958</v>
      </c>
      <c r="C242" s="4" t="s">
        <v>1808</v>
      </c>
      <c r="D242" s="2" t="s">
        <v>6816</v>
      </c>
      <c r="F242" s="2" t="s">
        <v>6842</v>
      </c>
      <c r="G242" s="2" t="s">
        <v>7306</v>
      </c>
      <c r="H242" s="76" t="s">
        <v>7307</v>
      </c>
      <c r="I242" s="4" t="s">
        <v>7312</v>
      </c>
      <c r="J242" s="5" t="s">
        <v>7313</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9" t="s">
        <v>139</v>
      </c>
      <c r="AE242" s="270"/>
      <c r="AF242" s="270"/>
      <c r="AG242" s="297" t="s">
        <v>112</v>
      </c>
      <c r="AH242" s="270" t="s">
        <v>113</v>
      </c>
      <c r="AM242" s="488">
        <v>14700935</v>
      </c>
      <c r="AN242" s="488">
        <v>14700936</v>
      </c>
      <c r="AO242" s="488">
        <v>7210003075</v>
      </c>
      <c r="AP242" s="488" t="s">
        <v>18</v>
      </c>
    </row>
    <row r="243" spans="1:42" ht="21.6" customHeight="1">
      <c r="A243" s="2">
        <v>242</v>
      </c>
      <c r="B243" s="2">
        <v>3452</v>
      </c>
      <c r="C243" s="4" t="s">
        <v>1798</v>
      </c>
      <c r="D243" s="2" t="s">
        <v>6822</v>
      </c>
      <c r="F243" s="2" t="s">
        <v>6842</v>
      </c>
      <c r="G243" s="2" t="s">
        <v>7306</v>
      </c>
      <c r="H243" s="76" t="s">
        <v>7307</v>
      </c>
      <c r="I243" s="4" t="s">
        <v>7314</v>
      </c>
      <c r="J243" s="5" t="s">
        <v>7315</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9" t="s">
        <v>139</v>
      </c>
      <c r="AE243" s="270" t="s">
        <v>6811</v>
      </c>
      <c r="AF243" s="270"/>
      <c r="AG243" s="297" t="s">
        <v>112</v>
      </c>
      <c r="AH243" s="270" t="s">
        <v>113</v>
      </c>
      <c r="AM243" s="488">
        <v>14701235</v>
      </c>
      <c r="AN243" s="488">
        <v>14701236</v>
      </c>
      <c r="AO243" s="488">
        <v>7210003076</v>
      </c>
      <c r="AP243" s="488" t="s">
        <v>18</v>
      </c>
    </row>
    <row r="244" spans="1:42" ht="21.6" customHeight="1">
      <c r="A244" s="2">
        <v>243</v>
      </c>
      <c r="B244" s="2">
        <v>3929</v>
      </c>
      <c r="C244" s="4" t="s">
        <v>265</v>
      </c>
      <c r="D244" s="2" t="s">
        <v>6822</v>
      </c>
      <c r="F244" s="2" t="s">
        <v>6842</v>
      </c>
      <c r="G244" s="2" t="s">
        <v>7306</v>
      </c>
      <c r="H244" s="76" t="s">
        <v>7307</v>
      </c>
      <c r="I244" s="4" t="s">
        <v>7316</v>
      </c>
      <c r="J244" s="5" t="s">
        <v>7317</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9" t="s">
        <v>139</v>
      </c>
      <c r="AE244" s="270"/>
      <c r="AF244" s="270"/>
      <c r="AG244" s="297" t="s">
        <v>112</v>
      </c>
      <c r="AH244" s="270" t="s">
        <v>113</v>
      </c>
      <c r="AM244" s="488">
        <v>14701631</v>
      </c>
      <c r="AN244" s="488">
        <v>14701632</v>
      </c>
      <c r="AO244" s="488">
        <v>7210003078</v>
      </c>
      <c r="AP244" s="488">
        <v>7210003079</v>
      </c>
    </row>
    <row r="245" spans="1:42" ht="21.6" customHeight="1">
      <c r="A245" s="2">
        <v>244</v>
      </c>
      <c r="B245" s="2">
        <v>4218</v>
      </c>
      <c r="C245" s="4" t="s">
        <v>259</v>
      </c>
      <c r="D245" s="2" t="s">
        <v>6816</v>
      </c>
      <c r="F245" s="2" t="s">
        <v>6842</v>
      </c>
      <c r="G245" s="2" t="s">
        <v>7306</v>
      </c>
      <c r="H245" s="76" t="s">
        <v>7307</v>
      </c>
      <c r="I245" s="4" t="s">
        <v>7318</v>
      </c>
      <c r="J245" s="5" t="s">
        <v>7319</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9" t="s">
        <v>139</v>
      </c>
      <c r="AE245" s="270"/>
      <c r="AF245" s="270"/>
      <c r="AG245" s="297" t="s">
        <v>112</v>
      </c>
      <c r="AH245" s="270" t="s">
        <v>113</v>
      </c>
      <c r="AM245" s="488">
        <v>14701975</v>
      </c>
      <c r="AN245" s="488">
        <v>14701976</v>
      </c>
      <c r="AO245" s="488">
        <v>7210003082</v>
      </c>
      <c r="AP245" s="488">
        <v>7210003083</v>
      </c>
    </row>
    <row r="246" spans="1:42" ht="21.6" customHeight="1">
      <c r="A246" s="2">
        <v>245</v>
      </c>
      <c r="B246" s="6">
        <v>4923</v>
      </c>
      <c r="C246" s="4" t="s">
        <v>1975</v>
      </c>
      <c r="D246" s="2" t="s">
        <v>6816</v>
      </c>
      <c r="F246" s="2" t="s">
        <v>6842</v>
      </c>
      <c r="G246" s="2" t="s">
        <v>7306</v>
      </c>
      <c r="H246" s="76" t="s">
        <v>7307</v>
      </c>
      <c r="I246" s="4" t="s">
        <v>7320</v>
      </c>
      <c r="J246" s="5" t="s">
        <v>7321</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9" t="s">
        <v>139</v>
      </c>
      <c r="AE246" s="270" t="s">
        <v>6811</v>
      </c>
      <c r="AF246" s="270"/>
      <c r="AG246" s="297" t="s">
        <v>112</v>
      </c>
      <c r="AH246" s="270" t="s">
        <v>113</v>
      </c>
      <c r="AM246" s="488">
        <v>14703083</v>
      </c>
      <c r="AN246" s="488">
        <v>14703084</v>
      </c>
      <c r="AO246" s="488">
        <v>7210003085</v>
      </c>
      <c r="AP246" s="488" t="s">
        <v>18</v>
      </c>
    </row>
    <row r="247" spans="1:42" ht="21.6" customHeight="1">
      <c r="A247" s="2">
        <v>246</v>
      </c>
      <c r="B247" s="2">
        <v>5082</v>
      </c>
      <c r="C247" s="4" t="s">
        <v>2244</v>
      </c>
      <c r="D247" s="2" t="s">
        <v>6827</v>
      </c>
      <c r="F247" s="2" t="s">
        <v>6842</v>
      </c>
      <c r="G247" s="2" t="s">
        <v>7306</v>
      </c>
      <c r="H247" s="76" t="s">
        <v>7307</v>
      </c>
      <c r="I247" s="4" t="s">
        <v>7322</v>
      </c>
      <c r="J247" s="5" t="s">
        <v>7323</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9" t="s">
        <v>139</v>
      </c>
      <c r="AE247" s="270" t="s">
        <v>6811</v>
      </c>
      <c r="AF247" s="270"/>
      <c r="AG247" s="297" t="s">
        <v>112</v>
      </c>
      <c r="AH247" s="270" t="s">
        <v>113</v>
      </c>
      <c r="AM247" s="488">
        <v>14703328</v>
      </c>
      <c r="AN247" s="488">
        <v>14703329</v>
      </c>
      <c r="AO247" s="488">
        <v>7210003086</v>
      </c>
      <c r="AP247" s="488" t="s">
        <v>18</v>
      </c>
    </row>
    <row r="248" spans="1:42" ht="21.6" customHeight="1">
      <c r="A248" s="2">
        <v>247</v>
      </c>
      <c r="B248" s="2">
        <v>5197</v>
      </c>
      <c r="C248" s="4" t="s">
        <v>1820</v>
      </c>
      <c r="D248" s="2" t="s">
        <v>6822</v>
      </c>
      <c r="F248" s="2" t="s">
        <v>6842</v>
      </c>
      <c r="G248" s="2" t="s">
        <v>7306</v>
      </c>
      <c r="H248" s="76" t="s">
        <v>7307</v>
      </c>
      <c r="I248" s="4" t="s">
        <v>7324</v>
      </c>
      <c r="J248" s="5" t="s">
        <v>7325</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9" t="s">
        <v>139</v>
      </c>
      <c r="AE248" s="270"/>
      <c r="AF248" s="270"/>
      <c r="AG248" s="297" t="s">
        <v>112</v>
      </c>
      <c r="AH248" s="270" t="s">
        <v>113</v>
      </c>
      <c r="AM248" s="488">
        <v>14703545</v>
      </c>
      <c r="AN248" s="488">
        <v>14703546</v>
      </c>
      <c r="AO248" s="488">
        <v>7210003087</v>
      </c>
      <c r="AP248" s="488" t="s">
        <v>18</v>
      </c>
    </row>
    <row r="249" spans="1:42" ht="21.6" customHeight="1">
      <c r="A249" s="2">
        <v>248</v>
      </c>
      <c r="B249" s="2">
        <v>3892</v>
      </c>
      <c r="C249" s="4" t="s">
        <v>1987</v>
      </c>
      <c r="D249" s="2" t="s">
        <v>6816</v>
      </c>
      <c r="F249" s="2" t="s">
        <v>6842</v>
      </c>
      <c r="G249" s="2" t="s">
        <v>7042</v>
      </c>
      <c r="H249" s="76" t="s">
        <v>7043</v>
      </c>
      <c r="I249" s="4" t="s">
        <v>7326</v>
      </c>
      <c r="J249" s="5" t="s">
        <v>7327</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9" t="s">
        <v>139</v>
      </c>
      <c r="AE249" s="270"/>
      <c r="AF249" s="270"/>
      <c r="AG249" s="297" t="s">
        <v>112</v>
      </c>
      <c r="AH249" s="270" t="s">
        <v>113</v>
      </c>
      <c r="AM249" s="488">
        <v>14701583</v>
      </c>
      <c r="AN249" s="488">
        <v>14701584</v>
      </c>
      <c r="AO249" s="488">
        <v>7210003077</v>
      </c>
      <c r="AP249" s="488" t="s">
        <v>18</v>
      </c>
    </row>
    <row r="250" spans="1:42" ht="21.6" customHeight="1">
      <c r="A250" s="2">
        <v>249</v>
      </c>
      <c r="B250" s="2">
        <v>4036</v>
      </c>
      <c r="C250" s="4" t="s">
        <v>1983</v>
      </c>
      <c r="D250" s="2" t="s">
        <v>6816</v>
      </c>
      <c r="F250" s="2" t="s">
        <v>6842</v>
      </c>
      <c r="G250" s="2" t="s">
        <v>7042</v>
      </c>
      <c r="H250" s="76" t="s">
        <v>7043</v>
      </c>
      <c r="I250" s="4" t="s">
        <v>7328</v>
      </c>
      <c r="J250" s="5" t="s">
        <v>7329</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9" t="s">
        <v>139</v>
      </c>
      <c r="AE250" s="270"/>
      <c r="AF250" s="270"/>
      <c r="AG250" s="297" t="s">
        <v>112</v>
      </c>
      <c r="AH250" s="270" t="s">
        <v>113</v>
      </c>
      <c r="AM250" s="488">
        <v>14701733</v>
      </c>
      <c r="AN250" s="488">
        <v>14701734</v>
      </c>
      <c r="AO250" s="488">
        <v>7210003080</v>
      </c>
      <c r="AP250" s="488" t="s">
        <v>18</v>
      </c>
    </row>
    <row r="251" spans="1:42" ht="21.6" customHeight="1">
      <c r="A251" s="2">
        <v>250</v>
      </c>
      <c r="B251" s="2">
        <v>4125</v>
      </c>
      <c r="C251" s="4" t="s">
        <v>1816</v>
      </c>
      <c r="D251" s="2" t="s">
        <v>6822</v>
      </c>
      <c r="F251" s="2" t="s">
        <v>6842</v>
      </c>
      <c r="G251" s="2" t="s">
        <v>7042</v>
      </c>
      <c r="H251" s="76" t="s">
        <v>7043</v>
      </c>
      <c r="I251" s="4" t="s">
        <v>7330</v>
      </c>
      <c r="J251" s="5" t="s">
        <v>7331</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9" t="s">
        <v>139</v>
      </c>
      <c r="AE251" s="270"/>
      <c r="AF251" s="270"/>
      <c r="AG251" s="297" t="s">
        <v>112</v>
      </c>
      <c r="AH251" s="270" t="s">
        <v>113</v>
      </c>
      <c r="AM251" s="488">
        <v>14701859</v>
      </c>
      <c r="AN251" s="488">
        <v>14701860</v>
      </c>
      <c r="AO251" s="488">
        <v>7210003081</v>
      </c>
      <c r="AP251" s="488" t="s">
        <v>18</v>
      </c>
    </row>
    <row r="252" spans="1:42" ht="21.6" customHeight="1">
      <c r="A252" s="2">
        <v>251</v>
      </c>
      <c r="B252" s="2">
        <v>4609</v>
      </c>
      <c r="C252" s="4" t="s">
        <v>1812</v>
      </c>
      <c r="D252" s="2" t="s">
        <v>6816</v>
      </c>
      <c r="F252" s="2" t="s">
        <v>6842</v>
      </c>
      <c r="G252" s="2" t="s">
        <v>7042</v>
      </c>
      <c r="H252" s="76" t="s">
        <v>7043</v>
      </c>
      <c r="I252" s="4" t="s">
        <v>7332</v>
      </c>
      <c r="J252" s="5" t="s">
        <v>7333</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9" t="s">
        <v>139</v>
      </c>
      <c r="AE252" s="270"/>
      <c r="AF252" s="270" t="s">
        <v>111</v>
      </c>
      <c r="AG252" s="297" t="s">
        <v>112</v>
      </c>
      <c r="AH252" s="270" t="s">
        <v>113</v>
      </c>
      <c r="AM252" s="488">
        <v>14702561</v>
      </c>
      <c r="AN252" s="488">
        <v>14702562</v>
      </c>
      <c r="AO252" s="488">
        <v>7210003084</v>
      </c>
      <c r="AP252" s="488" t="s">
        <v>18</v>
      </c>
    </row>
    <row r="253" spans="1:42" ht="21.6" customHeight="1">
      <c r="A253" s="2">
        <v>252</v>
      </c>
      <c r="B253" s="2" t="s">
        <v>84</v>
      </c>
      <c r="C253" s="4" t="s">
        <v>2151</v>
      </c>
      <c r="D253" s="2" t="s">
        <v>6827</v>
      </c>
      <c r="F253" s="2" t="s">
        <v>6842</v>
      </c>
      <c r="G253" s="2" t="s">
        <v>7042</v>
      </c>
      <c r="H253" s="76" t="s">
        <v>7043</v>
      </c>
      <c r="I253" s="4" t="s">
        <v>7334</v>
      </c>
      <c r="J253" s="5" t="s">
        <v>7335</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9" t="s">
        <v>139</v>
      </c>
      <c r="AE253" s="270"/>
      <c r="AF253" s="270"/>
      <c r="AG253" s="297" t="s">
        <v>112</v>
      </c>
      <c r="AH253" s="270" t="s">
        <v>113</v>
      </c>
      <c r="AM253" s="488">
        <v>14700227</v>
      </c>
      <c r="AN253" s="488">
        <v>14700228</v>
      </c>
      <c r="AO253" s="488">
        <v>7210003090</v>
      </c>
      <c r="AP253" s="488" t="s">
        <v>18</v>
      </c>
    </row>
    <row r="254" spans="1:42" ht="21.6" customHeight="1">
      <c r="A254" s="2">
        <v>253</v>
      </c>
      <c r="B254" s="2">
        <v>5341</v>
      </c>
      <c r="C254" s="4" t="s">
        <v>294</v>
      </c>
      <c r="D254" s="2"/>
      <c r="F254" s="2"/>
      <c r="G254" s="2"/>
      <c r="H254" s="76"/>
      <c r="J254" s="4" t="s">
        <v>7336</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9" t="s">
        <v>139</v>
      </c>
      <c r="AE254" s="270"/>
      <c r="AF254" s="270"/>
      <c r="AG254" s="297" t="s">
        <v>112</v>
      </c>
      <c r="AH254" s="270" t="s">
        <v>113</v>
      </c>
      <c r="AM254" s="488" t="s">
        <v>18</v>
      </c>
      <c r="AN254" s="488" t="s">
        <v>18</v>
      </c>
      <c r="AO254" s="488">
        <v>7210003088</v>
      </c>
      <c r="AP254" s="488" t="s">
        <v>18</v>
      </c>
    </row>
    <row r="255" spans="1:42" ht="21.6" customHeight="1">
      <c r="A255" s="2">
        <v>254</v>
      </c>
      <c r="B255" s="2">
        <v>5354</v>
      </c>
      <c r="C255" s="4" t="s">
        <v>296</v>
      </c>
      <c r="J255" s="5" t="s">
        <v>7337</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9" t="s">
        <v>139</v>
      </c>
      <c r="AE255" s="270"/>
      <c r="AF255" s="270"/>
      <c r="AG255" s="297" t="s">
        <v>112</v>
      </c>
      <c r="AH255" s="270" t="s">
        <v>113</v>
      </c>
      <c r="AM255" s="488" t="s">
        <v>18</v>
      </c>
      <c r="AN255" s="488" t="s">
        <v>18</v>
      </c>
      <c r="AO255" s="488">
        <v>7210003089</v>
      </c>
      <c r="AP255" s="488" t="s">
        <v>18</v>
      </c>
    </row>
    <row r="256" spans="1:42" ht="21.6" customHeight="1">
      <c r="A256" s="2">
        <v>255</v>
      </c>
      <c r="B256" s="2">
        <v>5430</v>
      </c>
      <c r="C256" s="4" t="s">
        <v>227</v>
      </c>
      <c r="J256" s="5" t="s">
        <v>7338</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9" t="s">
        <v>139</v>
      </c>
      <c r="AE256" s="270"/>
      <c r="AF256" s="270"/>
      <c r="AG256" s="297" t="s">
        <v>112</v>
      </c>
      <c r="AH256" s="270"/>
      <c r="AM256" s="488" t="s">
        <v>18</v>
      </c>
      <c r="AN256" s="488" t="s">
        <v>18</v>
      </c>
      <c r="AO256" s="488" t="s">
        <v>6895</v>
      </c>
      <c r="AP256" s="488" t="s">
        <v>6895</v>
      </c>
    </row>
    <row r="257" spans="1:42" ht="21.6" customHeight="1">
      <c r="A257" s="2">
        <v>256</v>
      </c>
      <c r="B257" s="320">
        <v>3556</v>
      </c>
      <c r="C257" s="321" t="s">
        <v>4693</v>
      </c>
      <c r="J257" s="5" t="s">
        <v>7339</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9" t="s">
        <v>139</v>
      </c>
      <c r="AE257" s="270"/>
      <c r="AF257" s="270"/>
      <c r="AG257" s="297" t="s">
        <v>112</v>
      </c>
      <c r="AH257" s="270" t="s">
        <v>113</v>
      </c>
      <c r="AM257" s="488" t="s">
        <v>18</v>
      </c>
      <c r="AN257" s="488" t="s">
        <v>18</v>
      </c>
      <c r="AO257" s="488">
        <v>7210002733</v>
      </c>
      <c r="AP257" s="488" t="s">
        <v>18</v>
      </c>
    </row>
    <row r="258" spans="1:42" ht="21.6" customHeight="1">
      <c r="A258" s="2">
        <v>257</v>
      </c>
      <c r="B258" s="320">
        <v>2322</v>
      </c>
      <c r="C258" s="321" t="s">
        <v>3513</v>
      </c>
      <c r="J258" s="5" t="s">
        <v>7340</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9" t="s">
        <v>139</v>
      </c>
      <c r="AE258" s="270"/>
      <c r="AF258" s="270"/>
      <c r="AG258" s="297" t="s">
        <v>112</v>
      </c>
      <c r="AH258" s="270" t="s">
        <v>113</v>
      </c>
      <c r="AM258" s="488" t="s">
        <v>18</v>
      </c>
      <c r="AN258" s="488" t="s">
        <v>18</v>
      </c>
      <c r="AO258" s="488">
        <v>7210002724</v>
      </c>
      <c r="AP258" s="488" t="s">
        <v>18</v>
      </c>
    </row>
    <row r="259" spans="1:42" ht="21.6" customHeight="1">
      <c r="A259" s="2">
        <v>258</v>
      </c>
      <c r="B259" s="320">
        <v>4456</v>
      </c>
      <c r="C259" s="321" t="s">
        <v>3521</v>
      </c>
      <c r="J259" s="5" t="s">
        <v>7341</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9" t="s">
        <v>139</v>
      </c>
      <c r="AE259" s="270"/>
      <c r="AF259" s="270" t="s">
        <v>111</v>
      </c>
      <c r="AG259" s="297" t="s">
        <v>112</v>
      </c>
      <c r="AH259" s="270" t="s">
        <v>113</v>
      </c>
      <c r="AM259" s="488" t="s">
        <v>18</v>
      </c>
      <c r="AN259" s="488" t="s">
        <v>18</v>
      </c>
      <c r="AO259" s="488">
        <v>7210002739</v>
      </c>
      <c r="AP259" s="488" t="s">
        <v>18</v>
      </c>
    </row>
    <row r="260" spans="1:42" ht="21.6" customHeight="1">
      <c r="A260" s="2">
        <v>259</v>
      </c>
      <c r="B260" s="320">
        <v>4289</v>
      </c>
      <c r="C260" s="321" t="s">
        <v>4666</v>
      </c>
      <c r="J260" s="5" t="s">
        <v>7342</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9" t="s">
        <v>139</v>
      </c>
      <c r="AE260" s="270"/>
      <c r="AF260" s="270"/>
      <c r="AG260" s="297" t="s">
        <v>112</v>
      </c>
      <c r="AH260" s="270" t="s">
        <v>113</v>
      </c>
      <c r="AM260" s="488" t="s">
        <v>18</v>
      </c>
      <c r="AN260" s="488" t="s">
        <v>18</v>
      </c>
      <c r="AO260" s="488">
        <v>7210002737</v>
      </c>
      <c r="AP260" s="488" t="s">
        <v>18</v>
      </c>
    </row>
    <row r="261" spans="1:42" ht="21.6" customHeight="1">
      <c r="A261" s="2">
        <v>260</v>
      </c>
      <c r="B261" s="320">
        <v>2482</v>
      </c>
      <c r="C261" s="321" t="s">
        <v>3514</v>
      </c>
      <c r="J261" s="5" t="s">
        <v>7343</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9" t="s">
        <v>139</v>
      </c>
      <c r="AE261" s="270"/>
      <c r="AF261" s="270"/>
      <c r="AG261" s="297" t="s">
        <v>112</v>
      </c>
      <c r="AH261" s="270" t="s">
        <v>113</v>
      </c>
      <c r="AM261" s="488" t="s">
        <v>18</v>
      </c>
      <c r="AN261" s="488" t="s">
        <v>18</v>
      </c>
      <c r="AO261" s="488">
        <v>7210002726</v>
      </c>
      <c r="AP261" s="488" t="s">
        <v>18</v>
      </c>
    </row>
    <row r="262" spans="1:42" ht="21.6" customHeight="1">
      <c r="A262" s="2">
        <v>261</v>
      </c>
      <c r="B262" s="320" t="s">
        <v>60</v>
      </c>
      <c r="C262" s="321" t="s">
        <v>3085</v>
      </c>
      <c r="J262" s="5" t="s">
        <v>7344</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9"/>
      <c r="AE262" s="270"/>
      <c r="AF262" s="270"/>
      <c r="AG262" s="297" t="s">
        <v>26</v>
      </c>
      <c r="AH262" s="270"/>
      <c r="AM262" s="488" t="s">
        <v>7133</v>
      </c>
      <c r="AN262" s="488" t="s">
        <v>7133</v>
      </c>
      <c r="AO262" s="488" t="s">
        <v>6895</v>
      </c>
      <c r="AP262" s="488" t="s">
        <v>6895</v>
      </c>
    </row>
    <row r="263" spans="1:42" ht="21.6" customHeight="1">
      <c r="A263" s="2">
        <v>262</v>
      </c>
      <c r="B263" s="320">
        <v>3881</v>
      </c>
      <c r="C263" s="321" t="s">
        <v>7345</v>
      </c>
      <c r="J263" s="5" t="s">
        <v>7346</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9" t="s">
        <v>139</v>
      </c>
      <c r="AE263" s="270"/>
      <c r="AF263" s="270"/>
      <c r="AG263" s="297" t="s">
        <v>112</v>
      </c>
      <c r="AH263" s="270" t="s">
        <v>113</v>
      </c>
      <c r="AM263" s="488" t="s">
        <v>18</v>
      </c>
      <c r="AN263" s="488" t="s">
        <v>18</v>
      </c>
      <c r="AO263" s="488">
        <v>7210002735</v>
      </c>
      <c r="AP263" s="488" t="s">
        <v>18</v>
      </c>
    </row>
    <row r="264" spans="1:42" ht="21.6" customHeight="1">
      <c r="A264" s="2">
        <v>263</v>
      </c>
      <c r="B264" s="320">
        <v>2566</v>
      </c>
      <c r="C264" s="321" t="s">
        <v>3515</v>
      </c>
      <c r="J264" s="5" t="s">
        <v>7347</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9" t="s">
        <v>139</v>
      </c>
      <c r="AE264" s="270"/>
      <c r="AF264" s="270"/>
      <c r="AG264" s="297" t="s">
        <v>112</v>
      </c>
      <c r="AH264" s="270"/>
      <c r="AM264" s="488" t="s">
        <v>18</v>
      </c>
      <c r="AN264" s="488" t="s">
        <v>18</v>
      </c>
      <c r="AO264" s="488" t="s">
        <v>6895</v>
      </c>
      <c r="AP264" s="488" t="s">
        <v>6895</v>
      </c>
    </row>
    <row r="265" spans="1:42" ht="21.6" customHeight="1">
      <c r="A265" s="2">
        <v>264</v>
      </c>
      <c r="B265" s="320">
        <v>5357</v>
      </c>
      <c r="C265" s="321" t="s">
        <v>3524</v>
      </c>
      <c r="J265" s="5" t="s">
        <v>7348</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9" t="s">
        <v>139</v>
      </c>
      <c r="AE265" s="270"/>
      <c r="AF265" s="270"/>
      <c r="AG265" s="297" t="s">
        <v>112</v>
      </c>
      <c r="AH265" s="270" t="s">
        <v>113</v>
      </c>
      <c r="AM265" s="488" t="s">
        <v>18</v>
      </c>
      <c r="AN265" s="488" t="s">
        <v>18</v>
      </c>
      <c r="AO265" s="488">
        <v>7210002743</v>
      </c>
      <c r="AP265" s="488" t="s">
        <v>18</v>
      </c>
    </row>
    <row r="266" spans="1:42" ht="21.6" customHeight="1">
      <c r="A266" s="2">
        <v>265</v>
      </c>
      <c r="B266" s="320">
        <v>2255</v>
      </c>
      <c r="C266" s="321" t="s">
        <v>4472</v>
      </c>
      <c r="J266" s="5" t="s">
        <v>7349</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9" t="s">
        <v>139</v>
      </c>
      <c r="AE266" s="270"/>
      <c r="AF266" s="270"/>
      <c r="AG266" s="297" t="s">
        <v>112</v>
      </c>
      <c r="AH266" s="270" t="s">
        <v>113</v>
      </c>
      <c r="AM266" s="488" t="s">
        <v>18</v>
      </c>
      <c r="AN266" s="488" t="s">
        <v>18</v>
      </c>
      <c r="AO266" s="488">
        <v>7210002722</v>
      </c>
      <c r="AP266" s="488" t="s">
        <v>18</v>
      </c>
    </row>
    <row r="267" spans="1:42" ht="21.6" customHeight="1">
      <c r="A267" s="2">
        <v>266</v>
      </c>
      <c r="B267" s="320">
        <v>2501</v>
      </c>
      <c r="C267" s="321" t="s">
        <v>4323</v>
      </c>
      <c r="J267" s="5" t="s">
        <v>7350</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9" t="s">
        <v>139</v>
      </c>
      <c r="AE267" s="270"/>
      <c r="AF267" s="270"/>
      <c r="AG267" s="297" t="s">
        <v>112</v>
      </c>
      <c r="AH267" s="270" t="s">
        <v>113</v>
      </c>
      <c r="AM267" s="488" t="s">
        <v>18</v>
      </c>
      <c r="AN267" s="488" t="s">
        <v>18</v>
      </c>
      <c r="AO267" s="488">
        <v>7210002727</v>
      </c>
      <c r="AP267" s="488" t="s">
        <v>18</v>
      </c>
    </row>
    <row r="268" spans="1:42" ht="21.6" customHeight="1">
      <c r="A268" s="2">
        <v>267</v>
      </c>
      <c r="B268" s="320">
        <v>2201</v>
      </c>
      <c r="C268" s="321" t="s">
        <v>2742</v>
      </c>
      <c r="J268" s="5" t="s">
        <v>7351</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9" t="s">
        <v>139</v>
      </c>
      <c r="AE268" s="270"/>
      <c r="AF268" s="270"/>
      <c r="AG268" s="297" t="s">
        <v>112</v>
      </c>
      <c r="AH268" s="270" t="s">
        <v>113</v>
      </c>
      <c r="AM268" s="488" t="s">
        <v>18</v>
      </c>
      <c r="AN268" s="488" t="s">
        <v>18</v>
      </c>
      <c r="AO268" s="488">
        <v>7210002721</v>
      </c>
      <c r="AP268" s="488" t="s">
        <v>18</v>
      </c>
    </row>
    <row r="269" spans="1:42" ht="21.6" customHeight="1">
      <c r="A269" s="2">
        <v>268</v>
      </c>
      <c r="B269" s="320">
        <v>2988</v>
      </c>
      <c r="C269" s="321" t="s">
        <v>4308</v>
      </c>
      <c r="J269" s="5" t="s">
        <v>7352</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9" t="s">
        <v>139</v>
      </c>
      <c r="AE269" s="270"/>
      <c r="AF269" s="270"/>
      <c r="AG269" s="297" t="s">
        <v>112</v>
      </c>
      <c r="AH269" s="270" t="s">
        <v>113</v>
      </c>
      <c r="AM269" s="488" t="s">
        <v>18</v>
      </c>
      <c r="AN269" s="488" t="s">
        <v>18</v>
      </c>
      <c r="AO269" s="488">
        <v>7210002731</v>
      </c>
      <c r="AP269" s="488" t="s">
        <v>18</v>
      </c>
    </row>
    <row r="270" spans="1:42" ht="21.6" customHeight="1">
      <c r="A270" s="2">
        <v>269</v>
      </c>
      <c r="B270" s="320">
        <v>2401</v>
      </c>
      <c r="C270" s="321" t="s">
        <v>4315</v>
      </c>
      <c r="J270" s="5" t="s">
        <v>7353</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9" t="s">
        <v>139</v>
      </c>
      <c r="AE270" s="270"/>
      <c r="AF270" s="270"/>
      <c r="AG270" s="297" t="s">
        <v>112</v>
      </c>
      <c r="AH270" s="270" t="s">
        <v>113</v>
      </c>
      <c r="AM270" s="488" t="s">
        <v>18</v>
      </c>
      <c r="AN270" s="488" t="s">
        <v>18</v>
      </c>
      <c r="AO270" s="488">
        <v>7210002725</v>
      </c>
      <c r="AP270" s="488" t="s">
        <v>18</v>
      </c>
    </row>
    <row r="271" spans="1:42" ht="21.6" customHeight="1">
      <c r="A271" s="2">
        <v>270</v>
      </c>
      <c r="B271" s="320">
        <v>2622</v>
      </c>
      <c r="C271" s="321" t="s">
        <v>3517</v>
      </c>
      <c r="J271" s="5" t="s">
        <v>7354</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9" t="s">
        <v>139</v>
      </c>
      <c r="AE271" s="270"/>
      <c r="AF271" s="270"/>
      <c r="AG271" s="297" t="s">
        <v>112</v>
      </c>
      <c r="AH271" s="270" t="s">
        <v>113</v>
      </c>
      <c r="AM271" s="488" t="s">
        <v>18</v>
      </c>
      <c r="AN271" s="488" t="s">
        <v>18</v>
      </c>
      <c r="AO271" s="488">
        <v>7210002730</v>
      </c>
      <c r="AP271" s="488" t="s">
        <v>18</v>
      </c>
    </row>
    <row r="272" spans="1:42" ht="21.6" customHeight="1">
      <c r="A272" s="2">
        <v>271</v>
      </c>
      <c r="B272" s="320">
        <v>4601</v>
      </c>
      <c r="C272" s="321" t="s">
        <v>7355</v>
      </c>
      <c r="J272" s="5" t="s">
        <v>7356</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9" t="s">
        <v>139</v>
      </c>
      <c r="AE272" s="270"/>
      <c r="AF272" s="270" t="s">
        <v>111</v>
      </c>
      <c r="AG272" s="297" t="s">
        <v>112</v>
      </c>
      <c r="AH272" s="270" t="s">
        <v>113</v>
      </c>
      <c r="AM272" s="488" t="s">
        <v>18</v>
      </c>
      <c r="AN272" s="488" t="s">
        <v>18</v>
      </c>
      <c r="AO272" s="488">
        <v>7210002740</v>
      </c>
      <c r="AP272" s="488" t="s">
        <v>18</v>
      </c>
    </row>
    <row r="273" spans="1:42" ht="21.6" customHeight="1">
      <c r="A273" s="2">
        <v>272</v>
      </c>
      <c r="B273" s="320">
        <v>2620</v>
      </c>
      <c r="C273" s="321" t="s">
        <v>3516</v>
      </c>
      <c r="J273" s="5" t="s">
        <v>7357</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9" t="s">
        <v>139</v>
      </c>
      <c r="AE273" s="270"/>
      <c r="AF273" s="270"/>
      <c r="AG273" s="297" t="s">
        <v>112</v>
      </c>
      <c r="AH273" s="270" t="s">
        <v>113</v>
      </c>
      <c r="AM273" s="488" t="s">
        <v>18</v>
      </c>
      <c r="AN273" s="488" t="s">
        <v>18</v>
      </c>
      <c r="AO273" s="488">
        <v>7210002729</v>
      </c>
      <c r="AP273" s="488" t="s">
        <v>18</v>
      </c>
    </row>
    <row r="274" spans="1:42" ht="21.6" customHeight="1">
      <c r="A274" s="2">
        <v>273</v>
      </c>
      <c r="B274" s="320">
        <v>4342</v>
      </c>
      <c r="C274" s="321" t="s">
        <v>189</v>
      </c>
      <c r="J274" s="5" t="s">
        <v>7358</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撤店</v>
      </c>
      <c r="AB274" s="270" t="str">
        <f>VLOOKUP(B274,門市主檔!A:B,2,FALSE)</f>
        <v>蘆竹南崁店</v>
      </c>
      <c r="AC274" s="307"/>
      <c r="AD274" s="489" t="s">
        <v>139</v>
      </c>
      <c r="AE274" s="270"/>
      <c r="AF274" s="270"/>
      <c r="AG274" s="297" t="s">
        <v>112</v>
      </c>
      <c r="AH274" s="270" t="s">
        <v>113</v>
      </c>
      <c r="AM274" s="488" t="e">
        <v>#N/A</v>
      </c>
      <c r="AN274" s="488" t="e">
        <v>#N/A</v>
      </c>
      <c r="AO274" s="488" t="e">
        <v>#N/A</v>
      </c>
      <c r="AP274" s="488" t="e">
        <v>#N/A</v>
      </c>
    </row>
    <row r="275" spans="1:42" ht="21.6" customHeight="1">
      <c r="A275" s="2">
        <v>274</v>
      </c>
      <c r="B275" s="320" t="s">
        <v>63</v>
      </c>
      <c r="C275" s="321" t="s">
        <v>3290</v>
      </c>
      <c r="J275" s="5" t="s">
        <v>7359</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9" t="s">
        <v>139</v>
      </c>
      <c r="AE275" s="270"/>
      <c r="AF275" s="270"/>
      <c r="AG275" s="297" t="s">
        <v>112</v>
      </c>
      <c r="AH275" s="270" t="s">
        <v>113</v>
      </c>
      <c r="AM275" s="488" t="s">
        <v>18</v>
      </c>
      <c r="AN275" s="488" t="s">
        <v>18</v>
      </c>
      <c r="AO275" s="488">
        <v>7210002745</v>
      </c>
      <c r="AP275" s="488" t="s">
        <v>18</v>
      </c>
    </row>
    <row r="276" spans="1:42" ht="21.6" customHeight="1">
      <c r="A276" s="2">
        <v>275</v>
      </c>
      <c r="B276" s="320">
        <v>4272</v>
      </c>
      <c r="C276" s="321" t="s">
        <v>3520</v>
      </c>
      <c r="J276" s="5" t="s">
        <v>7360</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9" t="s">
        <v>139</v>
      </c>
      <c r="AE276" s="270"/>
      <c r="AF276" s="270"/>
      <c r="AG276" s="297" t="s">
        <v>112</v>
      </c>
      <c r="AH276" s="270" t="s">
        <v>113</v>
      </c>
      <c r="AM276" s="488" t="s">
        <v>18</v>
      </c>
      <c r="AN276" s="488" t="s">
        <v>18</v>
      </c>
      <c r="AO276" s="488">
        <v>7210002736</v>
      </c>
      <c r="AP276" s="488" t="s">
        <v>18</v>
      </c>
    </row>
    <row r="277" spans="1:42" ht="21.6" customHeight="1">
      <c r="A277" s="2">
        <v>276</v>
      </c>
      <c r="B277" s="320">
        <v>2315</v>
      </c>
      <c r="C277" s="321" t="s">
        <v>3067</v>
      </c>
      <c r="J277" s="5" t="s">
        <v>7361</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9" t="s">
        <v>139</v>
      </c>
      <c r="AE277" s="270"/>
      <c r="AF277" s="270"/>
      <c r="AG277" s="297" t="s">
        <v>112</v>
      </c>
      <c r="AH277" s="270" t="s">
        <v>113</v>
      </c>
      <c r="AM277" s="488" t="s">
        <v>18</v>
      </c>
      <c r="AN277" s="488" t="s">
        <v>18</v>
      </c>
      <c r="AO277" s="488">
        <v>7210002723</v>
      </c>
      <c r="AP277" s="488" t="s">
        <v>18</v>
      </c>
    </row>
    <row r="278" spans="1:42" ht="21.6" customHeight="1">
      <c r="A278" s="2">
        <v>277</v>
      </c>
      <c r="B278" s="320">
        <v>3045</v>
      </c>
      <c r="C278" s="321" t="s">
        <v>3518</v>
      </c>
      <c r="J278" s="5" t="s">
        <v>7362</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9" t="s">
        <v>139</v>
      </c>
      <c r="AE278" s="270"/>
      <c r="AF278" s="270"/>
      <c r="AG278" s="297" t="s">
        <v>112</v>
      </c>
      <c r="AH278" s="270" t="s">
        <v>113</v>
      </c>
      <c r="AM278" s="488" t="s">
        <v>18</v>
      </c>
      <c r="AN278" s="488" t="s">
        <v>18</v>
      </c>
      <c r="AO278" s="488">
        <v>7210002732</v>
      </c>
      <c r="AP278" s="488" t="s">
        <v>18</v>
      </c>
    </row>
    <row r="279" spans="1:42" ht="21.6" customHeight="1">
      <c r="A279" s="2">
        <v>278</v>
      </c>
      <c r="B279" s="320">
        <v>4673</v>
      </c>
      <c r="C279" s="321" t="s">
        <v>4085</v>
      </c>
      <c r="J279" s="5" t="s">
        <v>7363</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9" t="s">
        <v>139</v>
      </c>
      <c r="AE279" s="270"/>
      <c r="AF279" s="270"/>
      <c r="AG279" s="297" t="s">
        <v>112</v>
      </c>
      <c r="AH279" s="270" t="s">
        <v>113</v>
      </c>
      <c r="AM279" s="488" t="s">
        <v>18</v>
      </c>
      <c r="AN279" s="488" t="s">
        <v>18</v>
      </c>
      <c r="AO279" s="488">
        <v>7210002741</v>
      </c>
      <c r="AP279" s="488" t="s">
        <v>18</v>
      </c>
    </row>
    <row r="280" spans="1:42" ht="21.6" customHeight="1">
      <c r="A280" s="2">
        <v>279</v>
      </c>
      <c r="B280" s="320">
        <v>4572</v>
      </c>
      <c r="C280" s="321" t="s">
        <v>3094</v>
      </c>
      <c r="J280" s="5" t="s">
        <v>7364</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9" t="s">
        <v>139</v>
      </c>
      <c r="AE280" s="270"/>
      <c r="AF280" s="270" t="s">
        <v>111</v>
      </c>
      <c r="AG280" s="297" t="s">
        <v>112</v>
      </c>
      <c r="AH280" s="270"/>
      <c r="AM280" s="488" t="s">
        <v>18</v>
      </c>
      <c r="AN280" s="488" t="s">
        <v>18</v>
      </c>
      <c r="AO280" s="488" t="s">
        <v>6895</v>
      </c>
      <c r="AP280" s="488" t="s">
        <v>6895</v>
      </c>
    </row>
    <row r="281" spans="1:42" ht="21.6" customHeight="1">
      <c r="A281" s="2">
        <v>280</v>
      </c>
      <c r="B281" s="320" t="s">
        <v>59</v>
      </c>
      <c r="C281" s="321" t="s">
        <v>186</v>
      </c>
      <c r="J281" s="5" t="s">
        <v>7365</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撤店</v>
      </c>
      <c r="AB281" s="270" t="str">
        <f>VLOOKUP(B281,門市主檔!A:B,2,FALSE)</f>
        <v>蘆竹揚耀店</v>
      </c>
      <c r="AC281" s="307"/>
      <c r="AD281" s="489"/>
      <c r="AE281" s="270"/>
      <c r="AF281" s="270"/>
      <c r="AG281" s="297" t="s">
        <v>26</v>
      </c>
      <c r="AH281" s="270"/>
      <c r="AM281" s="488" t="s">
        <v>7133</v>
      </c>
      <c r="AN281" s="488" t="s">
        <v>7133</v>
      </c>
      <c r="AO281" s="488" t="s">
        <v>6895</v>
      </c>
      <c r="AP281" s="488" t="s">
        <v>6895</v>
      </c>
    </row>
    <row r="282" spans="1:42" ht="21.6" customHeight="1">
      <c r="A282" s="2">
        <v>281</v>
      </c>
      <c r="B282" s="320">
        <v>3880</v>
      </c>
      <c r="C282" s="321" t="s">
        <v>3519</v>
      </c>
      <c r="J282" s="5" t="s">
        <v>7366</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9" t="s">
        <v>139</v>
      </c>
      <c r="AE282" s="270"/>
      <c r="AF282" s="270"/>
      <c r="AG282" s="297" t="s">
        <v>112</v>
      </c>
      <c r="AH282" s="270" t="s">
        <v>113</v>
      </c>
      <c r="AM282" s="488" t="s">
        <v>18</v>
      </c>
      <c r="AN282" s="488" t="s">
        <v>18</v>
      </c>
      <c r="AO282" s="488">
        <v>7210002734</v>
      </c>
      <c r="AP282" s="488" t="s">
        <v>18</v>
      </c>
    </row>
    <row r="283" spans="1:42" ht="21.6" customHeight="1">
      <c r="A283" s="2">
        <v>282</v>
      </c>
      <c r="B283" s="320">
        <v>4852</v>
      </c>
      <c r="C283" s="321" t="s">
        <v>2360</v>
      </c>
      <c r="J283" s="5" t="s">
        <v>7367</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9" t="s">
        <v>139</v>
      </c>
      <c r="AE283" s="270"/>
      <c r="AF283" s="270"/>
      <c r="AG283" s="297" t="s">
        <v>112</v>
      </c>
      <c r="AH283" s="270" t="s">
        <v>113</v>
      </c>
      <c r="AM283" s="488" t="s">
        <v>18</v>
      </c>
      <c r="AN283" s="488" t="s">
        <v>18</v>
      </c>
      <c r="AO283" s="488">
        <v>7210002742</v>
      </c>
      <c r="AP283" s="488" t="s">
        <v>18</v>
      </c>
    </row>
    <row r="284" spans="1:42" ht="21.6" customHeight="1">
      <c r="A284" s="2">
        <v>283</v>
      </c>
      <c r="B284" s="320">
        <v>5368</v>
      </c>
      <c r="C284" s="321" t="s">
        <v>4426</v>
      </c>
      <c r="J284" s="5" t="s">
        <v>7368</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9" t="s">
        <v>139</v>
      </c>
      <c r="AE284" s="270"/>
      <c r="AF284" s="270"/>
      <c r="AG284" s="297" t="s">
        <v>112</v>
      </c>
      <c r="AH284" s="270" t="s">
        <v>113</v>
      </c>
      <c r="AM284" s="488" t="s">
        <v>18</v>
      </c>
      <c r="AN284" s="488" t="s">
        <v>18</v>
      </c>
      <c r="AO284" s="488">
        <v>7210002744</v>
      </c>
      <c r="AP284" s="488" t="s">
        <v>18</v>
      </c>
    </row>
    <row r="285" spans="1:42" ht="21.6" customHeight="1">
      <c r="A285" s="2">
        <v>284</v>
      </c>
      <c r="B285" s="320">
        <v>5110</v>
      </c>
      <c r="C285" s="321" t="s">
        <v>3523</v>
      </c>
      <c r="J285" s="5" t="s">
        <v>7369</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9" t="s">
        <v>139</v>
      </c>
      <c r="AE285" s="270"/>
      <c r="AF285" s="270"/>
      <c r="AG285" s="297" t="s">
        <v>112</v>
      </c>
      <c r="AH285" s="270"/>
      <c r="AM285" s="488" t="s">
        <v>18</v>
      </c>
      <c r="AN285" s="488" t="s">
        <v>18</v>
      </c>
      <c r="AO285" s="488" t="s">
        <v>6895</v>
      </c>
      <c r="AP285" s="488" t="s">
        <v>6895</v>
      </c>
    </row>
    <row r="286" spans="1:42" ht="21.6" customHeight="1">
      <c r="A286" s="2">
        <v>285</v>
      </c>
      <c r="B286" s="320">
        <v>2540</v>
      </c>
      <c r="C286" s="321" t="s">
        <v>2565</v>
      </c>
      <c r="J286" s="5" t="s">
        <v>7370</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9" t="s">
        <v>139</v>
      </c>
      <c r="AE286" s="270"/>
      <c r="AF286" s="270"/>
      <c r="AG286" s="297" t="s">
        <v>112</v>
      </c>
      <c r="AH286" s="270" t="s">
        <v>113</v>
      </c>
      <c r="AM286" s="488" t="s">
        <v>18</v>
      </c>
      <c r="AN286" s="488" t="s">
        <v>18</v>
      </c>
      <c r="AO286" s="488">
        <v>7210002728</v>
      </c>
      <c r="AP286" s="488" t="s">
        <v>18</v>
      </c>
    </row>
    <row r="287" spans="1:42" ht="21.6" customHeight="1">
      <c r="A287" s="2">
        <v>286</v>
      </c>
      <c r="B287" s="320">
        <v>3017</v>
      </c>
      <c r="C287" s="321" t="s">
        <v>2481</v>
      </c>
      <c r="J287" s="5" t="s">
        <v>7371</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9" t="s">
        <v>139</v>
      </c>
      <c r="AE287" s="270"/>
      <c r="AF287" s="270"/>
      <c r="AG287" s="297" t="s">
        <v>112</v>
      </c>
      <c r="AH287" s="270" t="s">
        <v>113</v>
      </c>
      <c r="AM287" s="488" t="s">
        <v>18</v>
      </c>
      <c r="AN287" s="488" t="s">
        <v>18</v>
      </c>
      <c r="AO287" s="488">
        <v>7210002702</v>
      </c>
      <c r="AP287" s="488" t="s">
        <v>18</v>
      </c>
    </row>
    <row r="288" spans="1:42" ht="21.6" customHeight="1">
      <c r="A288" s="2">
        <v>287</v>
      </c>
      <c r="B288" s="320">
        <v>2375</v>
      </c>
      <c r="C288" s="321" t="s">
        <v>2515</v>
      </c>
      <c r="J288" s="5" t="s">
        <v>7372</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9" t="s">
        <v>139</v>
      </c>
      <c r="AE288" s="270"/>
      <c r="AF288" s="270"/>
      <c r="AG288" s="297" t="s">
        <v>112</v>
      </c>
      <c r="AH288" s="270" t="s">
        <v>113</v>
      </c>
      <c r="AM288" s="488" t="s">
        <v>18</v>
      </c>
      <c r="AN288" s="488" t="s">
        <v>18</v>
      </c>
      <c r="AO288" s="488">
        <v>7210002698</v>
      </c>
      <c r="AP288" s="488" t="s">
        <v>18</v>
      </c>
    </row>
    <row r="289" spans="1:42" ht="21.6" customHeight="1">
      <c r="A289" s="2">
        <v>288</v>
      </c>
      <c r="B289" s="320">
        <v>5248</v>
      </c>
      <c r="C289" s="321" t="s">
        <v>3511</v>
      </c>
      <c r="J289" s="5" t="s">
        <v>7373</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9" t="s">
        <v>139</v>
      </c>
      <c r="AE289" s="270"/>
      <c r="AF289" s="270"/>
      <c r="AG289" s="297" t="s">
        <v>112</v>
      </c>
      <c r="AH289" s="270" t="s">
        <v>113</v>
      </c>
      <c r="AM289" s="488" t="s">
        <v>18</v>
      </c>
      <c r="AN289" s="488" t="s">
        <v>18</v>
      </c>
      <c r="AO289" s="488">
        <v>7210002718</v>
      </c>
      <c r="AP289" s="488" t="s">
        <v>18</v>
      </c>
    </row>
    <row r="290" spans="1:42" ht="21.6" customHeight="1">
      <c r="A290" s="2">
        <v>289</v>
      </c>
      <c r="B290" s="320">
        <v>5251</v>
      </c>
      <c r="C290" s="321" t="s">
        <v>193</v>
      </c>
      <c r="J290" s="5" t="s">
        <v>7374</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9" t="s">
        <v>139</v>
      </c>
      <c r="AE290" s="270"/>
      <c r="AF290" s="270"/>
      <c r="AG290" s="297" t="s">
        <v>112</v>
      </c>
      <c r="AH290" s="270"/>
      <c r="AM290" s="488" t="s">
        <v>18</v>
      </c>
      <c r="AN290" s="488" t="s">
        <v>18</v>
      </c>
      <c r="AO290" s="488" t="s">
        <v>6895</v>
      </c>
      <c r="AP290" s="488" t="s">
        <v>6895</v>
      </c>
    </row>
    <row r="291" spans="1:42" ht="21.6" customHeight="1">
      <c r="A291" s="2">
        <v>290</v>
      </c>
      <c r="B291" s="320">
        <v>3749</v>
      </c>
      <c r="C291" s="321" t="s">
        <v>3508</v>
      </c>
      <c r="J291" s="5" t="s">
        <v>7375</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9" t="s">
        <v>139</v>
      </c>
      <c r="AE291" s="270"/>
      <c r="AF291" s="270"/>
      <c r="AG291" s="297" t="s">
        <v>112</v>
      </c>
      <c r="AH291" s="270" t="s">
        <v>113</v>
      </c>
      <c r="AM291" s="488" t="s">
        <v>18</v>
      </c>
      <c r="AN291" s="488" t="s">
        <v>18</v>
      </c>
      <c r="AO291" s="488">
        <v>7210002704</v>
      </c>
      <c r="AP291" s="488" t="s">
        <v>18</v>
      </c>
    </row>
    <row r="292" spans="1:42" ht="21.6" customHeight="1">
      <c r="A292" s="2">
        <v>291</v>
      </c>
      <c r="B292" s="320">
        <v>5465</v>
      </c>
      <c r="C292" s="321" t="s">
        <v>3512</v>
      </c>
      <c r="J292" s="5" t="s">
        <v>7376</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9" t="s">
        <v>139</v>
      </c>
      <c r="AE292" s="270"/>
      <c r="AF292" s="270"/>
      <c r="AG292" s="297" t="s">
        <v>112</v>
      </c>
      <c r="AH292" s="270" t="s">
        <v>113</v>
      </c>
      <c r="AM292" s="488" t="s">
        <v>18</v>
      </c>
      <c r="AN292" s="488" t="s">
        <v>18</v>
      </c>
      <c r="AO292" s="488">
        <v>7210002720</v>
      </c>
      <c r="AP292" s="488" t="s">
        <v>18</v>
      </c>
    </row>
    <row r="293" spans="1:42" ht="21.6" customHeight="1">
      <c r="A293" s="2">
        <v>292</v>
      </c>
      <c r="B293" s="320">
        <v>5402</v>
      </c>
      <c r="C293" s="321" t="s">
        <v>3669</v>
      </c>
      <c r="J293" s="5" t="s">
        <v>7377</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9" t="s">
        <v>139</v>
      </c>
      <c r="AE293" s="270"/>
      <c r="AF293" s="270"/>
      <c r="AG293" s="297" t="s">
        <v>112</v>
      </c>
      <c r="AH293" s="270" t="s">
        <v>113</v>
      </c>
      <c r="AM293" s="488" t="s">
        <v>18</v>
      </c>
      <c r="AN293" s="488" t="s">
        <v>18</v>
      </c>
      <c r="AO293" s="488">
        <v>7210002719</v>
      </c>
      <c r="AP293" s="488" t="s">
        <v>18</v>
      </c>
    </row>
    <row r="294" spans="1:42" ht="21.6" customHeight="1">
      <c r="A294" s="2">
        <v>293</v>
      </c>
      <c r="B294" s="320">
        <v>2596</v>
      </c>
      <c r="C294" s="321" t="s">
        <v>3159</v>
      </c>
      <c r="J294" s="5" t="s">
        <v>7378</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9" t="s">
        <v>139</v>
      </c>
      <c r="AE294" s="270"/>
      <c r="AF294" s="270"/>
      <c r="AG294" s="297" t="s">
        <v>112</v>
      </c>
      <c r="AH294" s="270" t="s">
        <v>113</v>
      </c>
      <c r="AM294" s="488" t="s">
        <v>18</v>
      </c>
      <c r="AN294" s="488" t="s">
        <v>18</v>
      </c>
      <c r="AO294" s="488">
        <v>7210002699</v>
      </c>
      <c r="AP294" s="488" t="s">
        <v>18</v>
      </c>
    </row>
    <row r="295" spans="1:42" ht="21.6" customHeight="1">
      <c r="A295" s="2">
        <v>294</v>
      </c>
      <c r="B295" s="320">
        <v>5031</v>
      </c>
      <c r="C295" s="321" t="s">
        <v>3631</v>
      </c>
      <c r="J295" s="5" t="s">
        <v>7379</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9" t="s">
        <v>139</v>
      </c>
      <c r="AE295" s="270"/>
      <c r="AF295" s="270"/>
      <c r="AG295" s="297" t="s">
        <v>112</v>
      </c>
      <c r="AH295" s="270" t="s">
        <v>113</v>
      </c>
      <c r="AM295" s="488" t="s">
        <v>18</v>
      </c>
      <c r="AN295" s="488" t="s">
        <v>18</v>
      </c>
      <c r="AO295" s="488">
        <v>7210002715</v>
      </c>
      <c r="AP295" s="488" t="s">
        <v>18</v>
      </c>
    </row>
    <row r="296" spans="1:42" ht="21.6" customHeight="1">
      <c r="A296" s="2">
        <v>295</v>
      </c>
      <c r="B296" s="320">
        <v>2428</v>
      </c>
      <c r="C296" s="321" t="s">
        <v>3180</v>
      </c>
      <c r="J296" s="5" t="s">
        <v>7380</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9" t="s">
        <v>139</v>
      </c>
      <c r="AE296" s="270"/>
      <c r="AF296" s="270"/>
      <c r="AG296" s="297" t="s">
        <v>112</v>
      </c>
      <c r="AH296" s="270"/>
      <c r="AM296" s="488" t="s">
        <v>18</v>
      </c>
      <c r="AN296" s="488" t="s">
        <v>18</v>
      </c>
      <c r="AO296" s="488" t="s">
        <v>6895</v>
      </c>
      <c r="AP296" s="488" t="s">
        <v>6895</v>
      </c>
    </row>
    <row r="297" spans="1:42" ht="21.6" customHeight="1">
      <c r="A297" s="2">
        <v>296</v>
      </c>
      <c r="B297" s="320">
        <v>3008</v>
      </c>
      <c r="C297" s="321" t="s">
        <v>3644</v>
      </c>
      <c r="J297" s="5" t="s">
        <v>7381</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9" t="s">
        <v>139</v>
      </c>
      <c r="AE297" s="270"/>
      <c r="AF297" s="270"/>
      <c r="AG297" s="297" t="s">
        <v>112</v>
      </c>
      <c r="AH297" s="270" t="s">
        <v>113</v>
      </c>
      <c r="AM297" s="488" t="s">
        <v>18</v>
      </c>
      <c r="AN297" s="488" t="s">
        <v>18</v>
      </c>
      <c r="AO297" s="488">
        <v>7210002701</v>
      </c>
      <c r="AP297" s="488" t="s">
        <v>18</v>
      </c>
    </row>
    <row r="298" spans="1:42" ht="21.6" customHeight="1">
      <c r="A298" s="2">
        <v>297</v>
      </c>
      <c r="B298" s="320">
        <v>4902</v>
      </c>
      <c r="C298" s="321" t="s">
        <v>3186</v>
      </c>
      <c r="J298" s="5" t="s">
        <v>7382</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9" t="s">
        <v>139</v>
      </c>
      <c r="AE298" s="270"/>
      <c r="AF298" s="270"/>
      <c r="AG298" s="297" t="s">
        <v>112</v>
      </c>
      <c r="AH298" s="270" t="s">
        <v>113</v>
      </c>
      <c r="AM298" s="488" t="s">
        <v>18</v>
      </c>
      <c r="AN298" s="488" t="s">
        <v>18</v>
      </c>
      <c r="AO298" s="488">
        <v>7210002711</v>
      </c>
      <c r="AP298" s="488" t="s">
        <v>18</v>
      </c>
    </row>
    <row r="299" spans="1:42" ht="21.6" customHeight="1">
      <c r="A299" s="2">
        <v>298</v>
      </c>
      <c r="B299" s="320" t="s">
        <v>72</v>
      </c>
      <c r="C299" s="321" t="s">
        <v>3649</v>
      </c>
      <c r="J299" s="5" t="s">
        <v>7383</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9"/>
      <c r="AE299" s="270"/>
      <c r="AF299" s="270"/>
      <c r="AG299" s="297" t="s">
        <v>26</v>
      </c>
      <c r="AH299" s="270"/>
      <c r="AM299" s="488" t="s">
        <v>7133</v>
      </c>
      <c r="AN299" s="488" t="s">
        <v>7133</v>
      </c>
      <c r="AO299" s="488" t="s">
        <v>6895</v>
      </c>
      <c r="AP299" s="488" t="s">
        <v>6895</v>
      </c>
    </row>
    <row r="300" spans="1:42" ht="21.6" customHeight="1">
      <c r="A300" s="2">
        <v>299</v>
      </c>
      <c r="B300" s="320">
        <v>4197</v>
      </c>
      <c r="C300" s="321" t="s">
        <v>3594</v>
      </c>
      <c r="J300" s="5" t="s">
        <v>7384</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9" t="s">
        <v>139</v>
      </c>
      <c r="AE300" s="270"/>
      <c r="AF300" s="270"/>
      <c r="AG300" s="297" t="s">
        <v>112</v>
      </c>
      <c r="AH300" s="270" t="s">
        <v>113</v>
      </c>
      <c r="AM300" s="488" t="s">
        <v>18</v>
      </c>
      <c r="AN300" s="488" t="s">
        <v>18</v>
      </c>
      <c r="AO300" s="488">
        <v>7210002706</v>
      </c>
      <c r="AP300" s="488" t="s">
        <v>18</v>
      </c>
    </row>
    <row r="301" spans="1:42" ht="21.6" customHeight="1">
      <c r="A301" s="2">
        <v>300</v>
      </c>
      <c r="B301" s="320">
        <v>4690</v>
      </c>
      <c r="C301" s="321" t="s">
        <v>2520</v>
      </c>
      <c r="J301" s="5" t="s">
        <v>7385</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9" t="s">
        <v>139</v>
      </c>
      <c r="AE301" s="270"/>
      <c r="AF301" s="270"/>
      <c r="AG301" s="297" t="s">
        <v>112</v>
      </c>
      <c r="AH301" s="270" t="s">
        <v>113</v>
      </c>
      <c r="AM301" s="488" t="s">
        <v>18</v>
      </c>
      <c r="AN301" s="488" t="s">
        <v>18</v>
      </c>
      <c r="AO301" s="488">
        <v>7210002709</v>
      </c>
      <c r="AP301" s="488" t="s">
        <v>18</v>
      </c>
    </row>
    <row r="302" spans="1:42" ht="21.6" customHeight="1">
      <c r="A302" s="2">
        <v>301</v>
      </c>
      <c r="B302" s="320">
        <v>4035</v>
      </c>
      <c r="C302" s="321" t="s">
        <v>3831</v>
      </c>
      <c r="J302" s="5" t="s">
        <v>7386</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9" t="s">
        <v>139</v>
      </c>
      <c r="AE302" s="270"/>
      <c r="AF302" s="270"/>
      <c r="AG302" s="297" t="s">
        <v>112</v>
      </c>
      <c r="AH302" s="270" t="s">
        <v>113</v>
      </c>
      <c r="AM302" s="488" t="s">
        <v>18</v>
      </c>
      <c r="AN302" s="488" t="s">
        <v>18</v>
      </c>
      <c r="AO302" s="488">
        <v>7210002705</v>
      </c>
      <c r="AP302" s="488" t="s">
        <v>18</v>
      </c>
    </row>
    <row r="303" spans="1:42" ht="21.6" customHeight="1">
      <c r="A303" s="2">
        <v>302</v>
      </c>
      <c r="B303" s="320">
        <v>4825</v>
      </c>
      <c r="C303" s="321" t="s">
        <v>2497</v>
      </c>
      <c r="J303" s="5" t="s">
        <v>7387</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9" t="s">
        <v>139</v>
      </c>
      <c r="AE303" s="270"/>
      <c r="AF303" s="270"/>
      <c r="AG303" s="297" t="s">
        <v>112</v>
      </c>
      <c r="AH303" s="270" t="s">
        <v>113</v>
      </c>
      <c r="AM303" s="488" t="s">
        <v>18</v>
      </c>
      <c r="AN303" s="488" t="s">
        <v>18</v>
      </c>
      <c r="AO303" s="488">
        <v>7210002710</v>
      </c>
      <c r="AP303" s="488" t="s">
        <v>18</v>
      </c>
    </row>
    <row r="304" spans="1:42" ht="21.6" customHeight="1">
      <c r="A304" s="2">
        <v>303</v>
      </c>
      <c r="B304" s="320">
        <v>5162</v>
      </c>
      <c r="C304" s="321" t="s">
        <v>2489</v>
      </c>
      <c r="J304" s="5" t="s">
        <v>7388</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9" t="s">
        <v>139</v>
      </c>
      <c r="AE304" s="270"/>
      <c r="AF304" s="270"/>
      <c r="AG304" s="297" t="s">
        <v>112</v>
      </c>
      <c r="AH304" s="270" t="s">
        <v>113</v>
      </c>
      <c r="AM304" s="488" t="s">
        <v>18</v>
      </c>
      <c r="AN304" s="488" t="s">
        <v>18</v>
      </c>
      <c r="AO304" s="488">
        <v>7210002717</v>
      </c>
      <c r="AP304" s="488" t="s">
        <v>18</v>
      </c>
    </row>
    <row r="305" spans="1:42" ht="21.6" customHeight="1">
      <c r="A305" s="2">
        <v>304</v>
      </c>
      <c r="B305" s="320">
        <v>2763</v>
      </c>
      <c r="C305" s="321" t="s">
        <v>3506</v>
      </c>
      <c r="J305" s="5" t="s">
        <v>7389</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9" t="s">
        <v>139</v>
      </c>
      <c r="AE305" s="270"/>
      <c r="AF305" s="270"/>
      <c r="AG305" s="297" t="s">
        <v>112</v>
      </c>
      <c r="AH305" s="270" t="s">
        <v>113</v>
      </c>
      <c r="AM305" s="488" t="s">
        <v>18</v>
      </c>
      <c r="AN305" s="488" t="s">
        <v>18</v>
      </c>
      <c r="AO305" s="488">
        <v>7210002700</v>
      </c>
      <c r="AP305" s="488" t="s">
        <v>18</v>
      </c>
    </row>
    <row r="306" spans="1:42" ht="21.6" customHeight="1">
      <c r="A306" s="2">
        <v>305</v>
      </c>
      <c r="B306" s="320">
        <v>3692</v>
      </c>
      <c r="C306" s="321" t="s">
        <v>3507</v>
      </c>
      <c r="J306" s="5" t="s">
        <v>7390</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9" t="s">
        <v>139</v>
      </c>
      <c r="AE306" s="270"/>
      <c r="AF306" s="270"/>
      <c r="AG306" s="297" t="s">
        <v>112</v>
      </c>
      <c r="AH306" s="270" t="s">
        <v>113</v>
      </c>
      <c r="AM306" s="488" t="s">
        <v>18</v>
      </c>
      <c r="AN306" s="488" t="s">
        <v>18</v>
      </c>
      <c r="AO306" s="488">
        <v>7210002703</v>
      </c>
      <c r="AP306" s="488" t="s">
        <v>18</v>
      </c>
    </row>
    <row r="307" spans="1:42" ht="21.6" customHeight="1">
      <c r="A307" s="2">
        <v>306</v>
      </c>
      <c r="B307" s="320" t="s">
        <v>71</v>
      </c>
      <c r="C307" s="321" t="s">
        <v>3624</v>
      </c>
      <c r="J307" s="5" t="s">
        <v>7391</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9"/>
      <c r="AE307" s="270"/>
      <c r="AF307" s="270"/>
      <c r="AG307" s="297" t="s">
        <v>26</v>
      </c>
      <c r="AH307" s="270"/>
      <c r="AM307" s="488" t="s">
        <v>7133</v>
      </c>
      <c r="AN307" s="488" t="s">
        <v>7133</v>
      </c>
      <c r="AO307" s="488" t="s">
        <v>6895</v>
      </c>
      <c r="AP307" s="488" t="s">
        <v>6895</v>
      </c>
    </row>
    <row r="308" spans="1:42" ht="21.6" customHeight="1">
      <c r="A308" s="2">
        <v>307</v>
      </c>
      <c r="B308" s="320">
        <v>4503</v>
      </c>
      <c r="C308" s="321" t="s">
        <v>3167</v>
      </c>
      <c r="J308" s="5" t="s">
        <v>7392</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9" t="s">
        <v>139</v>
      </c>
      <c r="AE308" s="270"/>
      <c r="AF308" s="270"/>
      <c r="AG308" s="297" t="s">
        <v>112</v>
      </c>
      <c r="AH308" s="270" t="s">
        <v>113</v>
      </c>
      <c r="AM308" s="488" t="s">
        <v>18</v>
      </c>
      <c r="AN308" s="488" t="s">
        <v>18</v>
      </c>
      <c r="AO308" s="488">
        <v>7210002707</v>
      </c>
      <c r="AP308" s="488" t="s">
        <v>18</v>
      </c>
    </row>
    <row r="309" spans="1:42" ht="21.6" customHeight="1">
      <c r="A309" s="2">
        <v>308</v>
      </c>
      <c r="B309" s="320">
        <v>5075</v>
      </c>
      <c r="C309" s="321" t="s">
        <v>3509</v>
      </c>
      <c r="J309" s="5" t="s">
        <v>7393</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9" t="s">
        <v>139</v>
      </c>
      <c r="AE309" s="270"/>
      <c r="AF309" s="270" t="s">
        <v>111</v>
      </c>
      <c r="AG309" s="297" t="s">
        <v>112</v>
      </c>
      <c r="AH309" s="270" t="s">
        <v>113</v>
      </c>
      <c r="AM309" s="488" t="s">
        <v>18</v>
      </c>
      <c r="AN309" s="488" t="s">
        <v>18</v>
      </c>
      <c r="AO309" s="488">
        <v>7210002716</v>
      </c>
      <c r="AP309" s="488" t="s">
        <v>18</v>
      </c>
    </row>
    <row r="310" spans="1:42" ht="21.6" customHeight="1">
      <c r="A310" s="2">
        <v>309</v>
      </c>
      <c r="B310" s="320">
        <v>4933</v>
      </c>
      <c r="C310" s="321" t="s">
        <v>4272</v>
      </c>
      <c r="J310" s="5" t="s">
        <v>7394</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9" t="s">
        <v>139</v>
      </c>
      <c r="AE310" s="270"/>
      <c r="AF310" s="270"/>
      <c r="AG310" s="297" t="s">
        <v>112</v>
      </c>
      <c r="AH310" s="270" t="s">
        <v>113</v>
      </c>
      <c r="AM310" s="488" t="s">
        <v>18</v>
      </c>
      <c r="AN310" s="488" t="s">
        <v>18</v>
      </c>
      <c r="AO310" s="488">
        <v>7210002712</v>
      </c>
      <c r="AP310" s="488" t="s">
        <v>18</v>
      </c>
    </row>
    <row r="311" spans="1:42" ht="21.6" customHeight="1">
      <c r="A311" s="2">
        <v>310</v>
      </c>
      <c r="B311" s="320">
        <v>5016</v>
      </c>
      <c r="C311" s="321" t="s">
        <v>3175</v>
      </c>
      <c r="J311" s="5" t="s">
        <v>7395</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4"/>
      <c r="AE311" s="270"/>
      <c r="AF311" s="270"/>
      <c r="AG311" s="297" t="s">
        <v>112</v>
      </c>
      <c r="AH311" s="270" t="s">
        <v>113</v>
      </c>
      <c r="AM311" s="488" t="s">
        <v>18</v>
      </c>
      <c r="AN311" s="488" t="s">
        <v>18</v>
      </c>
      <c r="AO311" s="488">
        <v>7210002714</v>
      </c>
      <c r="AP311" s="488" t="s">
        <v>18</v>
      </c>
    </row>
    <row r="312" spans="1:42" ht="21.6" customHeight="1">
      <c r="A312" s="2">
        <v>311</v>
      </c>
      <c r="B312" s="320">
        <v>4981</v>
      </c>
      <c r="C312" s="321" t="s">
        <v>3154</v>
      </c>
      <c r="J312" s="5" t="s">
        <v>7396</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4"/>
      <c r="AE312" s="270"/>
      <c r="AF312" s="270"/>
      <c r="AG312" s="297" t="s">
        <v>112</v>
      </c>
      <c r="AH312" s="270" t="s">
        <v>113</v>
      </c>
      <c r="AM312" s="488" t="s">
        <v>18</v>
      </c>
      <c r="AN312" s="488" t="s">
        <v>18</v>
      </c>
      <c r="AO312" s="488">
        <v>7210002713</v>
      </c>
      <c r="AP312" s="488" t="s">
        <v>18</v>
      </c>
    </row>
    <row r="313" spans="1:42" ht="21.6" customHeight="1">
      <c r="A313" s="2">
        <v>312</v>
      </c>
      <c r="B313" s="320">
        <v>4629</v>
      </c>
      <c r="C313" s="321" t="s">
        <v>4267</v>
      </c>
      <c r="J313" s="5" t="s">
        <v>7397</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4"/>
      <c r="AE313" s="270"/>
      <c r="AF313" s="270" t="s">
        <v>111</v>
      </c>
      <c r="AG313" s="297" t="s">
        <v>81</v>
      </c>
      <c r="AH313" s="270" t="s">
        <v>113</v>
      </c>
      <c r="AM313" s="488" t="s">
        <v>18</v>
      </c>
      <c r="AN313" s="488" t="s">
        <v>18</v>
      </c>
      <c r="AO313" s="488">
        <v>7210002708</v>
      </c>
      <c r="AP313" s="488"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2" width="8.796875" style="277" customWidth="1"/>
    <col min="273" max="16384" width="8.796875" style="277"/>
  </cols>
  <sheetData>
    <row r="1" spans="1:5">
      <c r="A1" s="280" t="s">
        <v>4822</v>
      </c>
      <c r="B1" s="280" t="s">
        <v>7398</v>
      </c>
      <c r="C1" s="280" t="s">
        <v>7399</v>
      </c>
      <c r="D1" s="280" t="s">
        <v>7400</v>
      </c>
      <c r="E1" s="280" t="s">
        <v>7401</v>
      </c>
    </row>
    <row r="2" spans="1:5">
      <c r="A2" s="278" t="s">
        <v>7402</v>
      </c>
      <c r="B2" s="278" t="s">
        <v>7403</v>
      </c>
      <c r="C2" s="319" t="s">
        <v>7404</v>
      </c>
      <c r="D2" s="319" t="s">
        <v>7405</v>
      </c>
      <c r="E2" s="319" t="s">
        <v>7406</v>
      </c>
    </row>
    <row r="3" spans="1:5">
      <c r="A3" s="278" t="s">
        <v>7402</v>
      </c>
      <c r="B3" s="278" t="s">
        <v>7403</v>
      </c>
      <c r="C3" s="278" t="s">
        <v>7407</v>
      </c>
      <c r="D3" s="278" t="s">
        <v>7408</v>
      </c>
      <c r="E3" s="278" t="s">
        <v>7409</v>
      </c>
    </row>
    <row r="4" spans="1:5">
      <c r="A4" s="278" t="s">
        <v>7402</v>
      </c>
      <c r="B4" s="278" t="s">
        <v>7403</v>
      </c>
      <c r="C4" s="278" t="s">
        <v>7410</v>
      </c>
      <c r="D4" s="278" t="s">
        <v>7411</v>
      </c>
      <c r="E4" s="278" t="s">
        <v>7412</v>
      </c>
    </row>
    <row r="5" spans="1:5">
      <c r="A5" s="278" t="s">
        <v>7402</v>
      </c>
      <c r="B5" s="278" t="s">
        <v>7403</v>
      </c>
      <c r="C5" s="278" t="s">
        <v>7413</v>
      </c>
      <c r="D5" s="278" t="s">
        <v>7414</v>
      </c>
      <c r="E5" s="278" t="s">
        <v>7415</v>
      </c>
    </row>
    <row r="6" spans="1:5">
      <c r="A6" s="278" t="s">
        <v>7402</v>
      </c>
      <c r="B6" s="278" t="s">
        <v>7403</v>
      </c>
      <c r="C6" s="278" t="s">
        <v>7416</v>
      </c>
      <c r="D6" s="278" t="s">
        <v>7417</v>
      </c>
      <c r="E6" s="278" t="s">
        <v>7418</v>
      </c>
    </row>
    <row r="7" spans="1:5">
      <c r="A7" s="278" t="s">
        <v>7402</v>
      </c>
      <c r="B7" s="278" t="s">
        <v>7403</v>
      </c>
      <c r="C7" s="278" t="s">
        <v>7419</v>
      </c>
      <c r="D7" s="278" t="s">
        <v>7420</v>
      </c>
      <c r="E7" s="278" t="s">
        <v>7421</v>
      </c>
    </row>
    <row r="8" spans="1:5">
      <c r="A8" s="278" t="s">
        <v>7402</v>
      </c>
      <c r="B8" s="278" t="s">
        <v>7403</v>
      </c>
      <c r="C8" s="278" t="s">
        <v>7422</v>
      </c>
      <c r="D8" s="278" t="s">
        <v>7423</v>
      </c>
      <c r="E8" s="278" t="s">
        <v>7424</v>
      </c>
    </row>
    <row r="9" spans="1:5">
      <c r="A9" s="278" t="s">
        <v>7402</v>
      </c>
      <c r="B9" s="278" t="s">
        <v>7403</v>
      </c>
      <c r="C9" s="278" t="s">
        <v>7425</v>
      </c>
      <c r="D9" s="278" t="s">
        <v>7426</v>
      </c>
      <c r="E9" s="278" t="s">
        <v>7427</v>
      </c>
    </row>
    <row r="10" spans="1:5">
      <c r="A10" s="278" t="s">
        <v>7402</v>
      </c>
      <c r="B10" s="278" t="s">
        <v>7403</v>
      </c>
      <c r="C10" s="278" t="s">
        <v>7428</v>
      </c>
      <c r="D10" s="278" t="s">
        <v>7429</v>
      </c>
      <c r="E10" s="278" t="s">
        <v>7430</v>
      </c>
    </row>
    <row r="11" spans="1:5">
      <c r="A11" s="278" t="s">
        <v>7402</v>
      </c>
      <c r="B11" s="278" t="s">
        <v>7403</v>
      </c>
      <c r="C11" s="278" t="s">
        <v>7431</v>
      </c>
      <c r="D11" s="278" t="s">
        <v>7432</v>
      </c>
      <c r="E11" s="278" t="s">
        <v>7433</v>
      </c>
    </row>
    <row r="12" spans="1:5">
      <c r="A12" s="278" t="s">
        <v>7402</v>
      </c>
      <c r="B12" s="278" t="s">
        <v>7434</v>
      </c>
      <c r="C12" s="278" t="s">
        <v>7435</v>
      </c>
      <c r="D12" s="278" t="s">
        <v>7436</v>
      </c>
      <c r="E12" s="278" t="s">
        <v>7437</v>
      </c>
    </row>
    <row r="13" spans="1:5">
      <c r="A13" s="278" t="s">
        <v>7402</v>
      </c>
      <c r="B13" s="278" t="s">
        <v>7434</v>
      </c>
      <c r="C13" s="278" t="s">
        <v>7438</v>
      </c>
      <c r="D13" s="278" t="s">
        <v>7439</v>
      </c>
      <c r="E13" s="278" t="s">
        <v>7440</v>
      </c>
    </row>
    <row r="14" spans="1:5">
      <c r="A14" s="278" t="s">
        <v>7402</v>
      </c>
      <c r="B14" s="278" t="s">
        <v>7434</v>
      </c>
      <c r="C14" s="278" t="s">
        <v>7441</v>
      </c>
      <c r="D14" s="278" t="s">
        <v>7442</v>
      </c>
      <c r="E14" s="278" t="s">
        <v>7443</v>
      </c>
    </row>
    <row r="15" spans="1:5">
      <c r="A15" s="278" t="s">
        <v>7402</v>
      </c>
      <c r="B15" s="278" t="s">
        <v>7434</v>
      </c>
      <c r="C15" s="278" t="s">
        <v>7444</v>
      </c>
      <c r="D15" s="278" t="s">
        <v>7445</v>
      </c>
      <c r="E15" s="278" t="s">
        <v>7446</v>
      </c>
    </row>
    <row r="16" spans="1:5">
      <c r="A16" s="278" t="s">
        <v>7402</v>
      </c>
      <c r="B16" s="278" t="s">
        <v>7434</v>
      </c>
      <c r="C16" s="278" t="s">
        <v>7447</v>
      </c>
      <c r="D16" s="278" t="s">
        <v>7448</v>
      </c>
      <c r="E16" s="278" t="s">
        <v>7449</v>
      </c>
    </row>
    <row r="17" spans="1:5">
      <c r="A17" s="278" t="s">
        <v>7402</v>
      </c>
      <c r="B17" s="278" t="s">
        <v>7434</v>
      </c>
      <c r="C17" s="278" t="s">
        <v>7450</v>
      </c>
      <c r="D17" s="278" t="s">
        <v>7451</v>
      </c>
      <c r="E17" s="278" t="s">
        <v>7452</v>
      </c>
    </row>
    <row r="18" spans="1:5">
      <c r="A18" s="278" t="s">
        <v>7402</v>
      </c>
      <c r="B18" s="278" t="s">
        <v>7434</v>
      </c>
      <c r="C18" s="278" t="s">
        <v>7453</v>
      </c>
      <c r="D18" s="278">
        <v>4401949290</v>
      </c>
      <c r="E18" s="278" t="s">
        <v>7454</v>
      </c>
    </row>
    <row r="19" spans="1:5">
      <c r="A19" s="278" t="s">
        <v>7402</v>
      </c>
      <c r="B19" s="278" t="s">
        <v>7434</v>
      </c>
      <c r="C19" s="278" t="s">
        <v>7455</v>
      </c>
      <c r="D19" s="278" t="s">
        <v>7456</v>
      </c>
      <c r="E19" s="278" t="s">
        <v>7457</v>
      </c>
    </row>
    <row r="20" spans="1:5">
      <c r="A20" s="278" t="s">
        <v>7402</v>
      </c>
      <c r="B20" s="278" t="s">
        <v>7458</v>
      </c>
      <c r="C20" s="278" t="s">
        <v>7459</v>
      </c>
      <c r="D20" s="278" t="s">
        <v>7460</v>
      </c>
      <c r="E20" s="278" t="s">
        <v>7461</v>
      </c>
    </row>
    <row r="21" spans="1:5">
      <c r="A21" s="278" t="s">
        <v>7402</v>
      </c>
      <c r="B21" s="278" t="s">
        <v>7458</v>
      </c>
      <c r="C21" s="278" t="s">
        <v>7462</v>
      </c>
      <c r="D21" s="278" t="s">
        <v>7463</v>
      </c>
      <c r="E21" s="278" t="s">
        <v>7464</v>
      </c>
    </row>
    <row r="22" spans="1:5">
      <c r="A22" s="278" t="s">
        <v>7402</v>
      </c>
      <c r="B22" s="278" t="s">
        <v>7458</v>
      </c>
      <c r="C22" s="278" t="s">
        <v>7465</v>
      </c>
      <c r="D22" s="278" t="s">
        <v>7466</v>
      </c>
      <c r="E22" s="278" t="s">
        <v>7467</v>
      </c>
    </row>
    <row r="23" spans="1:5">
      <c r="A23" s="278" t="s">
        <v>7402</v>
      </c>
      <c r="B23" s="278" t="s">
        <v>7458</v>
      </c>
      <c r="C23" s="278" t="s">
        <v>7468</v>
      </c>
      <c r="D23" s="278" t="s">
        <v>7469</v>
      </c>
      <c r="E23" s="278" t="s">
        <v>7470</v>
      </c>
    </row>
    <row r="24" spans="1:5">
      <c r="A24" s="278" t="s">
        <v>7402</v>
      </c>
      <c r="B24" s="278" t="s">
        <v>7458</v>
      </c>
      <c r="C24" s="278" t="s">
        <v>7471</v>
      </c>
      <c r="D24" s="278" t="s">
        <v>7472</v>
      </c>
      <c r="E24" s="278" t="s">
        <v>7473</v>
      </c>
    </row>
    <row r="25" spans="1:5">
      <c r="A25" s="278" t="s">
        <v>7402</v>
      </c>
      <c r="B25" s="278" t="s">
        <v>7458</v>
      </c>
      <c r="C25" s="278" t="s">
        <v>7474</v>
      </c>
      <c r="D25" s="278" t="s">
        <v>7475</v>
      </c>
      <c r="E25" s="278" t="s">
        <v>7476</v>
      </c>
    </row>
    <row r="26" spans="1:5">
      <c r="A26" s="278" t="s">
        <v>7402</v>
      </c>
      <c r="B26" s="278" t="s">
        <v>7477</v>
      </c>
      <c r="C26" s="278" t="s">
        <v>7478</v>
      </c>
      <c r="D26" s="278" t="s">
        <v>7479</v>
      </c>
      <c r="E26" s="278" t="s">
        <v>7480</v>
      </c>
    </row>
    <row r="27" spans="1:5">
      <c r="A27" s="278" t="s">
        <v>7402</v>
      </c>
      <c r="B27" s="278" t="s">
        <v>7477</v>
      </c>
      <c r="C27" s="278" t="s">
        <v>7481</v>
      </c>
      <c r="D27" s="278" t="s">
        <v>7482</v>
      </c>
      <c r="E27" s="278" t="s">
        <v>7483</v>
      </c>
    </row>
    <row r="28" spans="1:5">
      <c r="A28" s="278" t="s">
        <v>7402</v>
      </c>
      <c r="B28" s="278" t="s">
        <v>7477</v>
      </c>
      <c r="C28" s="278" t="s">
        <v>7484</v>
      </c>
      <c r="D28" s="278" t="s">
        <v>7485</v>
      </c>
      <c r="E28" s="278" t="s">
        <v>7486</v>
      </c>
    </row>
    <row r="29" spans="1:5">
      <c r="A29" s="278" t="s">
        <v>7402</v>
      </c>
      <c r="B29" s="278" t="s">
        <v>7477</v>
      </c>
      <c r="C29" s="278" t="s">
        <v>7487</v>
      </c>
      <c r="D29" s="278" t="s">
        <v>7488</v>
      </c>
      <c r="E29" s="278" t="s">
        <v>7489</v>
      </c>
    </row>
    <row r="30" spans="1:5">
      <c r="A30" s="278" t="s">
        <v>7402</v>
      </c>
      <c r="B30" s="278" t="s">
        <v>7490</v>
      </c>
      <c r="C30" s="278" t="s">
        <v>7491</v>
      </c>
      <c r="D30" s="278" t="s">
        <v>7492</v>
      </c>
      <c r="E30" s="278" t="s">
        <v>7493</v>
      </c>
    </row>
    <row r="31" spans="1:5">
      <c r="A31" s="278" t="s">
        <v>7402</v>
      </c>
      <c r="B31" s="453" t="s">
        <v>7494</v>
      </c>
      <c r="C31" s="453" t="s">
        <v>7495</v>
      </c>
      <c r="D31" s="453" t="s">
        <v>7496</v>
      </c>
      <c r="E31" s="278" t="s">
        <v>7497</v>
      </c>
    </row>
    <row r="32" spans="1:5">
      <c r="A32" s="278" t="s">
        <v>7402</v>
      </c>
      <c r="B32" s="453" t="s">
        <v>7494</v>
      </c>
      <c r="C32" s="453" t="s">
        <v>7484</v>
      </c>
      <c r="D32" s="453" t="s">
        <v>7498</v>
      </c>
      <c r="E32" s="453" t="s">
        <v>7499</v>
      </c>
    </row>
    <row r="33" spans="1:5">
      <c r="A33" s="278" t="s">
        <v>7402</v>
      </c>
      <c r="B33" s="453" t="s">
        <v>7494</v>
      </c>
      <c r="C33" s="453" t="s">
        <v>7478</v>
      </c>
      <c r="D33" s="453" t="s">
        <v>7500</v>
      </c>
      <c r="E33" s="453" t="s">
        <v>7501</v>
      </c>
    </row>
    <row r="34" spans="1:5">
      <c r="A34" s="278" t="s">
        <v>7402</v>
      </c>
      <c r="B34" s="453" t="s">
        <v>7494</v>
      </c>
      <c r="C34" s="453" t="s">
        <v>7481</v>
      </c>
      <c r="D34" s="453" t="s">
        <v>7500</v>
      </c>
      <c r="E34" s="453" t="s">
        <v>7501</v>
      </c>
    </row>
    <row r="35" spans="1:5">
      <c r="A35" s="279" t="s">
        <v>7502</v>
      </c>
      <c r="B35" s="278" t="s">
        <v>7403</v>
      </c>
      <c r="C35" s="319" t="s">
        <v>7404</v>
      </c>
      <c r="D35" s="319" t="s">
        <v>7503</v>
      </c>
      <c r="E35" s="319" t="s">
        <v>7406</v>
      </c>
    </row>
    <row r="36" spans="1:5">
      <c r="A36" s="279" t="s">
        <v>7502</v>
      </c>
      <c r="B36" s="278" t="s">
        <v>7403</v>
      </c>
      <c r="C36" s="278" t="s">
        <v>7504</v>
      </c>
      <c r="D36" s="278" t="s">
        <v>7505</v>
      </c>
      <c r="E36" s="278" t="s">
        <v>7409</v>
      </c>
    </row>
    <row r="37" spans="1:5">
      <c r="A37" s="279" t="s">
        <v>7502</v>
      </c>
      <c r="B37" s="278" t="s">
        <v>7403</v>
      </c>
      <c r="C37" s="278" t="s">
        <v>7410</v>
      </c>
      <c r="D37" s="278" t="s">
        <v>7411</v>
      </c>
      <c r="E37" s="278" t="s">
        <v>7412</v>
      </c>
    </row>
    <row r="38" spans="1:5">
      <c r="A38" s="279" t="s">
        <v>7502</v>
      </c>
      <c r="B38" s="278" t="s">
        <v>7403</v>
      </c>
      <c r="C38" s="278" t="s">
        <v>7413</v>
      </c>
      <c r="D38" s="278" t="s">
        <v>7414</v>
      </c>
      <c r="E38" s="278" t="s">
        <v>7415</v>
      </c>
    </row>
    <row r="39" spans="1:5">
      <c r="A39" s="279" t="s">
        <v>7502</v>
      </c>
      <c r="B39" s="278" t="s">
        <v>7403</v>
      </c>
      <c r="C39" s="278" t="s">
        <v>7416</v>
      </c>
      <c r="D39" s="278" t="s">
        <v>7417</v>
      </c>
      <c r="E39" s="278" t="s">
        <v>7418</v>
      </c>
    </row>
    <row r="40" spans="1:5">
      <c r="A40" s="279" t="s">
        <v>7502</v>
      </c>
      <c r="B40" s="278" t="s">
        <v>7403</v>
      </c>
      <c r="C40" s="278" t="s">
        <v>7419</v>
      </c>
      <c r="D40" s="278" t="s">
        <v>7420</v>
      </c>
      <c r="E40" s="278" t="s">
        <v>7421</v>
      </c>
    </row>
    <row r="41" spans="1:5">
      <c r="A41" s="279" t="s">
        <v>7502</v>
      </c>
      <c r="B41" s="278" t="s">
        <v>7403</v>
      </c>
      <c r="C41" s="278" t="s">
        <v>7422</v>
      </c>
      <c r="D41" s="278" t="s">
        <v>7423</v>
      </c>
      <c r="E41" s="278" t="s">
        <v>7424</v>
      </c>
    </row>
    <row r="42" spans="1:5">
      <c r="A42" s="279" t="s">
        <v>7502</v>
      </c>
      <c r="B42" s="278" t="s">
        <v>7403</v>
      </c>
      <c r="C42" s="278" t="s">
        <v>7425</v>
      </c>
      <c r="D42" s="278" t="s">
        <v>7426</v>
      </c>
      <c r="E42" s="278" t="s">
        <v>7427</v>
      </c>
    </row>
    <row r="43" spans="1:5">
      <c r="A43" s="279" t="s">
        <v>7502</v>
      </c>
      <c r="B43" s="278" t="s">
        <v>7403</v>
      </c>
      <c r="C43" s="278" t="s">
        <v>7428</v>
      </c>
      <c r="D43" s="278" t="s">
        <v>7429</v>
      </c>
      <c r="E43" s="278" t="s">
        <v>7430</v>
      </c>
    </row>
    <row r="44" spans="1:5">
      <c r="A44" s="279" t="s">
        <v>7502</v>
      </c>
      <c r="B44" s="278" t="s">
        <v>7403</v>
      </c>
      <c r="C44" s="278" t="s">
        <v>7431</v>
      </c>
      <c r="D44" s="278" t="s">
        <v>7432</v>
      </c>
      <c r="E44" s="278" t="s">
        <v>7433</v>
      </c>
    </row>
    <row r="45" spans="1:5">
      <c r="A45" s="279" t="s">
        <v>7502</v>
      </c>
      <c r="B45" s="278" t="s">
        <v>7434</v>
      </c>
      <c r="C45" s="278" t="s">
        <v>7435</v>
      </c>
      <c r="D45" s="278" t="s">
        <v>7506</v>
      </c>
      <c r="E45" s="278" t="s">
        <v>7507</v>
      </c>
    </row>
    <row r="46" spans="1:5">
      <c r="A46" s="279" t="s">
        <v>7502</v>
      </c>
      <c r="B46" s="278" t="s">
        <v>7434</v>
      </c>
      <c r="C46" s="278" t="s">
        <v>7438</v>
      </c>
      <c r="D46" s="278" t="s">
        <v>7508</v>
      </c>
      <c r="E46" s="278" t="s">
        <v>7440</v>
      </c>
    </row>
    <row r="47" spans="1:5">
      <c r="A47" s="279" t="s">
        <v>7502</v>
      </c>
      <c r="B47" s="278" t="s">
        <v>7434</v>
      </c>
      <c r="C47" s="278" t="s">
        <v>7441</v>
      </c>
      <c r="D47" s="278" t="s">
        <v>7442</v>
      </c>
      <c r="E47" s="278" t="s">
        <v>7443</v>
      </c>
    </row>
    <row r="48" spans="1:5">
      <c r="A48" s="279" t="s">
        <v>7502</v>
      </c>
      <c r="B48" s="278" t="s">
        <v>7434</v>
      </c>
      <c r="C48" s="278" t="s">
        <v>7444</v>
      </c>
      <c r="D48" s="278" t="s">
        <v>7445</v>
      </c>
      <c r="E48" s="278" t="s">
        <v>7446</v>
      </c>
    </row>
    <row r="49" spans="1:5">
      <c r="A49" s="279" t="s">
        <v>7502</v>
      </c>
      <c r="B49" s="278" t="s">
        <v>7434</v>
      </c>
      <c r="C49" s="278" t="s">
        <v>7447</v>
      </c>
      <c r="D49" s="278" t="s">
        <v>7448</v>
      </c>
      <c r="E49" s="278" t="s">
        <v>7449</v>
      </c>
    </row>
    <row r="50" spans="1:5">
      <c r="A50" s="279" t="s">
        <v>7502</v>
      </c>
      <c r="B50" s="278" t="s">
        <v>7434</v>
      </c>
      <c r="C50" s="278" t="s">
        <v>7450</v>
      </c>
      <c r="D50" s="278" t="s">
        <v>7509</v>
      </c>
      <c r="E50" s="278" t="s">
        <v>7510</v>
      </c>
    </row>
    <row r="51" spans="1:5">
      <c r="A51" s="279" t="s">
        <v>7502</v>
      </c>
      <c r="B51" s="278" t="s">
        <v>7434</v>
      </c>
      <c r="C51" s="278" t="s">
        <v>7453</v>
      </c>
      <c r="D51" s="278">
        <v>4401949290</v>
      </c>
      <c r="E51" s="278" t="s">
        <v>7454</v>
      </c>
    </row>
    <row r="52" spans="1:5">
      <c r="A52" s="279" t="s">
        <v>7502</v>
      </c>
      <c r="B52" s="278" t="s">
        <v>7434</v>
      </c>
      <c r="C52" s="278" t="s">
        <v>7455</v>
      </c>
      <c r="D52" s="278" t="s">
        <v>7456</v>
      </c>
      <c r="E52" s="278" t="s">
        <v>7457</v>
      </c>
    </row>
    <row r="53" spans="1:5">
      <c r="A53" s="279" t="s">
        <v>7502</v>
      </c>
      <c r="B53" s="278" t="s">
        <v>7458</v>
      </c>
      <c r="C53" s="278" t="s">
        <v>7459</v>
      </c>
      <c r="D53" s="278" t="s">
        <v>7460</v>
      </c>
      <c r="E53" s="278" t="s">
        <v>7461</v>
      </c>
    </row>
    <row r="54" spans="1:5">
      <c r="A54" s="279" t="s">
        <v>7502</v>
      </c>
      <c r="B54" s="278" t="s">
        <v>7458</v>
      </c>
      <c r="C54" s="278" t="s">
        <v>7462</v>
      </c>
      <c r="D54" s="278" t="s">
        <v>7463</v>
      </c>
      <c r="E54" s="278" t="s">
        <v>7464</v>
      </c>
    </row>
    <row r="55" spans="1:5">
      <c r="A55" s="279" t="s">
        <v>7502</v>
      </c>
      <c r="B55" s="278" t="s">
        <v>7458</v>
      </c>
      <c r="C55" s="278" t="s">
        <v>7465</v>
      </c>
      <c r="D55" s="278" t="s">
        <v>7466</v>
      </c>
      <c r="E55" s="278" t="s">
        <v>7467</v>
      </c>
    </row>
    <row r="56" spans="1:5">
      <c r="A56" s="279" t="s">
        <v>7502</v>
      </c>
      <c r="B56" s="278" t="s">
        <v>7458</v>
      </c>
      <c r="C56" s="278" t="s">
        <v>7468</v>
      </c>
      <c r="D56" s="278" t="s">
        <v>7469</v>
      </c>
      <c r="E56" s="278" t="s">
        <v>7470</v>
      </c>
    </row>
    <row r="57" spans="1:5">
      <c r="A57" s="279" t="s">
        <v>7502</v>
      </c>
      <c r="B57" s="278" t="s">
        <v>7458</v>
      </c>
      <c r="C57" s="278" t="s">
        <v>7471</v>
      </c>
      <c r="D57" s="278" t="s">
        <v>7472</v>
      </c>
      <c r="E57" s="278" t="s">
        <v>7473</v>
      </c>
    </row>
    <row r="58" spans="1:5">
      <c r="A58" s="279" t="s">
        <v>7502</v>
      </c>
      <c r="B58" s="278" t="s">
        <v>7458</v>
      </c>
      <c r="C58" s="278" t="s">
        <v>7474</v>
      </c>
      <c r="D58" s="278" t="s">
        <v>7475</v>
      </c>
      <c r="E58" s="278" t="s">
        <v>7476</v>
      </c>
    </row>
    <row r="59" spans="1:5">
      <c r="A59" s="279" t="s">
        <v>7502</v>
      </c>
      <c r="B59" s="278" t="s">
        <v>7477</v>
      </c>
      <c r="C59" s="278" t="s">
        <v>7478</v>
      </c>
      <c r="D59" s="278" t="s">
        <v>7479</v>
      </c>
      <c r="E59" s="278" t="s">
        <v>7480</v>
      </c>
    </row>
    <row r="60" spans="1:5">
      <c r="A60" s="279" t="s">
        <v>7502</v>
      </c>
      <c r="B60" s="278" t="s">
        <v>7477</v>
      </c>
      <c r="C60" s="278" t="s">
        <v>7481</v>
      </c>
      <c r="D60" s="278" t="s">
        <v>7482</v>
      </c>
      <c r="E60" s="278" t="s">
        <v>7483</v>
      </c>
    </row>
    <row r="61" spans="1:5">
      <c r="A61" s="279" t="s">
        <v>7502</v>
      </c>
      <c r="B61" s="278" t="s">
        <v>7477</v>
      </c>
      <c r="C61" s="278" t="s">
        <v>7484</v>
      </c>
      <c r="D61" s="278" t="s">
        <v>7485</v>
      </c>
      <c r="E61" s="278" t="s">
        <v>7486</v>
      </c>
    </row>
    <row r="62" spans="1:5">
      <c r="A62" s="279" t="s">
        <v>7502</v>
      </c>
      <c r="B62" s="278" t="s">
        <v>7477</v>
      </c>
      <c r="C62" s="278" t="s">
        <v>7487</v>
      </c>
      <c r="D62" s="278" t="s">
        <v>7488</v>
      </c>
      <c r="E62" s="278" t="s">
        <v>7489</v>
      </c>
    </row>
    <row r="63" spans="1:5">
      <c r="A63" s="279" t="s">
        <v>7502</v>
      </c>
      <c r="B63" s="278" t="s">
        <v>7490</v>
      </c>
      <c r="C63" s="278" t="s">
        <v>7491</v>
      </c>
      <c r="D63" s="278" t="s">
        <v>7492</v>
      </c>
      <c r="E63" s="278" t="s">
        <v>7493</v>
      </c>
    </row>
    <row r="64" spans="1:5">
      <c r="A64" s="279" t="s">
        <v>7502</v>
      </c>
      <c r="B64" s="453" t="s">
        <v>7494</v>
      </c>
      <c r="C64" s="453" t="s">
        <v>7495</v>
      </c>
      <c r="D64" s="453" t="s">
        <v>7496</v>
      </c>
      <c r="E64" s="278" t="s">
        <v>7497</v>
      </c>
    </row>
    <row r="65" spans="1:5">
      <c r="A65" s="279" t="s">
        <v>7502</v>
      </c>
      <c r="B65" s="453" t="s">
        <v>7494</v>
      </c>
      <c r="C65" s="453" t="s">
        <v>7484</v>
      </c>
      <c r="D65" s="453" t="s">
        <v>7498</v>
      </c>
      <c r="E65" s="453" t="s">
        <v>7499</v>
      </c>
    </row>
    <row r="66" spans="1:5">
      <c r="A66" s="279" t="s">
        <v>7502</v>
      </c>
      <c r="B66" s="453" t="s">
        <v>7494</v>
      </c>
      <c r="C66" s="453" t="s">
        <v>7478</v>
      </c>
      <c r="D66" s="453" t="s">
        <v>7500</v>
      </c>
      <c r="E66" s="453" t="s">
        <v>7501</v>
      </c>
    </row>
    <row r="67" spans="1:5">
      <c r="A67" s="279" t="s">
        <v>7502</v>
      </c>
      <c r="B67" s="453" t="s">
        <v>7494</v>
      </c>
      <c r="C67" s="453" t="s">
        <v>7481</v>
      </c>
      <c r="D67" s="453" t="s">
        <v>7500</v>
      </c>
      <c r="E67" s="453" t="s">
        <v>7501</v>
      </c>
    </row>
    <row r="68" spans="1:5">
      <c r="A68" s="453" t="s">
        <v>7511</v>
      </c>
      <c r="B68" s="278" t="s">
        <v>7403</v>
      </c>
      <c r="C68" s="319" t="s">
        <v>7404</v>
      </c>
      <c r="D68" s="319" t="s">
        <v>7512</v>
      </c>
      <c r="E68" s="319" t="s">
        <v>7406</v>
      </c>
    </row>
    <row r="69" spans="1:5">
      <c r="A69" s="453" t="s">
        <v>7511</v>
      </c>
      <c r="B69" s="278" t="s">
        <v>7403</v>
      </c>
      <c r="C69" s="278" t="s">
        <v>7504</v>
      </c>
      <c r="D69" s="278" t="s">
        <v>7513</v>
      </c>
      <c r="E69" s="278" t="s">
        <v>7514</v>
      </c>
    </row>
    <row r="70" spans="1:5">
      <c r="A70" s="453" t="s">
        <v>7511</v>
      </c>
      <c r="B70" s="278" t="s">
        <v>7403</v>
      </c>
      <c r="C70" s="278" t="s">
        <v>7410</v>
      </c>
      <c r="D70" s="278" t="s">
        <v>7411</v>
      </c>
      <c r="E70" s="278" t="s">
        <v>7412</v>
      </c>
    </row>
    <row r="71" spans="1:5">
      <c r="A71" s="453" t="s">
        <v>7511</v>
      </c>
      <c r="B71" s="278" t="s">
        <v>7403</v>
      </c>
      <c r="C71" s="278" t="s">
        <v>7413</v>
      </c>
      <c r="D71" s="278" t="s">
        <v>7414</v>
      </c>
      <c r="E71" s="278" t="s">
        <v>7415</v>
      </c>
    </row>
    <row r="72" spans="1:5">
      <c r="A72" s="453" t="s">
        <v>7511</v>
      </c>
      <c r="B72" s="278" t="s">
        <v>7403</v>
      </c>
      <c r="C72" s="278" t="s">
        <v>7416</v>
      </c>
      <c r="D72" s="278" t="s">
        <v>7417</v>
      </c>
      <c r="E72" s="278" t="s">
        <v>7418</v>
      </c>
    </row>
    <row r="73" spans="1:5">
      <c r="A73" s="453" t="s">
        <v>7511</v>
      </c>
      <c r="B73" s="278" t="s">
        <v>7403</v>
      </c>
      <c r="C73" s="278" t="s">
        <v>7419</v>
      </c>
      <c r="D73" s="278" t="s">
        <v>7420</v>
      </c>
      <c r="E73" s="278" t="s">
        <v>7421</v>
      </c>
    </row>
    <row r="74" spans="1:5">
      <c r="A74" s="453" t="s">
        <v>7511</v>
      </c>
      <c r="B74" s="278" t="s">
        <v>7403</v>
      </c>
      <c r="C74" s="278" t="s">
        <v>7422</v>
      </c>
      <c r="D74" s="278" t="s">
        <v>7515</v>
      </c>
      <c r="E74" s="278" t="s">
        <v>7516</v>
      </c>
    </row>
    <row r="75" spans="1:5">
      <c r="A75" s="453" t="s">
        <v>7511</v>
      </c>
      <c r="B75" s="278" t="s">
        <v>7403</v>
      </c>
      <c r="C75" s="278" t="s">
        <v>7425</v>
      </c>
      <c r="D75" s="278" t="s">
        <v>7517</v>
      </c>
      <c r="E75" s="278" t="s">
        <v>7518</v>
      </c>
    </row>
    <row r="76" spans="1:5">
      <c r="A76" s="453" t="s">
        <v>7511</v>
      </c>
      <c r="B76" s="278" t="s">
        <v>7403</v>
      </c>
      <c r="C76" s="278" t="s">
        <v>7428</v>
      </c>
      <c r="D76" s="278" t="s">
        <v>7519</v>
      </c>
      <c r="E76" s="278" t="s">
        <v>7520</v>
      </c>
    </row>
    <row r="77" spans="1:5">
      <c r="A77" s="453" t="s">
        <v>7511</v>
      </c>
      <c r="B77" s="278" t="s">
        <v>7403</v>
      </c>
      <c r="C77" s="278" t="s">
        <v>7431</v>
      </c>
      <c r="D77" s="278" t="s">
        <v>7521</v>
      </c>
      <c r="E77" s="278" t="s">
        <v>7522</v>
      </c>
    </row>
    <row r="78" spans="1:5">
      <c r="A78" s="453" t="s">
        <v>7511</v>
      </c>
      <c r="B78" s="278" t="s">
        <v>7434</v>
      </c>
      <c r="C78" s="278" t="s">
        <v>7435</v>
      </c>
      <c r="D78" s="278" t="s">
        <v>7523</v>
      </c>
      <c r="E78" s="278" t="s">
        <v>7524</v>
      </c>
    </row>
    <row r="79" spans="1:5">
      <c r="A79" s="453" t="s">
        <v>7511</v>
      </c>
      <c r="B79" s="278" t="s">
        <v>7434</v>
      </c>
      <c r="C79" s="278" t="s">
        <v>7438</v>
      </c>
      <c r="D79" s="278" t="s">
        <v>7525</v>
      </c>
      <c r="E79" s="278" t="s">
        <v>7526</v>
      </c>
    </row>
    <row r="80" spans="1:5">
      <c r="A80" s="453" t="s">
        <v>7511</v>
      </c>
      <c r="B80" s="278" t="s">
        <v>7434</v>
      </c>
      <c r="C80" s="278" t="s">
        <v>7441</v>
      </c>
      <c r="D80" s="278" t="s">
        <v>7527</v>
      </c>
      <c r="E80" s="278" t="s">
        <v>7528</v>
      </c>
    </row>
    <row r="81" spans="1:5">
      <c r="A81" s="453" t="s">
        <v>7511</v>
      </c>
      <c r="B81" s="278" t="s">
        <v>7434</v>
      </c>
      <c r="C81" s="278" t="s">
        <v>7444</v>
      </c>
      <c r="D81" s="278" t="s">
        <v>7529</v>
      </c>
      <c r="E81" s="278" t="s">
        <v>7530</v>
      </c>
    </row>
    <row r="82" spans="1:5">
      <c r="A82" s="453" t="s">
        <v>7511</v>
      </c>
      <c r="B82" s="278" t="s">
        <v>7434</v>
      </c>
      <c r="C82" s="278" t="s">
        <v>7447</v>
      </c>
      <c r="D82" s="278" t="s">
        <v>7531</v>
      </c>
      <c r="E82" s="278" t="s">
        <v>7532</v>
      </c>
    </row>
    <row r="83" spans="1:5">
      <c r="A83" s="453" t="s">
        <v>7511</v>
      </c>
      <c r="B83" s="278" t="s">
        <v>7434</v>
      </c>
      <c r="C83" s="278" t="s">
        <v>7450</v>
      </c>
      <c r="D83" s="278" t="s">
        <v>7533</v>
      </c>
      <c r="E83" s="278" t="s">
        <v>7534</v>
      </c>
    </row>
    <row r="84" spans="1:5">
      <c r="A84" s="453" t="s">
        <v>7511</v>
      </c>
      <c r="B84" s="278" t="s">
        <v>7434</v>
      </c>
      <c r="C84" s="278" t="s">
        <v>7535</v>
      </c>
      <c r="D84" s="278" t="s">
        <v>7536</v>
      </c>
      <c r="E84" s="278" t="s">
        <v>7537</v>
      </c>
    </row>
    <row r="85" spans="1:5">
      <c r="A85" s="453" t="s">
        <v>7511</v>
      </c>
      <c r="B85" s="278" t="s">
        <v>7458</v>
      </c>
      <c r="C85" s="278" t="s">
        <v>7538</v>
      </c>
      <c r="D85" s="278" t="s">
        <v>7539</v>
      </c>
      <c r="E85" s="278" t="s">
        <v>7540</v>
      </c>
    </row>
    <row r="86" spans="1:5">
      <c r="A86" s="453" t="s">
        <v>7511</v>
      </c>
      <c r="B86" s="278" t="s">
        <v>7458</v>
      </c>
      <c r="C86" s="278" t="s">
        <v>7541</v>
      </c>
      <c r="D86" s="278" t="s">
        <v>7460</v>
      </c>
      <c r="E86" s="278" t="s">
        <v>7461</v>
      </c>
    </row>
    <row r="87" spans="1:5">
      <c r="A87" s="453" t="s">
        <v>7511</v>
      </c>
      <c r="B87" s="278" t="s">
        <v>7458</v>
      </c>
      <c r="C87" s="278" t="s">
        <v>7542</v>
      </c>
      <c r="D87" s="278" t="s">
        <v>7543</v>
      </c>
      <c r="E87" s="278" t="s">
        <v>7544</v>
      </c>
    </row>
    <row r="88" spans="1:5">
      <c r="A88" s="453" t="s">
        <v>7511</v>
      </c>
      <c r="B88" s="278" t="s">
        <v>7458</v>
      </c>
      <c r="C88" s="278" t="s">
        <v>7468</v>
      </c>
      <c r="D88" s="278" t="s">
        <v>7469</v>
      </c>
      <c r="E88" s="278" t="s">
        <v>7470</v>
      </c>
    </row>
    <row r="89" spans="1:5">
      <c r="A89" s="453" t="s">
        <v>7511</v>
      </c>
      <c r="B89" s="278" t="s">
        <v>7458</v>
      </c>
      <c r="C89" s="278" t="s">
        <v>7545</v>
      </c>
      <c r="D89" s="278" t="s">
        <v>7546</v>
      </c>
      <c r="E89" s="278" t="s">
        <v>7547</v>
      </c>
    </row>
    <row r="90" spans="1:5">
      <c r="A90" s="453" t="s">
        <v>7511</v>
      </c>
      <c r="B90" s="278" t="s">
        <v>7477</v>
      </c>
      <c r="C90" s="278" t="s">
        <v>7478</v>
      </c>
      <c r="D90" s="278" t="s">
        <v>7479</v>
      </c>
      <c r="E90" s="278" t="s">
        <v>7480</v>
      </c>
    </row>
    <row r="91" spans="1:5">
      <c r="A91" s="453" t="s">
        <v>7511</v>
      </c>
      <c r="B91" s="278" t="s">
        <v>7477</v>
      </c>
      <c r="C91" s="278" t="s">
        <v>7481</v>
      </c>
      <c r="D91" s="278" t="s">
        <v>7482</v>
      </c>
      <c r="E91" s="278" t="s">
        <v>7483</v>
      </c>
    </row>
    <row r="92" spans="1:5">
      <c r="A92" s="453" t="s">
        <v>7511</v>
      </c>
      <c r="B92" s="278" t="s">
        <v>7477</v>
      </c>
      <c r="C92" s="278" t="s">
        <v>7484</v>
      </c>
      <c r="D92" s="278" t="s">
        <v>7485</v>
      </c>
      <c r="E92" s="278" t="s">
        <v>7486</v>
      </c>
    </row>
    <row r="93" spans="1:5">
      <c r="A93" s="453" t="s">
        <v>7511</v>
      </c>
      <c r="B93" s="278" t="s">
        <v>7477</v>
      </c>
      <c r="C93" s="278" t="s">
        <v>7487</v>
      </c>
      <c r="D93" s="278" t="s">
        <v>7488</v>
      </c>
      <c r="E93" s="278" t="s">
        <v>7489</v>
      </c>
    </row>
    <row r="94" spans="1:5">
      <c r="A94" s="453" t="s">
        <v>7511</v>
      </c>
      <c r="B94" s="278" t="s">
        <v>7490</v>
      </c>
      <c r="C94" s="278" t="s">
        <v>7491</v>
      </c>
      <c r="D94" s="278" t="s">
        <v>7492</v>
      </c>
      <c r="E94" s="278" t="s">
        <v>7493</v>
      </c>
    </row>
    <row r="95" spans="1:5">
      <c r="A95" s="453" t="s">
        <v>7511</v>
      </c>
      <c r="B95" s="453" t="s">
        <v>7494</v>
      </c>
      <c r="C95" s="453" t="s">
        <v>7495</v>
      </c>
      <c r="D95" s="453" t="s">
        <v>7496</v>
      </c>
      <c r="E95" s="278" t="s">
        <v>7497</v>
      </c>
    </row>
    <row r="96" spans="1:5">
      <c r="A96" s="453" t="s">
        <v>7511</v>
      </c>
      <c r="B96" s="453" t="s">
        <v>7494</v>
      </c>
      <c r="C96" s="453" t="s">
        <v>7484</v>
      </c>
      <c r="D96" s="453" t="s">
        <v>7498</v>
      </c>
      <c r="E96" s="453" t="s">
        <v>7499</v>
      </c>
    </row>
    <row r="97" spans="1:5">
      <c r="A97" s="453" t="s">
        <v>7511</v>
      </c>
      <c r="B97" s="453" t="s">
        <v>7494</v>
      </c>
      <c r="C97" s="453" t="s">
        <v>7478</v>
      </c>
      <c r="D97" s="453" t="s">
        <v>7500</v>
      </c>
      <c r="E97" s="453" t="s">
        <v>7501</v>
      </c>
    </row>
    <row r="98" spans="1:5">
      <c r="A98" s="453" t="s">
        <v>7511</v>
      </c>
      <c r="B98" s="453" t="s">
        <v>7494</v>
      </c>
      <c r="C98" s="453" t="s">
        <v>7481</v>
      </c>
      <c r="D98" s="453" t="s">
        <v>7500</v>
      </c>
      <c r="E98" s="453" t="s">
        <v>7501</v>
      </c>
    </row>
    <row r="99" spans="1:5">
      <c r="A99" s="278" t="s">
        <v>7548</v>
      </c>
      <c r="B99" s="278" t="s">
        <v>7403</v>
      </c>
      <c r="C99" s="319" t="s">
        <v>7404</v>
      </c>
      <c r="D99" s="319" t="s">
        <v>7549</v>
      </c>
      <c r="E99" s="319" t="s">
        <v>7550</v>
      </c>
    </row>
    <row r="100" spans="1:5">
      <c r="A100" s="278" t="s">
        <v>7548</v>
      </c>
      <c r="B100" s="278" t="s">
        <v>7403</v>
      </c>
      <c r="C100" s="319" t="s">
        <v>7404</v>
      </c>
      <c r="D100" s="319" t="s">
        <v>7551</v>
      </c>
      <c r="E100" s="319" t="s">
        <v>7552</v>
      </c>
    </row>
    <row r="101" spans="1:5">
      <c r="A101" s="278" t="s">
        <v>7548</v>
      </c>
      <c r="B101" s="278" t="s">
        <v>7403</v>
      </c>
      <c r="C101" s="278" t="s">
        <v>7553</v>
      </c>
      <c r="D101" s="278" t="s">
        <v>7554</v>
      </c>
      <c r="E101" s="278" t="s">
        <v>7555</v>
      </c>
    </row>
    <row r="102" spans="1:5">
      <c r="A102" s="278" t="s">
        <v>7548</v>
      </c>
      <c r="B102" s="278" t="s">
        <v>7403</v>
      </c>
      <c r="C102" s="278" t="s">
        <v>7416</v>
      </c>
      <c r="D102" s="278" t="s">
        <v>7556</v>
      </c>
      <c r="E102" s="278" t="s">
        <v>7418</v>
      </c>
    </row>
    <row r="103" spans="1:5">
      <c r="A103" s="278" t="s">
        <v>7548</v>
      </c>
      <c r="B103" s="278" t="s">
        <v>7403</v>
      </c>
      <c r="C103" s="278" t="s">
        <v>7419</v>
      </c>
      <c r="D103" s="278" t="s">
        <v>7557</v>
      </c>
      <c r="E103" s="278" t="s">
        <v>7558</v>
      </c>
    </row>
    <row r="104" spans="1:5">
      <c r="A104" s="278" t="s">
        <v>7548</v>
      </c>
      <c r="B104" s="278" t="s">
        <v>7403</v>
      </c>
      <c r="C104" s="278" t="s">
        <v>7559</v>
      </c>
      <c r="D104" s="278" t="s">
        <v>7560</v>
      </c>
      <c r="E104" s="278" t="s">
        <v>7561</v>
      </c>
    </row>
    <row r="105" spans="1:5">
      <c r="A105" s="278" t="s">
        <v>7548</v>
      </c>
      <c r="B105" s="278" t="s">
        <v>7434</v>
      </c>
      <c r="C105" s="278" t="s">
        <v>7562</v>
      </c>
      <c r="D105" s="278" t="s">
        <v>7563</v>
      </c>
      <c r="E105" s="278" t="s">
        <v>7564</v>
      </c>
    </row>
    <row r="106" spans="1:5">
      <c r="A106" s="278" t="s">
        <v>7548</v>
      </c>
      <c r="B106" s="278" t="s">
        <v>7434</v>
      </c>
      <c r="C106" s="278" t="s">
        <v>7565</v>
      </c>
      <c r="D106" s="278" t="s">
        <v>7566</v>
      </c>
      <c r="E106" s="278" t="s">
        <v>7567</v>
      </c>
    </row>
    <row r="107" spans="1:5">
      <c r="A107" s="278" t="s">
        <v>7548</v>
      </c>
      <c r="B107" s="278" t="s">
        <v>7434</v>
      </c>
      <c r="C107" s="278" t="s">
        <v>7568</v>
      </c>
      <c r="D107" s="278" t="s">
        <v>7569</v>
      </c>
      <c r="E107" s="278" t="s">
        <v>7570</v>
      </c>
    </row>
    <row r="108" spans="1:5">
      <c r="A108" s="278" t="s">
        <v>7548</v>
      </c>
      <c r="B108" s="278" t="s">
        <v>7434</v>
      </c>
      <c r="C108" s="278" t="s">
        <v>7571</v>
      </c>
      <c r="D108" s="278" t="s">
        <v>7572</v>
      </c>
      <c r="E108" s="278" t="s">
        <v>7573</v>
      </c>
    </row>
    <row r="109" spans="1:5">
      <c r="A109" s="278" t="s">
        <v>7548</v>
      </c>
      <c r="B109" s="278" t="s">
        <v>7434</v>
      </c>
      <c r="C109" s="278" t="s">
        <v>7574</v>
      </c>
      <c r="D109" s="278" t="s">
        <v>7575</v>
      </c>
      <c r="E109" s="278" t="s">
        <v>7573</v>
      </c>
    </row>
    <row r="110" spans="1:5">
      <c r="A110" s="278" t="s">
        <v>7548</v>
      </c>
      <c r="B110" s="278" t="s">
        <v>7434</v>
      </c>
      <c r="C110" s="278" t="s">
        <v>7576</v>
      </c>
      <c r="D110" s="278" t="s">
        <v>7577</v>
      </c>
      <c r="E110" s="278" t="s">
        <v>7578</v>
      </c>
    </row>
    <row r="111" spans="1:5">
      <c r="A111" s="278" t="s">
        <v>7548</v>
      </c>
      <c r="B111" s="278" t="s">
        <v>7434</v>
      </c>
      <c r="C111" s="278" t="s">
        <v>7579</v>
      </c>
      <c r="D111" s="278" t="s">
        <v>7580</v>
      </c>
      <c r="E111" s="278" t="s">
        <v>7581</v>
      </c>
    </row>
    <row r="112" spans="1:5">
      <c r="A112" s="278" t="s">
        <v>7548</v>
      </c>
      <c r="B112" s="278" t="s">
        <v>7434</v>
      </c>
      <c r="C112" s="278" t="s">
        <v>7582</v>
      </c>
      <c r="D112" s="278" t="s">
        <v>7583</v>
      </c>
      <c r="E112" s="278" t="s">
        <v>7584</v>
      </c>
    </row>
    <row r="113" spans="1:9">
      <c r="A113" s="278" t="s">
        <v>7548</v>
      </c>
      <c r="B113" s="278" t="s">
        <v>7458</v>
      </c>
      <c r="C113" s="278" t="s">
        <v>7541</v>
      </c>
      <c r="D113" s="278" t="s">
        <v>7585</v>
      </c>
      <c r="E113" s="278" t="s">
        <v>7586</v>
      </c>
    </row>
    <row r="114" spans="1:9">
      <c r="A114" s="278" t="s">
        <v>7548</v>
      </c>
      <c r="B114" s="278" t="s">
        <v>7458</v>
      </c>
      <c r="C114" s="278" t="s">
        <v>7538</v>
      </c>
      <c r="D114" s="278" t="s">
        <v>7587</v>
      </c>
      <c r="E114" s="278" t="s">
        <v>7588</v>
      </c>
    </row>
    <row r="115" spans="1:9">
      <c r="A115" s="278" t="s">
        <v>7548</v>
      </c>
      <c r="B115" s="278" t="s">
        <v>7458</v>
      </c>
      <c r="C115" s="278" t="s">
        <v>7589</v>
      </c>
      <c r="D115" s="278" t="s">
        <v>7590</v>
      </c>
      <c r="E115" s="278" t="s">
        <v>7591</v>
      </c>
    </row>
    <row r="116" spans="1:9">
      <c r="A116" s="278" t="s">
        <v>7548</v>
      </c>
      <c r="B116" s="278" t="s">
        <v>7458</v>
      </c>
      <c r="C116" s="278" t="s">
        <v>7592</v>
      </c>
      <c r="D116" s="278" t="s">
        <v>7593</v>
      </c>
      <c r="E116" s="278" t="s">
        <v>7594</v>
      </c>
    </row>
    <row r="117" spans="1:9">
      <c r="A117" s="278" t="s">
        <v>7548</v>
      </c>
      <c r="B117" s="278" t="s">
        <v>7458</v>
      </c>
      <c r="C117" s="278" t="s">
        <v>7595</v>
      </c>
      <c r="D117" s="278" t="s">
        <v>7596</v>
      </c>
      <c r="E117" s="278" t="s">
        <v>7597</v>
      </c>
    </row>
    <row r="118" spans="1:9">
      <c r="A118" s="278" t="s">
        <v>7548</v>
      </c>
      <c r="B118" s="278" t="s">
        <v>7458</v>
      </c>
      <c r="C118" s="278" t="s">
        <v>7598</v>
      </c>
      <c r="D118" s="278" t="s">
        <v>7599</v>
      </c>
      <c r="E118" s="278" t="s">
        <v>7600</v>
      </c>
    </row>
    <row r="119" spans="1:9">
      <c r="A119" s="278" t="s">
        <v>7548</v>
      </c>
      <c r="B119" s="278" t="s">
        <v>7477</v>
      </c>
      <c r="C119" s="278" t="s">
        <v>7478</v>
      </c>
      <c r="D119" s="278" t="s">
        <v>7479</v>
      </c>
      <c r="E119" s="278" t="s">
        <v>7480</v>
      </c>
    </row>
    <row r="120" spans="1:9">
      <c r="A120" s="278" t="s">
        <v>7548</v>
      </c>
      <c r="B120" s="278" t="s">
        <v>7477</v>
      </c>
      <c r="C120" s="278" t="s">
        <v>7481</v>
      </c>
      <c r="D120" s="278" t="s">
        <v>7482</v>
      </c>
      <c r="E120" s="278" t="s">
        <v>7483</v>
      </c>
    </row>
    <row r="121" spans="1:9">
      <c r="A121" s="278" t="s">
        <v>7548</v>
      </c>
      <c r="B121" s="278" t="s">
        <v>7477</v>
      </c>
      <c r="C121" s="278" t="s">
        <v>7484</v>
      </c>
      <c r="D121" s="278" t="s">
        <v>7485</v>
      </c>
      <c r="E121" s="278" t="s">
        <v>7486</v>
      </c>
    </row>
    <row r="122" spans="1:9">
      <c r="A122" s="278" t="s">
        <v>7548</v>
      </c>
      <c r="B122" s="278" t="s">
        <v>7477</v>
      </c>
      <c r="C122" s="278" t="s">
        <v>7487</v>
      </c>
      <c r="D122" s="278" t="s">
        <v>7488</v>
      </c>
      <c r="E122" s="278" t="s">
        <v>7489</v>
      </c>
    </row>
    <row r="123" spans="1:9">
      <c r="A123" s="278" t="s">
        <v>7548</v>
      </c>
      <c r="B123" s="453" t="s">
        <v>7494</v>
      </c>
      <c r="C123" s="453" t="s">
        <v>7495</v>
      </c>
      <c r="D123" s="453" t="s">
        <v>7496</v>
      </c>
      <c r="E123" s="278" t="s">
        <v>7497</v>
      </c>
    </row>
    <row r="124" spans="1:9">
      <c r="A124" s="278" t="s">
        <v>7548</v>
      </c>
      <c r="B124" s="453" t="s">
        <v>7494</v>
      </c>
      <c r="C124" s="453" t="s">
        <v>7484</v>
      </c>
      <c r="D124" s="453" t="s">
        <v>7498</v>
      </c>
      <c r="E124" s="453" t="s">
        <v>7499</v>
      </c>
    </row>
    <row r="125" spans="1:9">
      <c r="A125" s="278" t="s">
        <v>7548</v>
      </c>
      <c r="B125" s="453" t="s">
        <v>7494</v>
      </c>
      <c r="C125" s="453" t="s">
        <v>7478</v>
      </c>
      <c r="D125" s="453" t="s">
        <v>7500</v>
      </c>
      <c r="E125" s="453" t="s">
        <v>7501</v>
      </c>
      <c r="I125" s="290"/>
    </row>
    <row r="126" spans="1:9">
      <c r="A126" s="278" t="s">
        <v>7548</v>
      </c>
      <c r="B126" s="453" t="s">
        <v>7494</v>
      </c>
      <c r="C126" s="453" t="s">
        <v>7481</v>
      </c>
      <c r="D126" s="453" t="s">
        <v>7500</v>
      </c>
      <c r="E126" s="453" t="s">
        <v>7501</v>
      </c>
    </row>
    <row r="127" spans="1:9">
      <c r="A127" s="278" t="s">
        <v>7601</v>
      </c>
      <c r="B127" s="278" t="s">
        <v>7403</v>
      </c>
      <c r="C127" s="319" t="s">
        <v>7404</v>
      </c>
      <c r="D127" s="453" t="s">
        <v>7602</v>
      </c>
      <c r="E127" s="453" t="s">
        <v>7603</v>
      </c>
    </row>
    <row r="128" spans="1:9">
      <c r="A128" s="278" t="s">
        <v>7601</v>
      </c>
      <c r="B128" s="278" t="s">
        <v>7403</v>
      </c>
      <c r="C128" s="319" t="s">
        <v>7404</v>
      </c>
      <c r="D128" s="319" t="s">
        <v>7604</v>
      </c>
      <c r="E128" s="453" t="s">
        <v>7605</v>
      </c>
    </row>
    <row r="129" spans="1:5">
      <c r="A129" s="278" t="s">
        <v>7601</v>
      </c>
      <c r="B129" s="278" t="s">
        <v>7403</v>
      </c>
      <c r="C129" s="278" t="s">
        <v>7553</v>
      </c>
      <c r="D129" s="278" t="s">
        <v>7606</v>
      </c>
      <c r="E129" s="278" t="s">
        <v>7607</v>
      </c>
    </row>
    <row r="130" spans="1:5">
      <c r="A130" s="278" t="s">
        <v>7601</v>
      </c>
      <c r="B130" s="278" t="s">
        <v>7403</v>
      </c>
      <c r="C130" s="278" t="s">
        <v>7416</v>
      </c>
      <c r="D130" s="278" t="s">
        <v>7556</v>
      </c>
      <c r="E130" s="278" t="s">
        <v>7418</v>
      </c>
    </row>
    <row r="131" spans="1:5">
      <c r="A131" s="278" t="s">
        <v>7601</v>
      </c>
      <c r="B131" s="278" t="s">
        <v>7403</v>
      </c>
      <c r="C131" s="278" t="s">
        <v>7419</v>
      </c>
      <c r="D131" s="278" t="s">
        <v>7557</v>
      </c>
      <c r="E131" s="278" t="s">
        <v>7558</v>
      </c>
    </row>
    <row r="132" spans="1:5">
      <c r="A132" s="278" t="s">
        <v>7601</v>
      </c>
      <c r="B132" s="278" t="s">
        <v>7403</v>
      </c>
      <c r="C132" s="278" t="s">
        <v>7559</v>
      </c>
      <c r="D132" s="278" t="s">
        <v>7608</v>
      </c>
      <c r="E132" s="278" t="s">
        <v>7609</v>
      </c>
    </row>
    <row r="133" spans="1:5">
      <c r="A133" s="278" t="s">
        <v>7601</v>
      </c>
      <c r="B133" s="278" t="s">
        <v>7434</v>
      </c>
      <c r="C133" s="278" t="s">
        <v>7562</v>
      </c>
      <c r="D133" s="278" t="s">
        <v>7563</v>
      </c>
      <c r="E133" s="278" t="s">
        <v>7564</v>
      </c>
    </row>
    <row r="134" spans="1:5">
      <c r="A134" s="278" t="s">
        <v>7601</v>
      </c>
      <c r="B134" s="278" t="s">
        <v>7434</v>
      </c>
      <c r="C134" s="278" t="s">
        <v>7565</v>
      </c>
      <c r="D134" s="278" t="s">
        <v>7566</v>
      </c>
      <c r="E134" s="278" t="s">
        <v>7567</v>
      </c>
    </row>
    <row r="135" spans="1:5">
      <c r="A135" s="278" t="s">
        <v>7601</v>
      </c>
      <c r="B135" s="278" t="s">
        <v>7434</v>
      </c>
      <c r="C135" s="278" t="s">
        <v>7568</v>
      </c>
      <c r="D135" s="278" t="s">
        <v>7569</v>
      </c>
      <c r="E135" s="278" t="s">
        <v>7570</v>
      </c>
    </row>
    <row r="136" spans="1:5">
      <c r="A136" s="278" t="s">
        <v>7601</v>
      </c>
      <c r="B136" s="278" t="s">
        <v>7434</v>
      </c>
      <c r="C136" s="278" t="s">
        <v>7571</v>
      </c>
      <c r="D136" s="278" t="s">
        <v>7572</v>
      </c>
      <c r="E136" s="278" t="s">
        <v>7573</v>
      </c>
    </row>
    <row r="137" spans="1:5">
      <c r="A137" s="278" t="s">
        <v>7601</v>
      </c>
      <c r="B137" s="278" t="s">
        <v>7434</v>
      </c>
      <c r="C137" s="278" t="s">
        <v>7574</v>
      </c>
      <c r="D137" s="278" t="s">
        <v>7575</v>
      </c>
      <c r="E137" s="278" t="s">
        <v>7573</v>
      </c>
    </row>
    <row r="138" spans="1:5">
      <c r="A138" s="278" t="s">
        <v>7601</v>
      </c>
      <c r="B138" s="278" t="s">
        <v>7434</v>
      </c>
      <c r="C138" s="278" t="s">
        <v>7576</v>
      </c>
      <c r="D138" s="278" t="s">
        <v>7577</v>
      </c>
      <c r="E138" s="278" t="s">
        <v>7578</v>
      </c>
    </row>
    <row r="139" spans="1:5">
      <c r="A139" s="278" t="s">
        <v>7601</v>
      </c>
      <c r="B139" s="278" t="s">
        <v>7434</v>
      </c>
      <c r="C139" s="278" t="s">
        <v>7579</v>
      </c>
      <c r="D139" s="278" t="s">
        <v>7580</v>
      </c>
      <c r="E139" s="278" t="s">
        <v>7581</v>
      </c>
    </row>
    <row r="140" spans="1:5">
      <c r="A140" s="278" t="s">
        <v>7601</v>
      </c>
      <c r="B140" s="278" t="s">
        <v>7434</v>
      </c>
      <c r="C140" s="278" t="s">
        <v>7582</v>
      </c>
      <c r="D140" s="278" t="s">
        <v>7583</v>
      </c>
      <c r="E140" s="278" t="s">
        <v>7584</v>
      </c>
    </row>
    <row r="141" spans="1:5">
      <c r="A141" s="278" t="s">
        <v>7601</v>
      </c>
      <c r="B141" s="278" t="s">
        <v>7458</v>
      </c>
      <c r="C141" s="278" t="s">
        <v>7541</v>
      </c>
      <c r="D141" s="278" t="s">
        <v>7585</v>
      </c>
      <c r="E141" s="278" t="s">
        <v>7586</v>
      </c>
    </row>
    <row r="142" spans="1:5">
      <c r="A142" s="278" t="s">
        <v>7601</v>
      </c>
      <c r="B142" s="278" t="s">
        <v>7458</v>
      </c>
      <c r="C142" s="278" t="s">
        <v>7538</v>
      </c>
      <c r="D142" s="278" t="s">
        <v>7587</v>
      </c>
      <c r="E142" s="278" t="s">
        <v>7588</v>
      </c>
    </row>
    <row r="143" spans="1:5">
      <c r="A143" s="278" t="s">
        <v>7601</v>
      </c>
      <c r="B143" s="278" t="s">
        <v>7458</v>
      </c>
      <c r="C143" s="278" t="s">
        <v>7589</v>
      </c>
      <c r="D143" s="278" t="s">
        <v>7590</v>
      </c>
      <c r="E143" s="278" t="s">
        <v>7591</v>
      </c>
    </row>
    <row r="144" spans="1:5">
      <c r="A144" s="278" t="s">
        <v>7601</v>
      </c>
      <c r="B144" s="278" t="s">
        <v>7458</v>
      </c>
      <c r="C144" s="278" t="s">
        <v>7592</v>
      </c>
      <c r="D144" s="278" t="s">
        <v>7593</v>
      </c>
      <c r="E144" s="278" t="s">
        <v>7594</v>
      </c>
    </row>
    <row r="145" spans="1:5">
      <c r="A145" s="278" t="s">
        <v>7601</v>
      </c>
      <c r="B145" s="278" t="s">
        <v>7458</v>
      </c>
      <c r="C145" s="278" t="s">
        <v>7595</v>
      </c>
      <c r="D145" s="278" t="s">
        <v>7596</v>
      </c>
      <c r="E145" s="278" t="s">
        <v>7597</v>
      </c>
    </row>
    <row r="146" spans="1:5">
      <c r="A146" s="278" t="s">
        <v>7601</v>
      </c>
      <c r="B146" s="278" t="s">
        <v>7458</v>
      </c>
      <c r="C146" s="278" t="s">
        <v>7598</v>
      </c>
      <c r="D146" s="278" t="s">
        <v>7599</v>
      </c>
      <c r="E146" s="278" t="s">
        <v>7600</v>
      </c>
    </row>
    <row r="147" spans="1:5">
      <c r="A147" s="278" t="s">
        <v>7601</v>
      </c>
      <c r="B147" s="278" t="s">
        <v>7477</v>
      </c>
      <c r="C147" s="278" t="s">
        <v>7478</v>
      </c>
      <c r="D147" s="278" t="s">
        <v>7479</v>
      </c>
      <c r="E147" s="278" t="s">
        <v>7480</v>
      </c>
    </row>
    <row r="148" spans="1:5">
      <c r="A148" s="278" t="s">
        <v>7601</v>
      </c>
      <c r="B148" s="278" t="s">
        <v>7477</v>
      </c>
      <c r="C148" s="278" t="s">
        <v>7481</v>
      </c>
      <c r="D148" s="278" t="s">
        <v>7482</v>
      </c>
      <c r="E148" s="278" t="s">
        <v>7483</v>
      </c>
    </row>
    <row r="149" spans="1:5">
      <c r="A149" s="278" t="s">
        <v>7601</v>
      </c>
      <c r="B149" s="278" t="s">
        <v>7477</v>
      </c>
      <c r="C149" s="278" t="s">
        <v>7484</v>
      </c>
      <c r="D149" s="278" t="s">
        <v>7485</v>
      </c>
      <c r="E149" s="278" t="s">
        <v>7486</v>
      </c>
    </row>
    <row r="150" spans="1:5">
      <c r="A150" s="278" t="s">
        <v>7601</v>
      </c>
      <c r="B150" s="278" t="s">
        <v>7477</v>
      </c>
      <c r="C150" s="278" t="s">
        <v>7487</v>
      </c>
      <c r="D150" s="278" t="s">
        <v>7488</v>
      </c>
      <c r="E150" s="278" t="s">
        <v>7489</v>
      </c>
    </row>
    <row r="151" spans="1:5">
      <c r="A151" s="278" t="s">
        <v>7601</v>
      </c>
      <c r="B151" s="453" t="s">
        <v>7494</v>
      </c>
      <c r="C151" s="453" t="s">
        <v>7495</v>
      </c>
      <c r="D151" s="453" t="s">
        <v>7496</v>
      </c>
      <c r="E151" s="278" t="s">
        <v>7497</v>
      </c>
    </row>
    <row r="152" spans="1:5">
      <c r="A152" s="278" t="s">
        <v>7601</v>
      </c>
      <c r="B152" s="453" t="s">
        <v>7494</v>
      </c>
      <c r="C152" s="453" t="s">
        <v>7484</v>
      </c>
      <c r="D152" s="453" t="s">
        <v>7498</v>
      </c>
      <c r="E152" s="453" t="s">
        <v>7499</v>
      </c>
    </row>
    <row r="153" spans="1:5">
      <c r="A153" s="278" t="s">
        <v>7601</v>
      </c>
      <c r="B153" s="453" t="s">
        <v>7494</v>
      </c>
      <c r="C153" s="453" t="s">
        <v>7478</v>
      </c>
      <c r="D153" s="453" t="s">
        <v>7500</v>
      </c>
      <c r="E153" s="453" t="s">
        <v>7501</v>
      </c>
    </row>
    <row r="154" spans="1:5">
      <c r="A154" s="278" t="s">
        <v>7601</v>
      </c>
      <c r="B154" s="453" t="s">
        <v>7494</v>
      </c>
      <c r="C154" s="453" t="s">
        <v>7481</v>
      </c>
      <c r="D154" s="453" t="s">
        <v>7500</v>
      </c>
      <c r="E154" s="453" t="s">
        <v>7501</v>
      </c>
    </row>
    <row r="155" spans="1:5">
      <c r="A155" s="288" t="s">
        <v>7610</v>
      </c>
      <c r="B155" s="289" t="s">
        <v>7403</v>
      </c>
      <c r="C155" s="319" t="s">
        <v>7404</v>
      </c>
      <c r="D155" s="289" t="s">
        <v>7503</v>
      </c>
      <c r="E155" s="319" t="s">
        <v>7611</v>
      </c>
    </row>
    <row r="156" spans="1:5">
      <c r="A156" s="288" t="s">
        <v>7610</v>
      </c>
      <c r="B156" s="289" t="s">
        <v>7403</v>
      </c>
      <c r="C156" s="319" t="s">
        <v>7404</v>
      </c>
      <c r="D156" s="289" t="s">
        <v>7405</v>
      </c>
      <c r="E156" s="319" t="s">
        <v>7612</v>
      </c>
    </row>
    <row r="157" spans="1:5">
      <c r="A157" s="288" t="s">
        <v>7610</v>
      </c>
      <c r="B157" s="289" t="s">
        <v>7403</v>
      </c>
      <c r="C157" s="278" t="s">
        <v>7407</v>
      </c>
      <c r="D157" s="289" t="s">
        <v>7613</v>
      </c>
    </row>
    <row r="158" spans="1:5">
      <c r="A158" s="288" t="s">
        <v>7610</v>
      </c>
      <c r="B158" s="289" t="s">
        <v>7403</v>
      </c>
      <c r="C158" s="289" t="s">
        <v>7614</v>
      </c>
      <c r="D158" s="289" t="s">
        <v>7615</v>
      </c>
    </row>
    <row r="159" spans="1:5">
      <c r="A159" s="288" t="s">
        <v>7610</v>
      </c>
      <c r="B159" s="289" t="s">
        <v>7403</v>
      </c>
      <c r="C159" s="289" t="s">
        <v>7416</v>
      </c>
      <c r="D159" s="289" t="s">
        <v>7417</v>
      </c>
    </row>
    <row r="160" spans="1:5">
      <c r="A160" s="288" t="s">
        <v>7610</v>
      </c>
      <c r="B160" s="289" t="s">
        <v>7403</v>
      </c>
      <c r="C160" s="278" t="s">
        <v>7419</v>
      </c>
      <c r="D160" s="278" t="s">
        <v>7420</v>
      </c>
    </row>
    <row r="161" spans="1:4">
      <c r="A161" s="288" t="s">
        <v>7610</v>
      </c>
      <c r="B161" s="288" t="s">
        <v>7434</v>
      </c>
      <c r="C161" s="278" t="s">
        <v>7422</v>
      </c>
      <c r="D161" s="278" t="s">
        <v>7616</v>
      </c>
    </row>
    <row r="162" spans="1:4">
      <c r="A162" s="288" t="s">
        <v>7610</v>
      </c>
      <c r="B162" s="288" t="s">
        <v>7434</v>
      </c>
      <c r="C162" s="278" t="s">
        <v>7425</v>
      </c>
      <c r="D162" s="278" t="s">
        <v>7617</v>
      </c>
    </row>
    <row r="163" spans="1:4">
      <c r="A163" s="288" t="s">
        <v>7610</v>
      </c>
      <c r="B163" s="288" t="s">
        <v>7434</v>
      </c>
      <c r="C163" s="278" t="s">
        <v>7428</v>
      </c>
      <c r="D163" s="278" t="s">
        <v>7618</v>
      </c>
    </row>
    <row r="164" spans="1:4">
      <c r="A164" s="288" t="s">
        <v>7610</v>
      </c>
      <c r="B164" s="288" t="s">
        <v>7434</v>
      </c>
      <c r="C164" s="278" t="s">
        <v>7431</v>
      </c>
      <c r="D164" s="278" t="s">
        <v>7619</v>
      </c>
    </row>
    <row r="165" spans="1:4">
      <c r="A165" s="288" t="s">
        <v>7610</v>
      </c>
      <c r="B165" s="288" t="s">
        <v>7434</v>
      </c>
      <c r="C165" s="278" t="s">
        <v>7435</v>
      </c>
      <c r="D165" s="278" t="s">
        <v>7620</v>
      </c>
    </row>
    <row r="166" spans="1:4">
      <c r="A166" s="288" t="s">
        <v>7610</v>
      </c>
      <c r="B166" s="288" t="s">
        <v>7434</v>
      </c>
      <c r="C166" s="278" t="s">
        <v>7438</v>
      </c>
      <c r="D166" s="278" t="s">
        <v>7621</v>
      </c>
    </row>
    <row r="167" spans="1:4">
      <c r="A167" s="288" t="s">
        <v>7610</v>
      </c>
      <c r="B167" s="288" t="s">
        <v>7434</v>
      </c>
      <c r="C167" s="278" t="s">
        <v>7622</v>
      </c>
      <c r="D167" s="278" t="s">
        <v>7623</v>
      </c>
    </row>
    <row r="168" spans="1:4">
      <c r="A168" s="288" t="s">
        <v>7610</v>
      </c>
      <c r="B168" s="288" t="s">
        <v>7434</v>
      </c>
      <c r="C168" s="278" t="s">
        <v>7450</v>
      </c>
      <c r="D168" s="278" t="s">
        <v>7624</v>
      </c>
    </row>
    <row r="169" spans="1:4">
      <c r="A169" s="288" t="s">
        <v>7610</v>
      </c>
      <c r="B169" s="288" t="s">
        <v>7434</v>
      </c>
      <c r="C169" s="278" t="s">
        <v>7453</v>
      </c>
      <c r="D169" s="278" t="s">
        <v>7625</v>
      </c>
    </row>
    <row r="170" spans="1:4">
      <c r="A170" s="288" t="s">
        <v>7610</v>
      </c>
      <c r="B170" s="288" t="s">
        <v>7434</v>
      </c>
      <c r="C170" s="278" t="s">
        <v>7455</v>
      </c>
      <c r="D170" s="278" t="s">
        <v>7626</v>
      </c>
    </row>
    <row r="171" spans="1:4">
      <c r="A171" s="288" t="s">
        <v>7610</v>
      </c>
      <c r="B171" s="288" t="s">
        <v>7458</v>
      </c>
      <c r="C171" s="278" t="s">
        <v>7459</v>
      </c>
      <c r="D171" s="278" t="s">
        <v>7627</v>
      </c>
    </row>
    <row r="172" spans="1:4">
      <c r="A172" s="288" t="s">
        <v>7610</v>
      </c>
      <c r="B172" s="288" t="s">
        <v>7458</v>
      </c>
      <c r="C172" s="278" t="s">
        <v>7589</v>
      </c>
      <c r="D172" s="278" t="s">
        <v>7628</v>
      </c>
    </row>
    <row r="173" spans="1:4">
      <c r="A173" s="288" t="s">
        <v>7610</v>
      </c>
      <c r="B173" s="288" t="s">
        <v>7458</v>
      </c>
      <c r="C173" s="278" t="s">
        <v>7598</v>
      </c>
      <c r="D173" s="278" t="s">
        <v>7629</v>
      </c>
    </row>
    <row r="174" spans="1:4">
      <c r="A174" s="288" t="s">
        <v>7610</v>
      </c>
      <c r="B174" s="288" t="s">
        <v>7458</v>
      </c>
      <c r="C174" s="278" t="s">
        <v>7595</v>
      </c>
      <c r="D174" s="278" t="s">
        <v>7630</v>
      </c>
    </row>
    <row r="175" spans="1:4">
      <c r="A175" s="288" t="s">
        <v>7610</v>
      </c>
      <c r="B175" s="288" t="s">
        <v>7477</v>
      </c>
      <c r="C175" s="278" t="s">
        <v>7478</v>
      </c>
      <c r="D175" s="278" t="s">
        <v>7479</v>
      </c>
    </row>
    <row r="176" spans="1:4">
      <c r="A176" s="288" t="s">
        <v>7610</v>
      </c>
      <c r="B176" s="288" t="s">
        <v>7477</v>
      </c>
      <c r="C176" s="278" t="s">
        <v>7481</v>
      </c>
      <c r="D176" s="278" t="s">
        <v>7482</v>
      </c>
    </row>
    <row r="177" spans="1:5">
      <c r="A177" s="288" t="s">
        <v>7610</v>
      </c>
      <c r="B177" s="288" t="s">
        <v>7477</v>
      </c>
      <c r="C177" s="278" t="s">
        <v>7484</v>
      </c>
      <c r="D177" s="278" t="s">
        <v>7485</v>
      </c>
    </row>
    <row r="178" spans="1:5">
      <c r="A178" s="288" t="s">
        <v>7610</v>
      </c>
      <c r="B178" s="288" t="s">
        <v>7477</v>
      </c>
      <c r="C178" s="278" t="s">
        <v>7487</v>
      </c>
      <c r="D178" s="278" t="s">
        <v>7488</v>
      </c>
    </row>
    <row r="179" spans="1:5">
      <c r="A179" s="288" t="s">
        <v>7610</v>
      </c>
      <c r="B179" s="288" t="s">
        <v>7477</v>
      </c>
      <c r="C179" s="278" t="s">
        <v>7631</v>
      </c>
      <c r="D179" s="278" t="s">
        <v>7632</v>
      </c>
    </row>
    <row r="180" spans="1:5">
      <c r="A180" s="288" t="s">
        <v>7610</v>
      </c>
      <c r="B180" s="288" t="s">
        <v>7490</v>
      </c>
      <c r="C180" s="278" t="s">
        <v>7491</v>
      </c>
      <c r="D180" s="278" t="s">
        <v>7492</v>
      </c>
    </row>
    <row r="181" spans="1:5">
      <c r="A181" s="288" t="s">
        <v>7610</v>
      </c>
      <c r="B181" s="453" t="s">
        <v>7494</v>
      </c>
      <c r="C181" s="453" t="s">
        <v>7495</v>
      </c>
      <c r="D181" s="453" t="s">
        <v>7496</v>
      </c>
      <c r="E181" s="278" t="s">
        <v>7497</v>
      </c>
    </row>
    <row r="182" spans="1:5">
      <c r="A182" s="288" t="s">
        <v>7610</v>
      </c>
      <c r="B182" s="453" t="s">
        <v>7494</v>
      </c>
      <c r="C182" s="453" t="s">
        <v>7484</v>
      </c>
      <c r="D182" s="453" t="s">
        <v>7498</v>
      </c>
      <c r="E182" s="453" t="s">
        <v>7499</v>
      </c>
    </row>
    <row r="183" spans="1:5">
      <c r="A183" s="288" t="s">
        <v>7610</v>
      </c>
      <c r="B183" s="453" t="s">
        <v>7494</v>
      </c>
      <c r="C183" s="453" t="s">
        <v>7478</v>
      </c>
      <c r="D183" s="453" t="s">
        <v>7500</v>
      </c>
      <c r="E183" s="453" t="s">
        <v>7501</v>
      </c>
    </row>
    <row r="184" spans="1:5">
      <c r="A184" s="288" t="s">
        <v>7610</v>
      </c>
      <c r="B184" s="453" t="s">
        <v>7494</v>
      </c>
      <c r="C184" s="453" t="s">
        <v>7481</v>
      </c>
      <c r="D184" s="453" t="s">
        <v>7500</v>
      </c>
      <c r="E184" s="453" t="s">
        <v>7501</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1" width="10.59765625" style="150" customWidth="1"/>
    <col min="442" max="16384" width="10.59765625" style="150"/>
  </cols>
  <sheetData>
    <row r="1" spans="1:14" ht="25.05" customHeight="1">
      <c r="A1" s="149" t="s">
        <v>7633</v>
      </c>
      <c r="B1" s="149" t="s">
        <v>7634</v>
      </c>
      <c r="C1" s="149" t="s">
        <v>28</v>
      </c>
      <c r="D1" s="149"/>
      <c r="E1" s="149" t="s">
        <v>134</v>
      </c>
      <c r="F1" s="149" t="s">
        <v>7635</v>
      </c>
      <c r="G1" s="149" t="s">
        <v>7636</v>
      </c>
      <c r="H1" s="149" t="s">
        <v>7637</v>
      </c>
      <c r="I1" s="149" t="s">
        <v>7638</v>
      </c>
      <c r="J1" s="149" t="s">
        <v>6771</v>
      </c>
      <c r="K1" s="149" t="s">
        <v>7639</v>
      </c>
      <c r="L1" s="149" t="s">
        <v>164</v>
      </c>
      <c r="M1" s="149" t="s">
        <v>7640</v>
      </c>
    </row>
    <row r="2" spans="1:14" ht="22.95" customHeight="1">
      <c r="A2" s="151" t="s">
        <v>7641</v>
      </c>
      <c r="B2" s="151">
        <v>4259</v>
      </c>
      <c r="C2" s="152" t="s">
        <v>1751</v>
      </c>
      <c r="D2" s="152" t="str">
        <f t="shared" ref="D2:D65" si="0">C2&amp;E2</f>
        <v>八里水灣店1</v>
      </c>
      <c r="E2" s="151">
        <v>1</v>
      </c>
      <c r="F2" s="151" t="s">
        <v>7642</v>
      </c>
      <c r="G2" s="152" t="s">
        <v>7643</v>
      </c>
      <c r="H2" s="151" t="s">
        <v>7644</v>
      </c>
      <c r="I2" s="153" t="s">
        <v>7645</v>
      </c>
      <c r="J2" s="154" t="s">
        <v>5</v>
      </c>
      <c r="K2" s="155" t="s">
        <v>181</v>
      </c>
      <c r="L2" s="151"/>
      <c r="M2" s="154"/>
      <c r="N2" s="205" t="s">
        <v>7646</v>
      </c>
    </row>
    <row r="3" spans="1:14" ht="22.95" customHeight="1">
      <c r="A3" s="151" t="s">
        <v>7647</v>
      </c>
      <c r="B3" s="151">
        <v>4259</v>
      </c>
      <c r="C3" s="152" t="s">
        <v>1751</v>
      </c>
      <c r="D3" s="152" t="str">
        <f t="shared" si="0"/>
        <v>八里水灣店2</v>
      </c>
      <c r="E3" s="151">
        <v>2</v>
      </c>
      <c r="F3" s="151" t="s">
        <v>7648</v>
      </c>
      <c r="G3" s="152" t="s">
        <v>7649</v>
      </c>
      <c r="H3" s="151" t="s">
        <v>7650</v>
      </c>
      <c r="I3" s="153" t="s">
        <v>7651</v>
      </c>
      <c r="J3" s="154" t="s">
        <v>5</v>
      </c>
      <c r="K3" s="155" t="s">
        <v>181</v>
      </c>
      <c r="L3" s="151"/>
      <c r="M3" s="154"/>
      <c r="N3" s="205" t="s">
        <v>7646</v>
      </c>
    </row>
    <row r="4" spans="1:14" ht="22.95" customHeight="1">
      <c r="A4" s="151" t="s">
        <v>7652</v>
      </c>
      <c r="B4" s="151">
        <v>2306</v>
      </c>
      <c r="C4" s="152" t="s">
        <v>1747</v>
      </c>
      <c r="D4" s="152" t="str">
        <f t="shared" si="0"/>
        <v>八里凱旋門1</v>
      </c>
      <c r="E4" s="151">
        <v>1</v>
      </c>
      <c r="F4" s="151" t="s">
        <v>7653</v>
      </c>
      <c r="G4" s="152" t="s">
        <v>7654</v>
      </c>
      <c r="H4" s="151" t="s">
        <v>7644</v>
      </c>
      <c r="I4" s="153" t="s">
        <v>7651</v>
      </c>
      <c r="J4" s="154" t="s">
        <v>5</v>
      </c>
      <c r="K4" s="155" t="s">
        <v>181</v>
      </c>
      <c r="L4" s="151"/>
      <c r="M4" s="154"/>
      <c r="N4" s="205" t="s">
        <v>7646</v>
      </c>
    </row>
    <row r="5" spans="1:14" ht="22.95" customHeight="1">
      <c r="A5" s="151" t="s">
        <v>7655</v>
      </c>
      <c r="B5" s="151">
        <v>2306</v>
      </c>
      <c r="C5" s="152" t="s">
        <v>1747</v>
      </c>
      <c r="D5" s="152" t="str">
        <f t="shared" si="0"/>
        <v>八里凱旋門2</v>
      </c>
      <c r="E5" s="151">
        <v>2</v>
      </c>
      <c r="F5" s="151" t="s">
        <v>7656</v>
      </c>
      <c r="G5" s="152" t="s">
        <v>7657</v>
      </c>
      <c r="H5" s="151" t="s">
        <v>7644</v>
      </c>
      <c r="I5" s="153" t="s">
        <v>7651</v>
      </c>
      <c r="J5" s="154" t="s">
        <v>5</v>
      </c>
      <c r="K5" s="155" t="s">
        <v>181</v>
      </c>
      <c r="L5" s="151"/>
      <c r="M5" s="154"/>
      <c r="N5" s="205" t="s">
        <v>7646</v>
      </c>
    </row>
    <row r="6" spans="1:14" ht="22.95" customHeight="1">
      <c r="A6" s="151" t="s">
        <v>7658</v>
      </c>
      <c r="B6" s="151">
        <v>4243</v>
      </c>
      <c r="C6" s="152" t="s">
        <v>1760</v>
      </c>
      <c r="D6" s="152" t="str">
        <f t="shared" si="0"/>
        <v>八里聖心店1</v>
      </c>
      <c r="E6" s="151">
        <v>1</v>
      </c>
      <c r="F6" s="151" t="s">
        <v>7659</v>
      </c>
      <c r="G6" s="152" t="s">
        <v>7660</v>
      </c>
      <c r="H6" s="151" t="s">
        <v>7644</v>
      </c>
      <c r="I6" s="153" t="s">
        <v>7651</v>
      </c>
      <c r="J6" s="154" t="s">
        <v>5</v>
      </c>
      <c r="K6" s="155" t="s">
        <v>181</v>
      </c>
      <c r="L6" s="151"/>
      <c r="M6" s="154"/>
      <c r="N6" s="205" t="s">
        <v>7646</v>
      </c>
    </row>
    <row r="7" spans="1:14" ht="22.95" customHeight="1">
      <c r="A7" s="151" t="s">
        <v>7661</v>
      </c>
      <c r="B7" s="151">
        <v>4243</v>
      </c>
      <c r="C7" s="152" t="s">
        <v>1760</v>
      </c>
      <c r="D7" s="152" t="str">
        <f t="shared" si="0"/>
        <v>八里聖心店2</v>
      </c>
      <c r="E7" s="151">
        <v>2</v>
      </c>
      <c r="F7" s="151" t="s">
        <v>7662</v>
      </c>
      <c r="G7" s="152" t="s">
        <v>7663</v>
      </c>
      <c r="H7" s="151" t="s">
        <v>7644</v>
      </c>
      <c r="I7" s="153" t="s">
        <v>7651</v>
      </c>
      <c r="J7" s="154" t="s">
        <v>5</v>
      </c>
      <c r="K7" s="155" t="s">
        <v>181</v>
      </c>
      <c r="L7" s="151"/>
      <c r="M7" s="154"/>
      <c r="N7" s="205" t="s">
        <v>7646</v>
      </c>
    </row>
    <row r="8" spans="1:14" ht="22.95" customHeight="1">
      <c r="A8" s="151" t="s">
        <v>7664</v>
      </c>
      <c r="B8" s="151">
        <v>3458</v>
      </c>
      <c r="C8" s="152" t="s">
        <v>1764</v>
      </c>
      <c r="D8" s="152" t="str">
        <f t="shared" si="0"/>
        <v>八里龍米店2</v>
      </c>
      <c r="E8" s="151">
        <v>2</v>
      </c>
      <c r="F8" s="151" t="s">
        <v>7665</v>
      </c>
      <c r="G8" s="152" t="s">
        <v>7666</v>
      </c>
      <c r="H8" s="151" t="s">
        <v>7650</v>
      </c>
      <c r="I8" s="153" t="s">
        <v>7651</v>
      </c>
      <c r="J8" s="154" t="s">
        <v>5</v>
      </c>
      <c r="K8" s="155" t="s">
        <v>181</v>
      </c>
      <c r="L8" s="151"/>
      <c r="M8" s="154"/>
      <c r="N8" s="205" t="s">
        <v>7646</v>
      </c>
    </row>
    <row r="9" spans="1:14" ht="22.95" customHeight="1">
      <c r="A9" s="151" t="s">
        <v>7667</v>
      </c>
      <c r="B9" s="151">
        <v>2442</v>
      </c>
      <c r="C9" s="152" t="s">
        <v>1115</v>
      </c>
      <c r="D9" s="152" t="str">
        <f t="shared" si="0"/>
        <v>北縣商港店1</v>
      </c>
      <c r="E9" s="151">
        <v>1</v>
      </c>
      <c r="F9" s="151" t="s">
        <v>7668</v>
      </c>
      <c r="G9" s="152" t="s">
        <v>7669</v>
      </c>
      <c r="H9" s="151" t="s">
        <v>7644</v>
      </c>
      <c r="I9" s="153" t="s">
        <v>7651</v>
      </c>
      <c r="J9" s="154" t="s">
        <v>5</v>
      </c>
      <c r="K9" s="155" t="s">
        <v>181</v>
      </c>
      <c r="L9" s="151"/>
      <c r="M9" s="154"/>
      <c r="N9" s="205" t="s">
        <v>7646</v>
      </c>
    </row>
    <row r="10" spans="1:14" ht="22.95" customHeight="1">
      <c r="A10" s="151" t="s">
        <v>7670</v>
      </c>
      <c r="B10" s="151">
        <v>2442</v>
      </c>
      <c r="C10" s="152" t="s">
        <v>1115</v>
      </c>
      <c r="D10" s="152" t="str">
        <f t="shared" si="0"/>
        <v>北縣商港店2</v>
      </c>
      <c r="E10" s="151">
        <v>2</v>
      </c>
      <c r="F10" s="151" t="s">
        <v>7671</v>
      </c>
      <c r="G10" s="152" t="s">
        <v>7672</v>
      </c>
      <c r="H10" s="151" t="s">
        <v>7644</v>
      </c>
      <c r="I10" s="153" t="s">
        <v>7651</v>
      </c>
      <c r="J10" s="154" t="s">
        <v>5</v>
      </c>
      <c r="K10" s="155" t="s">
        <v>181</v>
      </c>
      <c r="L10" s="151"/>
      <c r="M10" s="154"/>
      <c r="N10" s="205" t="s">
        <v>7646</v>
      </c>
    </row>
    <row r="11" spans="1:14" ht="22.95" customHeight="1">
      <c r="A11" s="151" t="s">
        <v>7673</v>
      </c>
      <c r="B11" s="151">
        <v>2237</v>
      </c>
      <c r="C11" s="152" t="s">
        <v>7674</v>
      </c>
      <c r="D11" s="152" t="str">
        <f t="shared" si="0"/>
        <v>北縣芝蘭店1</v>
      </c>
      <c r="E11" s="151">
        <v>1</v>
      </c>
      <c r="F11" s="151" t="s">
        <v>7675</v>
      </c>
      <c r="G11" s="152" t="s">
        <v>7676</v>
      </c>
      <c r="H11" s="151" t="s">
        <v>7644</v>
      </c>
      <c r="I11" s="153" t="s">
        <v>7651</v>
      </c>
      <c r="J11" s="154" t="s">
        <v>2</v>
      </c>
      <c r="K11" s="155" t="s">
        <v>181</v>
      </c>
      <c r="L11" s="151"/>
      <c r="M11" s="154"/>
      <c r="N11" s="205" t="s">
        <v>7646</v>
      </c>
    </row>
    <row r="12" spans="1:14" ht="22.95" customHeight="1">
      <c r="A12" s="151" t="s">
        <v>7677</v>
      </c>
      <c r="B12" s="151">
        <v>2237</v>
      </c>
      <c r="C12" s="152" t="s">
        <v>7674</v>
      </c>
      <c r="D12" s="152" t="str">
        <f t="shared" si="0"/>
        <v>北縣芝蘭店2</v>
      </c>
      <c r="E12" s="151">
        <v>2</v>
      </c>
      <c r="F12" s="151" t="s">
        <v>7678</v>
      </c>
      <c r="G12" s="152" t="s">
        <v>7679</v>
      </c>
      <c r="H12" s="151" t="s">
        <v>7644</v>
      </c>
      <c r="I12" s="153" t="s">
        <v>7651</v>
      </c>
      <c r="J12" s="154" t="s">
        <v>2</v>
      </c>
      <c r="K12" s="155" t="s">
        <v>181</v>
      </c>
      <c r="L12" s="151"/>
      <c r="M12" s="154"/>
      <c r="N12" s="205" t="s">
        <v>7646</v>
      </c>
    </row>
    <row r="13" spans="1:14" ht="22.95" customHeight="1">
      <c r="A13" s="151" t="s">
        <v>7680</v>
      </c>
      <c r="B13" s="151">
        <v>3359</v>
      </c>
      <c r="C13" s="152" t="s">
        <v>1768</v>
      </c>
      <c r="D13" s="152" t="str">
        <f t="shared" si="0"/>
        <v>三重金陵店1</v>
      </c>
      <c r="E13" s="151">
        <v>1</v>
      </c>
      <c r="F13" s="151" t="s">
        <v>7681</v>
      </c>
      <c r="G13" s="152" t="s">
        <v>7682</v>
      </c>
      <c r="H13" s="151" t="s">
        <v>7650</v>
      </c>
      <c r="I13" s="153" t="s">
        <v>7683</v>
      </c>
      <c r="J13" s="154" t="s">
        <v>7</v>
      </c>
      <c r="K13" s="155" t="s">
        <v>181</v>
      </c>
      <c r="L13" s="151" t="s">
        <v>81</v>
      </c>
      <c r="M13" s="154"/>
      <c r="N13" s="205" t="s">
        <v>7646</v>
      </c>
    </row>
    <row r="14" spans="1:14" ht="22.95" customHeight="1">
      <c r="A14" s="151" t="s">
        <v>7684</v>
      </c>
      <c r="B14" s="151">
        <v>3359</v>
      </c>
      <c r="C14" s="152" t="s">
        <v>1768</v>
      </c>
      <c r="D14" s="152" t="str">
        <f t="shared" si="0"/>
        <v>三重金陵店2</v>
      </c>
      <c r="E14" s="151">
        <v>2</v>
      </c>
      <c r="F14" s="151" t="s">
        <v>7685</v>
      </c>
      <c r="G14" s="152" t="s">
        <v>7686</v>
      </c>
      <c r="H14" s="151" t="s">
        <v>7650</v>
      </c>
      <c r="I14" s="153" t="s">
        <v>7683</v>
      </c>
      <c r="J14" s="154" t="s">
        <v>7</v>
      </c>
      <c r="K14" s="155" t="s">
        <v>181</v>
      </c>
      <c r="L14" s="151" t="s">
        <v>81</v>
      </c>
      <c r="M14" s="154"/>
      <c r="N14" s="205" t="s">
        <v>7646</v>
      </c>
    </row>
    <row r="15" spans="1:14" ht="22.95" customHeight="1">
      <c r="A15" s="151" t="s">
        <v>7687</v>
      </c>
      <c r="B15" s="151" t="s">
        <v>79</v>
      </c>
      <c r="C15" s="152" t="s">
        <v>871</v>
      </c>
      <c r="D15" s="152" t="str">
        <f t="shared" si="0"/>
        <v>三重三民店1</v>
      </c>
      <c r="E15" s="151">
        <v>1</v>
      </c>
      <c r="F15" s="151" t="s">
        <v>7688</v>
      </c>
      <c r="G15" s="152" t="s">
        <v>7689</v>
      </c>
      <c r="H15" s="151" t="s">
        <v>7644</v>
      </c>
      <c r="I15" s="153" t="s">
        <v>7651</v>
      </c>
      <c r="J15" s="154" t="s">
        <v>7</v>
      </c>
      <c r="K15" s="155" t="s">
        <v>181</v>
      </c>
      <c r="L15" s="151"/>
      <c r="M15" s="154"/>
      <c r="N15" s="205" t="s">
        <v>7646</v>
      </c>
    </row>
    <row r="16" spans="1:14" ht="22.95" customHeight="1">
      <c r="A16" s="151" t="s">
        <v>7690</v>
      </c>
      <c r="B16" s="151" t="s">
        <v>79</v>
      </c>
      <c r="C16" s="152" t="s">
        <v>871</v>
      </c>
      <c r="D16" s="152" t="str">
        <f t="shared" si="0"/>
        <v>三重三民店2</v>
      </c>
      <c r="E16" s="151">
        <v>2</v>
      </c>
      <c r="F16" s="151" t="s">
        <v>7691</v>
      </c>
      <c r="G16" s="152" t="s">
        <v>7692</v>
      </c>
      <c r="H16" s="151" t="s">
        <v>7693</v>
      </c>
      <c r="I16" s="153" t="s">
        <v>7645</v>
      </c>
      <c r="J16" s="154" t="s">
        <v>7</v>
      </c>
      <c r="K16" s="155" t="s">
        <v>181</v>
      </c>
      <c r="L16" s="151"/>
      <c r="M16" s="154"/>
      <c r="N16" s="205" t="s">
        <v>7646</v>
      </c>
    </row>
    <row r="17" spans="1:14" ht="22.95" customHeight="1">
      <c r="A17" s="151" t="s">
        <v>7694</v>
      </c>
      <c r="B17" s="151">
        <v>2303</v>
      </c>
      <c r="C17" s="152" t="s">
        <v>1635</v>
      </c>
      <c r="D17" s="152" t="str">
        <f t="shared" si="0"/>
        <v>三重三和夜市1</v>
      </c>
      <c r="E17" s="151">
        <v>1</v>
      </c>
      <c r="F17" s="151" t="s">
        <v>7695</v>
      </c>
      <c r="G17" s="152" t="s">
        <v>7696</v>
      </c>
      <c r="H17" s="151" t="s">
        <v>7644</v>
      </c>
      <c r="I17" s="153" t="s">
        <v>7683</v>
      </c>
      <c r="J17" s="154" t="s">
        <v>7</v>
      </c>
      <c r="K17" s="155" t="s">
        <v>181</v>
      </c>
      <c r="L17" s="151"/>
      <c r="M17" s="154"/>
      <c r="N17" s="205" t="s">
        <v>7646</v>
      </c>
    </row>
    <row r="18" spans="1:14" ht="22.95" customHeight="1">
      <c r="A18" s="151" t="s">
        <v>7697</v>
      </c>
      <c r="B18" s="151">
        <v>2303</v>
      </c>
      <c r="C18" s="152" t="s">
        <v>1635</v>
      </c>
      <c r="D18" s="152" t="str">
        <f t="shared" si="0"/>
        <v>三重三和夜市2</v>
      </c>
      <c r="E18" s="151">
        <v>2</v>
      </c>
      <c r="F18" s="151" t="s">
        <v>7698</v>
      </c>
      <c r="G18" s="152" t="s">
        <v>7699</v>
      </c>
      <c r="H18" s="151" t="s">
        <v>7644</v>
      </c>
      <c r="I18" s="153" t="s">
        <v>7683</v>
      </c>
      <c r="J18" s="154" t="s">
        <v>7</v>
      </c>
      <c r="K18" s="155" t="s">
        <v>181</v>
      </c>
      <c r="L18" s="151"/>
      <c r="M18" s="154"/>
      <c r="N18" s="205" t="s">
        <v>7646</v>
      </c>
    </row>
    <row r="19" spans="1:14" ht="22.95" customHeight="1">
      <c r="A19" s="151" t="s">
        <v>7700</v>
      </c>
      <c r="B19" s="151">
        <v>2543</v>
      </c>
      <c r="C19" s="152" t="s">
        <v>179</v>
      </c>
      <c r="D19" s="152" t="str">
        <f t="shared" si="0"/>
        <v>三重大仁店1</v>
      </c>
      <c r="E19" s="151">
        <v>1</v>
      </c>
      <c r="F19" s="151" t="s">
        <v>7701</v>
      </c>
      <c r="G19" s="152" t="s">
        <v>7702</v>
      </c>
      <c r="H19" s="151" t="s">
        <v>7644</v>
      </c>
      <c r="I19" s="153" t="s">
        <v>7651</v>
      </c>
      <c r="J19" s="154" t="s">
        <v>7</v>
      </c>
      <c r="K19" s="155" t="s">
        <v>181</v>
      </c>
      <c r="L19" s="151"/>
      <c r="M19" s="154"/>
      <c r="N19" s="205" t="s">
        <v>7646</v>
      </c>
    </row>
    <row r="20" spans="1:14" ht="22.95" customHeight="1">
      <c r="A20" s="151" t="s">
        <v>7703</v>
      </c>
      <c r="B20" s="151">
        <v>2543</v>
      </c>
      <c r="C20" s="152" t="s">
        <v>179</v>
      </c>
      <c r="D20" s="152" t="str">
        <f t="shared" si="0"/>
        <v>三重大仁店2</v>
      </c>
      <c r="E20" s="151">
        <v>2</v>
      </c>
      <c r="F20" s="151" t="s">
        <v>7704</v>
      </c>
      <c r="G20" s="152" t="s">
        <v>7705</v>
      </c>
      <c r="H20" s="151" t="s">
        <v>7644</v>
      </c>
      <c r="I20" s="153" t="s">
        <v>7651</v>
      </c>
      <c r="J20" s="154" t="s">
        <v>7</v>
      </c>
      <c r="K20" s="155" t="s">
        <v>181</v>
      </c>
      <c r="L20" s="151"/>
      <c r="M20" s="154"/>
      <c r="N20" s="205" t="s">
        <v>7646</v>
      </c>
    </row>
    <row r="21" spans="1:14" ht="22.95" customHeight="1">
      <c r="A21" s="151" t="s">
        <v>7706</v>
      </c>
      <c r="B21" s="151">
        <v>4134</v>
      </c>
      <c r="C21" s="152" t="s">
        <v>705</v>
      </c>
      <c r="D21" s="152" t="str">
        <f t="shared" si="0"/>
        <v>三重大同南1</v>
      </c>
      <c r="E21" s="151">
        <v>1</v>
      </c>
      <c r="F21" s="151" t="s">
        <v>7707</v>
      </c>
      <c r="G21" s="152" t="s">
        <v>7708</v>
      </c>
      <c r="H21" s="151" t="s">
        <v>7650</v>
      </c>
      <c r="I21" s="153" t="s">
        <v>7651</v>
      </c>
      <c r="J21" s="154" t="s">
        <v>7</v>
      </c>
      <c r="K21" s="155" t="s">
        <v>181</v>
      </c>
      <c r="L21" s="151"/>
      <c r="M21" s="154"/>
      <c r="N21" s="205" t="s">
        <v>7646</v>
      </c>
    </row>
    <row r="22" spans="1:14" ht="22.95" customHeight="1">
      <c r="A22" s="151" t="s">
        <v>7709</v>
      </c>
      <c r="B22" s="151">
        <v>4134</v>
      </c>
      <c r="C22" s="152" t="s">
        <v>705</v>
      </c>
      <c r="D22" s="152" t="str">
        <f t="shared" si="0"/>
        <v>三重大同南2</v>
      </c>
      <c r="E22" s="151">
        <v>2</v>
      </c>
      <c r="F22" s="151" t="s">
        <v>7710</v>
      </c>
      <c r="G22" s="152" t="s">
        <v>7711</v>
      </c>
      <c r="H22" s="151" t="s">
        <v>7650</v>
      </c>
      <c r="I22" s="153" t="s">
        <v>7651</v>
      </c>
      <c r="J22" s="154" t="s">
        <v>7</v>
      </c>
      <c r="K22" s="155" t="s">
        <v>181</v>
      </c>
      <c r="L22" s="151"/>
      <c r="M22" s="154"/>
      <c r="N22" s="205" t="s">
        <v>7646</v>
      </c>
    </row>
    <row r="23" spans="1:14" ht="22.95" customHeight="1">
      <c r="A23" s="151" t="s">
        <v>7712</v>
      </c>
      <c r="B23" s="151" t="s">
        <v>78</v>
      </c>
      <c r="C23" s="152" t="s">
        <v>410</v>
      </c>
      <c r="D23" s="152" t="str">
        <f t="shared" si="0"/>
        <v>三重大有店1</v>
      </c>
      <c r="E23" s="151">
        <v>1</v>
      </c>
      <c r="F23" s="151" t="s">
        <v>7713</v>
      </c>
      <c r="G23" s="152" t="s">
        <v>7714</v>
      </c>
      <c r="H23" s="151" t="s">
        <v>7650</v>
      </c>
      <c r="I23" s="153" t="s">
        <v>7651</v>
      </c>
      <c r="J23" s="154" t="s">
        <v>7</v>
      </c>
      <c r="K23" s="155" t="s">
        <v>181</v>
      </c>
      <c r="L23" s="151"/>
      <c r="M23" s="154"/>
      <c r="N23" s="205" t="s">
        <v>7646</v>
      </c>
    </row>
    <row r="24" spans="1:14" ht="22.95" customHeight="1">
      <c r="A24" s="151" t="s">
        <v>7715</v>
      </c>
      <c r="B24" s="151" t="s">
        <v>78</v>
      </c>
      <c r="C24" s="152" t="s">
        <v>410</v>
      </c>
      <c r="D24" s="152" t="str">
        <f t="shared" si="0"/>
        <v>三重大有店2</v>
      </c>
      <c r="E24" s="151">
        <v>2</v>
      </c>
      <c r="F24" s="151" t="s">
        <v>7716</v>
      </c>
      <c r="G24" s="152" t="s">
        <v>7717</v>
      </c>
      <c r="H24" s="151" t="s">
        <v>7650</v>
      </c>
      <c r="I24" s="153" t="s">
        <v>7645</v>
      </c>
      <c r="J24" s="154" t="s">
        <v>7</v>
      </c>
      <c r="K24" s="155" t="s">
        <v>181</v>
      </c>
      <c r="L24" s="151"/>
      <c r="M24" s="154"/>
      <c r="N24" s="205" t="s">
        <v>7646</v>
      </c>
    </row>
    <row r="25" spans="1:14" ht="22.95" customHeight="1">
      <c r="A25" s="151" t="s">
        <v>7718</v>
      </c>
      <c r="B25" s="151">
        <v>4560</v>
      </c>
      <c r="C25" s="152" t="s">
        <v>1596</v>
      </c>
      <c r="D25" s="152" t="str">
        <f t="shared" si="0"/>
        <v>三重大院店1</v>
      </c>
      <c r="E25" s="151">
        <v>1</v>
      </c>
      <c r="F25" s="151" t="s">
        <v>7719</v>
      </c>
      <c r="G25" s="152" t="s">
        <v>7720</v>
      </c>
      <c r="H25" s="151" t="s">
        <v>7650</v>
      </c>
      <c r="I25" s="153" t="s">
        <v>7645</v>
      </c>
      <c r="J25" s="154" t="s">
        <v>7</v>
      </c>
      <c r="K25" s="155" t="s">
        <v>181</v>
      </c>
      <c r="L25" s="151"/>
      <c r="M25" s="154"/>
      <c r="N25" s="205" t="s">
        <v>7646</v>
      </c>
    </row>
    <row r="26" spans="1:14" ht="22.95" customHeight="1">
      <c r="A26" s="151" t="s">
        <v>7721</v>
      </c>
      <c r="B26" s="151">
        <v>4560</v>
      </c>
      <c r="C26" s="152" t="s">
        <v>1596</v>
      </c>
      <c r="D26" s="152" t="str">
        <f t="shared" si="0"/>
        <v>三重大院店2</v>
      </c>
      <c r="E26" s="151">
        <v>2</v>
      </c>
      <c r="F26" s="151" t="s">
        <v>7722</v>
      </c>
      <c r="G26" s="152" t="s">
        <v>7723</v>
      </c>
      <c r="H26" s="151" t="s">
        <v>7650</v>
      </c>
      <c r="I26" s="153" t="s">
        <v>7651</v>
      </c>
      <c r="J26" s="154" t="s">
        <v>7</v>
      </c>
      <c r="K26" s="155" t="s">
        <v>181</v>
      </c>
      <c r="L26" s="151"/>
      <c r="M26" s="154"/>
      <c r="N26" s="205" t="s">
        <v>7646</v>
      </c>
    </row>
    <row r="27" spans="1:14" ht="22.95" customHeight="1">
      <c r="A27" s="151" t="s">
        <v>7724</v>
      </c>
      <c r="B27" s="151">
        <v>2619</v>
      </c>
      <c r="C27" s="152" t="s">
        <v>289</v>
      </c>
      <c r="D27" s="152" t="str">
        <f t="shared" si="0"/>
        <v>三重大榮店1</v>
      </c>
      <c r="E27" s="151">
        <v>1</v>
      </c>
      <c r="F27" s="151" t="s">
        <v>7725</v>
      </c>
      <c r="G27" s="152" t="s">
        <v>7726</v>
      </c>
      <c r="H27" s="151" t="s">
        <v>7644</v>
      </c>
      <c r="I27" s="153" t="s">
        <v>7651</v>
      </c>
      <c r="J27" s="154" t="s">
        <v>7</v>
      </c>
      <c r="K27" s="155" t="s">
        <v>181</v>
      </c>
      <c r="L27" s="151"/>
      <c r="M27" s="154"/>
      <c r="N27" s="205" t="s">
        <v>7646</v>
      </c>
    </row>
    <row r="28" spans="1:14" ht="22.95" customHeight="1">
      <c r="A28" s="151" t="s">
        <v>7727</v>
      </c>
      <c r="B28" s="151">
        <v>2619</v>
      </c>
      <c r="C28" s="152" t="s">
        <v>289</v>
      </c>
      <c r="D28" s="152" t="str">
        <f t="shared" si="0"/>
        <v>三重大榮店2</v>
      </c>
      <c r="E28" s="151">
        <v>2</v>
      </c>
      <c r="F28" s="151" t="s">
        <v>7728</v>
      </c>
      <c r="G28" s="152" t="s">
        <v>7729</v>
      </c>
      <c r="H28" s="151" t="s">
        <v>7650</v>
      </c>
      <c r="I28" s="153" t="s">
        <v>7651</v>
      </c>
      <c r="J28" s="154" t="s">
        <v>7</v>
      </c>
      <c r="K28" s="155" t="s">
        <v>181</v>
      </c>
      <c r="L28" s="151"/>
      <c r="M28" s="154"/>
      <c r="N28" s="205" t="s">
        <v>7646</v>
      </c>
    </row>
    <row r="29" spans="1:14" ht="22.95" customHeight="1">
      <c r="A29" s="151" t="s">
        <v>7730</v>
      </c>
      <c r="B29" s="151">
        <v>2042</v>
      </c>
      <c r="C29" s="152" t="s">
        <v>1608</v>
      </c>
      <c r="D29" s="152" t="str">
        <f t="shared" si="0"/>
        <v>三重中央北店1</v>
      </c>
      <c r="E29" s="151">
        <v>1</v>
      </c>
      <c r="F29" s="151" t="s">
        <v>7731</v>
      </c>
      <c r="G29" s="152" t="s">
        <v>7732</v>
      </c>
      <c r="H29" s="151" t="s">
        <v>7644</v>
      </c>
      <c r="I29" s="153" t="s">
        <v>7651</v>
      </c>
      <c r="J29" s="154" t="s">
        <v>7</v>
      </c>
      <c r="K29" s="155" t="s">
        <v>181</v>
      </c>
      <c r="L29" s="151"/>
      <c r="M29" s="154"/>
      <c r="N29" s="205" t="s">
        <v>7646</v>
      </c>
    </row>
    <row r="30" spans="1:14" ht="22.95" customHeight="1">
      <c r="A30" s="151" t="s">
        <v>7733</v>
      </c>
      <c r="B30" s="151">
        <v>2042</v>
      </c>
      <c r="C30" s="152" t="s">
        <v>1608</v>
      </c>
      <c r="D30" s="152" t="str">
        <f t="shared" si="0"/>
        <v>三重中央北店2</v>
      </c>
      <c r="E30" s="151">
        <v>2</v>
      </c>
      <c r="F30" s="151" t="s">
        <v>7734</v>
      </c>
      <c r="G30" s="152" t="s">
        <v>7735</v>
      </c>
      <c r="H30" s="151" t="s">
        <v>7644</v>
      </c>
      <c r="I30" s="153" t="s">
        <v>7645</v>
      </c>
      <c r="J30" s="154" t="s">
        <v>7</v>
      </c>
      <c r="K30" s="155" t="s">
        <v>181</v>
      </c>
      <c r="L30" s="151"/>
      <c r="M30" s="154"/>
      <c r="N30" s="205" t="s">
        <v>7646</v>
      </c>
    </row>
    <row r="31" spans="1:14" ht="22.95" customHeight="1">
      <c r="A31" s="151" t="s">
        <v>7736</v>
      </c>
      <c r="B31" s="151">
        <v>4083</v>
      </c>
      <c r="C31" s="152" t="s">
        <v>230</v>
      </c>
      <c r="D31" s="152" t="str">
        <f t="shared" si="0"/>
        <v>三重中央南1</v>
      </c>
      <c r="E31" s="151">
        <v>1</v>
      </c>
      <c r="F31" s="151" t="s">
        <v>7737</v>
      </c>
      <c r="G31" s="152" t="s">
        <v>7738</v>
      </c>
      <c r="H31" s="151" t="s">
        <v>7693</v>
      </c>
      <c r="I31" s="153" t="s">
        <v>7651</v>
      </c>
      <c r="J31" s="154" t="s">
        <v>7</v>
      </c>
      <c r="K31" s="155" t="s">
        <v>181</v>
      </c>
      <c r="L31" s="151"/>
      <c r="M31" s="154"/>
      <c r="N31" s="205" t="s">
        <v>7646</v>
      </c>
    </row>
    <row r="32" spans="1:14" ht="22.95" customHeight="1">
      <c r="A32" s="151" t="s">
        <v>7739</v>
      </c>
      <c r="B32" s="151">
        <v>4083</v>
      </c>
      <c r="C32" s="152" t="s">
        <v>230</v>
      </c>
      <c r="D32" s="152" t="str">
        <f t="shared" si="0"/>
        <v>三重中央南2</v>
      </c>
      <c r="E32" s="151">
        <v>2</v>
      </c>
      <c r="F32" s="151" t="s">
        <v>7740</v>
      </c>
      <c r="G32" s="152" t="s">
        <v>7741</v>
      </c>
      <c r="H32" s="151" t="s">
        <v>7693</v>
      </c>
      <c r="I32" s="153" t="s">
        <v>7651</v>
      </c>
      <c r="J32" s="154" t="s">
        <v>7</v>
      </c>
      <c r="K32" s="155" t="s">
        <v>181</v>
      </c>
      <c r="L32" s="151"/>
      <c r="M32" s="154"/>
      <c r="N32" s="205" t="s">
        <v>7646</v>
      </c>
    </row>
    <row r="33" spans="1:14" ht="22.95" customHeight="1">
      <c r="A33" s="151" t="s">
        <v>7742</v>
      </c>
      <c r="B33" s="151">
        <v>2014</v>
      </c>
      <c r="C33" s="152" t="s">
        <v>7743</v>
      </c>
      <c r="D33" s="152" t="str">
        <f t="shared" si="0"/>
        <v>三重中陽二店1</v>
      </c>
      <c r="E33" s="151">
        <v>1</v>
      </c>
      <c r="F33" s="151" t="s">
        <v>7744</v>
      </c>
      <c r="G33" s="152" t="s">
        <v>7745</v>
      </c>
      <c r="H33" s="151" t="s">
        <v>7644</v>
      </c>
      <c r="I33" s="153" t="s">
        <v>7645</v>
      </c>
      <c r="J33" s="154" t="s">
        <v>7</v>
      </c>
      <c r="K33" s="155" t="s">
        <v>181</v>
      </c>
      <c r="L33" s="151"/>
      <c r="M33" s="154"/>
      <c r="N33" s="205" t="s">
        <v>7646</v>
      </c>
    </row>
    <row r="34" spans="1:14" ht="22.95" customHeight="1">
      <c r="A34" s="151" t="s">
        <v>7746</v>
      </c>
      <c r="B34" s="151">
        <v>2014</v>
      </c>
      <c r="C34" s="152" t="s">
        <v>7743</v>
      </c>
      <c r="D34" s="152" t="str">
        <f t="shared" si="0"/>
        <v>三重中陽二店2</v>
      </c>
      <c r="E34" s="151">
        <v>2</v>
      </c>
      <c r="F34" s="151" t="s">
        <v>7747</v>
      </c>
      <c r="G34" s="152" t="s">
        <v>7748</v>
      </c>
      <c r="H34" s="151" t="s">
        <v>7644</v>
      </c>
      <c r="I34" s="153" t="s">
        <v>7683</v>
      </c>
      <c r="J34" s="154" t="s">
        <v>7</v>
      </c>
      <c r="K34" s="155" t="s">
        <v>181</v>
      </c>
      <c r="L34" s="151"/>
      <c r="M34" s="154"/>
      <c r="N34" s="205" t="s">
        <v>7646</v>
      </c>
    </row>
    <row r="35" spans="1:14" ht="22.95" customHeight="1">
      <c r="A35" s="151" t="s">
        <v>7749</v>
      </c>
      <c r="B35" s="151" t="s">
        <v>68</v>
      </c>
      <c r="C35" s="152" t="s">
        <v>838</v>
      </c>
      <c r="D35" s="152" t="str">
        <f t="shared" si="0"/>
        <v>三重中興北2</v>
      </c>
      <c r="E35" s="151">
        <v>2</v>
      </c>
      <c r="F35" s="151" t="s">
        <v>7750</v>
      </c>
      <c r="G35" s="152" t="s">
        <v>7751</v>
      </c>
      <c r="H35" s="151" t="s">
        <v>7650</v>
      </c>
      <c r="I35" s="153" t="s">
        <v>7651</v>
      </c>
      <c r="J35" s="154" t="s">
        <v>7</v>
      </c>
      <c r="K35" s="155" t="s">
        <v>181</v>
      </c>
      <c r="L35" s="151"/>
      <c r="M35" s="154"/>
      <c r="N35" s="205" t="s">
        <v>7646</v>
      </c>
    </row>
    <row r="36" spans="1:14" ht="22.95" customHeight="1">
      <c r="A36" s="151" t="s">
        <v>7752</v>
      </c>
      <c r="B36" s="151" t="s">
        <v>67</v>
      </c>
      <c r="C36" s="152" t="s">
        <v>1335</v>
      </c>
      <c r="D36" s="152" t="str">
        <f t="shared" si="0"/>
        <v>三重中興北二1</v>
      </c>
      <c r="E36" s="151">
        <v>1</v>
      </c>
      <c r="F36" s="151" t="s">
        <v>7753</v>
      </c>
      <c r="G36" s="152" t="s">
        <v>7754</v>
      </c>
      <c r="H36" s="151" t="s">
        <v>7650</v>
      </c>
      <c r="I36" s="153" t="s">
        <v>7683</v>
      </c>
      <c r="J36" s="154" t="s">
        <v>7</v>
      </c>
      <c r="K36" s="155" t="s">
        <v>181</v>
      </c>
      <c r="L36" s="151"/>
      <c r="M36" s="154"/>
      <c r="N36" s="205" t="s">
        <v>7646</v>
      </c>
    </row>
    <row r="37" spans="1:14" ht="22.95" customHeight="1">
      <c r="A37" s="151" t="s">
        <v>7755</v>
      </c>
      <c r="B37" s="151" t="s">
        <v>67</v>
      </c>
      <c r="C37" s="152" t="s">
        <v>1335</v>
      </c>
      <c r="D37" s="152" t="str">
        <f t="shared" si="0"/>
        <v>三重中興北二2</v>
      </c>
      <c r="E37" s="151">
        <v>2</v>
      </c>
      <c r="F37" s="151" t="s">
        <v>7756</v>
      </c>
      <c r="G37" s="152" t="s">
        <v>7757</v>
      </c>
      <c r="H37" s="151" t="s">
        <v>7650</v>
      </c>
      <c r="I37" s="153" t="s">
        <v>7683</v>
      </c>
      <c r="J37" s="154" t="s">
        <v>7</v>
      </c>
      <c r="K37" s="155" t="s">
        <v>181</v>
      </c>
      <c r="L37" s="151"/>
      <c r="M37" s="154"/>
      <c r="N37" s="205" t="s">
        <v>7646</v>
      </c>
    </row>
    <row r="38" spans="1:14" ht="22.95" customHeight="1">
      <c r="A38" s="151" t="s">
        <v>7758</v>
      </c>
      <c r="B38" s="151">
        <v>2759</v>
      </c>
      <c r="C38" s="152" t="s">
        <v>2233</v>
      </c>
      <c r="D38" s="152" t="str">
        <f t="shared" si="0"/>
        <v>三重仁化店1</v>
      </c>
      <c r="E38" s="151">
        <v>1</v>
      </c>
      <c r="F38" s="151" t="s">
        <v>7759</v>
      </c>
      <c r="G38" s="152" t="s">
        <v>7760</v>
      </c>
      <c r="H38" s="151" t="s">
        <v>7650</v>
      </c>
      <c r="I38" s="153" t="s">
        <v>7651</v>
      </c>
      <c r="J38" s="154" t="s">
        <v>7</v>
      </c>
      <c r="K38" s="155" t="s">
        <v>181</v>
      </c>
      <c r="L38" s="151"/>
      <c r="M38" s="154"/>
      <c r="N38" s="205" t="s">
        <v>7646</v>
      </c>
    </row>
    <row r="39" spans="1:14" ht="22.95" customHeight="1">
      <c r="A39" s="151" t="s">
        <v>7761</v>
      </c>
      <c r="B39" s="151">
        <v>2759</v>
      </c>
      <c r="C39" s="152" t="s">
        <v>2233</v>
      </c>
      <c r="D39" s="152" t="str">
        <f t="shared" si="0"/>
        <v>三重仁化店2</v>
      </c>
      <c r="E39" s="151">
        <v>2</v>
      </c>
      <c r="F39" s="151" t="s">
        <v>7762</v>
      </c>
      <c r="G39" s="152" t="s">
        <v>7763</v>
      </c>
      <c r="H39" s="151" t="s">
        <v>7650</v>
      </c>
      <c r="I39" s="153" t="s">
        <v>7651</v>
      </c>
      <c r="J39" s="154" t="s">
        <v>7</v>
      </c>
      <c r="K39" s="155" t="s">
        <v>181</v>
      </c>
      <c r="L39" s="151"/>
      <c r="M39" s="154"/>
      <c r="N39" s="205" t="s">
        <v>7646</v>
      </c>
    </row>
    <row r="40" spans="1:14" ht="22.95" customHeight="1">
      <c r="A40" s="151" t="s">
        <v>7764</v>
      </c>
      <c r="B40" s="151">
        <v>4397</v>
      </c>
      <c r="C40" s="152" t="s">
        <v>724</v>
      </c>
      <c r="D40" s="152" t="str">
        <f t="shared" si="0"/>
        <v>三重仁旺店1</v>
      </c>
      <c r="E40" s="151">
        <v>1</v>
      </c>
      <c r="F40" s="151" t="s">
        <v>7765</v>
      </c>
      <c r="G40" s="152" t="s">
        <v>7766</v>
      </c>
      <c r="H40" s="151" t="s">
        <v>7644</v>
      </c>
      <c r="I40" s="153" t="s">
        <v>7651</v>
      </c>
      <c r="J40" s="154" t="s">
        <v>7</v>
      </c>
      <c r="K40" s="155" t="s">
        <v>181</v>
      </c>
      <c r="L40" s="151"/>
      <c r="M40" s="154"/>
      <c r="N40" s="205" t="s">
        <v>7646</v>
      </c>
    </row>
    <row r="41" spans="1:14" ht="22.95" customHeight="1">
      <c r="A41" s="151" t="s">
        <v>7767</v>
      </c>
      <c r="B41" s="151">
        <v>4397</v>
      </c>
      <c r="C41" s="152" t="s">
        <v>724</v>
      </c>
      <c r="D41" s="152" t="str">
        <f t="shared" si="0"/>
        <v>三重仁旺店2</v>
      </c>
      <c r="E41" s="151">
        <v>2</v>
      </c>
      <c r="F41" s="151" t="s">
        <v>7768</v>
      </c>
      <c r="G41" s="152" t="s">
        <v>7769</v>
      </c>
      <c r="H41" s="151" t="s">
        <v>7644</v>
      </c>
      <c r="I41" s="153" t="s">
        <v>7651</v>
      </c>
      <c r="J41" s="154" t="s">
        <v>7</v>
      </c>
      <c r="K41" s="155" t="s">
        <v>181</v>
      </c>
      <c r="L41" s="151"/>
      <c r="M41" s="154"/>
      <c r="N41" s="205" t="s">
        <v>7646</v>
      </c>
    </row>
    <row r="42" spans="1:14" ht="22.95" customHeight="1">
      <c r="A42" s="151" t="s">
        <v>7770</v>
      </c>
      <c r="B42" s="151">
        <v>4098</v>
      </c>
      <c r="C42" s="152" t="s">
        <v>2172</v>
      </c>
      <c r="D42" s="152" t="str">
        <f t="shared" si="0"/>
        <v>三重仁美店1</v>
      </c>
      <c r="E42" s="151">
        <v>1</v>
      </c>
      <c r="F42" s="151" t="s">
        <v>7771</v>
      </c>
      <c r="G42" s="152" t="s">
        <v>7772</v>
      </c>
      <c r="H42" s="151" t="s">
        <v>7650</v>
      </c>
      <c r="I42" s="153" t="s">
        <v>7651</v>
      </c>
      <c r="J42" s="154" t="s">
        <v>7</v>
      </c>
      <c r="K42" s="155" t="s">
        <v>181</v>
      </c>
      <c r="L42" s="151"/>
      <c r="M42" s="154"/>
      <c r="N42" s="205" t="s">
        <v>7646</v>
      </c>
    </row>
    <row r="43" spans="1:14" ht="22.95" customHeight="1">
      <c r="A43" s="151" t="s">
        <v>7773</v>
      </c>
      <c r="B43" s="151">
        <v>4241</v>
      </c>
      <c r="C43" s="152" t="s">
        <v>736</v>
      </c>
      <c r="D43" s="152" t="str">
        <f t="shared" si="0"/>
        <v>三重仁義店1</v>
      </c>
      <c r="E43" s="151">
        <v>1</v>
      </c>
      <c r="F43" s="151" t="s">
        <v>7774</v>
      </c>
      <c r="G43" s="152" t="s">
        <v>7775</v>
      </c>
      <c r="H43" s="151" t="s">
        <v>7650</v>
      </c>
      <c r="I43" s="153" t="s">
        <v>7651</v>
      </c>
      <c r="J43" s="154" t="s">
        <v>7</v>
      </c>
      <c r="K43" s="155" t="s">
        <v>181</v>
      </c>
      <c r="L43" s="151"/>
      <c r="M43" s="154"/>
      <c r="N43" s="205" t="s">
        <v>7646</v>
      </c>
    </row>
    <row r="44" spans="1:14" ht="22.95" customHeight="1">
      <c r="A44" s="151" t="s">
        <v>7776</v>
      </c>
      <c r="B44" s="151">
        <v>4241</v>
      </c>
      <c r="C44" s="152" t="s">
        <v>736</v>
      </c>
      <c r="D44" s="152" t="str">
        <f t="shared" si="0"/>
        <v>三重仁義店2</v>
      </c>
      <c r="E44" s="151">
        <v>2</v>
      </c>
      <c r="F44" s="151" t="s">
        <v>7777</v>
      </c>
      <c r="G44" s="152" t="s">
        <v>7778</v>
      </c>
      <c r="H44" s="151" t="s">
        <v>7650</v>
      </c>
      <c r="I44" s="153" t="s">
        <v>7651</v>
      </c>
      <c r="J44" s="154" t="s">
        <v>7</v>
      </c>
      <c r="K44" s="155" t="s">
        <v>181</v>
      </c>
      <c r="L44" s="151"/>
      <c r="M44" s="154"/>
      <c r="N44" s="205" t="s">
        <v>7646</v>
      </c>
    </row>
    <row r="45" spans="1:14" ht="22.95" customHeight="1">
      <c r="A45" s="151" t="s">
        <v>7779</v>
      </c>
      <c r="B45" s="151">
        <v>4184</v>
      </c>
      <c r="C45" s="152" t="s">
        <v>1847</v>
      </c>
      <c r="D45" s="152" t="str">
        <f t="shared" si="0"/>
        <v>三重今大店1</v>
      </c>
      <c r="E45" s="151">
        <v>1</v>
      </c>
      <c r="F45" s="151" t="s">
        <v>7780</v>
      </c>
      <c r="G45" s="152" t="s">
        <v>7781</v>
      </c>
      <c r="H45" s="151" t="s">
        <v>7693</v>
      </c>
      <c r="I45" s="153" t="s">
        <v>7683</v>
      </c>
      <c r="J45" s="154" t="s">
        <v>7</v>
      </c>
      <c r="K45" s="155" t="s">
        <v>181</v>
      </c>
      <c r="L45" s="151"/>
      <c r="M45" s="154"/>
      <c r="N45" s="205" t="s">
        <v>7646</v>
      </c>
    </row>
    <row r="46" spans="1:14" ht="22.95" customHeight="1">
      <c r="A46" s="151" t="s">
        <v>7782</v>
      </c>
      <c r="B46" s="151">
        <v>4352</v>
      </c>
      <c r="C46" s="152" t="s">
        <v>732</v>
      </c>
      <c r="D46" s="152" t="str">
        <f t="shared" si="0"/>
        <v>三重公園店1</v>
      </c>
      <c r="E46" s="151">
        <v>1</v>
      </c>
      <c r="F46" s="151" t="s">
        <v>7783</v>
      </c>
      <c r="G46" s="152" t="s">
        <v>7784</v>
      </c>
      <c r="H46" s="151" t="s">
        <v>7650</v>
      </c>
      <c r="I46" s="153" t="s">
        <v>7651</v>
      </c>
      <c r="J46" s="154" t="s">
        <v>7</v>
      </c>
      <c r="K46" s="155" t="s">
        <v>181</v>
      </c>
      <c r="L46" s="151"/>
      <c r="M46" s="154"/>
      <c r="N46" s="205" t="s">
        <v>7646</v>
      </c>
    </row>
    <row r="47" spans="1:14" ht="22.95" customHeight="1">
      <c r="A47" s="151" t="s">
        <v>7785</v>
      </c>
      <c r="B47" s="151">
        <v>4352</v>
      </c>
      <c r="C47" s="152" t="s">
        <v>732</v>
      </c>
      <c r="D47" s="152" t="str">
        <f t="shared" si="0"/>
        <v>三重公園店2</v>
      </c>
      <c r="E47" s="151">
        <v>2</v>
      </c>
      <c r="F47" s="151" t="s">
        <v>7786</v>
      </c>
      <c r="G47" s="152" t="s">
        <v>7787</v>
      </c>
      <c r="H47" s="151" t="s">
        <v>7650</v>
      </c>
      <c r="I47" s="153" t="s">
        <v>7651</v>
      </c>
      <c r="J47" s="154" t="s">
        <v>7</v>
      </c>
      <c r="K47" s="155" t="s">
        <v>181</v>
      </c>
      <c r="L47" s="151"/>
      <c r="M47" s="154"/>
      <c r="N47" s="205" t="s">
        <v>7646</v>
      </c>
    </row>
    <row r="48" spans="1:14" ht="22.95" customHeight="1">
      <c r="A48" s="151" t="s">
        <v>7788</v>
      </c>
      <c r="B48" s="151">
        <v>4968</v>
      </c>
      <c r="C48" s="152" t="s">
        <v>889</v>
      </c>
      <c r="D48" s="152" t="str">
        <f t="shared" si="0"/>
        <v>三重太璞宮1</v>
      </c>
      <c r="E48" s="151">
        <v>1</v>
      </c>
      <c r="F48" s="151" t="s">
        <v>7789</v>
      </c>
      <c r="G48" s="152" t="s">
        <v>7790</v>
      </c>
      <c r="H48" s="151" t="s">
        <v>7693</v>
      </c>
      <c r="I48" s="153" t="s">
        <v>7791</v>
      </c>
      <c r="J48" s="154" t="s">
        <v>7</v>
      </c>
      <c r="K48" s="155" t="s">
        <v>181</v>
      </c>
      <c r="L48" s="151"/>
      <c r="M48" s="154"/>
      <c r="N48" s="205" t="s">
        <v>7646</v>
      </c>
    </row>
    <row r="49" spans="1:14" ht="22.95" customHeight="1">
      <c r="A49" s="151" t="s">
        <v>7792</v>
      </c>
      <c r="B49" s="151">
        <v>4312</v>
      </c>
      <c r="C49" s="152" t="s">
        <v>940</v>
      </c>
      <c r="D49" s="152" t="str">
        <f t="shared" si="0"/>
        <v>三重文化北1</v>
      </c>
      <c r="E49" s="151">
        <v>1</v>
      </c>
      <c r="F49" s="151" t="s">
        <v>7793</v>
      </c>
      <c r="G49" s="152" t="s">
        <v>7794</v>
      </c>
      <c r="H49" s="151" t="s">
        <v>7693</v>
      </c>
      <c r="I49" s="153" t="s">
        <v>7651</v>
      </c>
      <c r="J49" s="154" t="s">
        <v>7</v>
      </c>
      <c r="K49" s="155" t="s">
        <v>181</v>
      </c>
      <c r="L49" s="151"/>
      <c r="M49" s="154"/>
      <c r="N49" s="205" t="s">
        <v>7646</v>
      </c>
    </row>
    <row r="50" spans="1:14" ht="22.95" customHeight="1">
      <c r="A50" s="151" t="s">
        <v>7795</v>
      </c>
      <c r="B50" s="151">
        <v>4312</v>
      </c>
      <c r="C50" s="152" t="s">
        <v>940</v>
      </c>
      <c r="D50" s="152" t="str">
        <f t="shared" si="0"/>
        <v>三重文化北2</v>
      </c>
      <c r="E50" s="151">
        <v>2</v>
      </c>
      <c r="F50" s="151" t="s">
        <v>7796</v>
      </c>
      <c r="G50" s="152" t="s">
        <v>7797</v>
      </c>
      <c r="H50" s="151" t="s">
        <v>7693</v>
      </c>
      <c r="I50" s="153" t="s">
        <v>7651</v>
      </c>
      <c r="J50" s="154" t="s">
        <v>7</v>
      </c>
      <c r="K50" s="155" t="s">
        <v>181</v>
      </c>
      <c r="L50" s="151"/>
      <c r="M50" s="154"/>
      <c r="N50" s="205" t="s">
        <v>7646</v>
      </c>
    </row>
    <row r="51" spans="1:14" ht="22.95" customHeight="1">
      <c r="A51" s="151" t="s">
        <v>7798</v>
      </c>
      <c r="B51" s="151" t="s">
        <v>83</v>
      </c>
      <c r="C51" s="152" t="s">
        <v>1583</v>
      </c>
      <c r="D51" s="152" t="str">
        <f t="shared" si="0"/>
        <v>三重正義北店1</v>
      </c>
      <c r="E51" s="151">
        <v>1</v>
      </c>
      <c r="F51" s="151" t="s">
        <v>7799</v>
      </c>
      <c r="G51" s="152" t="s">
        <v>7800</v>
      </c>
      <c r="H51" s="151" t="s">
        <v>7644</v>
      </c>
      <c r="I51" s="153" t="s">
        <v>7645</v>
      </c>
      <c r="J51" s="154" t="s">
        <v>7</v>
      </c>
      <c r="K51" s="155" t="s">
        <v>181</v>
      </c>
      <c r="L51" s="151"/>
      <c r="M51" s="154"/>
      <c r="N51" s="205" t="s">
        <v>7646</v>
      </c>
    </row>
    <row r="52" spans="1:14" ht="22.95" customHeight="1">
      <c r="A52" s="151" t="s">
        <v>7801</v>
      </c>
      <c r="B52" s="151">
        <v>2349</v>
      </c>
      <c r="C52" s="152" t="s">
        <v>564</v>
      </c>
      <c r="D52" s="152" t="str">
        <f t="shared" si="0"/>
        <v>三重永福店1</v>
      </c>
      <c r="E52" s="151">
        <v>1</v>
      </c>
      <c r="F52" s="151" t="s">
        <v>7802</v>
      </c>
      <c r="G52" s="152" t="s">
        <v>7803</v>
      </c>
      <c r="H52" s="151" t="s">
        <v>7644</v>
      </c>
      <c r="I52" s="153" t="s">
        <v>7683</v>
      </c>
      <c r="J52" s="154" t="s">
        <v>7</v>
      </c>
      <c r="K52" s="155" t="s">
        <v>181</v>
      </c>
      <c r="L52" s="151"/>
      <c r="M52" s="154"/>
      <c r="N52" s="205" t="s">
        <v>7646</v>
      </c>
    </row>
    <row r="53" spans="1:14" ht="22.95" customHeight="1">
      <c r="A53" s="151" t="s">
        <v>7804</v>
      </c>
      <c r="B53" s="151">
        <v>2349</v>
      </c>
      <c r="C53" s="152" t="s">
        <v>564</v>
      </c>
      <c r="D53" s="152" t="str">
        <f t="shared" si="0"/>
        <v>三重永福店2</v>
      </c>
      <c r="E53" s="151">
        <v>2</v>
      </c>
      <c r="F53" s="151" t="s">
        <v>7805</v>
      </c>
      <c r="G53" s="152" t="s">
        <v>7806</v>
      </c>
      <c r="H53" s="151" t="s">
        <v>7644</v>
      </c>
      <c r="I53" s="153" t="s">
        <v>7683</v>
      </c>
      <c r="J53" s="154" t="s">
        <v>7</v>
      </c>
      <c r="K53" s="155" t="s">
        <v>181</v>
      </c>
      <c r="L53" s="151"/>
      <c r="M53" s="154"/>
      <c r="N53" s="205" t="s">
        <v>7646</v>
      </c>
    </row>
    <row r="54" spans="1:14" ht="22.95" customHeight="1">
      <c r="A54" s="151" t="s">
        <v>7807</v>
      </c>
      <c r="B54" s="151">
        <v>3676</v>
      </c>
      <c r="C54" s="152" t="s">
        <v>879</v>
      </c>
      <c r="D54" s="152" t="str">
        <f t="shared" si="0"/>
        <v>三重田心店1</v>
      </c>
      <c r="E54" s="151">
        <v>1</v>
      </c>
      <c r="F54" s="151" t="s">
        <v>7808</v>
      </c>
      <c r="G54" s="156" t="s">
        <v>7809</v>
      </c>
      <c r="H54" s="151" t="s">
        <v>7650</v>
      </c>
      <c r="I54" s="153" t="s">
        <v>7651</v>
      </c>
      <c r="J54" s="154" t="s">
        <v>7</v>
      </c>
      <c r="K54" s="155" t="s">
        <v>181</v>
      </c>
      <c r="L54" s="151"/>
      <c r="M54" s="154"/>
      <c r="N54" s="205" t="s">
        <v>7646</v>
      </c>
    </row>
    <row r="55" spans="1:14" ht="22.95" customHeight="1">
      <c r="A55" s="151" t="s">
        <v>7810</v>
      </c>
      <c r="B55" s="151">
        <v>3676</v>
      </c>
      <c r="C55" s="152" t="s">
        <v>879</v>
      </c>
      <c r="D55" s="152" t="str">
        <f t="shared" si="0"/>
        <v>三重田心店2</v>
      </c>
      <c r="E55" s="151">
        <v>2</v>
      </c>
      <c r="F55" s="151" t="s">
        <v>7811</v>
      </c>
      <c r="G55" s="152" t="s">
        <v>7812</v>
      </c>
      <c r="H55" s="151" t="s">
        <v>7650</v>
      </c>
      <c r="I55" s="153" t="s">
        <v>7645</v>
      </c>
      <c r="J55" s="154" t="s">
        <v>7</v>
      </c>
      <c r="K55" s="155" t="s">
        <v>181</v>
      </c>
      <c r="L55" s="151"/>
      <c r="M55" s="154"/>
      <c r="N55" s="205" t="s">
        <v>7646</v>
      </c>
    </row>
    <row r="56" spans="1:14" ht="22.95" customHeight="1">
      <c r="A56" s="151" t="s">
        <v>7813</v>
      </c>
      <c r="B56" s="151">
        <v>4539</v>
      </c>
      <c r="C56" s="152" t="s">
        <v>1868</v>
      </c>
      <c r="D56" s="152" t="str">
        <f t="shared" si="0"/>
        <v>三重自信店1</v>
      </c>
      <c r="E56" s="151">
        <v>1</v>
      </c>
      <c r="F56" s="151" t="s">
        <v>7814</v>
      </c>
      <c r="G56" s="152" t="s">
        <v>7815</v>
      </c>
      <c r="H56" s="151" t="s">
        <v>7650</v>
      </c>
      <c r="I56" s="153" t="s">
        <v>7651</v>
      </c>
      <c r="J56" s="154" t="s">
        <v>7</v>
      </c>
      <c r="K56" s="155" t="s">
        <v>181</v>
      </c>
      <c r="L56" s="151"/>
      <c r="M56" s="154"/>
      <c r="N56" s="205" t="s">
        <v>7646</v>
      </c>
    </row>
    <row r="57" spans="1:14" ht="22.95" customHeight="1">
      <c r="A57" s="151" t="s">
        <v>7816</v>
      </c>
      <c r="B57" s="151">
        <v>4539</v>
      </c>
      <c r="C57" s="152" t="s">
        <v>1868</v>
      </c>
      <c r="D57" s="152" t="str">
        <f t="shared" si="0"/>
        <v>三重自信店2</v>
      </c>
      <c r="E57" s="151">
        <v>2</v>
      </c>
      <c r="F57" s="151" t="s">
        <v>7817</v>
      </c>
      <c r="G57" s="152" t="s">
        <v>7818</v>
      </c>
      <c r="H57" s="151" t="s">
        <v>7650</v>
      </c>
      <c r="I57" s="153" t="s">
        <v>7651</v>
      </c>
      <c r="J57" s="154" t="s">
        <v>7</v>
      </c>
      <c r="K57" s="155" t="s">
        <v>181</v>
      </c>
      <c r="L57" s="151"/>
      <c r="M57" s="154"/>
      <c r="N57" s="205" t="s">
        <v>7646</v>
      </c>
    </row>
    <row r="58" spans="1:14" ht="22.95" customHeight="1">
      <c r="A58" s="151" t="s">
        <v>7819</v>
      </c>
      <c r="B58" s="151">
        <v>3623</v>
      </c>
      <c r="C58" s="152" t="s">
        <v>185</v>
      </c>
      <c r="D58" s="152" t="str">
        <f t="shared" si="0"/>
        <v>三重自強店1</v>
      </c>
      <c r="E58" s="151">
        <v>1</v>
      </c>
      <c r="F58" s="151" t="s">
        <v>7820</v>
      </c>
      <c r="G58" s="152" t="s">
        <v>7821</v>
      </c>
      <c r="H58" s="151" t="s">
        <v>7650</v>
      </c>
      <c r="I58" s="153" t="s">
        <v>7651</v>
      </c>
      <c r="J58" s="154" t="s">
        <v>7</v>
      </c>
      <c r="K58" s="155" t="s">
        <v>181</v>
      </c>
      <c r="L58" s="151"/>
      <c r="M58" s="154"/>
      <c r="N58" s="205" t="s">
        <v>7646</v>
      </c>
    </row>
    <row r="59" spans="1:14" ht="22.95" customHeight="1">
      <c r="A59" s="151" t="s">
        <v>7822</v>
      </c>
      <c r="B59" s="151">
        <v>3623</v>
      </c>
      <c r="C59" s="152" t="s">
        <v>185</v>
      </c>
      <c r="D59" s="152" t="str">
        <f t="shared" si="0"/>
        <v>三重自強店2</v>
      </c>
      <c r="E59" s="151">
        <v>2</v>
      </c>
      <c r="F59" s="151" t="s">
        <v>7823</v>
      </c>
      <c r="G59" s="152" t="s">
        <v>7824</v>
      </c>
      <c r="H59" s="151" t="s">
        <v>7650</v>
      </c>
      <c r="I59" s="153" t="s">
        <v>7651</v>
      </c>
      <c r="J59" s="154" t="s">
        <v>7</v>
      </c>
      <c r="K59" s="155" t="s">
        <v>181</v>
      </c>
      <c r="L59" s="151"/>
      <c r="M59" s="154"/>
      <c r="N59" s="205" t="s">
        <v>7646</v>
      </c>
    </row>
    <row r="60" spans="1:14" ht="22.95" customHeight="1">
      <c r="A60" s="151" t="s">
        <v>7825</v>
      </c>
      <c r="B60" s="151" t="s">
        <v>80</v>
      </c>
      <c r="C60" s="152" t="s">
        <v>241</v>
      </c>
      <c r="D60" s="152" t="str">
        <f t="shared" si="0"/>
        <v>三重車路頭1</v>
      </c>
      <c r="E60" s="151">
        <v>1</v>
      </c>
      <c r="F60" s="151" t="s">
        <v>7826</v>
      </c>
      <c r="G60" s="152" t="s">
        <v>7827</v>
      </c>
      <c r="H60" s="151" t="s">
        <v>7650</v>
      </c>
      <c r="I60" s="153" t="s">
        <v>7651</v>
      </c>
      <c r="J60" s="154" t="s">
        <v>7</v>
      </c>
      <c r="K60" s="155" t="s">
        <v>181</v>
      </c>
      <c r="L60" s="151"/>
      <c r="M60" s="154"/>
      <c r="N60" s="205" t="s">
        <v>7646</v>
      </c>
    </row>
    <row r="61" spans="1:14" ht="22.95" customHeight="1">
      <c r="A61" s="151" t="s">
        <v>7828</v>
      </c>
      <c r="B61" s="151">
        <v>4977</v>
      </c>
      <c r="C61" s="152" t="s">
        <v>1774</v>
      </c>
      <c r="D61" s="152" t="str">
        <f t="shared" si="0"/>
        <v>三重初戀店1</v>
      </c>
      <c r="E61" s="151">
        <v>1</v>
      </c>
      <c r="F61" s="151" t="s">
        <v>7829</v>
      </c>
      <c r="G61" s="152" t="s">
        <v>7830</v>
      </c>
      <c r="H61" s="151" t="s">
        <v>7650</v>
      </c>
      <c r="I61" s="153" t="s">
        <v>7651</v>
      </c>
      <c r="J61" s="154" t="s">
        <v>7</v>
      </c>
      <c r="K61" s="155" t="s">
        <v>181</v>
      </c>
      <c r="L61" s="151"/>
      <c r="M61" s="154"/>
      <c r="N61" s="205" t="s">
        <v>7646</v>
      </c>
    </row>
    <row r="62" spans="1:14" ht="22.95" customHeight="1">
      <c r="A62" s="151" t="s">
        <v>7831</v>
      </c>
      <c r="B62" s="151">
        <v>4977</v>
      </c>
      <c r="C62" s="152" t="s">
        <v>1774</v>
      </c>
      <c r="D62" s="152" t="str">
        <f t="shared" si="0"/>
        <v>三重初戀店2</v>
      </c>
      <c r="E62" s="151">
        <v>2</v>
      </c>
      <c r="F62" s="151" t="s">
        <v>7832</v>
      </c>
      <c r="G62" s="152" t="s">
        <v>7833</v>
      </c>
      <c r="H62" s="151" t="s">
        <v>7650</v>
      </c>
      <c r="I62" s="153" t="s">
        <v>7651</v>
      </c>
      <c r="J62" s="154" t="s">
        <v>7</v>
      </c>
      <c r="K62" s="155" t="s">
        <v>181</v>
      </c>
      <c r="L62" s="151"/>
      <c r="M62" s="154"/>
      <c r="N62" s="205" t="s">
        <v>7646</v>
      </c>
    </row>
    <row r="63" spans="1:14" ht="22.95" customHeight="1">
      <c r="A63" s="151" t="s">
        <v>7834</v>
      </c>
      <c r="B63" s="151">
        <v>2935</v>
      </c>
      <c r="C63" s="152" t="s">
        <v>1600</v>
      </c>
      <c r="D63" s="152" t="str">
        <f t="shared" si="0"/>
        <v>三重夜市口1</v>
      </c>
      <c r="E63" s="151">
        <v>1</v>
      </c>
      <c r="F63" s="151" t="s">
        <v>7835</v>
      </c>
      <c r="G63" s="152" t="s">
        <v>7836</v>
      </c>
      <c r="H63" s="151" t="s">
        <v>7650</v>
      </c>
      <c r="I63" s="153" t="s">
        <v>7651</v>
      </c>
      <c r="J63" s="154" t="s">
        <v>7</v>
      </c>
      <c r="K63" s="155" t="s">
        <v>181</v>
      </c>
      <c r="L63" s="151"/>
      <c r="M63" s="154"/>
      <c r="N63" s="205" t="s">
        <v>7646</v>
      </c>
    </row>
    <row r="64" spans="1:14" ht="22.95" customHeight="1">
      <c r="A64" s="151" t="s">
        <v>7837</v>
      </c>
      <c r="B64" s="151">
        <v>2935</v>
      </c>
      <c r="C64" s="152" t="s">
        <v>1600</v>
      </c>
      <c r="D64" s="152" t="str">
        <f t="shared" si="0"/>
        <v>三重夜市口2</v>
      </c>
      <c r="E64" s="151">
        <v>2</v>
      </c>
      <c r="F64" s="151" t="s">
        <v>7838</v>
      </c>
      <c r="G64" s="152" t="s">
        <v>7839</v>
      </c>
      <c r="H64" s="151" t="s">
        <v>7650</v>
      </c>
      <c r="I64" s="153" t="s">
        <v>7645</v>
      </c>
      <c r="J64" s="154" t="s">
        <v>7</v>
      </c>
      <c r="K64" s="155" t="s">
        <v>181</v>
      </c>
      <c r="L64" s="151"/>
      <c r="M64" s="154"/>
      <c r="N64" s="205" t="s">
        <v>7646</v>
      </c>
    </row>
    <row r="65" spans="1:14" ht="22.95" customHeight="1">
      <c r="A65" s="151" t="s">
        <v>7840</v>
      </c>
      <c r="B65" s="151">
        <v>4084</v>
      </c>
      <c r="C65" s="152" t="s">
        <v>697</v>
      </c>
      <c r="D65" s="152" t="str">
        <f t="shared" si="0"/>
        <v>三重昌隆店1</v>
      </c>
      <c r="E65" s="151">
        <v>1</v>
      </c>
      <c r="F65" s="151" t="s">
        <v>7841</v>
      </c>
      <c r="G65" s="152" t="s">
        <v>7842</v>
      </c>
      <c r="H65" s="151" t="s">
        <v>7650</v>
      </c>
      <c r="I65" s="153" t="s">
        <v>7683</v>
      </c>
      <c r="J65" s="154" t="s">
        <v>7</v>
      </c>
      <c r="K65" s="155" t="s">
        <v>181</v>
      </c>
      <c r="L65" s="151"/>
      <c r="M65" s="154"/>
      <c r="N65" s="205" t="s">
        <v>7646</v>
      </c>
    </row>
    <row r="66" spans="1:14" ht="22.95" customHeight="1">
      <c r="A66" s="151" t="s">
        <v>7843</v>
      </c>
      <c r="B66" s="151">
        <v>4084</v>
      </c>
      <c r="C66" s="152" t="s">
        <v>697</v>
      </c>
      <c r="D66" s="152" t="str">
        <f t="shared" ref="D66:D129" si="1">C66&amp;E66</f>
        <v>三重昌隆店2</v>
      </c>
      <c r="E66" s="151">
        <v>2</v>
      </c>
      <c r="F66" s="151" t="s">
        <v>7844</v>
      </c>
      <c r="G66" s="152" t="s">
        <v>7845</v>
      </c>
      <c r="H66" s="151" t="s">
        <v>7650</v>
      </c>
      <c r="I66" s="153" t="s">
        <v>7683</v>
      </c>
      <c r="J66" s="154" t="s">
        <v>7</v>
      </c>
      <c r="K66" s="155" t="s">
        <v>181</v>
      </c>
      <c r="L66" s="151"/>
      <c r="M66" s="154"/>
      <c r="N66" s="205" t="s">
        <v>7646</v>
      </c>
    </row>
    <row r="67" spans="1:14" ht="22.95" customHeight="1">
      <c r="A67" s="151" t="s">
        <v>7846</v>
      </c>
      <c r="B67" s="151">
        <v>3983</v>
      </c>
      <c r="C67" s="152" t="s">
        <v>716</v>
      </c>
      <c r="D67" s="152" t="str">
        <f t="shared" si="1"/>
        <v>三重星光店1</v>
      </c>
      <c r="E67" s="151">
        <v>1</v>
      </c>
      <c r="F67" s="151" t="s">
        <v>7847</v>
      </c>
      <c r="G67" s="152" t="s">
        <v>7848</v>
      </c>
      <c r="H67" s="151" t="s">
        <v>7650</v>
      </c>
      <c r="I67" s="153" t="s">
        <v>7651</v>
      </c>
      <c r="J67" s="154" t="s">
        <v>7</v>
      </c>
      <c r="K67" s="155" t="s">
        <v>181</v>
      </c>
      <c r="L67" s="151"/>
      <c r="M67" s="154"/>
      <c r="N67" s="205" t="s">
        <v>7646</v>
      </c>
    </row>
    <row r="68" spans="1:14" ht="22.95" customHeight="1">
      <c r="A68" s="151" t="s">
        <v>7849</v>
      </c>
      <c r="B68" s="151">
        <v>3890</v>
      </c>
      <c r="C68" s="152" t="s">
        <v>862</v>
      </c>
      <c r="D68" s="152" t="str">
        <f t="shared" si="1"/>
        <v>三重美堤店1</v>
      </c>
      <c r="E68" s="151">
        <v>1</v>
      </c>
      <c r="F68" s="151" t="s">
        <v>7850</v>
      </c>
      <c r="G68" s="152" t="s">
        <v>7851</v>
      </c>
      <c r="H68" s="151" t="s">
        <v>7650</v>
      </c>
      <c r="I68" s="153" t="s">
        <v>7852</v>
      </c>
      <c r="J68" s="154" t="s">
        <v>7</v>
      </c>
      <c r="K68" s="155" t="s">
        <v>181</v>
      </c>
      <c r="L68" s="151"/>
      <c r="M68" s="154"/>
      <c r="N68" s="205" t="s">
        <v>7646</v>
      </c>
    </row>
    <row r="69" spans="1:14" ht="22.95" customHeight="1">
      <c r="A69" s="151" t="s">
        <v>7853</v>
      </c>
      <c r="B69" s="151">
        <v>3890</v>
      </c>
      <c r="C69" s="152" t="s">
        <v>862</v>
      </c>
      <c r="D69" s="152" t="str">
        <f t="shared" si="1"/>
        <v>三重美堤店2</v>
      </c>
      <c r="E69" s="151">
        <v>2</v>
      </c>
      <c r="F69" s="151" t="s">
        <v>7854</v>
      </c>
      <c r="G69" s="152" t="s">
        <v>7855</v>
      </c>
      <c r="H69" s="151" t="s">
        <v>7650</v>
      </c>
      <c r="I69" s="153" t="s">
        <v>7852</v>
      </c>
      <c r="J69" s="154" t="s">
        <v>7</v>
      </c>
      <c r="K69" s="155" t="s">
        <v>181</v>
      </c>
      <c r="L69" s="151"/>
      <c r="M69" s="154"/>
      <c r="N69" s="205" t="s">
        <v>7646</v>
      </c>
    </row>
    <row r="70" spans="1:14" ht="22.95" customHeight="1">
      <c r="A70" s="151" t="s">
        <v>7856</v>
      </c>
      <c r="B70" s="151">
        <v>4260</v>
      </c>
      <c r="C70" s="152" t="s">
        <v>7857</v>
      </c>
      <c r="D70" s="152" t="str">
        <f t="shared" si="1"/>
        <v>三重重高店1</v>
      </c>
      <c r="E70" s="151">
        <v>1</v>
      </c>
      <c r="F70" s="151" t="s">
        <v>7858</v>
      </c>
      <c r="G70" s="152" t="s">
        <v>7859</v>
      </c>
      <c r="H70" s="151" t="s">
        <v>7650</v>
      </c>
      <c r="I70" s="153" t="s">
        <v>7651</v>
      </c>
      <c r="J70" s="154" t="s">
        <v>7</v>
      </c>
      <c r="K70" s="155" t="s">
        <v>181</v>
      </c>
      <c r="L70" s="151"/>
      <c r="M70" s="154"/>
      <c r="N70" s="205" t="s">
        <v>7646</v>
      </c>
    </row>
    <row r="71" spans="1:14" ht="22.95" customHeight="1">
      <c r="A71" s="151" t="s">
        <v>7860</v>
      </c>
      <c r="B71" s="151">
        <v>4260</v>
      </c>
      <c r="C71" s="152" t="s">
        <v>7857</v>
      </c>
      <c r="D71" s="152" t="str">
        <f t="shared" si="1"/>
        <v>三重重高店2</v>
      </c>
      <c r="E71" s="151">
        <v>2</v>
      </c>
      <c r="F71" s="151" t="s">
        <v>7861</v>
      </c>
      <c r="G71" s="152" t="s">
        <v>7862</v>
      </c>
      <c r="H71" s="151" t="s">
        <v>7650</v>
      </c>
      <c r="I71" s="153" t="s">
        <v>7651</v>
      </c>
      <c r="J71" s="154" t="s">
        <v>7</v>
      </c>
      <c r="K71" s="155" t="s">
        <v>181</v>
      </c>
      <c r="L71" s="151"/>
      <c r="M71" s="154"/>
      <c r="N71" s="205" t="s">
        <v>7646</v>
      </c>
    </row>
    <row r="72" spans="1:14" ht="22.95" customHeight="1">
      <c r="A72" s="151" t="s">
        <v>7863</v>
      </c>
      <c r="B72" s="151">
        <v>3741</v>
      </c>
      <c r="C72" s="152" t="s">
        <v>712</v>
      </c>
      <c r="D72" s="152" t="str">
        <f t="shared" si="1"/>
        <v>三重重新三1</v>
      </c>
      <c r="E72" s="151">
        <v>1</v>
      </c>
      <c r="F72" s="151" t="s">
        <v>7864</v>
      </c>
      <c r="G72" s="152" t="s">
        <v>7865</v>
      </c>
      <c r="H72" s="151" t="s">
        <v>7650</v>
      </c>
      <c r="I72" s="153" t="s">
        <v>7651</v>
      </c>
      <c r="J72" s="154" t="s">
        <v>7</v>
      </c>
      <c r="K72" s="155" t="s">
        <v>181</v>
      </c>
      <c r="L72" s="151"/>
      <c r="M72" s="154"/>
      <c r="N72" s="205" t="s">
        <v>7646</v>
      </c>
    </row>
    <row r="73" spans="1:14" ht="22.95" customHeight="1">
      <c r="A73" s="151" t="s">
        <v>7866</v>
      </c>
      <c r="B73" s="151">
        <v>3741</v>
      </c>
      <c r="C73" s="152" t="s">
        <v>712</v>
      </c>
      <c r="D73" s="152" t="str">
        <f t="shared" si="1"/>
        <v>三重重新三2</v>
      </c>
      <c r="E73" s="151">
        <v>2</v>
      </c>
      <c r="F73" s="151" t="s">
        <v>7867</v>
      </c>
      <c r="G73" s="152" t="s">
        <v>7868</v>
      </c>
      <c r="H73" s="151" t="s">
        <v>7650</v>
      </c>
      <c r="I73" s="153" t="s">
        <v>7651</v>
      </c>
      <c r="J73" s="154" t="s">
        <v>7</v>
      </c>
      <c r="K73" s="155" t="s">
        <v>181</v>
      </c>
      <c r="L73" s="151"/>
      <c r="M73" s="154"/>
      <c r="N73" s="205" t="s">
        <v>7646</v>
      </c>
    </row>
    <row r="74" spans="1:14" ht="22.95" customHeight="1">
      <c r="A74" s="151" t="s">
        <v>7869</v>
      </c>
      <c r="B74" s="151" t="s">
        <v>61</v>
      </c>
      <c r="C74" s="152" t="s">
        <v>913</v>
      </c>
      <c r="D74" s="152" t="str">
        <f t="shared" si="1"/>
        <v>三重重新店1</v>
      </c>
      <c r="E74" s="151">
        <v>1</v>
      </c>
      <c r="F74" s="151" t="s">
        <v>7870</v>
      </c>
      <c r="G74" s="152" t="s">
        <v>7871</v>
      </c>
      <c r="H74" s="151" t="s">
        <v>7650</v>
      </c>
      <c r="I74" s="153" t="s">
        <v>7683</v>
      </c>
      <c r="J74" s="154" t="s">
        <v>7</v>
      </c>
      <c r="K74" s="155" t="s">
        <v>181</v>
      </c>
      <c r="L74" s="151"/>
      <c r="M74" s="154"/>
      <c r="N74" s="205" t="s">
        <v>7646</v>
      </c>
    </row>
    <row r="75" spans="1:14" ht="22.95" customHeight="1">
      <c r="A75" s="151" t="s">
        <v>7872</v>
      </c>
      <c r="B75" s="151" t="s">
        <v>61</v>
      </c>
      <c r="C75" s="152" t="s">
        <v>913</v>
      </c>
      <c r="D75" s="152" t="str">
        <f t="shared" si="1"/>
        <v>三重重新店2</v>
      </c>
      <c r="E75" s="151">
        <v>2</v>
      </c>
      <c r="F75" s="151" t="s">
        <v>7873</v>
      </c>
      <c r="G75" s="152" t="s">
        <v>7874</v>
      </c>
      <c r="H75" s="151" t="s">
        <v>7650</v>
      </c>
      <c r="I75" s="153" t="s">
        <v>7683</v>
      </c>
      <c r="J75" s="154" t="s">
        <v>7</v>
      </c>
      <c r="K75" s="155" t="s">
        <v>181</v>
      </c>
      <c r="L75" s="151"/>
      <c r="M75" s="154"/>
      <c r="N75" s="205" t="s">
        <v>7646</v>
      </c>
    </row>
    <row r="76" spans="1:14" ht="22.95" customHeight="1">
      <c r="A76" s="151" t="s">
        <v>7875</v>
      </c>
      <c r="B76" s="151">
        <v>3627</v>
      </c>
      <c r="C76" s="152" t="s">
        <v>206</v>
      </c>
      <c r="D76" s="152" t="str">
        <f t="shared" si="1"/>
        <v>三重重新橋1</v>
      </c>
      <c r="E76" s="151">
        <v>1</v>
      </c>
      <c r="F76" s="151" t="s">
        <v>7876</v>
      </c>
      <c r="G76" s="152" t="s">
        <v>7877</v>
      </c>
      <c r="H76" s="151" t="s">
        <v>7644</v>
      </c>
      <c r="I76" s="153" t="s">
        <v>7651</v>
      </c>
      <c r="J76" s="154" t="s">
        <v>7</v>
      </c>
      <c r="K76" s="155" t="s">
        <v>181</v>
      </c>
      <c r="L76" s="151"/>
      <c r="M76" s="154"/>
      <c r="N76" s="205" t="s">
        <v>7646</v>
      </c>
    </row>
    <row r="77" spans="1:14" ht="22.95" customHeight="1">
      <c r="A77" s="151" t="s">
        <v>7878</v>
      </c>
      <c r="B77" s="151">
        <v>3627</v>
      </c>
      <c r="C77" s="152" t="s">
        <v>206</v>
      </c>
      <c r="D77" s="152" t="str">
        <f t="shared" si="1"/>
        <v>三重重新橋2</v>
      </c>
      <c r="E77" s="151">
        <v>2</v>
      </c>
      <c r="F77" s="151" t="s">
        <v>7879</v>
      </c>
      <c r="G77" s="152" t="s">
        <v>7880</v>
      </c>
      <c r="H77" s="151" t="s">
        <v>7693</v>
      </c>
      <c r="I77" s="153" t="s">
        <v>7645</v>
      </c>
      <c r="J77" s="154" t="s">
        <v>7</v>
      </c>
      <c r="K77" s="155" t="s">
        <v>181</v>
      </c>
      <c r="L77" s="151"/>
      <c r="M77" s="154"/>
      <c r="N77" s="205" t="s">
        <v>7646</v>
      </c>
    </row>
    <row r="78" spans="1:14" ht="22.95" customHeight="1">
      <c r="A78" s="151" t="s">
        <v>7881</v>
      </c>
      <c r="B78" s="151">
        <v>4804</v>
      </c>
      <c r="C78" s="152" t="s">
        <v>1864</v>
      </c>
      <c r="D78" s="152" t="str">
        <f t="shared" si="1"/>
        <v>三重國隆店1</v>
      </c>
      <c r="E78" s="151">
        <v>1</v>
      </c>
      <c r="F78" s="151" t="s">
        <v>7882</v>
      </c>
      <c r="G78" s="152" t="s">
        <v>7883</v>
      </c>
      <c r="H78" s="151" t="s">
        <v>7693</v>
      </c>
      <c r="I78" s="153" t="s">
        <v>7645</v>
      </c>
      <c r="J78" s="154" t="s">
        <v>7</v>
      </c>
      <c r="K78" s="155" t="s">
        <v>181</v>
      </c>
      <c r="L78" s="151"/>
      <c r="M78" s="154"/>
      <c r="N78" s="205" t="s">
        <v>7646</v>
      </c>
    </row>
    <row r="79" spans="1:14" ht="22.95" customHeight="1">
      <c r="A79" s="151" t="s">
        <v>7884</v>
      </c>
      <c r="B79" s="151">
        <v>4804</v>
      </c>
      <c r="C79" s="152" t="s">
        <v>1864</v>
      </c>
      <c r="D79" s="152" t="str">
        <f t="shared" si="1"/>
        <v>三重國隆店2</v>
      </c>
      <c r="E79" s="151">
        <v>2</v>
      </c>
      <c r="F79" s="151" t="s">
        <v>7885</v>
      </c>
      <c r="G79" s="152" t="s">
        <v>7886</v>
      </c>
      <c r="H79" s="151" t="s">
        <v>7644</v>
      </c>
      <c r="I79" s="153" t="s">
        <v>7651</v>
      </c>
      <c r="J79" s="154" t="s">
        <v>7</v>
      </c>
      <c r="K79" s="155" t="s">
        <v>181</v>
      </c>
      <c r="L79" s="151"/>
      <c r="M79" s="154"/>
      <c r="N79" s="205" t="s">
        <v>7646</v>
      </c>
    </row>
    <row r="80" spans="1:14" ht="22.95" customHeight="1">
      <c r="A80" s="151" t="s">
        <v>7887</v>
      </c>
      <c r="B80" s="151">
        <v>4698</v>
      </c>
      <c r="C80" s="152" t="s">
        <v>1884</v>
      </c>
      <c r="D80" s="152" t="str">
        <f t="shared" si="1"/>
        <v>三重頂崁店1</v>
      </c>
      <c r="E80" s="151">
        <v>1</v>
      </c>
      <c r="F80" s="151" t="s">
        <v>7888</v>
      </c>
      <c r="G80" s="152" t="s">
        <v>7889</v>
      </c>
      <c r="H80" s="151" t="s">
        <v>7693</v>
      </c>
      <c r="I80" s="153" t="s">
        <v>7651</v>
      </c>
      <c r="J80" s="154" t="s">
        <v>7</v>
      </c>
      <c r="K80" s="155" t="s">
        <v>181</v>
      </c>
      <c r="L80" s="151"/>
      <c r="M80" s="154"/>
      <c r="N80" s="205" t="s">
        <v>7646</v>
      </c>
    </row>
    <row r="81" spans="1:14" ht="22.95" customHeight="1">
      <c r="A81" s="151" t="s">
        <v>7890</v>
      </c>
      <c r="B81" s="151">
        <v>4698</v>
      </c>
      <c r="C81" s="152" t="s">
        <v>1884</v>
      </c>
      <c r="D81" s="152" t="str">
        <f t="shared" si="1"/>
        <v>三重頂崁店2</v>
      </c>
      <c r="E81" s="151">
        <v>2</v>
      </c>
      <c r="F81" s="151" t="s">
        <v>7891</v>
      </c>
      <c r="G81" s="152" t="s">
        <v>7892</v>
      </c>
      <c r="H81" s="151" t="s">
        <v>7693</v>
      </c>
      <c r="I81" s="153" t="s">
        <v>7651</v>
      </c>
      <c r="J81" s="154" t="s">
        <v>7</v>
      </c>
      <c r="K81" s="155" t="s">
        <v>181</v>
      </c>
      <c r="L81" s="151"/>
      <c r="M81" s="154"/>
      <c r="N81" s="205" t="s">
        <v>7646</v>
      </c>
    </row>
    <row r="82" spans="1:14" ht="22.95" customHeight="1">
      <c r="A82" s="151" t="s">
        <v>7893</v>
      </c>
      <c r="B82" s="151">
        <v>3796</v>
      </c>
      <c r="C82" s="152" t="s">
        <v>425</v>
      </c>
      <c r="D82" s="152" t="str">
        <f t="shared" si="1"/>
        <v>三重進安店1</v>
      </c>
      <c r="E82" s="151">
        <v>1</v>
      </c>
      <c r="F82" s="151" t="s">
        <v>7894</v>
      </c>
      <c r="G82" s="152" t="s">
        <v>7895</v>
      </c>
      <c r="H82" s="151" t="s">
        <v>7650</v>
      </c>
      <c r="I82" s="153" t="s">
        <v>7645</v>
      </c>
      <c r="J82" s="154" t="s">
        <v>7</v>
      </c>
      <c r="K82" s="155" t="s">
        <v>181</v>
      </c>
      <c r="L82" s="151"/>
      <c r="M82" s="154"/>
      <c r="N82" s="205" t="s">
        <v>7646</v>
      </c>
    </row>
    <row r="83" spans="1:14" ht="22.95" customHeight="1">
      <c r="A83" s="151" t="s">
        <v>7896</v>
      </c>
      <c r="B83" s="151">
        <v>3796</v>
      </c>
      <c r="C83" s="152" t="s">
        <v>425</v>
      </c>
      <c r="D83" s="152" t="str">
        <f t="shared" si="1"/>
        <v>三重進安店2</v>
      </c>
      <c r="E83" s="151">
        <v>2</v>
      </c>
      <c r="F83" s="151" t="s">
        <v>7897</v>
      </c>
      <c r="G83" s="152" t="s">
        <v>7898</v>
      </c>
      <c r="H83" s="151" t="s">
        <v>7650</v>
      </c>
      <c r="I83" s="153" t="s">
        <v>7651</v>
      </c>
      <c r="J83" s="154" t="s">
        <v>7</v>
      </c>
      <c r="K83" s="155" t="s">
        <v>181</v>
      </c>
      <c r="L83" s="151"/>
      <c r="M83" s="154"/>
      <c r="N83" s="205" t="s">
        <v>7646</v>
      </c>
    </row>
    <row r="84" spans="1:14" ht="22.95" customHeight="1">
      <c r="A84" s="151" t="s">
        <v>7899</v>
      </c>
      <c r="B84" s="151">
        <v>4191</v>
      </c>
      <c r="C84" s="152" t="s">
        <v>893</v>
      </c>
      <c r="D84" s="152" t="str">
        <f t="shared" si="1"/>
        <v>三重溪美店1</v>
      </c>
      <c r="E84" s="151">
        <v>1</v>
      </c>
      <c r="F84" s="151" t="s">
        <v>7900</v>
      </c>
      <c r="G84" s="152" t="s">
        <v>7901</v>
      </c>
      <c r="H84" s="151" t="s">
        <v>7644</v>
      </c>
      <c r="I84" s="153" t="s">
        <v>7683</v>
      </c>
      <c r="J84" s="154" t="s">
        <v>7</v>
      </c>
      <c r="K84" s="155" t="s">
        <v>181</v>
      </c>
      <c r="L84" s="151"/>
      <c r="M84" s="154"/>
      <c r="N84" s="205" t="s">
        <v>7646</v>
      </c>
    </row>
    <row r="85" spans="1:14" ht="22.95" customHeight="1">
      <c r="A85" s="151" t="s">
        <v>7902</v>
      </c>
      <c r="B85" s="151">
        <v>4191</v>
      </c>
      <c r="C85" s="152" t="s">
        <v>893</v>
      </c>
      <c r="D85" s="152" t="str">
        <f t="shared" si="1"/>
        <v>三重溪美店2</v>
      </c>
      <c r="E85" s="151">
        <v>2</v>
      </c>
      <c r="F85" s="151" t="s">
        <v>7903</v>
      </c>
      <c r="G85" s="152" t="s">
        <v>7904</v>
      </c>
      <c r="H85" s="151" t="s">
        <v>7693</v>
      </c>
      <c r="I85" s="153" t="s">
        <v>7683</v>
      </c>
      <c r="J85" s="154" t="s">
        <v>7</v>
      </c>
      <c r="K85" s="155" t="s">
        <v>181</v>
      </c>
      <c r="L85" s="151"/>
      <c r="M85" s="154"/>
      <c r="N85" s="205" t="s">
        <v>7646</v>
      </c>
    </row>
    <row r="86" spans="1:14" ht="22.95" customHeight="1">
      <c r="A86" s="151" t="s">
        <v>7905</v>
      </c>
      <c r="B86" s="151">
        <v>2222</v>
      </c>
      <c r="C86" s="152" t="s">
        <v>209</v>
      </c>
      <c r="D86" s="152" t="str">
        <f t="shared" si="1"/>
        <v>三重義天店1</v>
      </c>
      <c r="E86" s="151">
        <v>1</v>
      </c>
      <c r="F86" s="151" t="s">
        <v>7906</v>
      </c>
      <c r="G86" s="152" t="s">
        <v>7907</v>
      </c>
      <c r="H86" s="151" t="s">
        <v>7644</v>
      </c>
      <c r="I86" s="153" t="s">
        <v>7651</v>
      </c>
      <c r="J86" s="154" t="s">
        <v>7</v>
      </c>
      <c r="K86" s="155" t="s">
        <v>181</v>
      </c>
      <c r="L86" s="151"/>
      <c r="M86" s="154"/>
      <c r="N86" s="205" t="s">
        <v>7646</v>
      </c>
    </row>
    <row r="87" spans="1:14" ht="22.95" customHeight="1">
      <c r="A87" s="151" t="s">
        <v>7908</v>
      </c>
      <c r="B87" s="151">
        <v>2222</v>
      </c>
      <c r="C87" s="152" t="s">
        <v>209</v>
      </c>
      <c r="D87" s="152" t="str">
        <f t="shared" si="1"/>
        <v>三重義天店2</v>
      </c>
      <c r="E87" s="151">
        <v>2</v>
      </c>
      <c r="F87" s="151" t="s">
        <v>7909</v>
      </c>
      <c r="G87" s="152" t="s">
        <v>7910</v>
      </c>
      <c r="H87" s="151" t="s">
        <v>7650</v>
      </c>
      <c r="I87" s="153" t="s">
        <v>7645</v>
      </c>
      <c r="J87" s="154" t="s">
        <v>7</v>
      </c>
      <c r="K87" s="155" t="s">
        <v>181</v>
      </c>
      <c r="L87" s="151"/>
      <c r="M87" s="154"/>
      <c r="N87" s="205" t="s">
        <v>7646</v>
      </c>
    </row>
    <row r="88" spans="1:14" ht="22.95" customHeight="1">
      <c r="A88" s="151" t="s">
        <v>7911</v>
      </c>
      <c r="B88" s="151">
        <v>3811</v>
      </c>
      <c r="C88" s="152" t="s">
        <v>475</v>
      </c>
      <c r="D88" s="152" t="str">
        <f t="shared" si="1"/>
        <v>三重碧華公園1</v>
      </c>
      <c r="E88" s="151">
        <v>1</v>
      </c>
      <c r="F88" s="151" t="s">
        <v>7912</v>
      </c>
      <c r="G88" s="152" t="s">
        <v>7913</v>
      </c>
      <c r="H88" s="151" t="s">
        <v>7650</v>
      </c>
      <c r="I88" s="153" t="s">
        <v>7683</v>
      </c>
      <c r="J88" s="154" t="s">
        <v>7</v>
      </c>
      <c r="K88" s="155" t="s">
        <v>181</v>
      </c>
      <c r="L88" s="151"/>
      <c r="M88" s="154"/>
      <c r="N88" s="205" t="s">
        <v>7646</v>
      </c>
    </row>
    <row r="89" spans="1:14" ht="22.95" customHeight="1">
      <c r="A89" s="151" t="s">
        <v>7914</v>
      </c>
      <c r="B89" s="151">
        <v>3811</v>
      </c>
      <c r="C89" s="152" t="s">
        <v>475</v>
      </c>
      <c r="D89" s="152" t="str">
        <f t="shared" si="1"/>
        <v>三重碧華公園2</v>
      </c>
      <c r="E89" s="151">
        <v>2</v>
      </c>
      <c r="F89" s="151" t="s">
        <v>7915</v>
      </c>
      <c r="G89" s="152" t="s">
        <v>7916</v>
      </c>
      <c r="H89" s="151" t="s">
        <v>7650</v>
      </c>
      <c r="I89" s="153" t="s">
        <v>7683</v>
      </c>
      <c r="J89" s="154" t="s">
        <v>7</v>
      </c>
      <c r="K89" s="155" t="s">
        <v>181</v>
      </c>
      <c r="L89" s="151"/>
      <c r="M89" s="154"/>
      <c r="N89" s="205" t="s">
        <v>7646</v>
      </c>
    </row>
    <row r="90" spans="1:14" ht="22.95" customHeight="1">
      <c r="A90" s="151" t="s">
        <v>7917</v>
      </c>
      <c r="B90" s="151">
        <v>3957</v>
      </c>
      <c r="C90" s="152" t="s">
        <v>559</v>
      </c>
      <c r="D90" s="152" t="str">
        <f t="shared" si="1"/>
        <v>三重福仁店1</v>
      </c>
      <c r="E90" s="151">
        <v>1</v>
      </c>
      <c r="F90" s="151" t="s">
        <v>7918</v>
      </c>
      <c r="G90" s="152" t="s">
        <v>7919</v>
      </c>
      <c r="H90" s="151" t="s">
        <v>7650</v>
      </c>
      <c r="I90" s="153" t="s">
        <v>7651</v>
      </c>
      <c r="J90" s="154" t="s">
        <v>7</v>
      </c>
      <c r="K90" s="155" t="s">
        <v>181</v>
      </c>
      <c r="L90" s="151"/>
      <c r="M90" s="154"/>
      <c r="N90" s="205" t="s">
        <v>7646</v>
      </c>
    </row>
    <row r="91" spans="1:14" ht="22.95" customHeight="1">
      <c r="A91" s="151" t="s">
        <v>7920</v>
      </c>
      <c r="B91" s="151">
        <v>3957</v>
      </c>
      <c r="C91" s="152" t="s">
        <v>559</v>
      </c>
      <c r="D91" s="152" t="str">
        <f t="shared" si="1"/>
        <v>三重福仁店2</v>
      </c>
      <c r="E91" s="151">
        <v>2</v>
      </c>
      <c r="F91" s="151" t="s">
        <v>7921</v>
      </c>
      <c r="G91" s="152" t="s">
        <v>7922</v>
      </c>
      <c r="H91" s="151" t="s">
        <v>7650</v>
      </c>
      <c r="I91" s="153" t="s">
        <v>7651</v>
      </c>
      <c r="J91" s="154" t="s">
        <v>7</v>
      </c>
      <c r="K91" s="155" t="s">
        <v>181</v>
      </c>
      <c r="L91" s="151"/>
      <c r="M91" s="154"/>
      <c r="N91" s="205" t="s">
        <v>7646</v>
      </c>
    </row>
    <row r="92" spans="1:14" ht="22.95" customHeight="1">
      <c r="A92" s="151" t="s">
        <v>7923</v>
      </c>
      <c r="B92" s="151">
        <v>4210</v>
      </c>
      <c r="C92" s="152" t="s">
        <v>237</v>
      </c>
      <c r="D92" s="152" t="str">
        <f t="shared" si="1"/>
        <v>三重福華店1</v>
      </c>
      <c r="E92" s="151">
        <v>1</v>
      </c>
      <c r="F92" s="151" t="s">
        <v>7924</v>
      </c>
      <c r="G92" s="152" t="s">
        <v>7925</v>
      </c>
      <c r="H92" s="151" t="s">
        <v>7693</v>
      </c>
      <c r="I92" s="153" t="s">
        <v>7651</v>
      </c>
      <c r="J92" s="154" t="s">
        <v>7</v>
      </c>
      <c r="K92" s="155" t="s">
        <v>181</v>
      </c>
      <c r="L92" s="151"/>
      <c r="M92" s="154"/>
      <c r="N92" s="205" t="s">
        <v>7646</v>
      </c>
    </row>
    <row r="93" spans="1:14" ht="22.95" customHeight="1">
      <c r="A93" s="151" t="s">
        <v>7926</v>
      </c>
      <c r="B93" s="151">
        <v>4210</v>
      </c>
      <c r="C93" s="152" t="s">
        <v>237</v>
      </c>
      <c r="D93" s="152" t="str">
        <f t="shared" si="1"/>
        <v>三重福華店2</v>
      </c>
      <c r="E93" s="151">
        <v>2</v>
      </c>
      <c r="F93" s="151" t="s">
        <v>7927</v>
      </c>
      <c r="G93" s="152" t="s">
        <v>7928</v>
      </c>
      <c r="H93" s="151" t="s">
        <v>7693</v>
      </c>
      <c r="I93" s="153" t="s">
        <v>7651</v>
      </c>
      <c r="J93" s="154" t="s">
        <v>7</v>
      </c>
      <c r="K93" s="155" t="s">
        <v>181</v>
      </c>
      <c r="L93" s="151"/>
      <c r="M93" s="154"/>
      <c r="N93" s="205" t="s">
        <v>7646</v>
      </c>
    </row>
    <row r="94" spans="1:14" ht="22.95" customHeight="1">
      <c r="A94" s="151" t="s">
        <v>7929</v>
      </c>
      <c r="B94" s="151" t="s">
        <v>87</v>
      </c>
      <c r="C94" s="152" t="s">
        <v>591</v>
      </c>
      <c r="D94" s="152" t="str">
        <f t="shared" si="1"/>
        <v>三重維德店2</v>
      </c>
      <c r="E94" s="151">
        <v>2</v>
      </c>
      <c r="F94" s="151" t="s">
        <v>7930</v>
      </c>
      <c r="G94" s="152" t="s">
        <v>7931</v>
      </c>
      <c r="H94" s="151" t="s">
        <v>7650</v>
      </c>
      <c r="I94" s="153" t="s">
        <v>7651</v>
      </c>
      <c r="J94" s="154" t="s">
        <v>7</v>
      </c>
      <c r="K94" s="155" t="s">
        <v>181</v>
      </c>
      <c r="L94" s="151"/>
      <c r="M94" s="154"/>
      <c r="N94" s="205" t="s">
        <v>7646</v>
      </c>
    </row>
    <row r="95" spans="1:14" ht="22.95" customHeight="1">
      <c r="A95" s="151" t="s">
        <v>7932</v>
      </c>
      <c r="B95" s="151">
        <v>4155</v>
      </c>
      <c r="C95" s="152" t="s">
        <v>1273</v>
      </c>
      <c r="D95" s="152" t="str">
        <f t="shared" si="1"/>
        <v>三重穀保店1</v>
      </c>
      <c r="E95" s="151">
        <v>1</v>
      </c>
      <c r="F95" s="151" t="s">
        <v>7933</v>
      </c>
      <c r="G95" s="152" t="s">
        <v>7934</v>
      </c>
      <c r="H95" s="151" t="s">
        <v>7644</v>
      </c>
      <c r="I95" s="153" t="s">
        <v>7651</v>
      </c>
      <c r="J95" s="154" t="s">
        <v>7</v>
      </c>
      <c r="K95" s="155" t="s">
        <v>181</v>
      </c>
      <c r="L95" s="151"/>
      <c r="M95" s="154"/>
      <c r="N95" s="205" t="s">
        <v>7646</v>
      </c>
    </row>
    <row r="96" spans="1:14" ht="22.95" customHeight="1">
      <c r="A96" s="151" t="s">
        <v>7935</v>
      </c>
      <c r="B96" s="151">
        <v>4196</v>
      </c>
      <c r="C96" s="152" t="s">
        <v>225</v>
      </c>
      <c r="D96" s="152" t="str">
        <f t="shared" si="1"/>
        <v>三重蝶愛店1</v>
      </c>
      <c r="E96" s="151">
        <v>1</v>
      </c>
      <c r="F96" s="151" t="s">
        <v>7936</v>
      </c>
      <c r="G96" s="152" t="s">
        <v>7937</v>
      </c>
      <c r="H96" s="151" t="s">
        <v>7650</v>
      </c>
      <c r="I96" s="153" t="s">
        <v>7651</v>
      </c>
      <c r="J96" s="154" t="s">
        <v>7</v>
      </c>
      <c r="K96" s="155" t="s">
        <v>181</v>
      </c>
      <c r="L96" s="151"/>
      <c r="M96" s="154"/>
      <c r="N96" s="205" t="s">
        <v>7646</v>
      </c>
    </row>
    <row r="97" spans="1:14" ht="22.95" customHeight="1">
      <c r="A97" s="151" t="s">
        <v>7938</v>
      </c>
      <c r="B97" s="151">
        <v>4196</v>
      </c>
      <c r="C97" s="152" t="s">
        <v>225</v>
      </c>
      <c r="D97" s="152" t="str">
        <f t="shared" si="1"/>
        <v>三重蝶愛店2</v>
      </c>
      <c r="E97" s="151">
        <v>2</v>
      </c>
      <c r="F97" s="151" t="s">
        <v>7939</v>
      </c>
      <c r="G97" s="152" t="s">
        <v>7940</v>
      </c>
      <c r="H97" s="151" t="s">
        <v>7650</v>
      </c>
      <c r="I97" s="153" t="s">
        <v>7651</v>
      </c>
      <c r="J97" s="154" t="s">
        <v>7</v>
      </c>
      <c r="K97" s="155" t="s">
        <v>181</v>
      </c>
      <c r="L97" s="151"/>
      <c r="M97" s="154"/>
      <c r="N97" s="205" t="s">
        <v>7646</v>
      </c>
    </row>
    <row r="98" spans="1:14" ht="22.95" customHeight="1">
      <c r="A98" s="151" t="s">
        <v>7941</v>
      </c>
      <c r="B98" s="151">
        <v>2259</v>
      </c>
      <c r="C98" s="152" t="s">
        <v>1227</v>
      </c>
      <c r="D98" s="152" t="str">
        <f t="shared" si="1"/>
        <v>三重興華店1</v>
      </c>
      <c r="E98" s="151">
        <v>1</v>
      </c>
      <c r="F98" s="151" t="s">
        <v>7942</v>
      </c>
      <c r="G98" s="152" t="s">
        <v>7943</v>
      </c>
      <c r="H98" s="151" t="s">
        <v>7644</v>
      </c>
      <c r="I98" s="153" t="s">
        <v>7645</v>
      </c>
      <c r="J98" s="154" t="s">
        <v>7</v>
      </c>
      <c r="K98" s="155" t="s">
        <v>181</v>
      </c>
      <c r="L98" s="151"/>
      <c r="M98" s="154"/>
      <c r="N98" s="205" t="s">
        <v>7646</v>
      </c>
    </row>
    <row r="99" spans="1:14" ht="22.95" customHeight="1">
      <c r="A99" s="151" t="s">
        <v>7944</v>
      </c>
      <c r="B99" s="151">
        <v>2259</v>
      </c>
      <c r="C99" s="152" t="s">
        <v>1227</v>
      </c>
      <c r="D99" s="152" t="str">
        <f t="shared" si="1"/>
        <v>三重興華店2</v>
      </c>
      <c r="E99" s="151">
        <v>2</v>
      </c>
      <c r="F99" s="151" t="s">
        <v>7945</v>
      </c>
      <c r="G99" s="152" t="s">
        <v>7946</v>
      </c>
      <c r="H99" s="151" t="s">
        <v>7693</v>
      </c>
      <c r="I99" s="153" t="s">
        <v>7645</v>
      </c>
      <c r="J99" s="154" t="s">
        <v>7</v>
      </c>
      <c r="K99" s="155" t="s">
        <v>181</v>
      </c>
      <c r="L99" s="151"/>
      <c r="M99" s="154"/>
      <c r="N99" s="205" t="s">
        <v>7646</v>
      </c>
    </row>
    <row r="100" spans="1:14" ht="22.95" customHeight="1">
      <c r="A100" s="151" t="s">
        <v>7947</v>
      </c>
      <c r="B100" s="151" t="s">
        <v>69</v>
      </c>
      <c r="C100" s="152" t="s">
        <v>1940</v>
      </c>
      <c r="D100" s="152" t="str">
        <f t="shared" si="1"/>
        <v>三重興德店1</v>
      </c>
      <c r="E100" s="151">
        <v>1</v>
      </c>
      <c r="F100" s="151" t="s">
        <v>7948</v>
      </c>
      <c r="G100" s="152" t="s">
        <v>7949</v>
      </c>
      <c r="H100" s="151" t="s">
        <v>7650</v>
      </c>
      <c r="I100" s="153" t="s">
        <v>7651</v>
      </c>
      <c r="J100" s="154" t="s">
        <v>7</v>
      </c>
      <c r="K100" s="155" t="s">
        <v>181</v>
      </c>
      <c r="L100" s="151"/>
      <c r="M100" s="154"/>
      <c r="N100" s="205" t="s">
        <v>7646</v>
      </c>
    </row>
    <row r="101" spans="1:14" ht="22.95" customHeight="1">
      <c r="A101" s="151" t="s">
        <v>7950</v>
      </c>
      <c r="B101" s="151" t="s">
        <v>69</v>
      </c>
      <c r="C101" s="152" t="s">
        <v>1940</v>
      </c>
      <c r="D101" s="152" t="str">
        <f t="shared" si="1"/>
        <v>三重興德店2</v>
      </c>
      <c r="E101" s="151">
        <v>2</v>
      </c>
      <c r="F101" s="151" t="s">
        <v>7951</v>
      </c>
      <c r="G101" s="152" t="s">
        <v>7952</v>
      </c>
      <c r="H101" s="151" t="s">
        <v>7650</v>
      </c>
      <c r="I101" s="153" t="s">
        <v>7651</v>
      </c>
      <c r="J101" s="154" t="s">
        <v>7</v>
      </c>
      <c r="K101" s="155" t="s">
        <v>181</v>
      </c>
      <c r="L101" s="151"/>
      <c r="M101" s="154"/>
      <c r="N101" s="205" t="s">
        <v>7646</v>
      </c>
    </row>
    <row r="102" spans="1:14" ht="22.95" customHeight="1">
      <c r="A102" s="151" t="s">
        <v>7953</v>
      </c>
      <c r="B102" s="151">
        <v>4029</v>
      </c>
      <c r="C102" s="152" t="s">
        <v>2237</v>
      </c>
      <c r="D102" s="152" t="str">
        <f t="shared" si="1"/>
        <v>三重龍濱店1</v>
      </c>
      <c r="E102" s="151">
        <v>1</v>
      </c>
      <c r="F102" s="151" t="s">
        <v>7954</v>
      </c>
      <c r="G102" s="152" t="s">
        <v>7955</v>
      </c>
      <c r="H102" s="151" t="s">
        <v>7650</v>
      </c>
      <c r="I102" s="153" t="s">
        <v>7651</v>
      </c>
      <c r="J102" s="154" t="s">
        <v>7</v>
      </c>
      <c r="K102" s="155" t="s">
        <v>181</v>
      </c>
      <c r="L102" s="151"/>
      <c r="M102" s="154"/>
      <c r="N102" s="205" t="s">
        <v>7646</v>
      </c>
    </row>
    <row r="103" spans="1:14" ht="22.95" customHeight="1">
      <c r="A103" s="151" t="s">
        <v>7956</v>
      </c>
      <c r="B103" s="151">
        <v>4029</v>
      </c>
      <c r="C103" s="152" t="s">
        <v>2237</v>
      </c>
      <c r="D103" s="152" t="str">
        <f t="shared" si="1"/>
        <v>三重龍濱店2</v>
      </c>
      <c r="E103" s="151">
        <v>2</v>
      </c>
      <c r="F103" s="151" t="s">
        <v>7957</v>
      </c>
      <c r="G103" s="152" t="s">
        <v>7958</v>
      </c>
      <c r="H103" s="151" t="s">
        <v>7650</v>
      </c>
      <c r="I103" s="153" t="s">
        <v>7651</v>
      </c>
      <c r="J103" s="154" t="s">
        <v>7</v>
      </c>
      <c r="K103" s="155" t="s">
        <v>181</v>
      </c>
      <c r="L103" s="151"/>
      <c r="M103" s="154"/>
      <c r="N103" s="205" t="s">
        <v>7646</v>
      </c>
    </row>
    <row r="104" spans="1:14" ht="22.95" customHeight="1">
      <c r="A104" s="151" t="s">
        <v>7959</v>
      </c>
      <c r="B104" s="151">
        <v>4388</v>
      </c>
      <c r="C104" s="152" t="s">
        <v>1281</v>
      </c>
      <c r="D104" s="152" t="str">
        <f t="shared" si="1"/>
        <v>三重薔薇店1</v>
      </c>
      <c r="E104" s="151">
        <v>1</v>
      </c>
      <c r="F104" s="151" t="s">
        <v>7960</v>
      </c>
      <c r="G104" s="152"/>
      <c r="H104" s="151" t="s">
        <v>7644</v>
      </c>
      <c r="I104" s="153" t="s">
        <v>7645</v>
      </c>
      <c r="J104" s="154" t="s">
        <v>7</v>
      </c>
      <c r="K104" s="155" t="s">
        <v>181</v>
      </c>
      <c r="L104" s="151"/>
      <c r="M104" s="154"/>
      <c r="N104" s="205" t="s">
        <v>7646</v>
      </c>
    </row>
    <row r="105" spans="1:14" ht="22.95" customHeight="1">
      <c r="A105" s="151" t="s">
        <v>7961</v>
      </c>
      <c r="B105" s="151">
        <v>4388</v>
      </c>
      <c r="C105" s="152" t="s">
        <v>1281</v>
      </c>
      <c r="D105" s="152" t="str">
        <f t="shared" si="1"/>
        <v>三重薔薇店2</v>
      </c>
      <c r="E105" s="151">
        <v>2</v>
      </c>
      <c r="F105" s="151" t="s">
        <v>7962</v>
      </c>
      <c r="G105" s="152" t="s">
        <v>7963</v>
      </c>
      <c r="H105" s="151" t="s">
        <v>7693</v>
      </c>
      <c r="I105" s="153" t="s">
        <v>7651</v>
      </c>
      <c r="J105" s="154" t="s">
        <v>7</v>
      </c>
      <c r="K105" s="155" t="s">
        <v>181</v>
      </c>
      <c r="L105" s="151"/>
      <c r="M105" s="154"/>
      <c r="N105" s="205" t="s">
        <v>7646</v>
      </c>
    </row>
    <row r="106" spans="1:14" ht="22.95" customHeight="1">
      <c r="A106" s="151" t="s">
        <v>7964</v>
      </c>
      <c r="B106" s="151" t="s">
        <v>85</v>
      </c>
      <c r="C106" s="152" t="s">
        <v>7965</v>
      </c>
      <c r="D106" s="152" t="str">
        <f t="shared" si="1"/>
        <v>北縣三愛三店1</v>
      </c>
      <c r="E106" s="151">
        <v>1</v>
      </c>
      <c r="F106" s="151" t="s">
        <v>7966</v>
      </c>
      <c r="G106" s="152" t="s">
        <v>7967</v>
      </c>
      <c r="H106" s="151" t="s">
        <v>7650</v>
      </c>
      <c r="I106" s="153" t="s">
        <v>7651</v>
      </c>
      <c r="J106" s="154" t="s">
        <v>7</v>
      </c>
      <c r="K106" s="155" t="s">
        <v>181</v>
      </c>
      <c r="L106" s="151"/>
      <c r="M106" s="154"/>
      <c r="N106" s="205" t="s">
        <v>7646</v>
      </c>
    </row>
    <row r="107" spans="1:14" ht="22.95" customHeight="1">
      <c r="A107" s="151" t="s">
        <v>7968</v>
      </c>
      <c r="B107" s="151" t="s">
        <v>85</v>
      </c>
      <c r="C107" s="152" t="s">
        <v>7965</v>
      </c>
      <c r="D107" s="152" t="str">
        <f t="shared" si="1"/>
        <v>北縣三愛三店2</v>
      </c>
      <c r="E107" s="151">
        <v>2</v>
      </c>
      <c r="F107" s="151" t="s">
        <v>7969</v>
      </c>
      <c r="G107" s="152" t="s">
        <v>7970</v>
      </c>
      <c r="H107" s="151" t="s">
        <v>7650</v>
      </c>
      <c r="I107" s="153" t="s">
        <v>7651</v>
      </c>
      <c r="J107" s="154" t="s">
        <v>7</v>
      </c>
      <c r="K107" s="155" t="s">
        <v>181</v>
      </c>
      <c r="L107" s="151"/>
      <c r="M107" s="154"/>
      <c r="N107" s="205" t="s">
        <v>7646</v>
      </c>
    </row>
    <row r="108" spans="1:14" ht="22.95" customHeight="1">
      <c r="A108" s="151" t="s">
        <v>7971</v>
      </c>
      <c r="B108" s="151" t="s">
        <v>55</v>
      </c>
      <c r="C108" s="152" t="s">
        <v>7972</v>
      </c>
      <c r="D108" s="152" t="str">
        <f t="shared" si="1"/>
        <v>北縣中陽店1</v>
      </c>
      <c r="E108" s="151">
        <v>1</v>
      </c>
      <c r="F108" s="151" t="s">
        <v>7973</v>
      </c>
      <c r="G108" s="152" t="s">
        <v>7974</v>
      </c>
      <c r="H108" s="151" t="s">
        <v>7650</v>
      </c>
      <c r="I108" s="153" t="s">
        <v>7651</v>
      </c>
      <c r="J108" s="154" t="s">
        <v>7</v>
      </c>
      <c r="K108" s="155" t="s">
        <v>181</v>
      </c>
      <c r="L108" s="151"/>
      <c r="M108" s="154"/>
      <c r="N108" s="205" t="s">
        <v>7646</v>
      </c>
    </row>
    <row r="109" spans="1:14" ht="22.95" customHeight="1">
      <c r="A109" s="151" t="s">
        <v>7975</v>
      </c>
      <c r="B109" s="151" t="s">
        <v>55</v>
      </c>
      <c r="C109" s="152" t="s">
        <v>7972</v>
      </c>
      <c r="D109" s="152" t="str">
        <f t="shared" si="1"/>
        <v>北縣中陽店2</v>
      </c>
      <c r="E109" s="151">
        <v>2</v>
      </c>
      <c r="F109" s="151" t="s">
        <v>7976</v>
      </c>
      <c r="G109" s="152" t="s">
        <v>7977</v>
      </c>
      <c r="H109" s="151" t="s">
        <v>7650</v>
      </c>
      <c r="I109" s="153" t="s">
        <v>7651</v>
      </c>
      <c r="J109" s="154" t="s">
        <v>7</v>
      </c>
      <c r="K109" s="155" t="s">
        <v>181</v>
      </c>
      <c r="L109" s="151"/>
      <c r="M109" s="154"/>
      <c r="N109" s="205" t="s">
        <v>7646</v>
      </c>
    </row>
    <row r="110" spans="1:14" ht="22.95" customHeight="1">
      <c r="A110" s="151" t="s">
        <v>7978</v>
      </c>
      <c r="B110" s="151" t="s">
        <v>76</v>
      </c>
      <c r="C110" s="152" t="s">
        <v>897</v>
      </c>
      <c r="D110" s="152" t="str">
        <f t="shared" si="1"/>
        <v>北縣五華三店1</v>
      </c>
      <c r="E110" s="151">
        <v>1</v>
      </c>
      <c r="F110" s="151" t="s">
        <v>7979</v>
      </c>
      <c r="G110" s="152" t="s">
        <v>7980</v>
      </c>
      <c r="H110" s="151" t="s">
        <v>7644</v>
      </c>
      <c r="I110" s="153" t="s">
        <v>7651</v>
      </c>
      <c r="J110" s="154" t="s">
        <v>7</v>
      </c>
      <c r="K110" s="155" t="s">
        <v>181</v>
      </c>
      <c r="L110" s="151"/>
      <c r="M110" s="154"/>
      <c r="N110" s="205" t="s">
        <v>7646</v>
      </c>
    </row>
    <row r="111" spans="1:14" ht="22.95" customHeight="1">
      <c r="A111" s="151" t="s">
        <v>7981</v>
      </c>
      <c r="B111" s="151" t="s">
        <v>76</v>
      </c>
      <c r="C111" s="152" t="s">
        <v>897</v>
      </c>
      <c r="D111" s="152" t="str">
        <f t="shared" si="1"/>
        <v>北縣五華三店2</v>
      </c>
      <c r="E111" s="151">
        <v>2</v>
      </c>
      <c r="F111" s="151" t="s">
        <v>7982</v>
      </c>
      <c r="G111" s="152" t="s">
        <v>7983</v>
      </c>
      <c r="H111" s="151" t="s">
        <v>7644</v>
      </c>
      <c r="I111" s="153" t="s">
        <v>7651</v>
      </c>
      <c r="J111" s="154" t="s">
        <v>7</v>
      </c>
      <c r="K111" s="155" t="s">
        <v>181</v>
      </c>
      <c r="L111" s="151"/>
      <c r="M111" s="154"/>
      <c r="N111" s="205" t="s">
        <v>7646</v>
      </c>
    </row>
    <row r="112" spans="1:14" ht="22.95" customHeight="1">
      <c r="A112" s="151" t="s">
        <v>7984</v>
      </c>
      <c r="B112" s="151" t="s">
        <v>88</v>
      </c>
      <c r="C112" s="152" t="s">
        <v>7985</v>
      </c>
      <c r="D112" s="152" t="str">
        <f t="shared" si="1"/>
        <v>北縣仁和店1</v>
      </c>
      <c r="E112" s="151">
        <v>1</v>
      </c>
      <c r="F112" s="151" t="s">
        <v>7986</v>
      </c>
      <c r="G112" s="152" t="s">
        <v>7987</v>
      </c>
      <c r="H112" s="151" t="s">
        <v>7644</v>
      </c>
      <c r="I112" s="153" t="s">
        <v>7651</v>
      </c>
      <c r="J112" s="154" t="s">
        <v>7</v>
      </c>
      <c r="K112" s="155" t="s">
        <v>181</v>
      </c>
      <c r="L112" s="151"/>
      <c r="M112" s="154"/>
      <c r="N112" s="205" t="s">
        <v>7646</v>
      </c>
    </row>
    <row r="113" spans="1:14" ht="22.95" customHeight="1">
      <c r="A113" s="151" t="s">
        <v>7988</v>
      </c>
      <c r="B113" s="151" t="s">
        <v>88</v>
      </c>
      <c r="C113" s="152" t="s">
        <v>7985</v>
      </c>
      <c r="D113" s="152" t="str">
        <f t="shared" si="1"/>
        <v>北縣仁和店2</v>
      </c>
      <c r="E113" s="151">
        <v>2</v>
      </c>
      <c r="F113" s="151" t="s">
        <v>7989</v>
      </c>
      <c r="G113" s="152" t="s">
        <v>7990</v>
      </c>
      <c r="H113" s="151" t="s">
        <v>7644</v>
      </c>
      <c r="I113" s="153" t="s">
        <v>7645</v>
      </c>
      <c r="J113" s="154" t="s">
        <v>7</v>
      </c>
      <c r="K113" s="155" t="s">
        <v>181</v>
      </c>
      <c r="L113" s="151"/>
      <c r="M113" s="154"/>
      <c r="N113" s="205" t="s">
        <v>7646</v>
      </c>
    </row>
    <row r="114" spans="1:14" ht="22.95" customHeight="1">
      <c r="A114" s="151" t="s">
        <v>7991</v>
      </c>
      <c r="B114" s="151">
        <v>3840</v>
      </c>
      <c r="C114" s="152" t="s">
        <v>728</v>
      </c>
      <c r="D114" s="152" t="str">
        <f t="shared" si="1"/>
        <v>北縣天龍店1</v>
      </c>
      <c r="E114" s="151">
        <v>1</v>
      </c>
      <c r="F114" s="151" t="s">
        <v>7992</v>
      </c>
      <c r="G114" s="152" t="s">
        <v>7993</v>
      </c>
      <c r="H114" s="151" t="s">
        <v>7650</v>
      </c>
      <c r="I114" s="153" t="s">
        <v>7651</v>
      </c>
      <c r="J114" s="154" t="s">
        <v>7</v>
      </c>
      <c r="K114" s="155" t="s">
        <v>181</v>
      </c>
      <c r="L114" s="151"/>
      <c r="M114" s="154"/>
      <c r="N114" s="205" t="s">
        <v>7646</v>
      </c>
    </row>
    <row r="115" spans="1:14" ht="22.95" customHeight="1">
      <c r="A115" s="151" t="s">
        <v>7994</v>
      </c>
      <c r="B115" s="151">
        <v>3840</v>
      </c>
      <c r="C115" s="152" t="s">
        <v>728</v>
      </c>
      <c r="D115" s="152" t="str">
        <f t="shared" si="1"/>
        <v>北縣天龍店2</v>
      </c>
      <c r="E115" s="151">
        <v>2</v>
      </c>
      <c r="F115" s="151" t="s">
        <v>7995</v>
      </c>
      <c r="G115" s="152" t="s">
        <v>7996</v>
      </c>
      <c r="H115" s="151" t="s">
        <v>7693</v>
      </c>
      <c r="I115" s="153" t="s">
        <v>7645</v>
      </c>
      <c r="J115" s="154" t="s">
        <v>7</v>
      </c>
      <c r="K115" s="155" t="s">
        <v>181</v>
      </c>
      <c r="L115" s="151"/>
      <c r="M115" s="154"/>
      <c r="N115" s="205" t="s">
        <v>7646</v>
      </c>
    </row>
    <row r="116" spans="1:14" ht="22.95" customHeight="1">
      <c r="A116" s="151" t="s">
        <v>7997</v>
      </c>
      <c r="B116" s="151">
        <v>2302</v>
      </c>
      <c r="C116" s="152" t="s">
        <v>7998</v>
      </c>
      <c r="D116" s="152" t="str">
        <f t="shared" si="1"/>
        <v>北縣重安店1</v>
      </c>
      <c r="E116" s="151">
        <v>1</v>
      </c>
      <c r="F116" s="151" t="s">
        <v>7999</v>
      </c>
      <c r="G116" s="152"/>
      <c r="H116" s="151" t="s">
        <v>7644</v>
      </c>
      <c r="I116" s="153" t="s">
        <v>7651</v>
      </c>
      <c r="J116" s="154" t="s">
        <v>7</v>
      </c>
      <c r="K116" s="155" t="s">
        <v>181</v>
      </c>
      <c r="L116" s="151"/>
      <c r="M116" s="154"/>
      <c r="N116" s="205" t="s">
        <v>7646</v>
      </c>
    </row>
    <row r="117" spans="1:14" ht="22.95" customHeight="1">
      <c r="A117" s="151" t="s">
        <v>8000</v>
      </c>
      <c r="B117" s="151">
        <v>2302</v>
      </c>
      <c r="C117" s="152" t="s">
        <v>7998</v>
      </c>
      <c r="D117" s="152" t="str">
        <f t="shared" si="1"/>
        <v>北縣重安店2</v>
      </c>
      <c r="E117" s="151">
        <v>2</v>
      </c>
      <c r="F117" s="151" t="s">
        <v>8001</v>
      </c>
      <c r="G117" s="152" t="s">
        <v>8002</v>
      </c>
      <c r="H117" s="151" t="s">
        <v>7644</v>
      </c>
      <c r="I117" s="153" t="s">
        <v>7651</v>
      </c>
      <c r="J117" s="154" t="s">
        <v>7</v>
      </c>
      <c r="K117" s="155" t="s">
        <v>181</v>
      </c>
      <c r="L117" s="151"/>
      <c r="M117" s="154"/>
      <c r="N117" s="205" t="s">
        <v>7646</v>
      </c>
    </row>
    <row r="118" spans="1:14" ht="22.95" customHeight="1">
      <c r="A118" s="151" t="s">
        <v>8003</v>
      </c>
      <c r="B118" s="151">
        <v>3362</v>
      </c>
      <c r="C118" s="152" t="s">
        <v>8004</v>
      </c>
      <c r="D118" s="152" t="str">
        <f t="shared" si="1"/>
        <v>北縣重武店2</v>
      </c>
      <c r="E118" s="151">
        <v>2</v>
      </c>
      <c r="F118" s="151" t="s">
        <v>8005</v>
      </c>
      <c r="G118" s="152" t="s">
        <v>8006</v>
      </c>
      <c r="H118" s="151" t="s">
        <v>7650</v>
      </c>
      <c r="I118" s="153" t="s">
        <v>7651</v>
      </c>
      <c r="J118" s="154" t="s">
        <v>7</v>
      </c>
      <c r="K118" s="155" t="s">
        <v>181</v>
      </c>
      <c r="L118" s="151"/>
      <c r="M118" s="154"/>
      <c r="N118" s="205" t="s">
        <v>7646</v>
      </c>
    </row>
    <row r="119" spans="1:14" ht="22.95" customHeight="1">
      <c r="A119" s="151" t="s">
        <v>8007</v>
      </c>
      <c r="B119" s="151">
        <v>2209</v>
      </c>
      <c r="C119" s="152" t="s">
        <v>8008</v>
      </c>
      <c r="D119" s="152" t="str">
        <f t="shared" si="1"/>
        <v>北縣重強店2</v>
      </c>
      <c r="E119" s="151">
        <v>2</v>
      </c>
      <c r="F119" s="151" t="s">
        <v>8009</v>
      </c>
      <c r="G119" s="152" t="s">
        <v>8010</v>
      </c>
      <c r="H119" s="151" t="s">
        <v>7644</v>
      </c>
      <c r="I119" s="153" t="s">
        <v>7651</v>
      </c>
      <c r="J119" s="154" t="s">
        <v>7</v>
      </c>
      <c r="K119" s="155" t="s">
        <v>181</v>
      </c>
      <c r="L119" s="151"/>
      <c r="M119" s="154"/>
      <c r="N119" s="205" t="s">
        <v>7646</v>
      </c>
    </row>
    <row r="120" spans="1:14" ht="22.95" customHeight="1">
      <c r="A120" s="151" t="s">
        <v>8011</v>
      </c>
      <c r="B120" s="151">
        <v>3601</v>
      </c>
      <c r="C120" s="152" t="s">
        <v>8012</v>
      </c>
      <c r="D120" s="152" t="str">
        <f t="shared" si="1"/>
        <v>北縣重富店1</v>
      </c>
      <c r="E120" s="151">
        <v>1</v>
      </c>
      <c r="F120" s="151" t="s">
        <v>8013</v>
      </c>
      <c r="G120" s="152" t="s">
        <v>8014</v>
      </c>
      <c r="H120" s="151" t="s">
        <v>7644</v>
      </c>
      <c r="I120" s="153" t="s">
        <v>7651</v>
      </c>
      <c r="J120" s="154" t="s">
        <v>7</v>
      </c>
      <c r="K120" s="155" t="s">
        <v>181</v>
      </c>
      <c r="L120" s="151"/>
      <c r="M120" s="154"/>
      <c r="N120" s="205" t="s">
        <v>7646</v>
      </c>
    </row>
    <row r="121" spans="1:14" ht="22.95" customHeight="1">
      <c r="A121" s="151" t="s">
        <v>8015</v>
      </c>
      <c r="B121" s="151">
        <v>3601</v>
      </c>
      <c r="C121" s="152" t="s">
        <v>8012</v>
      </c>
      <c r="D121" s="152" t="str">
        <f t="shared" si="1"/>
        <v>北縣重富店2</v>
      </c>
      <c r="E121" s="151">
        <v>2</v>
      </c>
      <c r="F121" s="151" t="s">
        <v>8016</v>
      </c>
      <c r="G121" s="152" t="s">
        <v>8017</v>
      </c>
      <c r="H121" s="151" t="s">
        <v>7644</v>
      </c>
      <c r="I121" s="153" t="s">
        <v>7651</v>
      </c>
      <c r="J121" s="154" t="s">
        <v>7</v>
      </c>
      <c r="K121" s="155" t="s">
        <v>181</v>
      </c>
      <c r="L121" s="151"/>
      <c r="M121" s="154"/>
      <c r="N121" s="205" t="s">
        <v>7646</v>
      </c>
    </row>
    <row r="122" spans="1:14" ht="22.95" customHeight="1">
      <c r="A122" s="151" t="s">
        <v>8018</v>
      </c>
      <c r="B122" s="151">
        <v>2837</v>
      </c>
      <c r="C122" s="152" t="s">
        <v>8019</v>
      </c>
      <c r="D122" s="152" t="str">
        <f t="shared" si="1"/>
        <v>北縣重萬店1</v>
      </c>
      <c r="E122" s="151">
        <v>1</v>
      </c>
      <c r="F122" s="151" t="s">
        <v>8020</v>
      </c>
      <c r="G122" s="152" t="s">
        <v>8021</v>
      </c>
      <c r="H122" s="151" t="s">
        <v>7650</v>
      </c>
      <c r="I122" s="153" t="s">
        <v>7651</v>
      </c>
      <c r="J122" s="154" t="s">
        <v>7</v>
      </c>
      <c r="K122" s="155" t="s">
        <v>181</v>
      </c>
      <c r="L122" s="151"/>
      <c r="M122" s="154"/>
      <c r="N122" s="205" t="s">
        <v>7646</v>
      </c>
    </row>
    <row r="123" spans="1:14" ht="22.95" customHeight="1">
      <c r="A123" s="151" t="s">
        <v>8022</v>
      </c>
      <c r="B123" s="151">
        <v>2837</v>
      </c>
      <c r="C123" s="152" t="s">
        <v>8019</v>
      </c>
      <c r="D123" s="152" t="str">
        <f t="shared" si="1"/>
        <v>北縣重萬店2</v>
      </c>
      <c r="E123" s="151">
        <v>2</v>
      </c>
      <c r="F123" s="151" t="s">
        <v>8023</v>
      </c>
      <c r="G123" s="152" t="s">
        <v>8024</v>
      </c>
      <c r="H123" s="151" t="s">
        <v>7650</v>
      </c>
      <c r="I123" s="153" t="s">
        <v>7645</v>
      </c>
      <c r="J123" s="154" t="s">
        <v>7</v>
      </c>
      <c r="K123" s="155" t="s">
        <v>181</v>
      </c>
      <c r="L123" s="151"/>
      <c r="M123" s="154"/>
      <c r="N123" s="205" t="s">
        <v>7646</v>
      </c>
    </row>
    <row r="124" spans="1:14" ht="22.95" customHeight="1">
      <c r="A124" s="151" t="s">
        <v>8025</v>
      </c>
      <c r="B124" s="151">
        <v>2321</v>
      </c>
      <c r="C124" s="152" t="s">
        <v>8026</v>
      </c>
      <c r="D124" s="152" t="str">
        <f t="shared" si="1"/>
        <v>北縣重鑫店1</v>
      </c>
      <c r="E124" s="151">
        <v>1</v>
      </c>
      <c r="F124" s="151" t="s">
        <v>8027</v>
      </c>
      <c r="G124" s="152" t="s">
        <v>8028</v>
      </c>
      <c r="H124" s="151" t="s">
        <v>7644</v>
      </c>
      <c r="I124" s="153" t="s">
        <v>7651</v>
      </c>
      <c r="J124" s="154" t="s">
        <v>7</v>
      </c>
      <c r="K124" s="155" t="s">
        <v>181</v>
      </c>
      <c r="L124" s="151"/>
      <c r="M124" s="154"/>
      <c r="N124" s="205" t="s">
        <v>7646</v>
      </c>
    </row>
    <row r="125" spans="1:14" ht="22.95" customHeight="1">
      <c r="A125" s="151" t="s">
        <v>8029</v>
      </c>
      <c r="B125" s="151">
        <v>2321</v>
      </c>
      <c r="C125" s="152" t="s">
        <v>8026</v>
      </c>
      <c r="D125" s="152" t="str">
        <f t="shared" si="1"/>
        <v>北縣重鑫店2</v>
      </c>
      <c r="E125" s="151">
        <v>2</v>
      </c>
      <c r="F125" s="151" t="s">
        <v>8030</v>
      </c>
      <c r="G125" s="152" t="s">
        <v>8031</v>
      </c>
      <c r="H125" s="151" t="s">
        <v>7644</v>
      </c>
      <c r="I125" s="153" t="s">
        <v>7651</v>
      </c>
      <c r="J125" s="154" t="s">
        <v>7</v>
      </c>
      <c r="K125" s="155" t="s">
        <v>181</v>
      </c>
      <c r="L125" s="151"/>
      <c r="M125" s="154"/>
      <c r="N125" s="205" t="s">
        <v>7646</v>
      </c>
    </row>
    <row r="126" spans="1:14" ht="22.95" customHeight="1">
      <c r="A126" s="151" t="s">
        <v>8032</v>
      </c>
      <c r="B126" s="151" t="s">
        <v>58</v>
      </c>
      <c r="C126" s="152" t="s">
        <v>482</v>
      </c>
      <c r="D126" s="152" t="str">
        <f t="shared" si="1"/>
        <v>北縣溪尾二店1</v>
      </c>
      <c r="E126" s="151">
        <v>1</v>
      </c>
      <c r="F126" s="151" t="s">
        <v>8033</v>
      </c>
      <c r="G126" s="152" t="s">
        <v>8034</v>
      </c>
      <c r="H126" s="151" t="s">
        <v>7650</v>
      </c>
      <c r="I126" s="153" t="s">
        <v>7651</v>
      </c>
      <c r="J126" s="154" t="s">
        <v>7</v>
      </c>
      <c r="K126" s="155" t="s">
        <v>181</v>
      </c>
      <c r="L126" s="151"/>
      <c r="M126" s="154"/>
      <c r="N126" s="205" t="s">
        <v>7646</v>
      </c>
    </row>
    <row r="127" spans="1:14" ht="22.95" customHeight="1">
      <c r="A127" s="151" t="s">
        <v>8035</v>
      </c>
      <c r="B127" s="151" t="s">
        <v>58</v>
      </c>
      <c r="C127" s="152" t="s">
        <v>482</v>
      </c>
      <c r="D127" s="152" t="str">
        <f t="shared" si="1"/>
        <v>北縣溪尾二店2</v>
      </c>
      <c r="E127" s="151">
        <v>2</v>
      </c>
      <c r="F127" s="151" t="s">
        <v>8036</v>
      </c>
      <c r="G127" s="152" t="s">
        <v>8037</v>
      </c>
      <c r="H127" s="151" t="s">
        <v>7650</v>
      </c>
      <c r="I127" s="153" t="s">
        <v>7651</v>
      </c>
      <c r="J127" s="154" t="s">
        <v>7</v>
      </c>
      <c r="K127" s="155" t="s">
        <v>181</v>
      </c>
      <c r="L127" s="151"/>
      <c r="M127" s="154"/>
      <c r="N127" s="205" t="s">
        <v>7646</v>
      </c>
    </row>
    <row r="128" spans="1:14" ht="22.95" customHeight="1">
      <c r="A128" s="151" t="s">
        <v>8038</v>
      </c>
      <c r="B128" s="151">
        <v>2535</v>
      </c>
      <c r="C128" s="152" t="s">
        <v>1012</v>
      </c>
      <c r="D128" s="152" t="str">
        <f t="shared" si="1"/>
        <v>五股五工店1</v>
      </c>
      <c r="E128" s="151">
        <v>1</v>
      </c>
      <c r="F128" s="151" t="s">
        <v>8039</v>
      </c>
      <c r="G128" s="152" t="s">
        <v>8040</v>
      </c>
      <c r="H128" s="151" t="s">
        <v>7693</v>
      </c>
      <c r="I128" s="153" t="s">
        <v>7651</v>
      </c>
      <c r="J128" s="154" t="s">
        <v>10</v>
      </c>
      <c r="K128" s="155" t="s">
        <v>181</v>
      </c>
      <c r="L128" s="151"/>
      <c r="M128" s="154"/>
      <c r="N128" s="205" t="s">
        <v>7646</v>
      </c>
    </row>
    <row r="129" spans="1:14" ht="22.95" customHeight="1">
      <c r="A129" s="151" t="s">
        <v>8041</v>
      </c>
      <c r="B129" s="151" t="s">
        <v>93</v>
      </c>
      <c r="C129" s="152" t="s">
        <v>248</v>
      </c>
      <c r="D129" s="152" t="str">
        <f t="shared" si="1"/>
        <v>五股訓練教室1</v>
      </c>
      <c r="E129" s="151">
        <v>1</v>
      </c>
      <c r="F129" s="151" t="s">
        <v>8042</v>
      </c>
      <c r="G129" s="152" t="s">
        <v>8043</v>
      </c>
      <c r="H129" s="151" t="s">
        <v>7650</v>
      </c>
      <c r="I129" s="153" t="s">
        <v>7651</v>
      </c>
      <c r="J129" s="154" t="s">
        <v>10</v>
      </c>
      <c r="K129" s="155" t="s">
        <v>181</v>
      </c>
      <c r="L129" s="151" t="s">
        <v>94</v>
      </c>
      <c r="M129" s="154"/>
      <c r="N129" s="205" t="s">
        <v>7646</v>
      </c>
    </row>
    <row r="130" spans="1:14" ht="22.95" customHeight="1">
      <c r="A130" s="151" t="s">
        <v>8044</v>
      </c>
      <c r="B130" s="151">
        <v>3227</v>
      </c>
      <c r="C130" s="152" t="s">
        <v>997</v>
      </c>
      <c r="D130" s="152" t="str">
        <f t="shared" ref="D130:D193" si="2">C130&amp;E130</f>
        <v>五股四維店2</v>
      </c>
      <c r="E130" s="151">
        <v>2</v>
      </c>
      <c r="F130" s="151" t="s">
        <v>8045</v>
      </c>
      <c r="G130" s="152" t="s">
        <v>8046</v>
      </c>
      <c r="H130" s="151" t="s">
        <v>7644</v>
      </c>
      <c r="I130" s="153" t="s">
        <v>7651</v>
      </c>
      <c r="J130" s="154" t="s">
        <v>10</v>
      </c>
      <c r="K130" s="155" t="s">
        <v>181</v>
      </c>
      <c r="L130" s="151"/>
      <c r="M130" s="154"/>
      <c r="N130" s="205" t="s">
        <v>7646</v>
      </c>
    </row>
    <row r="131" spans="1:14" ht="22.95" customHeight="1">
      <c r="A131" s="151" t="s">
        <v>8047</v>
      </c>
      <c r="B131" s="151">
        <v>4801</v>
      </c>
      <c r="C131" s="152" t="s">
        <v>1348</v>
      </c>
      <c r="D131" s="152" t="str">
        <f t="shared" si="2"/>
        <v>五股成州店1</v>
      </c>
      <c r="E131" s="151">
        <v>1</v>
      </c>
      <c r="F131" s="151" t="s">
        <v>8048</v>
      </c>
      <c r="G131" s="152" t="s">
        <v>8049</v>
      </c>
      <c r="H131" s="151" t="s">
        <v>7693</v>
      </c>
      <c r="I131" s="153" t="s">
        <v>7651</v>
      </c>
      <c r="J131" s="154" t="s">
        <v>10</v>
      </c>
      <c r="K131" s="155" t="s">
        <v>181</v>
      </c>
      <c r="L131" s="151"/>
      <c r="M131" s="154"/>
      <c r="N131" s="205" t="s">
        <v>7646</v>
      </c>
    </row>
    <row r="132" spans="1:14" ht="22.95" customHeight="1">
      <c r="A132" s="151" t="s">
        <v>8050</v>
      </c>
      <c r="B132" s="151">
        <v>4801</v>
      </c>
      <c r="C132" s="152" t="s">
        <v>1348</v>
      </c>
      <c r="D132" s="152" t="str">
        <f t="shared" si="2"/>
        <v>五股成州店2</v>
      </c>
      <c r="E132" s="151">
        <v>2</v>
      </c>
      <c r="F132" s="151" t="s">
        <v>8051</v>
      </c>
      <c r="G132" s="152" t="s">
        <v>8052</v>
      </c>
      <c r="H132" s="151" t="s">
        <v>7693</v>
      </c>
      <c r="I132" s="153" t="s">
        <v>7651</v>
      </c>
      <c r="J132" s="154" t="s">
        <v>10</v>
      </c>
      <c r="K132" s="155" t="s">
        <v>181</v>
      </c>
      <c r="L132" s="151"/>
      <c r="M132" s="154"/>
      <c r="N132" s="205" t="s">
        <v>7646</v>
      </c>
    </row>
    <row r="133" spans="1:14" ht="22.95" customHeight="1">
      <c r="A133" s="151" t="s">
        <v>8053</v>
      </c>
      <c r="B133" s="151">
        <v>4819</v>
      </c>
      <c r="C133" s="152" t="s">
        <v>1351</v>
      </c>
      <c r="D133" s="152" t="str">
        <f t="shared" si="2"/>
        <v>五股凌雲店1</v>
      </c>
      <c r="E133" s="151">
        <v>1</v>
      </c>
      <c r="F133" s="151" t="s">
        <v>8054</v>
      </c>
      <c r="G133" s="152" t="s">
        <v>8055</v>
      </c>
      <c r="H133" s="151" t="s">
        <v>7650</v>
      </c>
      <c r="I133" s="153" t="s">
        <v>7651</v>
      </c>
      <c r="J133" s="154" t="s">
        <v>10</v>
      </c>
      <c r="K133" s="155" t="s">
        <v>181</v>
      </c>
      <c r="L133" s="151"/>
      <c r="M133" s="154"/>
      <c r="N133" s="205" t="s">
        <v>7646</v>
      </c>
    </row>
    <row r="134" spans="1:14" ht="22.95" customHeight="1">
      <c r="A134" s="151" t="s">
        <v>8056</v>
      </c>
      <c r="B134" s="151">
        <v>4819</v>
      </c>
      <c r="C134" s="152" t="s">
        <v>1351</v>
      </c>
      <c r="D134" s="152" t="str">
        <f t="shared" si="2"/>
        <v>五股凌雲店2</v>
      </c>
      <c r="E134" s="151">
        <v>2</v>
      </c>
      <c r="F134" s="151" t="s">
        <v>8057</v>
      </c>
      <c r="G134" s="152" t="s">
        <v>8058</v>
      </c>
      <c r="H134" s="151" t="s">
        <v>7650</v>
      </c>
      <c r="I134" s="153" t="s">
        <v>7651</v>
      </c>
      <c r="J134" s="154" t="s">
        <v>10</v>
      </c>
      <c r="K134" s="155" t="s">
        <v>181</v>
      </c>
      <c r="L134" s="151"/>
      <c r="M134" s="154"/>
      <c r="N134" s="205" t="s">
        <v>7646</v>
      </c>
    </row>
    <row r="135" spans="1:14" ht="22.95" customHeight="1">
      <c r="A135" s="151" t="s">
        <v>8059</v>
      </c>
      <c r="B135" s="151">
        <v>2390</v>
      </c>
      <c r="C135" s="152" t="s">
        <v>1495</v>
      </c>
      <c r="D135" s="152" t="str">
        <f t="shared" si="2"/>
        <v>五股產業園區2</v>
      </c>
      <c r="E135" s="151">
        <v>2</v>
      </c>
      <c r="F135" s="151" t="s">
        <v>8060</v>
      </c>
      <c r="G135" s="152" t="s">
        <v>8061</v>
      </c>
      <c r="H135" s="151" t="s">
        <v>7693</v>
      </c>
      <c r="I135" s="153" t="s">
        <v>7651</v>
      </c>
      <c r="J135" s="154" t="s">
        <v>10</v>
      </c>
      <c r="K135" s="155" t="s">
        <v>181</v>
      </c>
      <c r="L135" s="151"/>
      <c r="M135" s="154"/>
      <c r="N135" s="205" t="s">
        <v>7646</v>
      </c>
    </row>
    <row r="136" spans="1:14" ht="22.95" customHeight="1">
      <c r="A136" s="151" t="s">
        <v>8062</v>
      </c>
      <c r="B136" s="151">
        <v>3921</v>
      </c>
      <c r="C136" s="152" t="s">
        <v>1728</v>
      </c>
      <c r="D136" s="152" t="str">
        <f t="shared" si="2"/>
        <v>五股福鑫店1</v>
      </c>
      <c r="E136" s="151">
        <v>1</v>
      </c>
      <c r="F136" s="151" t="s">
        <v>8063</v>
      </c>
      <c r="G136" s="152" t="s">
        <v>8064</v>
      </c>
      <c r="H136" s="151" t="s">
        <v>7650</v>
      </c>
      <c r="I136" s="153" t="s">
        <v>7651</v>
      </c>
      <c r="J136" s="154" t="s">
        <v>10</v>
      </c>
      <c r="K136" s="155" t="s">
        <v>181</v>
      </c>
      <c r="L136" s="151"/>
      <c r="M136" s="154"/>
      <c r="N136" s="205" t="s">
        <v>7646</v>
      </c>
    </row>
    <row r="137" spans="1:14" ht="22.95" customHeight="1">
      <c r="A137" s="151" t="s">
        <v>8065</v>
      </c>
      <c r="B137" s="151">
        <v>3921</v>
      </c>
      <c r="C137" s="152" t="s">
        <v>1728</v>
      </c>
      <c r="D137" s="152" t="str">
        <f t="shared" si="2"/>
        <v>五股福鑫店2</v>
      </c>
      <c r="E137" s="151">
        <v>2</v>
      </c>
      <c r="F137" s="151" t="s">
        <v>8066</v>
      </c>
      <c r="G137" s="152"/>
      <c r="H137" s="151" t="s">
        <v>7650</v>
      </c>
      <c r="I137" s="153" t="s">
        <v>7651</v>
      </c>
      <c r="J137" s="154" t="s">
        <v>10</v>
      </c>
      <c r="K137" s="155" t="s">
        <v>181</v>
      </c>
      <c r="L137" s="151"/>
      <c r="M137" s="154"/>
      <c r="N137" s="205" t="s">
        <v>7646</v>
      </c>
    </row>
    <row r="138" spans="1:14" ht="22.95" customHeight="1">
      <c r="A138" s="151" t="s">
        <v>8067</v>
      </c>
      <c r="B138" s="151">
        <v>2691</v>
      </c>
      <c r="C138" s="152" t="s">
        <v>803</v>
      </c>
      <c r="D138" s="152" t="str">
        <f t="shared" si="2"/>
        <v>五股興珍店1</v>
      </c>
      <c r="E138" s="151">
        <v>1</v>
      </c>
      <c r="F138" s="151" t="s">
        <v>8068</v>
      </c>
      <c r="G138" s="152" t="s">
        <v>8069</v>
      </c>
      <c r="H138" s="151" t="s">
        <v>7650</v>
      </c>
      <c r="I138" s="153" t="s">
        <v>7651</v>
      </c>
      <c r="J138" s="154" t="s">
        <v>10</v>
      </c>
      <c r="K138" s="155" t="s">
        <v>181</v>
      </c>
      <c r="L138" s="151"/>
      <c r="M138" s="154"/>
      <c r="N138" s="205" t="s">
        <v>7646</v>
      </c>
    </row>
    <row r="139" spans="1:14" ht="22.95" customHeight="1">
      <c r="A139" s="151" t="s">
        <v>8070</v>
      </c>
      <c r="B139" s="151">
        <v>2691</v>
      </c>
      <c r="C139" s="152" t="s">
        <v>803</v>
      </c>
      <c r="D139" s="152" t="str">
        <f t="shared" si="2"/>
        <v>五股興珍店2</v>
      </c>
      <c r="E139" s="151">
        <v>2</v>
      </c>
      <c r="F139" s="151" t="s">
        <v>8071</v>
      </c>
      <c r="G139" s="152" t="s">
        <v>8072</v>
      </c>
      <c r="H139" s="151" t="s">
        <v>7650</v>
      </c>
      <c r="I139" s="153" t="s">
        <v>7651</v>
      </c>
      <c r="J139" s="154" t="s">
        <v>10</v>
      </c>
      <c r="K139" s="155" t="s">
        <v>181</v>
      </c>
      <c r="L139" s="151"/>
      <c r="M139" s="154"/>
      <c r="N139" s="205" t="s">
        <v>7646</v>
      </c>
    </row>
    <row r="140" spans="1:14" ht="22.95" customHeight="1">
      <c r="A140" s="151" t="s">
        <v>8073</v>
      </c>
      <c r="B140" s="151">
        <v>2325</v>
      </c>
      <c r="C140" s="152" t="s">
        <v>1343</v>
      </c>
      <c r="D140" s="152" t="str">
        <f t="shared" si="2"/>
        <v>北縣五泰店1</v>
      </c>
      <c r="E140" s="151">
        <v>1</v>
      </c>
      <c r="F140" s="151" t="s">
        <v>8074</v>
      </c>
      <c r="G140" s="152" t="s">
        <v>8075</v>
      </c>
      <c r="H140" s="151" t="s">
        <v>7644</v>
      </c>
      <c r="I140" s="153" t="s">
        <v>7651</v>
      </c>
      <c r="J140" s="154" t="s">
        <v>10</v>
      </c>
      <c r="K140" s="155" t="s">
        <v>181</v>
      </c>
      <c r="L140" s="151"/>
      <c r="M140" s="154"/>
      <c r="N140" s="205" t="s">
        <v>7646</v>
      </c>
    </row>
    <row r="141" spans="1:14" ht="22.95" customHeight="1">
      <c r="A141" s="151" t="s">
        <v>8076</v>
      </c>
      <c r="B141" s="151">
        <v>2325</v>
      </c>
      <c r="C141" s="152" t="s">
        <v>1343</v>
      </c>
      <c r="D141" s="152" t="str">
        <f t="shared" si="2"/>
        <v>北縣五泰店2</v>
      </c>
      <c r="E141" s="151">
        <v>2</v>
      </c>
      <c r="F141" s="151" t="s">
        <v>8077</v>
      </c>
      <c r="G141" s="152" t="s">
        <v>8078</v>
      </c>
      <c r="H141" s="151" t="s">
        <v>7644</v>
      </c>
      <c r="I141" s="153" t="s">
        <v>7651</v>
      </c>
      <c r="J141" s="154" t="s">
        <v>10</v>
      </c>
      <c r="K141" s="155" t="s">
        <v>181</v>
      </c>
      <c r="L141" s="151"/>
      <c r="M141" s="154"/>
      <c r="N141" s="205" t="s">
        <v>7646</v>
      </c>
    </row>
    <row r="142" spans="1:14" ht="22.95" customHeight="1">
      <c r="A142" s="151" t="s">
        <v>8079</v>
      </c>
      <c r="B142" s="151">
        <v>3770</v>
      </c>
      <c r="C142" s="152" t="s">
        <v>1302</v>
      </c>
      <c r="D142" s="152" t="str">
        <f t="shared" si="2"/>
        <v>北縣西雲店2</v>
      </c>
      <c r="E142" s="151">
        <v>2</v>
      </c>
      <c r="F142" s="151" t="s">
        <v>8080</v>
      </c>
      <c r="G142" s="152" t="s">
        <v>8081</v>
      </c>
      <c r="H142" s="151" t="s">
        <v>7650</v>
      </c>
      <c r="I142" s="153" t="s">
        <v>7651</v>
      </c>
      <c r="J142" s="154" t="s">
        <v>10</v>
      </c>
      <c r="K142" s="155" t="s">
        <v>181</v>
      </c>
      <c r="L142" s="151"/>
      <c r="M142" s="154"/>
      <c r="N142" s="205" t="s">
        <v>7646</v>
      </c>
    </row>
    <row r="143" spans="1:14" ht="22.95" customHeight="1">
      <c r="A143" s="151" t="s">
        <v>8082</v>
      </c>
      <c r="B143" s="151">
        <v>4845</v>
      </c>
      <c r="C143" s="152" t="s">
        <v>2324</v>
      </c>
      <c r="D143" s="152" t="str">
        <f t="shared" si="2"/>
        <v>石門海角店1</v>
      </c>
      <c r="E143" s="151">
        <v>1</v>
      </c>
      <c r="F143" s="151" t="s">
        <v>8083</v>
      </c>
      <c r="G143" s="152" t="s">
        <v>8084</v>
      </c>
      <c r="H143" s="151" t="s">
        <v>7650</v>
      </c>
      <c r="I143" s="153" t="s">
        <v>7651</v>
      </c>
      <c r="J143" s="154" t="s">
        <v>1</v>
      </c>
      <c r="K143" s="155" t="s">
        <v>181</v>
      </c>
      <c r="L143" s="151"/>
      <c r="M143" s="154"/>
      <c r="N143" s="205" t="s">
        <v>7646</v>
      </c>
    </row>
    <row r="144" spans="1:14" ht="22.95" customHeight="1">
      <c r="A144" s="151" t="s">
        <v>8085</v>
      </c>
      <c r="B144" s="151">
        <v>4845</v>
      </c>
      <c r="C144" s="152" t="s">
        <v>2324</v>
      </c>
      <c r="D144" s="152" t="str">
        <f t="shared" si="2"/>
        <v>石門海角店2</v>
      </c>
      <c r="E144" s="151">
        <v>2</v>
      </c>
      <c r="F144" s="151" t="s">
        <v>8086</v>
      </c>
      <c r="G144" s="152" t="s">
        <v>8087</v>
      </c>
      <c r="H144" s="151" t="s">
        <v>7650</v>
      </c>
      <c r="I144" s="153" t="s">
        <v>7651</v>
      </c>
      <c r="J144" s="154" t="s">
        <v>1</v>
      </c>
      <c r="K144" s="155" t="s">
        <v>181</v>
      </c>
      <c r="L144" s="151"/>
      <c r="M144" s="154"/>
      <c r="N144" s="205" t="s">
        <v>7646</v>
      </c>
    </row>
    <row r="145" spans="1:14" ht="22.95" customHeight="1">
      <c r="A145" s="151" t="s">
        <v>8088</v>
      </c>
      <c r="B145" s="151">
        <v>3752</v>
      </c>
      <c r="C145" s="152" t="s">
        <v>1024</v>
      </c>
      <c r="D145" s="152" t="str">
        <f t="shared" si="2"/>
        <v>板橋豫章店1</v>
      </c>
      <c r="E145" s="151">
        <v>1</v>
      </c>
      <c r="F145" s="151" t="s">
        <v>8089</v>
      </c>
      <c r="G145" s="152" t="s">
        <v>8090</v>
      </c>
      <c r="H145" s="151" t="s">
        <v>7644</v>
      </c>
      <c r="I145" s="153" t="s">
        <v>7651</v>
      </c>
      <c r="J145" s="154" t="s">
        <v>14</v>
      </c>
      <c r="K145" s="155" t="s">
        <v>181</v>
      </c>
      <c r="L145" s="151" t="s">
        <v>81</v>
      </c>
      <c r="M145" s="154"/>
      <c r="N145" s="205" t="s">
        <v>7646</v>
      </c>
    </row>
    <row r="146" spans="1:14" ht="22.95" customHeight="1">
      <c r="A146" s="151" t="s">
        <v>8091</v>
      </c>
      <c r="B146" s="151">
        <v>3752</v>
      </c>
      <c r="C146" s="152" t="s">
        <v>1024</v>
      </c>
      <c r="D146" s="152" t="str">
        <f t="shared" si="2"/>
        <v>板橋豫章店2</v>
      </c>
      <c r="E146" s="151">
        <v>2</v>
      </c>
      <c r="F146" s="151" t="s">
        <v>8092</v>
      </c>
      <c r="G146" s="152" t="s">
        <v>8093</v>
      </c>
      <c r="H146" s="151" t="s">
        <v>7644</v>
      </c>
      <c r="I146" s="153" t="s">
        <v>7651</v>
      </c>
      <c r="J146" s="154" t="s">
        <v>14</v>
      </c>
      <c r="K146" s="155" t="s">
        <v>181</v>
      </c>
      <c r="L146" s="151" t="s">
        <v>81</v>
      </c>
      <c r="M146" s="154"/>
      <c r="N146" s="205" t="s">
        <v>7646</v>
      </c>
    </row>
    <row r="147" spans="1:14" ht="22.95" customHeight="1">
      <c r="A147" s="151" t="s">
        <v>8094</v>
      </c>
      <c r="B147" s="151" t="s">
        <v>51</v>
      </c>
      <c r="C147" s="152" t="s">
        <v>7125</v>
      </c>
      <c r="D147" s="152" t="str">
        <f t="shared" si="2"/>
        <v>北縣府中店1</v>
      </c>
      <c r="E147" s="151">
        <v>1</v>
      </c>
      <c r="F147" s="151" t="s">
        <v>8095</v>
      </c>
      <c r="G147" s="152" t="s">
        <v>8096</v>
      </c>
      <c r="H147" s="151" t="s">
        <v>7650</v>
      </c>
      <c r="I147" s="153" t="s">
        <v>7651</v>
      </c>
      <c r="J147" s="154" t="s">
        <v>14</v>
      </c>
      <c r="K147" s="155" t="s">
        <v>181</v>
      </c>
      <c r="L147" s="151"/>
      <c r="M147" s="154"/>
      <c r="N147" s="205" t="s">
        <v>7646</v>
      </c>
    </row>
    <row r="148" spans="1:14" ht="22.95" customHeight="1">
      <c r="A148" s="151" t="s">
        <v>8097</v>
      </c>
      <c r="B148" s="151" t="s">
        <v>51</v>
      </c>
      <c r="C148" s="152" t="s">
        <v>7125</v>
      </c>
      <c r="D148" s="152" t="str">
        <f t="shared" si="2"/>
        <v>北縣府中店2</v>
      </c>
      <c r="E148" s="151">
        <v>2</v>
      </c>
      <c r="F148" s="151" t="s">
        <v>8098</v>
      </c>
      <c r="G148" s="152" t="s">
        <v>8099</v>
      </c>
      <c r="H148" s="151" t="s">
        <v>7650</v>
      </c>
      <c r="I148" s="153" t="s">
        <v>7651</v>
      </c>
      <c r="J148" s="154" t="s">
        <v>14</v>
      </c>
      <c r="K148" s="155" t="s">
        <v>181</v>
      </c>
      <c r="L148" s="151"/>
      <c r="M148" s="154"/>
      <c r="N148" s="205" t="s">
        <v>7646</v>
      </c>
    </row>
    <row r="149" spans="1:14" ht="22.95" customHeight="1">
      <c r="A149" s="151" t="s">
        <v>8100</v>
      </c>
      <c r="B149" s="151">
        <v>3183</v>
      </c>
      <c r="C149" s="152" t="s">
        <v>8101</v>
      </c>
      <c r="D149" s="152" t="str">
        <f t="shared" si="2"/>
        <v>北縣板好店1</v>
      </c>
      <c r="E149" s="151">
        <v>1</v>
      </c>
      <c r="F149" s="151" t="s">
        <v>8102</v>
      </c>
      <c r="G149" s="152" t="s">
        <v>8103</v>
      </c>
      <c r="H149" s="151" t="s">
        <v>7650</v>
      </c>
      <c r="I149" s="153" t="s">
        <v>7651</v>
      </c>
      <c r="J149" s="154" t="s">
        <v>14</v>
      </c>
      <c r="K149" s="155" t="s">
        <v>181</v>
      </c>
      <c r="L149" s="151"/>
      <c r="M149" s="154"/>
      <c r="N149" s="205" t="s">
        <v>7646</v>
      </c>
    </row>
    <row r="150" spans="1:14" ht="22.95" customHeight="1">
      <c r="A150" s="151" t="s">
        <v>8104</v>
      </c>
      <c r="B150" s="151">
        <v>3183</v>
      </c>
      <c r="C150" s="152" t="s">
        <v>8101</v>
      </c>
      <c r="D150" s="152" t="str">
        <f t="shared" si="2"/>
        <v>北縣板好店2</v>
      </c>
      <c r="E150" s="151">
        <v>2</v>
      </c>
      <c r="F150" s="151" t="s">
        <v>8105</v>
      </c>
      <c r="G150" s="152" t="s">
        <v>8106</v>
      </c>
      <c r="H150" s="151" t="s">
        <v>7693</v>
      </c>
      <c r="I150" s="153" t="s">
        <v>7645</v>
      </c>
      <c r="J150" s="154" t="s">
        <v>14</v>
      </c>
      <c r="K150" s="155" t="s">
        <v>181</v>
      </c>
      <c r="L150" s="151"/>
      <c r="M150" s="154"/>
      <c r="N150" s="205" t="s">
        <v>7646</v>
      </c>
    </row>
    <row r="151" spans="1:14" ht="22.95" customHeight="1">
      <c r="A151" s="151" t="s">
        <v>8107</v>
      </c>
      <c r="B151" s="151">
        <v>3147</v>
      </c>
      <c r="C151" s="152" t="s">
        <v>7108</v>
      </c>
      <c r="D151" s="152" t="str">
        <f t="shared" si="2"/>
        <v>北縣板明店2</v>
      </c>
      <c r="E151" s="151">
        <v>2</v>
      </c>
      <c r="F151" s="151" t="s">
        <v>8108</v>
      </c>
      <c r="G151" s="152" t="s">
        <v>8109</v>
      </c>
      <c r="H151" s="151" t="s">
        <v>7650</v>
      </c>
      <c r="I151" s="153" t="s">
        <v>7651</v>
      </c>
      <c r="J151" s="154" t="s">
        <v>14</v>
      </c>
      <c r="K151" s="155" t="s">
        <v>181</v>
      </c>
      <c r="L151" s="151"/>
      <c r="M151" s="154"/>
      <c r="N151" s="205" t="s">
        <v>7646</v>
      </c>
    </row>
    <row r="152" spans="1:14" ht="22.95" customHeight="1">
      <c r="A152" s="151" t="s">
        <v>8110</v>
      </c>
      <c r="B152" s="151">
        <v>2746</v>
      </c>
      <c r="C152" s="152" t="s">
        <v>7093</v>
      </c>
      <c r="D152" s="152" t="str">
        <f t="shared" si="2"/>
        <v>北縣板嘉店1</v>
      </c>
      <c r="E152" s="151">
        <v>1</v>
      </c>
      <c r="F152" s="151" t="s">
        <v>8111</v>
      </c>
      <c r="G152" s="152" t="s">
        <v>8112</v>
      </c>
      <c r="H152" s="151" t="s">
        <v>7644</v>
      </c>
      <c r="I152" s="153" t="s">
        <v>7651</v>
      </c>
      <c r="J152" s="154" t="s">
        <v>14</v>
      </c>
      <c r="K152" s="155" t="s">
        <v>181</v>
      </c>
      <c r="L152" s="151"/>
      <c r="M152" s="154"/>
      <c r="N152" s="205" t="s">
        <v>7646</v>
      </c>
    </row>
    <row r="153" spans="1:14" ht="22.95" customHeight="1">
      <c r="A153" s="151" t="s">
        <v>8113</v>
      </c>
      <c r="B153" s="151">
        <v>2746</v>
      </c>
      <c r="C153" s="152" t="s">
        <v>7093</v>
      </c>
      <c r="D153" s="152" t="str">
        <f t="shared" si="2"/>
        <v>北縣板嘉店2</v>
      </c>
      <c r="E153" s="151">
        <v>2</v>
      </c>
      <c r="F153" s="151" t="s">
        <v>8114</v>
      </c>
      <c r="G153" s="152" t="s">
        <v>8115</v>
      </c>
      <c r="H153" s="151" t="s">
        <v>7693</v>
      </c>
      <c r="I153" s="153" t="s">
        <v>7651</v>
      </c>
      <c r="J153" s="154" t="s">
        <v>14</v>
      </c>
      <c r="K153" s="155" t="s">
        <v>181</v>
      </c>
      <c r="L153" s="151"/>
      <c r="M153" s="154"/>
      <c r="N153" s="205" t="s">
        <v>7646</v>
      </c>
    </row>
    <row r="154" spans="1:14" ht="22.95" customHeight="1">
      <c r="A154" s="151" t="s">
        <v>8116</v>
      </c>
      <c r="B154" s="151">
        <v>2422</v>
      </c>
      <c r="C154" s="152" t="s">
        <v>587</v>
      </c>
      <c r="D154" s="152" t="str">
        <f t="shared" si="2"/>
        <v>北縣板億店1</v>
      </c>
      <c r="E154" s="151">
        <v>1</v>
      </c>
      <c r="F154" s="151" t="s">
        <v>8117</v>
      </c>
      <c r="G154" s="152" t="s">
        <v>8118</v>
      </c>
      <c r="H154" s="151" t="s">
        <v>7644</v>
      </c>
      <c r="I154" s="153" t="s">
        <v>7651</v>
      </c>
      <c r="J154" s="154" t="s">
        <v>14</v>
      </c>
      <c r="K154" s="155" t="s">
        <v>181</v>
      </c>
      <c r="L154" s="151"/>
      <c r="M154" s="154"/>
      <c r="N154" s="205" t="s">
        <v>7646</v>
      </c>
    </row>
    <row r="155" spans="1:14" ht="22.95" customHeight="1">
      <c r="A155" s="151" t="s">
        <v>8119</v>
      </c>
      <c r="B155" s="151">
        <v>2422</v>
      </c>
      <c r="C155" s="152" t="s">
        <v>587</v>
      </c>
      <c r="D155" s="152" t="str">
        <f t="shared" si="2"/>
        <v>北縣板億店2</v>
      </c>
      <c r="E155" s="151">
        <v>2</v>
      </c>
      <c r="F155" s="151" t="s">
        <v>8120</v>
      </c>
      <c r="G155" s="152" t="s">
        <v>8121</v>
      </c>
      <c r="H155" s="151" t="s">
        <v>7644</v>
      </c>
      <c r="I155" s="153" t="s">
        <v>7651</v>
      </c>
      <c r="J155" s="154" t="s">
        <v>14</v>
      </c>
      <c r="K155" s="155" t="s">
        <v>181</v>
      </c>
      <c r="L155" s="151"/>
      <c r="M155" s="154"/>
      <c r="N155" s="205" t="s">
        <v>7646</v>
      </c>
    </row>
    <row r="156" spans="1:14" ht="22.95" customHeight="1">
      <c r="A156" s="151" t="s">
        <v>8122</v>
      </c>
      <c r="B156" s="151">
        <v>2403</v>
      </c>
      <c r="C156" s="152" t="s">
        <v>8123</v>
      </c>
      <c r="D156" s="152" t="str">
        <f t="shared" si="2"/>
        <v>北縣板龍店1</v>
      </c>
      <c r="E156" s="151">
        <v>1</v>
      </c>
      <c r="F156" s="151" t="s">
        <v>8124</v>
      </c>
      <c r="G156" s="152" t="s">
        <v>8125</v>
      </c>
      <c r="H156" s="151" t="s">
        <v>7693</v>
      </c>
      <c r="I156" s="153" t="s">
        <v>7651</v>
      </c>
      <c r="J156" s="154" t="s">
        <v>14</v>
      </c>
      <c r="K156" s="155" t="s">
        <v>181</v>
      </c>
      <c r="L156" s="151"/>
      <c r="M156" s="154"/>
      <c r="N156" s="205" t="s">
        <v>7646</v>
      </c>
    </row>
    <row r="157" spans="1:14" ht="22.95" customHeight="1">
      <c r="A157" s="151" t="s">
        <v>8126</v>
      </c>
      <c r="B157" s="151">
        <v>2403</v>
      </c>
      <c r="C157" s="152" t="s">
        <v>8123</v>
      </c>
      <c r="D157" s="152" t="str">
        <f t="shared" si="2"/>
        <v>北縣板龍店2</v>
      </c>
      <c r="E157" s="151">
        <v>2</v>
      </c>
      <c r="F157" s="151" t="s">
        <v>8127</v>
      </c>
      <c r="G157" s="152" t="s">
        <v>8128</v>
      </c>
      <c r="H157" s="151" t="s">
        <v>7693</v>
      </c>
      <c r="I157" s="153" t="s">
        <v>7645</v>
      </c>
      <c r="J157" s="154" t="s">
        <v>14</v>
      </c>
      <c r="K157" s="155" t="s">
        <v>181</v>
      </c>
      <c r="L157" s="151"/>
      <c r="M157" s="154"/>
      <c r="N157" s="205" t="s">
        <v>7646</v>
      </c>
    </row>
    <row r="158" spans="1:14" ht="22.95" customHeight="1">
      <c r="A158" s="151" t="s">
        <v>8129</v>
      </c>
      <c r="B158" s="151">
        <v>3551</v>
      </c>
      <c r="C158" s="152" t="s">
        <v>8130</v>
      </c>
      <c r="D158" s="152" t="str">
        <f t="shared" si="2"/>
        <v>北縣板豐店1</v>
      </c>
      <c r="E158" s="151">
        <v>1</v>
      </c>
      <c r="F158" s="151" t="s">
        <v>8131</v>
      </c>
      <c r="G158" s="152" t="s">
        <v>8132</v>
      </c>
      <c r="H158" s="151" t="s">
        <v>7650</v>
      </c>
      <c r="I158" s="153" t="s">
        <v>7651</v>
      </c>
      <c r="J158" s="154" t="s">
        <v>14</v>
      </c>
      <c r="K158" s="155" t="s">
        <v>181</v>
      </c>
      <c r="L158" s="151"/>
      <c r="M158" s="154"/>
      <c r="N158" s="205" t="s">
        <v>7646</v>
      </c>
    </row>
    <row r="159" spans="1:14" ht="22.95" customHeight="1">
      <c r="A159" s="151" t="s">
        <v>8133</v>
      </c>
      <c r="B159" s="151">
        <v>3551</v>
      </c>
      <c r="C159" s="152" t="s">
        <v>8130</v>
      </c>
      <c r="D159" s="152" t="str">
        <f t="shared" si="2"/>
        <v>北縣板豐店2</v>
      </c>
      <c r="E159" s="151">
        <v>2</v>
      </c>
      <c r="F159" s="151" t="s">
        <v>8134</v>
      </c>
      <c r="G159" s="152" t="s">
        <v>8135</v>
      </c>
      <c r="H159" s="151" t="s">
        <v>7650</v>
      </c>
      <c r="I159" s="153" t="s">
        <v>7645</v>
      </c>
      <c r="J159" s="154" t="s">
        <v>14</v>
      </c>
      <c r="K159" s="155" t="s">
        <v>181</v>
      </c>
      <c r="L159" s="151"/>
      <c r="M159" s="154"/>
      <c r="N159" s="205" t="s">
        <v>7646</v>
      </c>
    </row>
    <row r="160" spans="1:14" ht="22.95" customHeight="1">
      <c r="A160" s="151" t="s">
        <v>8136</v>
      </c>
      <c r="B160" s="151" t="s">
        <v>77</v>
      </c>
      <c r="C160" s="152" t="s">
        <v>7150</v>
      </c>
      <c r="D160" s="152" t="str">
        <f t="shared" si="2"/>
        <v>北縣僑中三店1</v>
      </c>
      <c r="E160" s="151">
        <v>1</v>
      </c>
      <c r="F160" s="151" t="s">
        <v>8137</v>
      </c>
      <c r="G160" s="152" t="s">
        <v>8138</v>
      </c>
      <c r="H160" s="151" t="s">
        <v>7644</v>
      </c>
      <c r="I160" s="153" t="s">
        <v>7651</v>
      </c>
      <c r="J160" s="154" t="s">
        <v>14</v>
      </c>
      <c r="K160" s="155" t="s">
        <v>181</v>
      </c>
      <c r="L160" s="151"/>
      <c r="M160" s="154"/>
      <c r="N160" s="205" t="s">
        <v>7646</v>
      </c>
    </row>
    <row r="161" spans="1:14" ht="22.95" customHeight="1">
      <c r="A161" s="151" t="s">
        <v>8139</v>
      </c>
      <c r="B161" s="151" t="s">
        <v>77</v>
      </c>
      <c r="C161" s="152" t="s">
        <v>7150</v>
      </c>
      <c r="D161" s="152" t="str">
        <f t="shared" si="2"/>
        <v>北縣僑中三店2</v>
      </c>
      <c r="E161" s="151">
        <v>2</v>
      </c>
      <c r="F161" s="151" t="s">
        <v>8140</v>
      </c>
      <c r="G161" s="152"/>
      <c r="H161" s="151" t="s">
        <v>7644</v>
      </c>
      <c r="I161" s="153" t="s">
        <v>7651</v>
      </c>
      <c r="J161" s="154" t="s">
        <v>14</v>
      </c>
      <c r="K161" s="155" t="s">
        <v>181</v>
      </c>
      <c r="L161" s="151"/>
      <c r="M161" s="154"/>
      <c r="N161" s="205" t="s">
        <v>7646</v>
      </c>
    </row>
    <row r="162" spans="1:14" ht="22.95" customHeight="1">
      <c r="A162" s="151" t="s">
        <v>8141</v>
      </c>
      <c r="B162" s="151" t="s">
        <v>91</v>
      </c>
      <c r="C162" s="152" t="s">
        <v>8142</v>
      </c>
      <c r="D162" s="152" t="str">
        <f t="shared" si="2"/>
        <v>北縣僑福店1</v>
      </c>
      <c r="E162" s="151">
        <v>1</v>
      </c>
      <c r="F162" s="151" t="s">
        <v>8143</v>
      </c>
      <c r="G162" s="152" t="s">
        <v>8144</v>
      </c>
      <c r="H162" s="151" t="s">
        <v>7644</v>
      </c>
      <c r="I162" s="153" t="s">
        <v>7651</v>
      </c>
      <c r="J162" s="154" t="s">
        <v>14</v>
      </c>
      <c r="K162" s="155" t="s">
        <v>181</v>
      </c>
      <c r="L162" s="151"/>
      <c r="M162" s="154" t="s">
        <v>8145</v>
      </c>
      <c r="N162" s="205" t="s">
        <v>7646</v>
      </c>
    </row>
    <row r="163" spans="1:14" ht="22.95" customHeight="1">
      <c r="A163" s="151" t="s">
        <v>8146</v>
      </c>
      <c r="B163" s="151" t="s">
        <v>73</v>
      </c>
      <c r="C163" s="152" t="s">
        <v>579</v>
      </c>
      <c r="D163" s="152" t="str">
        <f t="shared" si="2"/>
        <v>板橋大興店1</v>
      </c>
      <c r="E163" s="151">
        <v>1</v>
      </c>
      <c r="F163" s="151" t="s">
        <v>8147</v>
      </c>
      <c r="G163" s="152" t="s">
        <v>8148</v>
      </c>
      <c r="H163" s="151" t="s">
        <v>7650</v>
      </c>
      <c r="I163" s="153" t="s">
        <v>7645</v>
      </c>
      <c r="J163" s="154" t="s">
        <v>14</v>
      </c>
      <c r="K163" s="155" t="s">
        <v>181</v>
      </c>
      <c r="L163" s="151"/>
      <c r="M163" s="154"/>
      <c r="N163" s="205" t="s">
        <v>7646</v>
      </c>
    </row>
    <row r="164" spans="1:14" ht="22.95" customHeight="1">
      <c r="A164" s="151" t="s">
        <v>8149</v>
      </c>
      <c r="B164" s="151" t="s">
        <v>73</v>
      </c>
      <c r="C164" s="152" t="s">
        <v>579</v>
      </c>
      <c r="D164" s="152" t="str">
        <f t="shared" si="2"/>
        <v>板橋大興店2</v>
      </c>
      <c r="E164" s="151">
        <v>2</v>
      </c>
      <c r="F164" s="151" t="s">
        <v>8150</v>
      </c>
      <c r="G164" s="152" t="s">
        <v>8151</v>
      </c>
      <c r="H164" s="151" t="s">
        <v>7650</v>
      </c>
      <c r="I164" s="153" t="s">
        <v>7683</v>
      </c>
      <c r="J164" s="154" t="s">
        <v>14</v>
      </c>
      <c r="K164" s="155" t="s">
        <v>181</v>
      </c>
      <c r="L164" s="151"/>
      <c r="M164" s="154"/>
      <c r="N164" s="205" t="s">
        <v>7646</v>
      </c>
    </row>
    <row r="165" spans="1:14" ht="22.95" customHeight="1">
      <c r="A165" s="151" t="s">
        <v>8152</v>
      </c>
      <c r="B165" s="151">
        <v>3962</v>
      </c>
      <c r="C165" s="152" t="s">
        <v>171</v>
      </c>
      <c r="D165" s="152" t="str">
        <f t="shared" si="2"/>
        <v>板橋仁化店1</v>
      </c>
      <c r="E165" s="151">
        <v>1</v>
      </c>
      <c r="F165" s="151" t="s">
        <v>8153</v>
      </c>
      <c r="G165" s="152" t="s">
        <v>8154</v>
      </c>
      <c r="H165" s="151" t="s">
        <v>7644</v>
      </c>
      <c r="I165" s="153" t="s">
        <v>7651</v>
      </c>
      <c r="J165" s="154" t="s">
        <v>14</v>
      </c>
      <c r="K165" s="155" t="s">
        <v>181</v>
      </c>
      <c r="L165" s="151"/>
      <c r="M165" s="154"/>
      <c r="N165" s="205" t="s">
        <v>7646</v>
      </c>
    </row>
    <row r="166" spans="1:14" ht="22.95" customHeight="1">
      <c r="A166" s="151" t="s">
        <v>8155</v>
      </c>
      <c r="B166" s="151">
        <v>3962</v>
      </c>
      <c r="C166" s="152" t="s">
        <v>171</v>
      </c>
      <c r="D166" s="152" t="str">
        <f t="shared" si="2"/>
        <v>板橋仁化店2</v>
      </c>
      <c r="E166" s="151">
        <v>2</v>
      </c>
      <c r="F166" s="151" t="s">
        <v>8156</v>
      </c>
      <c r="G166" s="152" t="s">
        <v>8157</v>
      </c>
      <c r="H166" s="151" t="s">
        <v>7644</v>
      </c>
      <c r="I166" s="153" t="s">
        <v>7651</v>
      </c>
      <c r="J166" s="154" t="s">
        <v>14</v>
      </c>
      <c r="K166" s="155" t="s">
        <v>181</v>
      </c>
      <c r="L166" s="151"/>
      <c r="M166" s="154"/>
      <c r="N166" s="205" t="s">
        <v>7646</v>
      </c>
    </row>
    <row r="167" spans="1:14" ht="22.95" customHeight="1">
      <c r="A167" s="151" t="s">
        <v>8158</v>
      </c>
      <c r="B167" s="151">
        <v>3965</v>
      </c>
      <c r="C167" s="152" t="s">
        <v>1077</v>
      </c>
      <c r="D167" s="152" t="str">
        <f t="shared" si="2"/>
        <v>板橋民治店1</v>
      </c>
      <c r="E167" s="151">
        <v>1</v>
      </c>
      <c r="F167" s="151" t="s">
        <v>8159</v>
      </c>
      <c r="G167" s="152" t="s">
        <v>8160</v>
      </c>
      <c r="H167" s="151" t="s">
        <v>7650</v>
      </c>
      <c r="I167" s="153" t="s">
        <v>7651</v>
      </c>
      <c r="J167" s="154" t="s">
        <v>14</v>
      </c>
      <c r="K167" s="155" t="s">
        <v>181</v>
      </c>
      <c r="L167" s="151"/>
      <c r="M167" s="154"/>
      <c r="N167" s="205" t="s">
        <v>7646</v>
      </c>
    </row>
    <row r="168" spans="1:14" ht="22.95" customHeight="1">
      <c r="A168" s="151" t="s">
        <v>8161</v>
      </c>
      <c r="B168" s="151">
        <v>3965</v>
      </c>
      <c r="C168" s="152" t="s">
        <v>1077</v>
      </c>
      <c r="D168" s="152" t="str">
        <f t="shared" si="2"/>
        <v>板橋民治店2</v>
      </c>
      <c r="E168" s="151">
        <v>2</v>
      </c>
      <c r="F168" s="151" t="s">
        <v>8162</v>
      </c>
      <c r="G168" s="152" t="s">
        <v>8163</v>
      </c>
      <c r="H168" s="151" t="s">
        <v>7650</v>
      </c>
      <c r="I168" s="153" t="s">
        <v>7651</v>
      </c>
      <c r="J168" s="154" t="s">
        <v>14</v>
      </c>
      <c r="K168" s="155" t="s">
        <v>181</v>
      </c>
      <c r="L168" s="151"/>
      <c r="M168" s="154"/>
      <c r="N168" s="205" t="s">
        <v>7646</v>
      </c>
    </row>
    <row r="169" spans="1:14" ht="22.95" customHeight="1">
      <c r="A169" s="151" t="s">
        <v>8164</v>
      </c>
      <c r="B169" s="151">
        <v>4167</v>
      </c>
      <c r="C169" s="152" t="s">
        <v>2179</v>
      </c>
      <c r="D169" s="152" t="str">
        <f t="shared" si="2"/>
        <v>板橋松翠店1</v>
      </c>
      <c r="E169" s="151">
        <v>1</v>
      </c>
      <c r="F169" s="151" t="s">
        <v>8165</v>
      </c>
      <c r="G169" s="152" t="s">
        <v>8166</v>
      </c>
      <c r="H169" s="151" t="s">
        <v>7644</v>
      </c>
      <c r="I169" s="153" t="s">
        <v>7651</v>
      </c>
      <c r="J169" s="154" t="s">
        <v>14</v>
      </c>
      <c r="K169" s="155" t="s">
        <v>181</v>
      </c>
      <c r="L169" s="151"/>
      <c r="M169" s="154"/>
      <c r="N169" s="205" t="s">
        <v>7646</v>
      </c>
    </row>
    <row r="170" spans="1:14" ht="22.95" customHeight="1">
      <c r="A170" s="151" t="s">
        <v>8167</v>
      </c>
      <c r="B170" s="151">
        <v>4167</v>
      </c>
      <c r="C170" s="152" t="s">
        <v>2179</v>
      </c>
      <c r="D170" s="152" t="str">
        <f t="shared" si="2"/>
        <v>板橋松翠店2</v>
      </c>
      <c r="E170" s="151">
        <v>2</v>
      </c>
      <c r="F170" s="151" t="s">
        <v>8168</v>
      </c>
      <c r="G170" s="152" t="s">
        <v>8169</v>
      </c>
      <c r="H170" s="151" t="s">
        <v>7644</v>
      </c>
      <c r="I170" s="153" t="s">
        <v>7651</v>
      </c>
      <c r="J170" s="154" t="s">
        <v>14</v>
      </c>
      <c r="K170" s="155" t="s">
        <v>181</v>
      </c>
      <c r="L170" s="151"/>
      <c r="M170" s="154"/>
      <c r="N170" s="205" t="s">
        <v>7646</v>
      </c>
    </row>
    <row r="171" spans="1:14" ht="22.95" customHeight="1">
      <c r="A171" s="151" t="s">
        <v>8170</v>
      </c>
      <c r="B171" s="151">
        <v>3955</v>
      </c>
      <c r="C171" s="152" t="s">
        <v>670</v>
      </c>
      <c r="D171" s="152" t="str">
        <f t="shared" si="2"/>
        <v>板橋海龍店1</v>
      </c>
      <c r="E171" s="151">
        <v>1</v>
      </c>
      <c r="F171" s="151" t="s">
        <v>8171</v>
      </c>
      <c r="G171" s="152" t="s">
        <v>8172</v>
      </c>
      <c r="H171" s="151" t="s">
        <v>7693</v>
      </c>
      <c r="I171" s="153" t="s">
        <v>7645</v>
      </c>
      <c r="J171" s="154" t="s">
        <v>14</v>
      </c>
      <c r="K171" s="155" t="s">
        <v>181</v>
      </c>
      <c r="L171" s="151"/>
      <c r="M171" s="154"/>
      <c r="N171" s="205" t="s">
        <v>7646</v>
      </c>
    </row>
    <row r="172" spans="1:14" ht="22.95" customHeight="1">
      <c r="A172" s="151" t="s">
        <v>8173</v>
      </c>
      <c r="B172" s="151">
        <v>3955</v>
      </c>
      <c r="C172" s="152" t="s">
        <v>670</v>
      </c>
      <c r="D172" s="152" t="str">
        <f t="shared" si="2"/>
        <v>板橋海龍店2</v>
      </c>
      <c r="E172" s="151">
        <v>2</v>
      </c>
      <c r="F172" s="151" t="s">
        <v>8174</v>
      </c>
      <c r="G172" s="152" t="s">
        <v>8175</v>
      </c>
      <c r="H172" s="151" t="s">
        <v>7644</v>
      </c>
      <c r="I172" s="153" t="s">
        <v>7651</v>
      </c>
      <c r="J172" s="154" t="s">
        <v>14</v>
      </c>
      <c r="K172" s="155" t="s">
        <v>181</v>
      </c>
      <c r="L172" s="151"/>
      <c r="M172" s="154"/>
      <c r="N172" s="205" t="s">
        <v>7646</v>
      </c>
    </row>
    <row r="173" spans="1:14" ht="22.95" customHeight="1">
      <c r="A173" s="151" t="s">
        <v>8176</v>
      </c>
      <c r="B173" s="151">
        <v>3416</v>
      </c>
      <c r="C173" s="152" t="s">
        <v>1016</v>
      </c>
      <c r="D173" s="152" t="str">
        <f t="shared" si="2"/>
        <v>板橋國慶店1</v>
      </c>
      <c r="E173" s="151">
        <v>1</v>
      </c>
      <c r="F173" s="151" t="s">
        <v>8177</v>
      </c>
      <c r="G173" s="152" t="s">
        <v>8178</v>
      </c>
      <c r="H173" s="151" t="s">
        <v>7650</v>
      </c>
      <c r="I173" s="153" t="s">
        <v>7651</v>
      </c>
      <c r="J173" s="154" t="s">
        <v>14</v>
      </c>
      <c r="K173" s="155" t="s">
        <v>181</v>
      </c>
      <c r="L173" s="151"/>
      <c r="M173" s="154"/>
      <c r="N173" s="205" t="s">
        <v>7646</v>
      </c>
    </row>
    <row r="174" spans="1:14" ht="22.95" customHeight="1">
      <c r="A174" s="151" t="s">
        <v>8179</v>
      </c>
      <c r="B174" s="151">
        <v>3416</v>
      </c>
      <c r="C174" s="152" t="s">
        <v>1016</v>
      </c>
      <c r="D174" s="152" t="str">
        <f t="shared" si="2"/>
        <v>板橋國慶店2</v>
      </c>
      <c r="E174" s="151">
        <v>2</v>
      </c>
      <c r="F174" s="151" t="s">
        <v>8180</v>
      </c>
      <c r="G174" s="152" t="s">
        <v>8181</v>
      </c>
      <c r="H174" s="151" t="s">
        <v>7650</v>
      </c>
      <c r="I174" s="153" t="s">
        <v>7651</v>
      </c>
      <c r="J174" s="154" t="s">
        <v>14</v>
      </c>
      <c r="K174" s="155" t="s">
        <v>181</v>
      </c>
      <c r="L174" s="151"/>
      <c r="M174" s="154"/>
      <c r="N174" s="205" t="s">
        <v>7646</v>
      </c>
    </row>
    <row r="175" spans="1:14" ht="22.95" customHeight="1">
      <c r="A175" s="151" t="s">
        <v>8182</v>
      </c>
      <c r="B175" s="151">
        <v>2224</v>
      </c>
      <c r="C175" s="152" t="s">
        <v>1069</v>
      </c>
      <c r="D175" s="152" t="str">
        <f t="shared" si="2"/>
        <v>板橋莒光店1</v>
      </c>
      <c r="E175" s="151">
        <v>1</v>
      </c>
      <c r="F175" s="151" t="s">
        <v>8183</v>
      </c>
      <c r="G175" s="152" t="s">
        <v>8184</v>
      </c>
      <c r="H175" s="151" t="s">
        <v>7693</v>
      </c>
      <c r="I175" s="153" t="s">
        <v>7651</v>
      </c>
      <c r="J175" s="154" t="s">
        <v>14</v>
      </c>
      <c r="K175" s="155" t="s">
        <v>181</v>
      </c>
      <c r="L175" s="151"/>
      <c r="M175" s="154"/>
      <c r="N175" s="205" t="s">
        <v>7646</v>
      </c>
    </row>
    <row r="176" spans="1:14" ht="22.95" customHeight="1">
      <c r="A176" s="151" t="s">
        <v>8185</v>
      </c>
      <c r="B176" s="151">
        <v>2224</v>
      </c>
      <c r="C176" s="152" t="s">
        <v>1069</v>
      </c>
      <c r="D176" s="152" t="str">
        <f t="shared" si="2"/>
        <v>板橋莒光店2</v>
      </c>
      <c r="E176" s="151">
        <v>2</v>
      </c>
      <c r="F176" s="151" t="s">
        <v>8186</v>
      </c>
      <c r="G176" s="152" t="s">
        <v>8187</v>
      </c>
      <c r="H176" s="151" t="s">
        <v>7693</v>
      </c>
      <c r="I176" s="153" t="s">
        <v>7651</v>
      </c>
      <c r="J176" s="154" t="s">
        <v>14</v>
      </c>
      <c r="K176" s="155" t="s">
        <v>181</v>
      </c>
      <c r="L176" s="151"/>
      <c r="M176" s="154"/>
      <c r="N176" s="205" t="s">
        <v>7646</v>
      </c>
    </row>
    <row r="177" spans="1:14" ht="22.95" customHeight="1">
      <c r="A177" s="151" t="s">
        <v>8188</v>
      </c>
      <c r="B177" s="151">
        <v>2995</v>
      </c>
      <c r="C177" s="152" t="s">
        <v>1055</v>
      </c>
      <c r="D177" s="152" t="str">
        <f t="shared" si="2"/>
        <v>板橋湳雅夜市1</v>
      </c>
      <c r="E177" s="151">
        <v>1</v>
      </c>
      <c r="F177" s="151" t="s">
        <v>8189</v>
      </c>
      <c r="G177" s="152" t="s">
        <v>8190</v>
      </c>
      <c r="H177" s="151" t="s">
        <v>7650</v>
      </c>
      <c r="I177" s="153" t="s">
        <v>7683</v>
      </c>
      <c r="J177" s="154" t="s">
        <v>14</v>
      </c>
      <c r="K177" s="155" t="s">
        <v>181</v>
      </c>
      <c r="L177" s="151"/>
      <c r="M177" s="154"/>
      <c r="N177" s="205" t="s">
        <v>7646</v>
      </c>
    </row>
    <row r="178" spans="1:14" ht="22.95" customHeight="1">
      <c r="A178" s="151" t="s">
        <v>8191</v>
      </c>
      <c r="B178" s="151">
        <v>2995</v>
      </c>
      <c r="C178" s="152" t="s">
        <v>1055</v>
      </c>
      <c r="D178" s="152" t="str">
        <f t="shared" si="2"/>
        <v>板橋湳雅夜市2</v>
      </c>
      <c r="E178" s="151">
        <v>2</v>
      </c>
      <c r="F178" s="151" t="s">
        <v>8192</v>
      </c>
      <c r="G178" s="152" t="s">
        <v>8193</v>
      </c>
      <c r="H178" s="151" t="s">
        <v>7650</v>
      </c>
      <c r="I178" s="153" t="s">
        <v>7683</v>
      </c>
      <c r="J178" s="154" t="s">
        <v>14</v>
      </c>
      <c r="K178" s="155" t="s">
        <v>181</v>
      </c>
      <c r="L178" s="151"/>
      <c r="M178" s="154"/>
      <c r="N178" s="205" t="s">
        <v>7646</v>
      </c>
    </row>
    <row r="179" spans="1:14" ht="22.95" customHeight="1">
      <c r="A179" s="151" t="s">
        <v>8194</v>
      </c>
      <c r="B179" s="151">
        <v>4145</v>
      </c>
      <c r="C179" s="152" t="s">
        <v>571</v>
      </c>
      <c r="D179" s="152" t="str">
        <f t="shared" si="2"/>
        <v>板橋僑興店1</v>
      </c>
      <c r="E179" s="151">
        <v>1</v>
      </c>
      <c r="F179" s="151" t="s">
        <v>8195</v>
      </c>
      <c r="G179" s="152" t="s">
        <v>8196</v>
      </c>
      <c r="H179" s="151" t="s">
        <v>7650</v>
      </c>
      <c r="I179" s="153" t="s">
        <v>7683</v>
      </c>
      <c r="J179" s="154" t="s">
        <v>14</v>
      </c>
      <c r="K179" s="155" t="s">
        <v>181</v>
      </c>
      <c r="L179" s="151"/>
      <c r="M179" s="154"/>
      <c r="N179" s="205" t="s">
        <v>7646</v>
      </c>
    </row>
    <row r="180" spans="1:14" ht="22.95" customHeight="1">
      <c r="A180" s="151" t="s">
        <v>8197</v>
      </c>
      <c r="B180" s="151">
        <v>4145</v>
      </c>
      <c r="C180" s="152" t="s">
        <v>571</v>
      </c>
      <c r="D180" s="152" t="str">
        <f t="shared" si="2"/>
        <v>板橋僑興店2</v>
      </c>
      <c r="E180" s="151">
        <v>2</v>
      </c>
      <c r="F180" s="151" t="s">
        <v>8198</v>
      </c>
      <c r="G180" s="152" t="s">
        <v>8199</v>
      </c>
      <c r="H180" s="151" t="s">
        <v>7650</v>
      </c>
      <c r="I180" s="153" t="s">
        <v>7683</v>
      </c>
      <c r="J180" s="154" t="s">
        <v>14</v>
      </c>
      <c r="K180" s="155" t="s">
        <v>181</v>
      </c>
      <c r="L180" s="151"/>
      <c r="M180" s="154"/>
      <c r="N180" s="205" t="s">
        <v>7646</v>
      </c>
    </row>
    <row r="181" spans="1:14" ht="22.95" customHeight="1">
      <c r="A181" s="151" t="s">
        <v>8200</v>
      </c>
      <c r="B181" s="151">
        <v>3818</v>
      </c>
      <c r="C181" s="152" t="s">
        <v>310</v>
      </c>
      <c r="D181" s="152" t="str">
        <f t="shared" si="2"/>
        <v>板橋漢江店2</v>
      </c>
      <c r="E181" s="151">
        <v>2</v>
      </c>
      <c r="F181" s="151" t="s">
        <v>8201</v>
      </c>
      <c r="G181" s="152" t="s">
        <v>8202</v>
      </c>
      <c r="H181" s="151" t="s">
        <v>7644</v>
      </c>
      <c r="I181" s="153" t="s">
        <v>7651</v>
      </c>
      <c r="J181" s="154" t="s">
        <v>14</v>
      </c>
      <c r="K181" s="155" t="s">
        <v>181</v>
      </c>
      <c r="L181" s="151"/>
      <c r="M181" s="154"/>
      <c r="N181" s="205" t="s">
        <v>7646</v>
      </c>
    </row>
    <row r="182" spans="1:14" ht="22.95" customHeight="1">
      <c r="A182" s="151" t="s">
        <v>8203</v>
      </c>
      <c r="B182" s="151">
        <v>4046</v>
      </c>
      <c r="C182" s="152" t="s">
        <v>1416</v>
      </c>
      <c r="D182" s="152" t="str">
        <f t="shared" si="2"/>
        <v>板橋福康店1</v>
      </c>
      <c r="E182" s="151">
        <v>1</v>
      </c>
      <c r="F182" s="151" t="s">
        <v>8204</v>
      </c>
      <c r="G182" s="152" t="s">
        <v>8205</v>
      </c>
      <c r="H182" s="151" t="s">
        <v>7644</v>
      </c>
      <c r="I182" s="153" t="s">
        <v>7651</v>
      </c>
      <c r="J182" s="154" t="s">
        <v>14</v>
      </c>
      <c r="K182" s="155" t="s">
        <v>181</v>
      </c>
      <c r="L182" s="151"/>
      <c r="M182" s="154"/>
      <c r="N182" s="205" t="s">
        <v>7646</v>
      </c>
    </row>
    <row r="183" spans="1:14" ht="22.95" customHeight="1">
      <c r="A183" s="151" t="s">
        <v>8206</v>
      </c>
      <c r="B183" s="151">
        <v>4046</v>
      </c>
      <c r="C183" s="152" t="s">
        <v>1416</v>
      </c>
      <c r="D183" s="152" t="str">
        <f t="shared" si="2"/>
        <v>板橋福康店2</v>
      </c>
      <c r="E183" s="151">
        <v>2</v>
      </c>
      <c r="F183" s="151" t="s">
        <v>8207</v>
      </c>
      <c r="G183" s="152" t="s">
        <v>8208</v>
      </c>
      <c r="H183" s="151" t="s">
        <v>7644</v>
      </c>
      <c r="I183" s="153" t="s">
        <v>7651</v>
      </c>
      <c r="J183" s="154" t="s">
        <v>14</v>
      </c>
      <c r="K183" s="155" t="s">
        <v>181</v>
      </c>
      <c r="L183" s="151"/>
      <c r="M183" s="154"/>
      <c r="N183" s="205" t="s">
        <v>7646</v>
      </c>
    </row>
    <row r="184" spans="1:14" ht="22.95" customHeight="1">
      <c r="A184" s="151" t="s">
        <v>8209</v>
      </c>
      <c r="B184" s="151">
        <v>4917</v>
      </c>
      <c r="C184" s="152" t="s">
        <v>234</v>
      </c>
      <c r="D184" s="152" t="str">
        <f t="shared" si="2"/>
        <v>板橋翠華店2</v>
      </c>
      <c r="E184" s="151">
        <v>2</v>
      </c>
      <c r="F184" s="151" t="s">
        <v>8210</v>
      </c>
      <c r="G184" s="152" t="s">
        <v>8211</v>
      </c>
      <c r="H184" s="151" t="s">
        <v>7650</v>
      </c>
      <c r="I184" s="153" t="s">
        <v>7791</v>
      </c>
      <c r="J184" s="154" t="s">
        <v>14</v>
      </c>
      <c r="K184" s="155" t="s">
        <v>181</v>
      </c>
      <c r="L184" s="151"/>
      <c r="M184" s="154"/>
      <c r="N184" s="205" t="s">
        <v>7646</v>
      </c>
    </row>
    <row r="185" spans="1:14" ht="22.95" customHeight="1">
      <c r="A185" s="151" t="s">
        <v>8212</v>
      </c>
      <c r="B185" s="151">
        <v>2221</v>
      </c>
      <c r="C185" s="152" t="s">
        <v>686</v>
      </c>
      <c r="D185" s="152" t="str">
        <f t="shared" si="2"/>
        <v>板橋雙十店2</v>
      </c>
      <c r="E185" s="151">
        <v>2</v>
      </c>
      <c r="F185" s="151" t="s">
        <v>8213</v>
      </c>
      <c r="G185" s="152" t="s">
        <v>8214</v>
      </c>
      <c r="H185" s="151" t="s">
        <v>7644</v>
      </c>
      <c r="I185" s="153" t="s">
        <v>7651</v>
      </c>
      <c r="J185" s="154" t="s">
        <v>14</v>
      </c>
      <c r="K185" s="155" t="s">
        <v>181</v>
      </c>
      <c r="L185" s="151"/>
      <c r="M185" s="154"/>
      <c r="N185" s="205" t="s">
        <v>7646</v>
      </c>
    </row>
    <row r="186" spans="1:14" ht="22.95" customHeight="1">
      <c r="A186" s="151" t="s">
        <v>8215</v>
      </c>
      <c r="B186" s="151">
        <v>3399</v>
      </c>
      <c r="C186" s="152" t="s">
        <v>242</v>
      </c>
      <c r="D186" s="152" t="str">
        <f t="shared" si="2"/>
        <v>板橋藝文中心1</v>
      </c>
      <c r="E186" s="151">
        <v>1</v>
      </c>
      <c r="F186" s="151" t="s">
        <v>8216</v>
      </c>
      <c r="G186" s="152" t="s">
        <v>8217</v>
      </c>
      <c r="H186" s="151" t="s">
        <v>7650</v>
      </c>
      <c r="I186" s="153" t="s">
        <v>7651</v>
      </c>
      <c r="J186" s="154" t="s">
        <v>14</v>
      </c>
      <c r="K186" s="155" t="s">
        <v>181</v>
      </c>
      <c r="L186" s="151"/>
      <c r="M186" s="154"/>
      <c r="N186" s="205" t="s">
        <v>7646</v>
      </c>
    </row>
    <row r="187" spans="1:14" ht="22.95" customHeight="1">
      <c r="A187" s="151" t="s">
        <v>8218</v>
      </c>
      <c r="B187" s="151">
        <v>3399</v>
      </c>
      <c r="C187" s="152" t="s">
        <v>242</v>
      </c>
      <c r="D187" s="152" t="str">
        <f t="shared" si="2"/>
        <v>板橋藝文中心2</v>
      </c>
      <c r="E187" s="151">
        <v>2</v>
      </c>
      <c r="F187" s="151" t="s">
        <v>8219</v>
      </c>
      <c r="G187" s="152" t="s">
        <v>8220</v>
      </c>
      <c r="H187" s="151" t="s">
        <v>7650</v>
      </c>
      <c r="I187" s="153" t="s">
        <v>7651</v>
      </c>
      <c r="J187" s="154" t="s">
        <v>14</v>
      </c>
      <c r="K187" s="155" t="s">
        <v>181</v>
      </c>
      <c r="L187" s="151"/>
      <c r="M187" s="154"/>
      <c r="N187" s="205" t="s">
        <v>7646</v>
      </c>
    </row>
    <row r="188" spans="1:14" ht="22.95" customHeight="1">
      <c r="A188" s="151" t="s">
        <v>8221</v>
      </c>
      <c r="B188" s="151" t="s">
        <v>92</v>
      </c>
      <c r="C188" s="152" t="s">
        <v>1073</v>
      </c>
      <c r="D188" s="152" t="str">
        <f t="shared" si="2"/>
        <v>板橋寶翠店1</v>
      </c>
      <c r="E188" s="151">
        <v>1</v>
      </c>
      <c r="F188" s="151" t="s">
        <v>8222</v>
      </c>
      <c r="G188" s="152" t="s">
        <v>8223</v>
      </c>
      <c r="H188" s="151" t="s">
        <v>7650</v>
      </c>
      <c r="I188" s="153" t="s">
        <v>7651</v>
      </c>
      <c r="J188" s="154" t="s">
        <v>14</v>
      </c>
      <c r="K188" s="155" t="s">
        <v>181</v>
      </c>
      <c r="L188" s="151"/>
      <c r="M188" s="154"/>
      <c r="N188" s="205" t="s">
        <v>7646</v>
      </c>
    </row>
    <row r="189" spans="1:14" ht="22.95" customHeight="1">
      <c r="A189" s="151" t="s">
        <v>8224</v>
      </c>
      <c r="B189" s="151" t="s">
        <v>92</v>
      </c>
      <c r="C189" s="152" t="s">
        <v>1073</v>
      </c>
      <c r="D189" s="152" t="str">
        <f t="shared" si="2"/>
        <v>板橋寶翠店2</v>
      </c>
      <c r="E189" s="151">
        <v>2</v>
      </c>
      <c r="F189" s="151" t="s">
        <v>8225</v>
      </c>
      <c r="G189" s="152" t="s">
        <v>8226</v>
      </c>
      <c r="H189" s="151" t="s">
        <v>7650</v>
      </c>
      <c r="I189" s="153" t="s">
        <v>7651</v>
      </c>
      <c r="J189" s="154" t="s">
        <v>14</v>
      </c>
      <c r="K189" s="155" t="s">
        <v>181</v>
      </c>
      <c r="L189" s="151"/>
      <c r="M189" s="154"/>
      <c r="N189" s="205" t="s">
        <v>7646</v>
      </c>
    </row>
    <row r="190" spans="1:14" ht="22.95" customHeight="1">
      <c r="A190" s="151" t="s">
        <v>8227</v>
      </c>
      <c r="B190" s="151">
        <v>2069</v>
      </c>
      <c r="C190" s="152" t="s">
        <v>2106</v>
      </c>
      <c r="D190" s="152" t="str">
        <f t="shared" si="2"/>
        <v>板橋江子翠站1</v>
      </c>
      <c r="E190" s="151">
        <v>1</v>
      </c>
      <c r="F190" s="151" t="s">
        <v>8228</v>
      </c>
      <c r="G190" s="152" t="s">
        <v>8229</v>
      </c>
      <c r="H190" s="151" t="s">
        <v>7644</v>
      </c>
      <c r="I190" s="153" t="s">
        <v>7651</v>
      </c>
      <c r="J190" s="154" t="s">
        <v>14</v>
      </c>
      <c r="K190" s="155" t="s">
        <v>181</v>
      </c>
      <c r="L190" s="151">
        <v>0</v>
      </c>
      <c r="M190" s="154"/>
      <c r="N190" s="205" t="s">
        <v>7646</v>
      </c>
    </row>
    <row r="191" spans="1:14" ht="22.95" customHeight="1">
      <c r="A191" s="151" t="s">
        <v>8230</v>
      </c>
      <c r="B191" s="151">
        <v>2069</v>
      </c>
      <c r="C191" s="152" t="s">
        <v>2106</v>
      </c>
      <c r="D191" s="152" t="str">
        <f t="shared" si="2"/>
        <v>板橋江子翠站2</v>
      </c>
      <c r="E191" s="151">
        <v>2</v>
      </c>
      <c r="F191" s="151" t="s">
        <v>8231</v>
      </c>
      <c r="G191" s="152" t="s">
        <v>8232</v>
      </c>
      <c r="H191" s="151" t="s">
        <v>7650</v>
      </c>
      <c r="I191" s="153" t="s">
        <v>7645</v>
      </c>
      <c r="J191" s="154" t="s">
        <v>14</v>
      </c>
      <c r="K191" s="155" t="s">
        <v>181</v>
      </c>
      <c r="L191" s="151">
        <v>0</v>
      </c>
      <c r="M191" s="154"/>
      <c r="N191" s="205" t="s">
        <v>7646</v>
      </c>
    </row>
    <row r="192" spans="1:14" ht="22.95" customHeight="1">
      <c r="A192" s="151" t="s">
        <v>8233</v>
      </c>
      <c r="B192" s="151">
        <v>3243</v>
      </c>
      <c r="C192" s="152" t="s">
        <v>2027</v>
      </c>
      <c r="D192" s="152" t="str">
        <f t="shared" si="2"/>
        <v>北縣醒吾店1</v>
      </c>
      <c r="E192" s="151">
        <v>1</v>
      </c>
      <c r="F192" s="151" t="s">
        <v>8234</v>
      </c>
      <c r="G192" s="152" t="s">
        <v>8235</v>
      </c>
      <c r="H192" s="151" t="s">
        <v>7644</v>
      </c>
      <c r="I192" s="153" t="s">
        <v>7645</v>
      </c>
      <c r="J192" s="154" t="s">
        <v>13</v>
      </c>
      <c r="K192" s="155" t="s">
        <v>181</v>
      </c>
      <c r="L192" s="151" t="s">
        <v>81</v>
      </c>
      <c r="M192" s="154"/>
      <c r="N192" s="205" t="s">
        <v>7646</v>
      </c>
    </row>
    <row r="193" spans="1:14" ht="22.95" customHeight="1">
      <c r="A193" s="151" t="s">
        <v>8236</v>
      </c>
      <c r="B193" s="151">
        <v>3243</v>
      </c>
      <c r="C193" s="152" t="s">
        <v>2027</v>
      </c>
      <c r="D193" s="152" t="str">
        <f t="shared" si="2"/>
        <v>北縣醒吾店2</v>
      </c>
      <c r="E193" s="151">
        <v>2</v>
      </c>
      <c r="F193" s="151" t="s">
        <v>8237</v>
      </c>
      <c r="G193" s="152" t="s">
        <v>8238</v>
      </c>
      <c r="H193" s="151" t="s">
        <v>7650</v>
      </c>
      <c r="I193" s="153" t="s">
        <v>7651</v>
      </c>
      <c r="J193" s="154" t="s">
        <v>13</v>
      </c>
      <c r="K193" s="155" t="s">
        <v>181</v>
      </c>
      <c r="L193" s="151" t="s">
        <v>81</v>
      </c>
      <c r="M193" s="154"/>
      <c r="N193" s="205" t="s">
        <v>7646</v>
      </c>
    </row>
    <row r="194" spans="1:14" ht="22.95" customHeight="1">
      <c r="A194" s="151" t="s">
        <v>8239</v>
      </c>
      <c r="B194" s="151">
        <v>4834</v>
      </c>
      <c r="C194" s="152" t="s">
        <v>368</v>
      </c>
      <c r="D194" s="152" t="str">
        <f t="shared" ref="D194:D257" si="3">C194&amp;E194</f>
        <v>林口大千苑店1</v>
      </c>
      <c r="E194" s="151">
        <v>1</v>
      </c>
      <c r="F194" s="151" t="s">
        <v>8240</v>
      </c>
      <c r="G194" s="152" t="s">
        <v>8241</v>
      </c>
      <c r="H194" s="151" t="s">
        <v>7644</v>
      </c>
      <c r="I194" s="153" t="s">
        <v>7651</v>
      </c>
      <c r="J194" s="154" t="s">
        <v>13</v>
      </c>
      <c r="K194" s="155" t="s">
        <v>181</v>
      </c>
      <c r="L194" s="151"/>
      <c r="M194" s="154"/>
      <c r="N194" s="205" t="s">
        <v>7646</v>
      </c>
    </row>
    <row r="195" spans="1:14" ht="22.95" customHeight="1">
      <c r="A195" s="151" t="s">
        <v>8242</v>
      </c>
      <c r="B195" s="151">
        <v>4326</v>
      </c>
      <c r="C195" s="152" t="s">
        <v>378</v>
      </c>
      <c r="D195" s="152" t="str">
        <f t="shared" si="3"/>
        <v>林口建安店1</v>
      </c>
      <c r="E195" s="151">
        <v>1</v>
      </c>
      <c r="F195" s="151" t="s">
        <v>8243</v>
      </c>
      <c r="G195" s="152" t="s">
        <v>8244</v>
      </c>
      <c r="H195" s="151" t="s">
        <v>7650</v>
      </c>
      <c r="I195" s="153" t="s">
        <v>7651</v>
      </c>
      <c r="J195" s="154" t="s">
        <v>13</v>
      </c>
      <c r="K195" s="155" t="s">
        <v>181</v>
      </c>
      <c r="L195" s="151"/>
      <c r="M195" s="154"/>
      <c r="N195" s="205" t="s">
        <v>7646</v>
      </c>
    </row>
    <row r="196" spans="1:14" ht="22.95" customHeight="1">
      <c r="A196" s="151" t="s">
        <v>8245</v>
      </c>
      <c r="B196" s="151">
        <v>4326</v>
      </c>
      <c r="C196" s="152" t="s">
        <v>378</v>
      </c>
      <c r="D196" s="152" t="str">
        <f t="shared" si="3"/>
        <v>林口建安店2</v>
      </c>
      <c r="E196" s="151">
        <v>2</v>
      </c>
      <c r="F196" s="151" t="s">
        <v>8246</v>
      </c>
      <c r="G196" s="152" t="s">
        <v>8247</v>
      </c>
      <c r="H196" s="151" t="s">
        <v>7650</v>
      </c>
      <c r="I196" s="153" t="s">
        <v>7651</v>
      </c>
      <c r="J196" s="154" t="s">
        <v>13</v>
      </c>
      <c r="K196" s="155" t="s">
        <v>181</v>
      </c>
      <c r="L196" s="151"/>
      <c r="M196" s="154"/>
      <c r="N196" s="205" t="s">
        <v>7646</v>
      </c>
    </row>
    <row r="197" spans="1:14" ht="22.95" customHeight="1">
      <c r="A197" s="151" t="s">
        <v>8248</v>
      </c>
      <c r="B197" s="151">
        <v>4057</v>
      </c>
      <c r="C197" s="152" t="s">
        <v>394</v>
      </c>
      <c r="D197" s="152" t="str">
        <f t="shared" si="3"/>
        <v>林口香澄店1</v>
      </c>
      <c r="E197" s="151">
        <v>1</v>
      </c>
      <c r="F197" s="151" t="s">
        <v>8249</v>
      </c>
      <c r="G197" s="152" t="s">
        <v>8250</v>
      </c>
      <c r="H197" s="151" t="s">
        <v>7650</v>
      </c>
      <c r="I197" s="153" t="s">
        <v>7651</v>
      </c>
      <c r="J197" s="154" t="s">
        <v>13</v>
      </c>
      <c r="K197" s="155" t="s">
        <v>181</v>
      </c>
      <c r="L197" s="151"/>
      <c r="M197" s="154"/>
      <c r="N197" s="205" t="s">
        <v>7646</v>
      </c>
    </row>
    <row r="198" spans="1:14" ht="22.95" customHeight="1">
      <c r="A198" s="151" t="s">
        <v>8251</v>
      </c>
      <c r="B198" s="151">
        <v>4057</v>
      </c>
      <c r="C198" s="152" t="s">
        <v>394</v>
      </c>
      <c r="D198" s="152" t="str">
        <f t="shared" si="3"/>
        <v>林口香澄店2</v>
      </c>
      <c r="E198" s="151">
        <v>2</v>
      </c>
      <c r="F198" s="151" t="s">
        <v>8252</v>
      </c>
      <c r="G198" s="152" t="s">
        <v>8253</v>
      </c>
      <c r="H198" s="151" t="s">
        <v>7650</v>
      </c>
      <c r="I198" s="153" t="s">
        <v>7651</v>
      </c>
      <c r="J198" s="154" t="s">
        <v>13</v>
      </c>
      <c r="K198" s="155" t="s">
        <v>181</v>
      </c>
      <c r="L198" s="151"/>
      <c r="M198" s="154"/>
      <c r="N198" s="205" t="s">
        <v>7646</v>
      </c>
    </row>
    <row r="199" spans="1:14" ht="22.95" customHeight="1">
      <c r="A199" s="151" t="s">
        <v>8254</v>
      </c>
      <c r="B199" s="151">
        <v>4715</v>
      </c>
      <c r="C199" s="152" t="s">
        <v>1604</v>
      </c>
      <c r="D199" s="152" t="str">
        <f t="shared" si="3"/>
        <v>林口捷韻店1</v>
      </c>
      <c r="E199" s="151">
        <v>1</v>
      </c>
      <c r="F199" s="151" t="s">
        <v>8255</v>
      </c>
      <c r="G199" s="152" t="s">
        <v>8256</v>
      </c>
      <c r="H199" s="151" t="s">
        <v>7650</v>
      </c>
      <c r="I199" s="153" t="s">
        <v>7651</v>
      </c>
      <c r="J199" s="154" t="s">
        <v>13</v>
      </c>
      <c r="K199" s="155" t="s">
        <v>181</v>
      </c>
      <c r="L199" s="151"/>
      <c r="M199" s="154"/>
      <c r="N199" s="205" t="s">
        <v>7646</v>
      </c>
    </row>
    <row r="200" spans="1:14" ht="22.95" customHeight="1">
      <c r="A200" s="151" t="s">
        <v>8257</v>
      </c>
      <c r="B200" s="151">
        <v>4715</v>
      </c>
      <c r="C200" s="152" t="s">
        <v>1604</v>
      </c>
      <c r="D200" s="152" t="str">
        <f t="shared" si="3"/>
        <v>林口捷韻店2</v>
      </c>
      <c r="E200" s="151">
        <v>2</v>
      </c>
      <c r="F200" s="151" t="s">
        <v>8258</v>
      </c>
      <c r="G200" s="152" t="s">
        <v>8259</v>
      </c>
      <c r="H200" s="151" t="s">
        <v>7650</v>
      </c>
      <c r="I200" s="153" t="s">
        <v>7651</v>
      </c>
      <c r="J200" s="154" t="s">
        <v>13</v>
      </c>
      <c r="K200" s="155" t="s">
        <v>181</v>
      </c>
      <c r="L200" s="151"/>
      <c r="M200" s="154"/>
      <c r="N200" s="205" t="s">
        <v>7646</v>
      </c>
    </row>
    <row r="201" spans="1:14" ht="22.95" customHeight="1">
      <c r="A201" s="151" t="s">
        <v>8260</v>
      </c>
      <c r="B201" s="151">
        <v>3878</v>
      </c>
      <c r="C201" s="152" t="s">
        <v>398</v>
      </c>
      <c r="D201" s="152" t="str">
        <f t="shared" si="3"/>
        <v>林口清梅店1</v>
      </c>
      <c r="E201" s="151">
        <v>1</v>
      </c>
      <c r="F201" s="151" t="s">
        <v>8261</v>
      </c>
      <c r="G201" s="152" t="s">
        <v>8262</v>
      </c>
      <c r="H201" s="151" t="s">
        <v>7650</v>
      </c>
      <c r="I201" s="153" t="s">
        <v>7651</v>
      </c>
      <c r="J201" s="154" t="s">
        <v>13</v>
      </c>
      <c r="K201" s="155" t="s">
        <v>181</v>
      </c>
      <c r="L201" s="151"/>
      <c r="M201" s="154"/>
      <c r="N201" s="205" t="s">
        <v>7646</v>
      </c>
    </row>
    <row r="202" spans="1:14" ht="22.95" customHeight="1">
      <c r="A202" s="151" t="s">
        <v>8263</v>
      </c>
      <c r="B202" s="151">
        <v>4483</v>
      </c>
      <c r="C202" s="152" t="s">
        <v>2037</v>
      </c>
      <c r="D202" s="152" t="str">
        <f t="shared" si="3"/>
        <v>林口築夢店1</v>
      </c>
      <c r="E202" s="151">
        <v>1</v>
      </c>
      <c r="F202" s="151" t="s">
        <v>8264</v>
      </c>
      <c r="G202" s="152" t="s">
        <v>8265</v>
      </c>
      <c r="H202" s="151" t="s">
        <v>7644</v>
      </c>
      <c r="I202" s="153" t="s">
        <v>7651</v>
      </c>
      <c r="J202" s="154" t="s">
        <v>13</v>
      </c>
      <c r="K202" s="155" t="s">
        <v>181</v>
      </c>
      <c r="L202" s="151"/>
      <c r="M202" s="154"/>
      <c r="N202" s="205" t="s">
        <v>7646</v>
      </c>
    </row>
    <row r="203" spans="1:14" ht="22.95" customHeight="1">
      <c r="A203" s="151" t="s">
        <v>8266</v>
      </c>
      <c r="B203" s="151">
        <v>4154</v>
      </c>
      <c r="C203" s="152" t="s">
        <v>228</v>
      </c>
      <c r="D203" s="152" t="str">
        <f t="shared" si="3"/>
        <v>林口麗園店1</v>
      </c>
      <c r="E203" s="151">
        <v>1</v>
      </c>
      <c r="F203" s="151" t="s">
        <v>8267</v>
      </c>
      <c r="G203" s="152" t="s">
        <v>8268</v>
      </c>
      <c r="H203" s="151" t="s">
        <v>7693</v>
      </c>
      <c r="I203" s="153" t="s">
        <v>7651</v>
      </c>
      <c r="J203" s="154" t="s">
        <v>13</v>
      </c>
      <c r="K203" s="155" t="s">
        <v>181</v>
      </c>
      <c r="L203" s="151"/>
      <c r="M203" s="154"/>
      <c r="N203" s="205" t="s">
        <v>7646</v>
      </c>
    </row>
    <row r="204" spans="1:14" ht="22.95" customHeight="1">
      <c r="A204" s="151" t="s">
        <v>8269</v>
      </c>
      <c r="B204" s="151">
        <v>4154</v>
      </c>
      <c r="C204" s="152" t="s">
        <v>228</v>
      </c>
      <c r="D204" s="152" t="str">
        <f t="shared" si="3"/>
        <v>林口麗園店2</v>
      </c>
      <c r="E204" s="151">
        <v>2</v>
      </c>
      <c r="F204" s="151" t="s">
        <v>8270</v>
      </c>
      <c r="G204" s="152" t="s">
        <v>8271</v>
      </c>
      <c r="H204" s="151" t="s">
        <v>7644</v>
      </c>
      <c r="I204" s="153" t="s">
        <v>7651</v>
      </c>
      <c r="J204" s="154" t="s">
        <v>13</v>
      </c>
      <c r="K204" s="155" t="s">
        <v>181</v>
      </c>
      <c r="L204" s="151"/>
      <c r="M204" s="154"/>
      <c r="N204" s="205" t="s">
        <v>7646</v>
      </c>
    </row>
    <row r="205" spans="1:14" ht="22.95" customHeight="1">
      <c r="A205" s="151" t="s">
        <v>8272</v>
      </c>
      <c r="B205" s="151">
        <v>2267</v>
      </c>
      <c r="C205" s="152" t="s">
        <v>2320</v>
      </c>
      <c r="D205" s="152" t="str">
        <f t="shared" si="3"/>
        <v>北縣金陽店1</v>
      </c>
      <c r="E205" s="151">
        <v>1</v>
      </c>
      <c r="F205" s="151" t="s">
        <v>8273</v>
      </c>
      <c r="G205" s="152" t="s">
        <v>8274</v>
      </c>
      <c r="H205" s="151" t="s">
        <v>7644</v>
      </c>
      <c r="I205" s="153" t="s">
        <v>7651</v>
      </c>
      <c r="J205" s="154" t="s">
        <v>4</v>
      </c>
      <c r="K205" s="155" t="s">
        <v>181</v>
      </c>
      <c r="L205" s="151"/>
      <c r="M205" s="154"/>
      <c r="N205" s="205" t="s">
        <v>7646</v>
      </c>
    </row>
    <row r="206" spans="1:14" ht="22.95" customHeight="1">
      <c r="A206" s="151" t="s">
        <v>8275</v>
      </c>
      <c r="B206" s="151">
        <v>2267</v>
      </c>
      <c r="C206" s="152" t="s">
        <v>2320</v>
      </c>
      <c r="D206" s="152" t="str">
        <f t="shared" si="3"/>
        <v>北縣金陽店2</v>
      </c>
      <c r="E206" s="151">
        <v>2</v>
      </c>
      <c r="F206" s="151" t="s">
        <v>8276</v>
      </c>
      <c r="G206" s="152" t="s">
        <v>8277</v>
      </c>
      <c r="H206" s="151" t="s">
        <v>7644</v>
      </c>
      <c r="I206" s="153" t="s">
        <v>7651</v>
      </c>
      <c r="J206" s="154" t="s">
        <v>4</v>
      </c>
      <c r="K206" s="155" t="s">
        <v>181</v>
      </c>
      <c r="L206" s="151"/>
      <c r="M206" s="154"/>
      <c r="N206" s="205" t="s">
        <v>7646</v>
      </c>
    </row>
    <row r="207" spans="1:14" ht="22.95" customHeight="1">
      <c r="A207" s="151" t="s">
        <v>8278</v>
      </c>
      <c r="B207" s="151">
        <v>3606</v>
      </c>
      <c r="C207" s="152" t="s">
        <v>1572</v>
      </c>
      <c r="D207" s="152" t="str">
        <f t="shared" si="3"/>
        <v>北縣泰富店1</v>
      </c>
      <c r="E207" s="151">
        <v>1</v>
      </c>
      <c r="F207" s="151" t="s">
        <v>8279</v>
      </c>
      <c r="G207" s="152" t="s">
        <v>8280</v>
      </c>
      <c r="H207" s="151" t="s">
        <v>7650</v>
      </c>
      <c r="I207" s="153" t="s">
        <v>7651</v>
      </c>
      <c r="J207" s="154" t="s">
        <v>12</v>
      </c>
      <c r="K207" s="155" t="s">
        <v>181</v>
      </c>
      <c r="L207" s="151"/>
      <c r="M207" s="154"/>
      <c r="N207" s="205" t="s">
        <v>7646</v>
      </c>
    </row>
    <row r="208" spans="1:14" ht="22.95" customHeight="1">
      <c r="A208" s="151" t="s">
        <v>8281</v>
      </c>
      <c r="B208" s="151">
        <v>3606</v>
      </c>
      <c r="C208" s="152" t="s">
        <v>1572</v>
      </c>
      <c r="D208" s="152" t="str">
        <f t="shared" si="3"/>
        <v>北縣泰富店2</v>
      </c>
      <c r="E208" s="151">
        <v>2</v>
      </c>
      <c r="F208" s="151" t="s">
        <v>8282</v>
      </c>
      <c r="G208" s="152" t="s">
        <v>8283</v>
      </c>
      <c r="H208" s="151" t="s">
        <v>7650</v>
      </c>
      <c r="I208" s="153" t="s">
        <v>7651</v>
      </c>
      <c r="J208" s="154" t="s">
        <v>12</v>
      </c>
      <c r="K208" s="155" t="s">
        <v>181</v>
      </c>
      <c r="L208" s="151"/>
      <c r="M208" s="154"/>
      <c r="N208" s="205" t="s">
        <v>7646</v>
      </c>
    </row>
    <row r="209" spans="1:14" ht="22.95" customHeight="1">
      <c r="A209" s="151" t="s">
        <v>8284</v>
      </c>
      <c r="B209" s="151">
        <v>4656</v>
      </c>
      <c r="C209" s="152" t="s">
        <v>1576</v>
      </c>
      <c r="D209" s="152" t="str">
        <f t="shared" si="3"/>
        <v>泰山新民店1</v>
      </c>
      <c r="E209" s="151">
        <v>1</v>
      </c>
      <c r="F209" s="151" t="s">
        <v>8285</v>
      </c>
      <c r="G209" s="152" t="s">
        <v>8286</v>
      </c>
      <c r="H209" s="151" t="s">
        <v>8287</v>
      </c>
      <c r="I209" s="153" t="s">
        <v>7645</v>
      </c>
      <c r="J209" s="154" t="s">
        <v>12</v>
      </c>
      <c r="K209" s="155" t="s">
        <v>181</v>
      </c>
      <c r="L209" s="151"/>
      <c r="M209" s="154"/>
      <c r="N209" s="205" t="s">
        <v>7646</v>
      </c>
    </row>
    <row r="210" spans="1:14" ht="22.95" customHeight="1">
      <c r="A210" s="151" t="s">
        <v>8288</v>
      </c>
      <c r="B210" s="151">
        <v>4656</v>
      </c>
      <c r="C210" s="152" t="s">
        <v>1576</v>
      </c>
      <c r="D210" s="152" t="str">
        <f t="shared" si="3"/>
        <v>泰山新民店2</v>
      </c>
      <c r="E210" s="151">
        <v>2</v>
      </c>
      <c r="F210" s="151" t="s">
        <v>8289</v>
      </c>
      <c r="G210" s="152" t="s">
        <v>8290</v>
      </c>
      <c r="H210" s="151" t="s">
        <v>7650</v>
      </c>
      <c r="I210" s="153" t="s">
        <v>7651</v>
      </c>
      <c r="J210" s="154" t="s">
        <v>12</v>
      </c>
      <c r="K210" s="155" t="s">
        <v>181</v>
      </c>
      <c r="L210" s="151"/>
      <c r="M210" s="154"/>
      <c r="N210" s="205" t="s">
        <v>7646</v>
      </c>
    </row>
    <row r="211" spans="1:14" ht="22.95" customHeight="1">
      <c r="A211" s="151" t="s">
        <v>8291</v>
      </c>
      <c r="B211" s="151">
        <v>3751</v>
      </c>
      <c r="C211" s="152" t="s">
        <v>614</v>
      </c>
      <c r="D211" s="152" t="str">
        <f t="shared" si="3"/>
        <v>淡水真理大1</v>
      </c>
      <c r="E211" s="151">
        <v>1</v>
      </c>
      <c r="F211" s="151" t="s">
        <v>8292</v>
      </c>
      <c r="G211" s="152" t="s">
        <v>8293</v>
      </c>
      <c r="H211" s="151" t="s">
        <v>7650</v>
      </c>
      <c r="I211" s="153" t="s">
        <v>7651</v>
      </c>
      <c r="J211" s="154" t="s">
        <v>3</v>
      </c>
      <c r="K211" s="155" t="s">
        <v>181</v>
      </c>
      <c r="L211" s="151" t="s">
        <v>81</v>
      </c>
      <c r="M211" s="154"/>
      <c r="N211" s="205" t="s">
        <v>7646</v>
      </c>
    </row>
    <row r="212" spans="1:14" ht="22.95" customHeight="1">
      <c r="A212" s="151" t="s">
        <v>8294</v>
      </c>
      <c r="B212" s="151">
        <v>3751</v>
      </c>
      <c r="C212" s="152" t="s">
        <v>614</v>
      </c>
      <c r="D212" s="152" t="str">
        <f t="shared" si="3"/>
        <v>淡水真理大2</v>
      </c>
      <c r="E212" s="151">
        <v>2</v>
      </c>
      <c r="F212" s="151" t="s">
        <v>8295</v>
      </c>
      <c r="G212" s="152" t="s">
        <v>8296</v>
      </c>
      <c r="H212" s="151" t="s">
        <v>7650</v>
      </c>
      <c r="I212" s="153" t="s">
        <v>7651</v>
      </c>
      <c r="J212" s="154" t="s">
        <v>3</v>
      </c>
      <c r="K212" s="155" t="s">
        <v>181</v>
      </c>
      <c r="L212" s="151" t="s">
        <v>81</v>
      </c>
      <c r="M212" s="154"/>
      <c r="N212" s="205" t="s">
        <v>7646</v>
      </c>
    </row>
    <row r="213" spans="1:14" ht="22.95" customHeight="1">
      <c r="A213" s="151" t="s">
        <v>8297</v>
      </c>
      <c r="B213" s="151">
        <v>2318</v>
      </c>
      <c r="C213" s="152" t="s">
        <v>817</v>
      </c>
      <c r="D213" s="152" t="str">
        <f t="shared" si="3"/>
        <v>北縣淡俊店2</v>
      </c>
      <c r="E213" s="151">
        <v>2</v>
      </c>
      <c r="F213" s="151" t="s">
        <v>8298</v>
      </c>
      <c r="G213" s="152" t="s">
        <v>8299</v>
      </c>
      <c r="H213" s="151" t="s">
        <v>7693</v>
      </c>
      <c r="I213" s="153" t="s">
        <v>7651</v>
      </c>
      <c r="J213" s="154" t="s">
        <v>3</v>
      </c>
      <c r="K213" s="155" t="s">
        <v>181</v>
      </c>
      <c r="L213" s="151"/>
      <c r="M213" s="154"/>
      <c r="N213" s="205" t="s">
        <v>7646</v>
      </c>
    </row>
    <row r="214" spans="1:14" ht="22.95" customHeight="1">
      <c r="A214" s="151" t="s">
        <v>8300</v>
      </c>
      <c r="B214" s="151">
        <v>2897</v>
      </c>
      <c r="C214" s="152" t="s">
        <v>2337</v>
      </c>
      <c r="D214" s="152" t="str">
        <f t="shared" si="3"/>
        <v>淡水台電宿舍1</v>
      </c>
      <c r="E214" s="151">
        <v>1</v>
      </c>
      <c r="F214" s="151" t="s">
        <v>8301</v>
      </c>
      <c r="G214" s="152" t="s">
        <v>8302</v>
      </c>
      <c r="H214" s="151" t="s">
        <v>7650</v>
      </c>
      <c r="I214" s="153" t="s">
        <v>7651</v>
      </c>
      <c r="J214" s="154" t="s">
        <v>3</v>
      </c>
      <c r="K214" s="155" t="s">
        <v>181</v>
      </c>
      <c r="L214" s="151"/>
      <c r="M214" s="154"/>
      <c r="N214" s="205" t="s">
        <v>7646</v>
      </c>
    </row>
    <row r="215" spans="1:14" ht="22.95" customHeight="1">
      <c r="A215" s="151" t="s">
        <v>8303</v>
      </c>
      <c r="B215" s="151">
        <v>2897</v>
      </c>
      <c r="C215" s="152" t="s">
        <v>2337</v>
      </c>
      <c r="D215" s="152" t="str">
        <f t="shared" si="3"/>
        <v>淡水台電宿舍2</v>
      </c>
      <c r="E215" s="151">
        <v>2</v>
      </c>
      <c r="F215" s="151" t="s">
        <v>8304</v>
      </c>
      <c r="G215" s="152" t="s">
        <v>8305</v>
      </c>
      <c r="H215" s="151" t="s">
        <v>7650</v>
      </c>
      <c r="I215" s="153" t="s">
        <v>7651</v>
      </c>
      <c r="J215" s="154" t="s">
        <v>3</v>
      </c>
      <c r="K215" s="155" t="s">
        <v>181</v>
      </c>
      <c r="L215" s="151"/>
      <c r="M215" s="154"/>
      <c r="N215" s="205" t="s">
        <v>7646</v>
      </c>
    </row>
    <row r="216" spans="1:14" ht="22.95" customHeight="1">
      <c r="A216" s="151" t="s">
        <v>8306</v>
      </c>
      <c r="B216" s="151">
        <v>2749</v>
      </c>
      <c r="C216" s="152" t="s">
        <v>2060</v>
      </c>
      <c r="D216" s="152" t="str">
        <f t="shared" si="3"/>
        <v>淡水灰瑤子1</v>
      </c>
      <c r="E216" s="151">
        <v>1</v>
      </c>
      <c r="F216" s="151" t="s">
        <v>8307</v>
      </c>
      <c r="G216" s="152" t="s">
        <v>8308</v>
      </c>
      <c r="H216" s="151" t="s">
        <v>7650</v>
      </c>
      <c r="I216" s="153" t="s">
        <v>7651</v>
      </c>
      <c r="J216" s="154" t="s">
        <v>3</v>
      </c>
      <c r="K216" s="155" t="s">
        <v>181</v>
      </c>
      <c r="L216" s="151"/>
      <c r="M216" s="154"/>
      <c r="N216" s="205" t="s">
        <v>7646</v>
      </c>
    </row>
    <row r="217" spans="1:14" ht="22.95" customHeight="1">
      <c r="A217" s="151" t="s">
        <v>8309</v>
      </c>
      <c r="B217" s="151">
        <v>2749</v>
      </c>
      <c r="C217" s="152" t="s">
        <v>2060</v>
      </c>
      <c r="D217" s="152" t="str">
        <f t="shared" si="3"/>
        <v>淡水灰瑤子2</v>
      </c>
      <c r="E217" s="151">
        <v>2</v>
      </c>
      <c r="F217" s="151" t="s">
        <v>8310</v>
      </c>
      <c r="G217" s="152" t="s">
        <v>8311</v>
      </c>
      <c r="H217" s="151" t="s">
        <v>7650</v>
      </c>
      <c r="I217" s="153" t="s">
        <v>7651</v>
      </c>
      <c r="J217" s="154" t="s">
        <v>3</v>
      </c>
      <c r="K217" s="155" t="s">
        <v>181</v>
      </c>
      <c r="L217" s="151"/>
      <c r="M217" s="154"/>
      <c r="N217" s="205" t="s">
        <v>7646</v>
      </c>
    </row>
    <row r="218" spans="1:14" ht="22.95" customHeight="1">
      <c r="A218" s="151" t="s">
        <v>8312</v>
      </c>
      <c r="B218" s="151" t="s">
        <v>74</v>
      </c>
      <c r="C218" s="152" t="s">
        <v>829</v>
      </c>
      <c r="D218" s="152" t="str">
        <f t="shared" si="3"/>
        <v>淡水金龍店1</v>
      </c>
      <c r="E218" s="151">
        <v>1</v>
      </c>
      <c r="F218" s="151" t="s">
        <v>8313</v>
      </c>
      <c r="G218" s="152" t="s">
        <v>8314</v>
      </c>
      <c r="H218" s="151" t="s">
        <v>7644</v>
      </c>
      <c r="I218" s="153" t="s">
        <v>7683</v>
      </c>
      <c r="J218" s="154" t="s">
        <v>3</v>
      </c>
      <c r="K218" s="155" t="s">
        <v>181</v>
      </c>
      <c r="L218" s="151"/>
      <c r="M218" s="154"/>
      <c r="N218" s="205" t="s">
        <v>7646</v>
      </c>
    </row>
    <row r="219" spans="1:14" ht="22.95" customHeight="1">
      <c r="A219" s="151" t="s">
        <v>8315</v>
      </c>
      <c r="B219" s="151" t="s">
        <v>74</v>
      </c>
      <c r="C219" s="152" t="s">
        <v>829</v>
      </c>
      <c r="D219" s="152" t="str">
        <f t="shared" si="3"/>
        <v>淡水金龍店2</v>
      </c>
      <c r="E219" s="151">
        <v>2</v>
      </c>
      <c r="F219" s="151" t="s">
        <v>8316</v>
      </c>
      <c r="G219" s="152" t="s">
        <v>8317</v>
      </c>
      <c r="H219" s="151" t="s">
        <v>7644</v>
      </c>
      <c r="I219" s="153" t="s">
        <v>7683</v>
      </c>
      <c r="J219" s="154" t="s">
        <v>3</v>
      </c>
      <c r="K219" s="155" t="s">
        <v>181</v>
      </c>
      <c r="L219" s="151"/>
      <c r="M219" s="154"/>
      <c r="N219" s="205" t="s">
        <v>7646</v>
      </c>
    </row>
    <row r="220" spans="1:14" ht="22.95" customHeight="1">
      <c r="A220" s="151" t="s">
        <v>8318</v>
      </c>
      <c r="B220" s="151">
        <v>4298</v>
      </c>
      <c r="C220" s="152" t="s">
        <v>642</v>
      </c>
      <c r="D220" s="152" t="str">
        <f t="shared" si="3"/>
        <v>淡水後洲店1</v>
      </c>
      <c r="E220" s="151">
        <v>1</v>
      </c>
      <c r="F220" s="151" t="s">
        <v>8319</v>
      </c>
      <c r="G220" s="152" t="s">
        <v>8320</v>
      </c>
      <c r="H220" s="151" t="s">
        <v>7644</v>
      </c>
      <c r="I220" s="153" t="s">
        <v>7651</v>
      </c>
      <c r="J220" s="154" t="s">
        <v>3</v>
      </c>
      <c r="K220" s="155" t="s">
        <v>181</v>
      </c>
      <c r="L220" s="151"/>
      <c r="M220" s="154"/>
      <c r="N220" s="205" t="s">
        <v>7646</v>
      </c>
    </row>
    <row r="221" spans="1:14" ht="22.95" customHeight="1">
      <c r="A221" s="151" t="s">
        <v>8321</v>
      </c>
      <c r="B221" s="151">
        <v>4298</v>
      </c>
      <c r="C221" s="152" t="s">
        <v>642</v>
      </c>
      <c r="D221" s="152" t="str">
        <f t="shared" si="3"/>
        <v>淡水後洲店2</v>
      </c>
      <c r="E221" s="151">
        <v>2</v>
      </c>
      <c r="F221" s="151" t="s">
        <v>8322</v>
      </c>
      <c r="G221" s="152" t="s">
        <v>8323</v>
      </c>
      <c r="H221" s="151" t="s">
        <v>7644</v>
      </c>
      <c r="I221" s="153" t="s">
        <v>7651</v>
      </c>
      <c r="J221" s="154" t="s">
        <v>3</v>
      </c>
      <c r="K221" s="155" t="s">
        <v>181</v>
      </c>
      <c r="L221" s="151"/>
      <c r="M221" s="154"/>
      <c r="N221" s="205" t="s">
        <v>7646</v>
      </c>
    </row>
    <row r="222" spans="1:14" ht="22.95" customHeight="1">
      <c r="A222" s="151" t="s">
        <v>8324</v>
      </c>
      <c r="B222" s="151">
        <v>4788</v>
      </c>
      <c r="C222" s="152" t="s">
        <v>630</v>
      </c>
      <c r="D222" s="152" t="str">
        <f t="shared" si="3"/>
        <v>淡水國家店1</v>
      </c>
      <c r="E222" s="151">
        <v>1</v>
      </c>
      <c r="F222" s="151" t="s">
        <v>8325</v>
      </c>
      <c r="G222" s="152" t="s">
        <v>8326</v>
      </c>
      <c r="H222" s="151" t="s">
        <v>7644</v>
      </c>
      <c r="I222" s="153" t="s">
        <v>7651</v>
      </c>
      <c r="J222" s="154" t="s">
        <v>3</v>
      </c>
      <c r="K222" s="155" t="s">
        <v>181</v>
      </c>
      <c r="L222" s="151"/>
      <c r="M222" s="154"/>
      <c r="N222" s="205" t="s">
        <v>7646</v>
      </c>
    </row>
    <row r="223" spans="1:14" ht="22.95" customHeight="1">
      <c r="A223" s="151" t="s">
        <v>8327</v>
      </c>
      <c r="B223" s="151">
        <v>4788</v>
      </c>
      <c r="C223" s="152" t="s">
        <v>630</v>
      </c>
      <c r="D223" s="152" t="str">
        <f t="shared" si="3"/>
        <v>淡水國家店2</v>
      </c>
      <c r="E223" s="151">
        <v>2</v>
      </c>
      <c r="F223" s="151" t="s">
        <v>8328</v>
      </c>
      <c r="G223" s="152" t="s">
        <v>8329</v>
      </c>
      <c r="H223" s="151" t="s">
        <v>7644</v>
      </c>
      <c r="I223" s="153" t="s">
        <v>7651</v>
      </c>
      <c r="J223" s="154" t="s">
        <v>3</v>
      </c>
      <c r="K223" s="155" t="s">
        <v>181</v>
      </c>
      <c r="L223" s="151"/>
      <c r="M223" s="154"/>
      <c r="N223" s="205" t="s">
        <v>7646</v>
      </c>
    </row>
    <row r="224" spans="1:14" ht="22.95" customHeight="1">
      <c r="A224" s="151" t="s">
        <v>8330</v>
      </c>
      <c r="B224" s="151">
        <v>4153</v>
      </c>
      <c r="C224" s="152" t="s">
        <v>626</v>
      </c>
      <c r="D224" s="152" t="str">
        <f t="shared" si="3"/>
        <v>淡水莊園店1</v>
      </c>
      <c r="E224" s="151">
        <v>1</v>
      </c>
      <c r="F224" s="151" t="s">
        <v>8331</v>
      </c>
      <c r="G224" s="152" t="s">
        <v>8332</v>
      </c>
      <c r="H224" s="151" t="s">
        <v>7650</v>
      </c>
      <c r="I224" s="153" t="s">
        <v>7683</v>
      </c>
      <c r="J224" s="154" t="s">
        <v>3</v>
      </c>
      <c r="K224" s="155" t="s">
        <v>181</v>
      </c>
      <c r="L224" s="151"/>
      <c r="M224" s="154"/>
      <c r="N224" s="205" t="s">
        <v>7646</v>
      </c>
    </row>
    <row r="225" spans="1:14" ht="22.95" customHeight="1">
      <c r="A225" s="151" t="s">
        <v>8333</v>
      </c>
      <c r="B225" s="151">
        <v>4153</v>
      </c>
      <c r="C225" s="152" t="s">
        <v>626</v>
      </c>
      <c r="D225" s="152" t="str">
        <f t="shared" si="3"/>
        <v>淡水莊園店2</v>
      </c>
      <c r="E225" s="151">
        <v>2</v>
      </c>
      <c r="F225" s="151" t="s">
        <v>8334</v>
      </c>
      <c r="G225" s="152" t="s">
        <v>8335</v>
      </c>
      <c r="H225" s="151" t="s">
        <v>7650</v>
      </c>
      <c r="I225" s="153" t="s">
        <v>7683</v>
      </c>
      <c r="J225" s="154" t="s">
        <v>3</v>
      </c>
      <c r="K225" s="155" t="s">
        <v>181</v>
      </c>
      <c r="L225" s="151"/>
      <c r="M225" s="154"/>
      <c r="N225" s="205" t="s">
        <v>7646</v>
      </c>
    </row>
    <row r="226" spans="1:14" ht="22.95" customHeight="1">
      <c r="A226" s="151" t="s">
        <v>8336</v>
      </c>
      <c r="B226" s="151">
        <v>4093</v>
      </c>
      <c r="C226" s="152" t="s">
        <v>622</v>
      </c>
      <c r="D226" s="152" t="str">
        <f t="shared" si="3"/>
        <v>淡水新市一2</v>
      </c>
      <c r="E226" s="151">
        <v>2</v>
      </c>
      <c r="F226" s="151" t="s">
        <v>8337</v>
      </c>
      <c r="G226" s="152" t="s">
        <v>8338</v>
      </c>
      <c r="H226" s="151" t="s">
        <v>7644</v>
      </c>
      <c r="I226" s="153" t="s">
        <v>7651</v>
      </c>
      <c r="J226" s="154" t="s">
        <v>3</v>
      </c>
      <c r="K226" s="155" t="s">
        <v>181</v>
      </c>
      <c r="L226" s="151"/>
      <c r="M226" s="154"/>
      <c r="N226" s="205" t="s">
        <v>7646</v>
      </c>
    </row>
    <row r="227" spans="1:14" ht="22.95" customHeight="1">
      <c r="A227" s="151" t="s">
        <v>8339</v>
      </c>
      <c r="B227" s="151">
        <v>4529</v>
      </c>
      <c r="C227" s="152" t="s">
        <v>662</v>
      </c>
      <c r="D227" s="152" t="str">
        <f t="shared" si="3"/>
        <v>淡水新洲店1</v>
      </c>
      <c r="E227" s="151">
        <v>1</v>
      </c>
      <c r="F227" s="151" t="s">
        <v>8340</v>
      </c>
      <c r="G227" s="152" t="s">
        <v>8341</v>
      </c>
      <c r="H227" s="151" t="s">
        <v>7650</v>
      </c>
      <c r="I227" s="153" t="s">
        <v>7683</v>
      </c>
      <c r="J227" s="154" t="s">
        <v>3</v>
      </c>
      <c r="K227" s="155" t="s">
        <v>181</v>
      </c>
      <c r="L227" s="151"/>
      <c r="M227" s="154"/>
      <c r="N227" s="205" t="s">
        <v>7646</v>
      </c>
    </row>
    <row r="228" spans="1:14" ht="22.95" customHeight="1">
      <c r="A228" s="151" t="s">
        <v>8342</v>
      </c>
      <c r="B228" s="151">
        <v>4529</v>
      </c>
      <c r="C228" s="152" t="s">
        <v>662</v>
      </c>
      <c r="D228" s="152" t="str">
        <f t="shared" si="3"/>
        <v>淡水新洲店2</v>
      </c>
      <c r="E228" s="151">
        <v>2</v>
      </c>
      <c r="F228" s="151" t="s">
        <v>8343</v>
      </c>
      <c r="G228" s="152" t="s">
        <v>8344</v>
      </c>
      <c r="H228" s="151" t="s">
        <v>7650</v>
      </c>
      <c r="I228" s="153" t="s">
        <v>7683</v>
      </c>
      <c r="J228" s="154" t="s">
        <v>3</v>
      </c>
      <c r="K228" s="155" t="s">
        <v>181</v>
      </c>
      <c r="L228" s="151"/>
      <c r="M228" s="154"/>
      <c r="N228" s="205" t="s">
        <v>7646</v>
      </c>
    </row>
    <row r="229" spans="1:14" ht="22.95" customHeight="1">
      <c r="A229" s="151" t="s">
        <v>8345</v>
      </c>
      <c r="B229" s="151">
        <v>4739</v>
      </c>
      <c r="C229" s="152" t="s">
        <v>2079</v>
      </c>
      <c r="D229" s="152" t="str">
        <f t="shared" si="3"/>
        <v>淡水櫻花店2</v>
      </c>
      <c r="E229" s="151">
        <v>2</v>
      </c>
      <c r="F229" s="151" t="s">
        <v>8346</v>
      </c>
      <c r="G229" s="152" t="s">
        <v>8347</v>
      </c>
      <c r="H229" s="151" t="s">
        <v>7644</v>
      </c>
      <c r="I229" s="153" t="s">
        <v>7651</v>
      </c>
      <c r="J229" s="154" t="s">
        <v>3</v>
      </c>
      <c r="K229" s="155" t="s">
        <v>181</v>
      </c>
      <c r="L229" s="151"/>
      <c r="M229" s="154"/>
      <c r="N229" s="205" t="s">
        <v>7646</v>
      </c>
    </row>
    <row r="230" spans="1:14" ht="22.95" customHeight="1">
      <c r="A230" s="151" t="s">
        <v>8348</v>
      </c>
      <c r="B230" s="151">
        <v>3851</v>
      </c>
      <c r="C230" s="152" t="s">
        <v>8349</v>
      </c>
      <c r="D230" s="152" t="str">
        <f t="shared" si="3"/>
        <v>北縣輔園店1</v>
      </c>
      <c r="E230" s="151">
        <v>1</v>
      </c>
      <c r="F230" s="151" t="s">
        <v>8350</v>
      </c>
      <c r="G230" s="152" t="s">
        <v>8351</v>
      </c>
      <c r="H230" s="151" t="s">
        <v>7644</v>
      </c>
      <c r="I230" s="153" t="s">
        <v>7651</v>
      </c>
      <c r="J230" s="154" t="s">
        <v>11</v>
      </c>
      <c r="K230" s="155" t="s">
        <v>181</v>
      </c>
      <c r="L230" s="151" t="s">
        <v>81</v>
      </c>
      <c r="M230" s="154"/>
      <c r="N230" s="205" t="s">
        <v>7646</v>
      </c>
    </row>
    <row r="231" spans="1:14" ht="22.95" customHeight="1">
      <c r="A231" s="151" t="s">
        <v>8352</v>
      </c>
      <c r="B231" s="151">
        <v>3851</v>
      </c>
      <c r="C231" s="152" t="s">
        <v>8349</v>
      </c>
      <c r="D231" s="152" t="str">
        <f t="shared" si="3"/>
        <v>北縣輔園店2</v>
      </c>
      <c r="E231" s="151">
        <v>2</v>
      </c>
      <c r="F231" s="151" t="s">
        <v>8353</v>
      </c>
      <c r="G231" s="152" t="s">
        <v>8354</v>
      </c>
      <c r="H231" s="151" t="s">
        <v>7644</v>
      </c>
      <c r="I231" s="153" t="s">
        <v>7651</v>
      </c>
      <c r="J231" s="154" t="s">
        <v>11</v>
      </c>
      <c r="K231" s="155" t="s">
        <v>181</v>
      </c>
      <c r="L231" s="151" t="s">
        <v>81</v>
      </c>
      <c r="M231" s="154"/>
      <c r="N231" s="205" t="s">
        <v>7646</v>
      </c>
    </row>
    <row r="232" spans="1:14" ht="22.95" customHeight="1">
      <c r="A232" s="151" t="s">
        <v>8355</v>
      </c>
      <c r="B232" s="151" t="s">
        <v>70</v>
      </c>
      <c r="C232" s="152" t="s">
        <v>1936</v>
      </c>
      <c r="D232" s="152" t="str">
        <f t="shared" si="3"/>
        <v>田倉新樹店1</v>
      </c>
      <c r="E232" s="151">
        <v>1</v>
      </c>
      <c r="F232" s="151" t="s">
        <v>8356</v>
      </c>
      <c r="G232" s="152" t="s">
        <v>8357</v>
      </c>
      <c r="H232" s="151" t="s">
        <v>7644</v>
      </c>
      <c r="I232" s="153" t="s">
        <v>7645</v>
      </c>
      <c r="J232" s="154" t="s">
        <v>11</v>
      </c>
      <c r="K232" s="155" t="s">
        <v>181</v>
      </c>
      <c r="L232" s="151" t="s">
        <v>53</v>
      </c>
      <c r="M232" s="154"/>
      <c r="N232" s="205" t="s">
        <v>7646</v>
      </c>
    </row>
    <row r="233" spans="1:14" ht="22.95" customHeight="1">
      <c r="A233" s="151" t="s">
        <v>8358</v>
      </c>
      <c r="B233" s="151">
        <v>3652</v>
      </c>
      <c r="C233" s="152" t="s">
        <v>8359</v>
      </c>
      <c r="D233" s="152" t="str">
        <f t="shared" si="3"/>
        <v>北縣莊民店1</v>
      </c>
      <c r="E233" s="151">
        <v>1</v>
      </c>
      <c r="F233" s="151" t="s">
        <v>8360</v>
      </c>
      <c r="G233" s="152" t="s">
        <v>8361</v>
      </c>
      <c r="H233" s="151" t="s">
        <v>7644</v>
      </c>
      <c r="I233" s="153" t="s">
        <v>7651</v>
      </c>
      <c r="J233" s="154" t="s">
        <v>11</v>
      </c>
      <c r="K233" s="155" t="s">
        <v>181</v>
      </c>
      <c r="L233" s="151"/>
      <c r="M233" s="154"/>
      <c r="N233" s="205" t="s">
        <v>7646</v>
      </c>
    </row>
    <row r="234" spans="1:14" ht="22.95" customHeight="1">
      <c r="A234" s="151" t="s">
        <v>8362</v>
      </c>
      <c r="B234" s="151">
        <v>3652</v>
      </c>
      <c r="C234" s="152" t="s">
        <v>8359</v>
      </c>
      <c r="D234" s="152" t="str">
        <f t="shared" si="3"/>
        <v>北縣莊民店2</v>
      </c>
      <c r="E234" s="151">
        <v>2</v>
      </c>
      <c r="F234" s="151" t="s">
        <v>8363</v>
      </c>
      <c r="G234" s="152" t="s">
        <v>8364</v>
      </c>
      <c r="H234" s="151" t="s">
        <v>7644</v>
      </c>
      <c r="I234" s="153" t="s">
        <v>7651</v>
      </c>
      <c r="J234" s="154" t="s">
        <v>11</v>
      </c>
      <c r="K234" s="155" t="s">
        <v>181</v>
      </c>
      <c r="L234" s="151"/>
      <c r="M234" s="154"/>
      <c r="N234" s="205" t="s">
        <v>7646</v>
      </c>
    </row>
    <row r="235" spans="1:14" ht="22.95" customHeight="1">
      <c r="A235" s="151" t="s">
        <v>8365</v>
      </c>
      <c r="B235" s="151">
        <v>3052</v>
      </c>
      <c r="C235" s="152" t="s">
        <v>224</v>
      </c>
      <c r="D235" s="152" t="str">
        <f t="shared" si="3"/>
        <v>北縣莊玲店1</v>
      </c>
      <c r="E235" s="151">
        <v>1</v>
      </c>
      <c r="F235" s="151" t="s">
        <v>8366</v>
      </c>
      <c r="G235" s="152" t="s">
        <v>8367</v>
      </c>
      <c r="H235" s="151" t="s">
        <v>7693</v>
      </c>
      <c r="I235" s="153" t="s">
        <v>7651</v>
      </c>
      <c r="J235" s="154" t="s">
        <v>11</v>
      </c>
      <c r="K235" s="155" t="s">
        <v>181</v>
      </c>
      <c r="L235" s="151"/>
      <c r="M235" s="154"/>
      <c r="N235" s="205" t="s">
        <v>7646</v>
      </c>
    </row>
    <row r="236" spans="1:14" ht="22.95" customHeight="1">
      <c r="A236" s="151" t="s">
        <v>8368</v>
      </c>
      <c r="B236" s="151">
        <v>3052</v>
      </c>
      <c r="C236" s="152" t="s">
        <v>224</v>
      </c>
      <c r="D236" s="152" t="str">
        <f t="shared" si="3"/>
        <v>北縣莊玲店2</v>
      </c>
      <c r="E236" s="151">
        <v>2</v>
      </c>
      <c r="F236" s="151" t="s">
        <v>8369</v>
      </c>
      <c r="G236" s="152" t="s">
        <v>8370</v>
      </c>
      <c r="H236" s="151" t="s">
        <v>7693</v>
      </c>
      <c r="I236" s="153" t="s">
        <v>7651</v>
      </c>
      <c r="J236" s="154" t="s">
        <v>11</v>
      </c>
      <c r="K236" s="155" t="s">
        <v>181</v>
      </c>
      <c r="L236" s="151"/>
      <c r="M236" s="154"/>
      <c r="N236" s="205" t="s">
        <v>7646</v>
      </c>
    </row>
    <row r="237" spans="1:14" ht="22.95" customHeight="1">
      <c r="A237" s="151" t="s">
        <v>8371</v>
      </c>
      <c r="B237" s="151">
        <v>3380</v>
      </c>
      <c r="C237" s="152" t="s">
        <v>1588</v>
      </c>
      <c r="D237" s="152" t="str">
        <f t="shared" si="3"/>
        <v>北縣莊勝店2</v>
      </c>
      <c r="E237" s="151">
        <v>2</v>
      </c>
      <c r="F237" s="151" t="s">
        <v>8372</v>
      </c>
      <c r="G237" s="152" t="s">
        <v>8373</v>
      </c>
      <c r="H237" s="151" t="s">
        <v>7693</v>
      </c>
      <c r="I237" s="153" t="s">
        <v>7651</v>
      </c>
      <c r="J237" s="154" t="s">
        <v>11</v>
      </c>
      <c r="K237" s="155" t="s">
        <v>181</v>
      </c>
      <c r="L237" s="151"/>
      <c r="M237" s="154"/>
      <c r="N237" s="205" t="s">
        <v>7646</v>
      </c>
    </row>
    <row r="238" spans="1:14" ht="22.95" customHeight="1">
      <c r="A238" s="151" t="s">
        <v>8374</v>
      </c>
      <c r="B238" s="151">
        <v>2109</v>
      </c>
      <c r="C238" s="152" t="s">
        <v>8375</v>
      </c>
      <c r="D238" s="152" t="str">
        <f t="shared" si="3"/>
        <v>北縣瓊林南店1</v>
      </c>
      <c r="E238" s="151">
        <v>1</v>
      </c>
      <c r="F238" s="151" t="s">
        <v>8376</v>
      </c>
      <c r="G238" s="152" t="s">
        <v>8377</v>
      </c>
      <c r="H238" s="151" t="s">
        <v>7644</v>
      </c>
      <c r="I238" s="153" t="s">
        <v>7645</v>
      </c>
      <c r="J238" s="154" t="s">
        <v>11</v>
      </c>
      <c r="K238" s="155" t="s">
        <v>181</v>
      </c>
      <c r="L238" s="151"/>
      <c r="M238" s="154"/>
      <c r="N238" s="205" t="s">
        <v>7646</v>
      </c>
    </row>
    <row r="239" spans="1:14" ht="22.95" customHeight="1">
      <c r="A239" s="151" t="s">
        <v>8378</v>
      </c>
      <c r="B239" s="151">
        <v>2109</v>
      </c>
      <c r="C239" s="152" t="s">
        <v>8375</v>
      </c>
      <c r="D239" s="152" t="str">
        <f t="shared" si="3"/>
        <v>北縣瓊林南店2</v>
      </c>
      <c r="E239" s="151">
        <v>2</v>
      </c>
      <c r="F239" s="151" t="s">
        <v>8379</v>
      </c>
      <c r="G239" s="152" t="s">
        <v>8380</v>
      </c>
      <c r="H239" s="151" t="s">
        <v>7644</v>
      </c>
      <c r="I239" s="153" t="s">
        <v>7645</v>
      </c>
      <c r="J239" s="154" t="s">
        <v>11</v>
      </c>
      <c r="K239" s="155" t="s">
        <v>181</v>
      </c>
      <c r="L239" s="151"/>
      <c r="M239" s="154"/>
      <c r="N239" s="205" t="s">
        <v>7646</v>
      </c>
    </row>
    <row r="240" spans="1:14" ht="22.95" customHeight="1">
      <c r="A240" s="151" t="s">
        <v>8381</v>
      </c>
      <c r="B240" s="151">
        <v>4856</v>
      </c>
      <c r="C240" s="152" t="s">
        <v>1476</v>
      </c>
      <c r="D240" s="152" t="str">
        <f t="shared" si="3"/>
        <v>新莊小胖店2</v>
      </c>
      <c r="E240" s="151">
        <v>2</v>
      </c>
      <c r="F240" s="151" t="s">
        <v>8382</v>
      </c>
      <c r="G240" s="152" t="s">
        <v>8383</v>
      </c>
      <c r="H240" s="151" t="s">
        <v>7644</v>
      </c>
      <c r="I240" s="153" t="s">
        <v>7651</v>
      </c>
      <c r="J240" s="154" t="s">
        <v>11</v>
      </c>
      <c r="K240" s="155" t="s">
        <v>181</v>
      </c>
      <c r="L240" s="151"/>
      <c r="M240" s="154"/>
      <c r="N240" s="205" t="s">
        <v>7646</v>
      </c>
    </row>
    <row r="241" spans="1:14" ht="22.95" customHeight="1">
      <c r="A241" s="151" t="s">
        <v>8384</v>
      </c>
      <c r="B241" s="151">
        <v>4163</v>
      </c>
      <c r="C241" s="152" t="s">
        <v>812</v>
      </c>
      <c r="D241" s="152" t="str">
        <f t="shared" si="3"/>
        <v>新莊中泉店1</v>
      </c>
      <c r="E241" s="151">
        <v>1</v>
      </c>
      <c r="F241" s="151" t="s">
        <v>8385</v>
      </c>
      <c r="G241" s="152" t="s">
        <v>8386</v>
      </c>
      <c r="H241" s="151" t="s">
        <v>7693</v>
      </c>
      <c r="I241" s="153" t="s">
        <v>7651</v>
      </c>
      <c r="J241" s="154" t="s">
        <v>11</v>
      </c>
      <c r="K241" s="155" t="s">
        <v>181</v>
      </c>
      <c r="L241" s="151"/>
      <c r="M241" s="154"/>
      <c r="N241" s="205" t="s">
        <v>7646</v>
      </c>
    </row>
    <row r="242" spans="1:14" ht="22.95" customHeight="1">
      <c r="A242" s="151" t="s">
        <v>8387</v>
      </c>
      <c r="B242" s="151">
        <v>4163</v>
      </c>
      <c r="C242" s="152" t="s">
        <v>812</v>
      </c>
      <c r="D242" s="152" t="str">
        <f t="shared" si="3"/>
        <v>新莊中泉店2</v>
      </c>
      <c r="E242" s="151">
        <v>2</v>
      </c>
      <c r="F242" s="151" t="s">
        <v>8388</v>
      </c>
      <c r="G242" s="152" t="s">
        <v>8389</v>
      </c>
      <c r="H242" s="151" t="s">
        <v>7693</v>
      </c>
      <c r="I242" s="153" t="s">
        <v>7651</v>
      </c>
      <c r="J242" s="154" t="s">
        <v>11</v>
      </c>
      <c r="K242" s="155" t="s">
        <v>181</v>
      </c>
      <c r="L242" s="151"/>
      <c r="M242" s="154"/>
      <c r="N242" s="205" t="s">
        <v>7646</v>
      </c>
    </row>
    <row r="243" spans="1:14" ht="22.95" customHeight="1">
      <c r="A243" s="151" t="s">
        <v>8390</v>
      </c>
      <c r="B243" s="151">
        <v>5057</v>
      </c>
      <c r="C243" s="152" t="s">
        <v>1394</v>
      </c>
      <c r="D243" s="152" t="str">
        <f t="shared" si="3"/>
        <v>新莊中港店1</v>
      </c>
      <c r="E243" s="151">
        <v>1</v>
      </c>
      <c r="F243" s="151" t="s">
        <v>8391</v>
      </c>
      <c r="G243" s="152" t="s">
        <v>8392</v>
      </c>
      <c r="H243" s="151" t="s">
        <v>7650</v>
      </c>
      <c r="I243" s="153" t="s">
        <v>7645</v>
      </c>
      <c r="J243" s="154" t="s">
        <v>11</v>
      </c>
      <c r="K243" s="155" t="s">
        <v>181</v>
      </c>
      <c r="L243" s="151"/>
      <c r="M243" s="154"/>
      <c r="N243" s="205" t="s">
        <v>7646</v>
      </c>
    </row>
    <row r="244" spans="1:14" ht="22.95" customHeight="1">
      <c r="A244" s="151" t="s">
        <v>8393</v>
      </c>
      <c r="B244" s="151">
        <v>5057</v>
      </c>
      <c r="C244" s="152" t="s">
        <v>1394</v>
      </c>
      <c r="D244" s="152" t="str">
        <f t="shared" si="3"/>
        <v>新莊中港店2</v>
      </c>
      <c r="E244" s="151">
        <v>2</v>
      </c>
      <c r="F244" s="151" t="s">
        <v>8394</v>
      </c>
      <c r="G244" s="152" t="s">
        <v>8395</v>
      </c>
      <c r="H244" s="151" t="s">
        <v>7693</v>
      </c>
      <c r="I244" s="153" t="s">
        <v>7791</v>
      </c>
      <c r="J244" s="154" t="s">
        <v>11</v>
      </c>
      <c r="K244" s="155" t="s">
        <v>181</v>
      </c>
      <c r="L244" s="151"/>
      <c r="M244" s="154"/>
      <c r="N244" s="205" t="s">
        <v>7646</v>
      </c>
    </row>
    <row r="245" spans="1:14" ht="22.95" customHeight="1">
      <c r="A245" s="151" t="s">
        <v>8396</v>
      </c>
      <c r="B245" s="151">
        <v>2362</v>
      </c>
      <c r="C245" s="152" t="s">
        <v>1680</v>
      </c>
      <c r="D245" s="152" t="str">
        <f t="shared" si="3"/>
        <v>新莊化成店1</v>
      </c>
      <c r="E245" s="151">
        <v>1</v>
      </c>
      <c r="F245" s="151" t="s">
        <v>8397</v>
      </c>
      <c r="G245" s="152" t="s">
        <v>8398</v>
      </c>
      <c r="H245" s="151" t="s">
        <v>7693</v>
      </c>
      <c r="I245" s="153" t="s">
        <v>7651</v>
      </c>
      <c r="J245" s="154" t="s">
        <v>11</v>
      </c>
      <c r="K245" s="155" t="s">
        <v>181</v>
      </c>
      <c r="L245" s="151"/>
      <c r="M245" s="154"/>
      <c r="N245" s="205" t="s">
        <v>7646</v>
      </c>
    </row>
    <row r="246" spans="1:14" ht="22.95" customHeight="1">
      <c r="A246" s="151" t="s">
        <v>8399</v>
      </c>
      <c r="B246" s="151">
        <v>2362</v>
      </c>
      <c r="C246" s="152" t="s">
        <v>1680</v>
      </c>
      <c r="D246" s="152" t="str">
        <f t="shared" si="3"/>
        <v>新莊化成店2</v>
      </c>
      <c r="E246" s="151">
        <v>2</v>
      </c>
      <c r="F246" s="151" t="s">
        <v>8400</v>
      </c>
      <c r="G246" s="152" t="s">
        <v>8401</v>
      </c>
      <c r="H246" s="151" t="s">
        <v>7693</v>
      </c>
      <c r="I246" s="153" t="s">
        <v>7651</v>
      </c>
      <c r="J246" s="154" t="s">
        <v>11</v>
      </c>
      <c r="K246" s="155" t="s">
        <v>181</v>
      </c>
      <c r="L246" s="151"/>
      <c r="M246" s="154"/>
      <c r="N246" s="205" t="s">
        <v>7646</v>
      </c>
    </row>
    <row r="247" spans="1:14" ht="22.95" customHeight="1">
      <c r="A247" s="151" t="s">
        <v>8402</v>
      </c>
      <c r="B247" s="151">
        <v>4025</v>
      </c>
      <c r="C247" s="152" t="s">
        <v>2331</v>
      </c>
      <c r="D247" s="152" t="str">
        <f t="shared" si="3"/>
        <v>新莊祐信店1</v>
      </c>
      <c r="E247" s="151">
        <v>1</v>
      </c>
      <c r="F247" s="151" t="s">
        <v>8403</v>
      </c>
      <c r="G247" s="152" t="s">
        <v>8404</v>
      </c>
      <c r="H247" s="151" t="s">
        <v>7644</v>
      </c>
      <c r="I247" s="153" t="s">
        <v>7651</v>
      </c>
      <c r="J247" s="154" t="s">
        <v>11</v>
      </c>
      <c r="K247" s="155" t="s">
        <v>181</v>
      </c>
      <c r="L247" s="151"/>
      <c r="M247" s="154"/>
      <c r="N247" s="205" t="s">
        <v>7646</v>
      </c>
    </row>
    <row r="248" spans="1:14" ht="22.95" customHeight="1">
      <c r="A248" s="151" t="s">
        <v>8405</v>
      </c>
      <c r="B248" s="151">
        <v>4025</v>
      </c>
      <c r="C248" s="152" t="s">
        <v>2331</v>
      </c>
      <c r="D248" s="152" t="str">
        <f t="shared" si="3"/>
        <v>新莊祐信店2</v>
      </c>
      <c r="E248" s="151">
        <v>2</v>
      </c>
      <c r="F248" s="151" t="s">
        <v>8406</v>
      </c>
      <c r="G248" s="152" t="s">
        <v>8407</v>
      </c>
      <c r="H248" s="151" t="s">
        <v>7644</v>
      </c>
      <c r="I248" s="153" t="s">
        <v>7651</v>
      </c>
      <c r="J248" s="154" t="s">
        <v>11</v>
      </c>
      <c r="K248" s="155" t="s">
        <v>181</v>
      </c>
      <c r="L248" s="151"/>
      <c r="M248" s="154"/>
      <c r="N248" s="205" t="s">
        <v>7646</v>
      </c>
    </row>
    <row r="249" spans="1:14" ht="22.95" customHeight="1">
      <c r="A249" s="151" t="s">
        <v>8408</v>
      </c>
      <c r="B249" s="151">
        <v>4341</v>
      </c>
      <c r="C249" s="152" t="s">
        <v>808</v>
      </c>
      <c r="D249" s="152" t="str">
        <f t="shared" si="3"/>
        <v>新莊莊美店1</v>
      </c>
      <c r="E249" s="151">
        <v>1</v>
      </c>
      <c r="F249" s="151" t="s">
        <v>8409</v>
      </c>
      <c r="G249" s="152" t="s">
        <v>8410</v>
      </c>
      <c r="H249" s="151" t="s">
        <v>7650</v>
      </c>
      <c r="I249" s="153" t="s">
        <v>7651</v>
      </c>
      <c r="J249" s="154" t="s">
        <v>11</v>
      </c>
      <c r="K249" s="155" t="s">
        <v>181</v>
      </c>
      <c r="L249" s="151"/>
      <c r="M249" s="154"/>
      <c r="N249" s="205" t="s">
        <v>7646</v>
      </c>
    </row>
    <row r="250" spans="1:14" ht="22.95" customHeight="1">
      <c r="A250" s="151" t="s">
        <v>8411</v>
      </c>
      <c r="B250" s="151">
        <v>4341</v>
      </c>
      <c r="C250" s="152" t="s">
        <v>808</v>
      </c>
      <c r="D250" s="152" t="str">
        <f t="shared" si="3"/>
        <v>新莊莊美店2</v>
      </c>
      <c r="E250" s="151">
        <v>2</v>
      </c>
      <c r="F250" s="151" t="s">
        <v>8412</v>
      </c>
      <c r="G250" s="152" t="s">
        <v>8413</v>
      </c>
      <c r="H250" s="151" t="s">
        <v>7650</v>
      </c>
      <c r="I250" s="153" t="s">
        <v>7651</v>
      </c>
      <c r="J250" s="154" t="s">
        <v>11</v>
      </c>
      <c r="K250" s="155" t="s">
        <v>181</v>
      </c>
      <c r="L250" s="151"/>
      <c r="M250" s="154"/>
      <c r="N250" s="205" t="s">
        <v>7646</v>
      </c>
    </row>
    <row r="251" spans="1:14" ht="22.95" customHeight="1">
      <c r="A251" s="151" t="s">
        <v>8414</v>
      </c>
      <c r="B251" s="151" t="s">
        <v>56</v>
      </c>
      <c r="C251" s="152" t="s">
        <v>1959</v>
      </c>
      <c r="D251" s="152" t="str">
        <f t="shared" si="3"/>
        <v>新莊裕民店1</v>
      </c>
      <c r="E251" s="151">
        <v>1</v>
      </c>
      <c r="F251" s="151" t="s">
        <v>8415</v>
      </c>
      <c r="G251" s="152" t="s">
        <v>8416</v>
      </c>
      <c r="H251" s="151" t="s">
        <v>7644</v>
      </c>
      <c r="I251" s="153" t="s">
        <v>7651</v>
      </c>
      <c r="J251" s="154" t="s">
        <v>11</v>
      </c>
      <c r="K251" s="155" t="s">
        <v>181</v>
      </c>
      <c r="L251" s="151"/>
      <c r="M251" s="154"/>
      <c r="N251" s="205" t="s">
        <v>7646</v>
      </c>
    </row>
    <row r="252" spans="1:14" ht="22.95" customHeight="1">
      <c r="A252" s="151" t="s">
        <v>8417</v>
      </c>
      <c r="B252" s="151">
        <v>4194</v>
      </c>
      <c r="C252" s="152" t="s">
        <v>923</v>
      </c>
      <c r="D252" s="152" t="str">
        <f t="shared" si="3"/>
        <v>新莊鼎苑店1</v>
      </c>
      <c r="E252" s="151">
        <v>1</v>
      </c>
      <c r="F252" s="151" t="s">
        <v>8418</v>
      </c>
      <c r="G252" s="152" t="s">
        <v>8419</v>
      </c>
      <c r="H252" s="151" t="s">
        <v>7644</v>
      </c>
      <c r="I252" s="153" t="s">
        <v>7651</v>
      </c>
      <c r="J252" s="154" t="s">
        <v>11</v>
      </c>
      <c r="K252" s="155" t="s">
        <v>181</v>
      </c>
      <c r="L252" s="151"/>
      <c r="M252" s="154"/>
      <c r="N252" s="205" t="s">
        <v>7646</v>
      </c>
    </row>
    <row r="253" spans="1:14" ht="22.95" customHeight="1">
      <c r="A253" s="151" t="s">
        <v>8420</v>
      </c>
      <c r="B253" s="151">
        <v>4194</v>
      </c>
      <c r="C253" s="152" t="s">
        <v>923</v>
      </c>
      <c r="D253" s="152" t="str">
        <f t="shared" si="3"/>
        <v>新莊鼎苑店2</v>
      </c>
      <c r="E253" s="151">
        <v>2</v>
      </c>
      <c r="F253" s="151" t="s">
        <v>8421</v>
      </c>
      <c r="G253" s="152" t="s">
        <v>8422</v>
      </c>
      <c r="H253" s="151" t="s">
        <v>7644</v>
      </c>
      <c r="I253" s="153" t="s">
        <v>7651</v>
      </c>
      <c r="J253" s="154" t="s">
        <v>11</v>
      </c>
      <c r="K253" s="155" t="s">
        <v>181</v>
      </c>
      <c r="L253" s="151"/>
      <c r="M253" s="154"/>
      <c r="N253" s="205" t="s">
        <v>7646</v>
      </c>
    </row>
    <row r="254" spans="1:14" ht="22.95" customHeight="1">
      <c r="A254" s="151" t="s">
        <v>8423</v>
      </c>
      <c r="B254" s="151">
        <v>3999</v>
      </c>
      <c r="C254" s="152" t="s">
        <v>931</v>
      </c>
      <c r="D254" s="152" t="str">
        <f t="shared" si="3"/>
        <v>新莊福祐店2</v>
      </c>
      <c r="E254" s="151">
        <v>2</v>
      </c>
      <c r="F254" s="151" t="s">
        <v>8424</v>
      </c>
      <c r="G254" s="152"/>
      <c r="H254" s="151" t="s">
        <v>7644</v>
      </c>
      <c r="I254" s="153" t="s">
        <v>7651</v>
      </c>
      <c r="J254" s="154" t="s">
        <v>11</v>
      </c>
      <c r="K254" s="155" t="s">
        <v>181</v>
      </c>
      <c r="L254" s="151"/>
      <c r="M254" s="154"/>
      <c r="N254" s="205" t="s">
        <v>7646</v>
      </c>
    </row>
    <row r="255" spans="1:14" ht="22.95" customHeight="1">
      <c r="A255" s="151" t="s">
        <v>8425</v>
      </c>
      <c r="B255" s="151">
        <v>4552</v>
      </c>
      <c r="C255" s="152" t="s">
        <v>151</v>
      </c>
      <c r="D255" s="152" t="str">
        <f t="shared" si="3"/>
        <v>新莊福慧店1</v>
      </c>
      <c r="E255" s="151">
        <v>1</v>
      </c>
      <c r="F255" s="151" t="s">
        <v>8426</v>
      </c>
      <c r="G255" s="152" t="s">
        <v>8427</v>
      </c>
      <c r="H255" s="151" t="s">
        <v>7650</v>
      </c>
      <c r="I255" s="153" t="s">
        <v>7645</v>
      </c>
      <c r="J255" s="154" t="s">
        <v>11</v>
      </c>
      <c r="K255" s="155" t="s">
        <v>181</v>
      </c>
      <c r="L255" s="151"/>
      <c r="M255" s="154"/>
      <c r="N255" s="205" t="s">
        <v>7646</v>
      </c>
    </row>
    <row r="256" spans="1:14" ht="22.95" customHeight="1">
      <c r="A256" s="151" t="s">
        <v>8428</v>
      </c>
      <c r="B256" s="151" t="s">
        <v>98</v>
      </c>
      <c r="C256" s="152" t="s">
        <v>210</v>
      </c>
      <c r="D256" s="152" t="str">
        <f t="shared" si="3"/>
        <v>新莊福營店1</v>
      </c>
      <c r="E256" s="151">
        <v>1</v>
      </c>
      <c r="F256" s="151" t="s">
        <v>8429</v>
      </c>
      <c r="G256" s="152" t="s">
        <v>8430</v>
      </c>
      <c r="H256" s="151" t="s">
        <v>7644</v>
      </c>
      <c r="I256" s="153" t="s">
        <v>7651</v>
      </c>
      <c r="J256" s="154" t="s">
        <v>11</v>
      </c>
      <c r="K256" s="155" t="s">
        <v>181</v>
      </c>
      <c r="L256" s="151"/>
      <c r="M256" s="154"/>
      <c r="N256" s="205" t="s">
        <v>7646</v>
      </c>
    </row>
    <row r="257" spans="1:14" ht="22.95" customHeight="1">
      <c r="A257" s="151" t="s">
        <v>8431</v>
      </c>
      <c r="B257" s="151" t="s">
        <v>98</v>
      </c>
      <c r="C257" s="152" t="s">
        <v>210</v>
      </c>
      <c r="D257" s="152" t="str">
        <f t="shared" si="3"/>
        <v>新莊福營店2</v>
      </c>
      <c r="E257" s="151">
        <v>2</v>
      </c>
      <c r="F257" s="151" t="s">
        <v>8432</v>
      </c>
      <c r="G257" s="152" t="s">
        <v>8433</v>
      </c>
      <c r="H257" s="151" t="s">
        <v>7644</v>
      </c>
      <c r="I257" s="153" t="s">
        <v>7651</v>
      </c>
      <c r="J257" s="154" t="s">
        <v>11</v>
      </c>
      <c r="K257" s="155" t="s">
        <v>181</v>
      </c>
      <c r="L257" s="151"/>
      <c r="M257" s="154"/>
      <c r="N257" s="205" t="s">
        <v>7646</v>
      </c>
    </row>
    <row r="258" spans="1:14" ht="22.95" customHeight="1">
      <c r="A258" s="151" t="s">
        <v>8434</v>
      </c>
      <c r="B258" s="151">
        <v>4228</v>
      </c>
      <c r="C258" s="152" t="s">
        <v>207</v>
      </c>
      <c r="D258" s="152" t="str">
        <f t="shared" ref="D258:D282" si="4">C258&amp;E258</f>
        <v>新莊頭前公園1</v>
      </c>
      <c r="E258" s="151">
        <v>1</v>
      </c>
      <c r="F258" s="151" t="s">
        <v>8435</v>
      </c>
      <c r="G258" s="152" t="s">
        <v>8436</v>
      </c>
      <c r="H258" s="151" t="s">
        <v>7644</v>
      </c>
      <c r="I258" s="153" t="s">
        <v>7651</v>
      </c>
      <c r="J258" s="154" t="s">
        <v>11</v>
      </c>
      <c r="K258" s="155" t="s">
        <v>181</v>
      </c>
      <c r="L258" s="151"/>
      <c r="M258" s="154"/>
      <c r="N258" s="205" t="s">
        <v>7646</v>
      </c>
    </row>
    <row r="259" spans="1:14" ht="22.95" customHeight="1">
      <c r="A259" s="151" t="s">
        <v>8437</v>
      </c>
      <c r="B259" s="151">
        <v>4228</v>
      </c>
      <c r="C259" s="152" t="s">
        <v>207</v>
      </c>
      <c r="D259" s="152" t="str">
        <f t="shared" si="4"/>
        <v>新莊頭前公園2</v>
      </c>
      <c r="E259" s="151">
        <v>2</v>
      </c>
      <c r="F259" s="151" t="s">
        <v>8438</v>
      </c>
      <c r="G259" s="152" t="s">
        <v>8439</v>
      </c>
      <c r="H259" s="151" t="s">
        <v>7644</v>
      </c>
      <c r="I259" s="153" t="s">
        <v>7651</v>
      </c>
      <c r="J259" s="154" t="s">
        <v>11</v>
      </c>
      <c r="K259" s="155" t="s">
        <v>181</v>
      </c>
      <c r="L259" s="151"/>
      <c r="M259" s="154"/>
      <c r="N259" s="205" t="s">
        <v>7646</v>
      </c>
    </row>
    <row r="260" spans="1:14" ht="22.95" customHeight="1">
      <c r="A260" s="151" t="s">
        <v>8440</v>
      </c>
      <c r="B260" s="151">
        <v>4144</v>
      </c>
      <c r="C260" s="152" t="s">
        <v>1044</v>
      </c>
      <c r="D260" s="152" t="str">
        <f t="shared" si="4"/>
        <v>新莊頭前店1</v>
      </c>
      <c r="E260" s="151">
        <v>1</v>
      </c>
      <c r="F260" s="151" t="s">
        <v>8441</v>
      </c>
      <c r="G260" s="152" t="s">
        <v>8442</v>
      </c>
      <c r="H260" s="151" t="s">
        <v>7693</v>
      </c>
      <c r="I260" s="153" t="s">
        <v>7651</v>
      </c>
      <c r="J260" s="154" t="s">
        <v>11</v>
      </c>
      <c r="K260" s="155" t="s">
        <v>181</v>
      </c>
      <c r="L260" s="151"/>
      <c r="M260" s="154"/>
      <c r="N260" s="205" t="s">
        <v>7646</v>
      </c>
    </row>
    <row r="261" spans="1:14" ht="22.95" customHeight="1">
      <c r="A261" s="151" t="s">
        <v>8443</v>
      </c>
      <c r="B261" s="151">
        <v>4144</v>
      </c>
      <c r="C261" s="152" t="s">
        <v>1044</v>
      </c>
      <c r="D261" s="152" t="str">
        <f t="shared" si="4"/>
        <v>新莊頭前店2</v>
      </c>
      <c r="E261" s="151">
        <v>2</v>
      </c>
      <c r="F261" s="151" t="s">
        <v>8444</v>
      </c>
      <c r="G261" s="152" t="s">
        <v>8445</v>
      </c>
      <c r="H261" s="151" t="s">
        <v>7693</v>
      </c>
      <c r="I261" s="153" t="s">
        <v>7651</v>
      </c>
      <c r="J261" s="154" t="s">
        <v>11</v>
      </c>
      <c r="K261" s="155" t="s">
        <v>181</v>
      </c>
      <c r="L261" s="151"/>
      <c r="M261" s="154"/>
      <c r="N261" s="205" t="s">
        <v>7646</v>
      </c>
    </row>
    <row r="262" spans="1:14" ht="22.95" customHeight="1">
      <c r="A262" s="151" t="s">
        <v>8446</v>
      </c>
      <c r="B262" s="151">
        <v>2743</v>
      </c>
      <c r="C262" s="152" t="s">
        <v>1971</v>
      </c>
      <c r="D262" s="152" t="str">
        <f t="shared" si="4"/>
        <v>新莊豐年店2</v>
      </c>
      <c r="E262" s="151">
        <v>2</v>
      </c>
      <c r="F262" s="151" t="s">
        <v>8447</v>
      </c>
      <c r="G262" s="152" t="s">
        <v>8448</v>
      </c>
      <c r="H262" s="151" t="s">
        <v>7693</v>
      </c>
      <c r="I262" s="153" t="s">
        <v>7683</v>
      </c>
      <c r="J262" s="154" t="s">
        <v>11</v>
      </c>
      <c r="K262" s="155" t="s">
        <v>181</v>
      </c>
      <c r="L262" s="151"/>
      <c r="M262" s="154"/>
      <c r="N262" s="205" t="s">
        <v>7646</v>
      </c>
    </row>
    <row r="263" spans="1:14" ht="22.95" customHeight="1">
      <c r="A263" s="151" t="s">
        <v>8449</v>
      </c>
      <c r="B263" s="151">
        <v>4005</v>
      </c>
      <c r="C263" s="152" t="s">
        <v>1955</v>
      </c>
      <c r="D263" s="152" t="str">
        <f t="shared" si="4"/>
        <v>新莊雙鳳店1</v>
      </c>
      <c r="E263" s="151">
        <v>1</v>
      </c>
      <c r="F263" s="151" t="s">
        <v>8450</v>
      </c>
      <c r="G263" s="152" t="s">
        <v>8451</v>
      </c>
      <c r="H263" s="151" t="s">
        <v>7650</v>
      </c>
      <c r="I263" s="153" t="s">
        <v>7651</v>
      </c>
      <c r="J263" s="154" t="s">
        <v>11</v>
      </c>
      <c r="K263" s="155" t="s">
        <v>181</v>
      </c>
      <c r="L263" s="151"/>
      <c r="M263" s="154"/>
      <c r="N263" s="205" t="s">
        <v>7646</v>
      </c>
    </row>
    <row r="264" spans="1:14" ht="22.95" customHeight="1">
      <c r="A264" s="151" t="s">
        <v>8452</v>
      </c>
      <c r="B264" s="151">
        <v>4005</v>
      </c>
      <c r="C264" s="152" t="s">
        <v>1955</v>
      </c>
      <c r="D264" s="152" t="str">
        <f t="shared" si="4"/>
        <v>新莊雙鳳店2</v>
      </c>
      <c r="E264" s="151">
        <v>2</v>
      </c>
      <c r="F264" s="151" t="s">
        <v>8453</v>
      </c>
      <c r="G264" s="152" t="s">
        <v>8454</v>
      </c>
      <c r="H264" s="151" t="s">
        <v>7644</v>
      </c>
      <c r="I264" s="153" t="s">
        <v>7651</v>
      </c>
      <c r="J264" s="154" t="s">
        <v>11</v>
      </c>
      <c r="K264" s="155" t="s">
        <v>181</v>
      </c>
      <c r="L264" s="151"/>
      <c r="M264" s="154"/>
      <c r="N264" s="205" t="s">
        <v>7646</v>
      </c>
    </row>
    <row r="265" spans="1:14" ht="22.95" customHeight="1">
      <c r="A265" s="151" t="s">
        <v>8455</v>
      </c>
      <c r="B265" s="151">
        <v>2958</v>
      </c>
      <c r="C265" s="152" t="s">
        <v>1808</v>
      </c>
      <c r="D265" s="152" t="str">
        <f t="shared" si="4"/>
        <v>北縣蘆旺店1</v>
      </c>
      <c r="E265" s="151">
        <v>1</v>
      </c>
      <c r="F265" s="151" t="s">
        <v>8456</v>
      </c>
      <c r="G265" s="152" t="s">
        <v>8457</v>
      </c>
      <c r="H265" s="151" t="s">
        <v>7693</v>
      </c>
      <c r="I265" s="153" t="s">
        <v>7651</v>
      </c>
      <c r="J265" s="154" t="s">
        <v>6</v>
      </c>
      <c r="K265" s="155" t="s">
        <v>181</v>
      </c>
      <c r="L265" s="151"/>
      <c r="M265" s="154"/>
      <c r="N265" s="205" t="s">
        <v>7646</v>
      </c>
    </row>
    <row r="266" spans="1:14" ht="22.95" customHeight="1">
      <c r="A266" s="151" t="s">
        <v>8458</v>
      </c>
      <c r="B266" s="151">
        <v>2958</v>
      </c>
      <c r="C266" s="152" t="s">
        <v>1808</v>
      </c>
      <c r="D266" s="152" t="str">
        <f t="shared" si="4"/>
        <v>北縣蘆旺店2</v>
      </c>
      <c r="E266" s="151">
        <v>2</v>
      </c>
      <c r="F266" s="151" t="s">
        <v>8459</v>
      </c>
      <c r="G266" s="152" t="s">
        <v>8460</v>
      </c>
      <c r="H266" s="151" t="s">
        <v>7693</v>
      </c>
      <c r="I266" s="153" t="s">
        <v>7651</v>
      </c>
      <c r="J266" s="154" t="s">
        <v>6</v>
      </c>
      <c r="K266" s="155" t="s">
        <v>181</v>
      </c>
      <c r="L266" s="151"/>
      <c r="M266" s="154"/>
      <c r="N266" s="205" t="s">
        <v>7646</v>
      </c>
    </row>
    <row r="267" spans="1:14" ht="22.95" customHeight="1">
      <c r="A267" s="151" t="s">
        <v>8461</v>
      </c>
      <c r="B267" s="151">
        <v>3452</v>
      </c>
      <c r="C267" s="152" t="s">
        <v>8462</v>
      </c>
      <c r="D267" s="152" t="str">
        <f t="shared" si="4"/>
        <v>北縣蘆信店1</v>
      </c>
      <c r="E267" s="151">
        <v>1</v>
      </c>
      <c r="F267" s="151" t="s">
        <v>8463</v>
      </c>
      <c r="G267" s="152" t="s">
        <v>8464</v>
      </c>
      <c r="H267" s="151" t="s">
        <v>7693</v>
      </c>
      <c r="I267" s="153" t="s">
        <v>7651</v>
      </c>
      <c r="J267" s="154" t="s">
        <v>6</v>
      </c>
      <c r="K267" s="155" t="s">
        <v>181</v>
      </c>
      <c r="L267" s="151"/>
      <c r="M267" s="154"/>
      <c r="N267" s="205" t="s">
        <v>7646</v>
      </c>
    </row>
    <row r="268" spans="1:14" ht="22.95" customHeight="1">
      <c r="A268" s="151" t="s">
        <v>8465</v>
      </c>
      <c r="B268" s="151">
        <v>3452</v>
      </c>
      <c r="C268" s="152" t="s">
        <v>8462</v>
      </c>
      <c r="D268" s="152" t="str">
        <f t="shared" si="4"/>
        <v>北縣蘆信店2</v>
      </c>
      <c r="E268" s="151">
        <v>2</v>
      </c>
      <c r="F268" s="151" t="s">
        <v>8466</v>
      </c>
      <c r="G268" s="152" t="s">
        <v>8467</v>
      </c>
      <c r="H268" s="151" t="s">
        <v>7693</v>
      </c>
      <c r="I268" s="153" t="s">
        <v>7651</v>
      </c>
      <c r="J268" s="154" t="s">
        <v>6</v>
      </c>
      <c r="K268" s="155" t="s">
        <v>181</v>
      </c>
      <c r="L268" s="151"/>
      <c r="M268" s="154"/>
      <c r="N268" s="205" t="s">
        <v>7646</v>
      </c>
    </row>
    <row r="269" spans="1:14" ht="22.95" customHeight="1">
      <c r="A269" s="151" t="s">
        <v>8468</v>
      </c>
      <c r="B269" s="151">
        <v>3929</v>
      </c>
      <c r="C269" s="152" t="s">
        <v>265</v>
      </c>
      <c r="D269" s="152" t="str">
        <f t="shared" si="4"/>
        <v>蘆洲中山一1</v>
      </c>
      <c r="E269" s="151">
        <v>1</v>
      </c>
      <c r="F269" s="151" t="s">
        <v>8469</v>
      </c>
      <c r="G269" s="152" t="s">
        <v>8470</v>
      </c>
      <c r="H269" s="151" t="s">
        <v>7644</v>
      </c>
      <c r="I269" s="153" t="s">
        <v>7651</v>
      </c>
      <c r="J269" s="154" t="s">
        <v>6</v>
      </c>
      <c r="K269" s="155" t="s">
        <v>181</v>
      </c>
      <c r="L269" s="151"/>
      <c r="M269" s="154"/>
      <c r="N269" s="205" t="s">
        <v>7646</v>
      </c>
    </row>
    <row r="270" spans="1:14" ht="22.95" customHeight="1">
      <c r="A270" s="151" t="s">
        <v>8471</v>
      </c>
      <c r="B270" s="151">
        <v>4923</v>
      </c>
      <c r="C270" s="152" t="s">
        <v>1975</v>
      </c>
      <c r="D270" s="152" t="str">
        <f t="shared" si="4"/>
        <v>蘆洲永平店2</v>
      </c>
      <c r="E270" s="151">
        <v>2</v>
      </c>
      <c r="F270" s="151" t="s">
        <v>8472</v>
      </c>
      <c r="G270" s="152" t="s">
        <v>8473</v>
      </c>
      <c r="H270" s="151" t="s">
        <v>7650</v>
      </c>
      <c r="I270" s="153" t="s">
        <v>7645</v>
      </c>
      <c r="J270" s="154" t="s">
        <v>6</v>
      </c>
      <c r="K270" s="155" t="s">
        <v>181</v>
      </c>
      <c r="L270" s="151"/>
      <c r="M270" s="154"/>
      <c r="N270" s="205" t="s">
        <v>7646</v>
      </c>
    </row>
    <row r="271" spans="1:14" ht="22.95" customHeight="1">
      <c r="A271" s="151" t="s">
        <v>8474</v>
      </c>
      <c r="B271" s="151">
        <v>4036</v>
      </c>
      <c r="C271" s="152" t="s">
        <v>1983</v>
      </c>
      <c r="D271" s="152" t="str">
        <f t="shared" si="4"/>
        <v>蘆洲永樂店1</v>
      </c>
      <c r="E271" s="151">
        <v>1</v>
      </c>
      <c r="F271" s="151" t="s">
        <v>8475</v>
      </c>
      <c r="G271" s="152" t="s">
        <v>8476</v>
      </c>
      <c r="H271" s="151" t="s">
        <v>7644</v>
      </c>
      <c r="I271" s="153" t="s">
        <v>7651</v>
      </c>
      <c r="J271" s="154" t="s">
        <v>6</v>
      </c>
      <c r="K271" s="155" t="s">
        <v>181</v>
      </c>
      <c r="L271" s="151"/>
      <c r="M271" s="154"/>
      <c r="N271" s="205" t="s">
        <v>7646</v>
      </c>
    </row>
    <row r="272" spans="1:14" ht="22.95" customHeight="1">
      <c r="A272" s="151" t="s">
        <v>8477</v>
      </c>
      <c r="B272" s="151">
        <v>4125</v>
      </c>
      <c r="C272" s="152" t="s">
        <v>1816</v>
      </c>
      <c r="D272" s="152" t="str">
        <f t="shared" si="4"/>
        <v>蘆洲長樂店1</v>
      </c>
      <c r="E272" s="151">
        <v>1</v>
      </c>
      <c r="F272" s="151" t="s">
        <v>8478</v>
      </c>
      <c r="G272" s="152" t="s">
        <v>8479</v>
      </c>
      <c r="H272" s="151" t="s">
        <v>7644</v>
      </c>
      <c r="I272" s="153" t="s">
        <v>7651</v>
      </c>
      <c r="J272" s="154" t="s">
        <v>6</v>
      </c>
      <c r="K272" s="155" t="s">
        <v>181</v>
      </c>
      <c r="L272" s="151"/>
      <c r="M272" s="154"/>
      <c r="N272" s="205" t="s">
        <v>7646</v>
      </c>
    </row>
    <row r="273" spans="1:14" ht="22.95" customHeight="1">
      <c r="A273" s="151" t="s">
        <v>8480</v>
      </c>
      <c r="B273" s="151">
        <v>4125</v>
      </c>
      <c r="C273" s="152" t="s">
        <v>1816</v>
      </c>
      <c r="D273" s="152" t="str">
        <f t="shared" si="4"/>
        <v>蘆洲長樂店2</v>
      </c>
      <c r="E273" s="151">
        <v>2</v>
      </c>
      <c r="F273" s="151" t="s">
        <v>8481</v>
      </c>
      <c r="G273" s="152" t="s">
        <v>8482</v>
      </c>
      <c r="H273" s="151" t="s">
        <v>7644</v>
      </c>
      <c r="I273" s="153" t="s">
        <v>7645</v>
      </c>
      <c r="J273" s="154" t="s">
        <v>6</v>
      </c>
      <c r="K273" s="155" t="s">
        <v>181</v>
      </c>
      <c r="L273" s="151"/>
      <c r="M273" s="154"/>
      <c r="N273" s="205" t="s">
        <v>7646</v>
      </c>
    </row>
    <row r="274" spans="1:14" ht="22.95" customHeight="1">
      <c r="A274" s="151" t="s">
        <v>8483</v>
      </c>
      <c r="B274" s="151">
        <v>4609</v>
      </c>
      <c r="C274" s="152" t="s">
        <v>1812</v>
      </c>
      <c r="D274" s="152" t="str">
        <f t="shared" si="4"/>
        <v>蘆洲洲正店1</v>
      </c>
      <c r="E274" s="151">
        <v>1</v>
      </c>
      <c r="F274" s="151" t="s">
        <v>8484</v>
      </c>
      <c r="G274" s="152" t="s">
        <v>8485</v>
      </c>
      <c r="H274" s="151" t="s">
        <v>7650</v>
      </c>
      <c r="I274" s="153" t="s">
        <v>7645</v>
      </c>
      <c r="J274" s="154" t="s">
        <v>6</v>
      </c>
      <c r="K274" s="155" t="s">
        <v>181</v>
      </c>
      <c r="L274" s="151"/>
      <c r="M274" s="154"/>
      <c r="N274" s="205" t="s">
        <v>7646</v>
      </c>
    </row>
    <row r="275" spans="1:14" ht="22.95" customHeight="1">
      <c r="A275" s="151" t="s">
        <v>8486</v>
      </c>
      <c r="B275" s="151">
        <v>4609</v>
      </c>
      <c r="C275" s="152" t="s">
        <v>1812</v>
      </c>
      <c r="D275" s="152" t="str">
        <f t="shared" si="4"/>
        <v>蘆洲洲正店2</v>
      </c>
      <c r="E275" s="151">
        <v>2</v>
      </c>
      <c r="F275" s="151" t="s">
        <v>8487</v>
      </c>
      <c r="G275" s="152" t="s">
        <v>8488</v>
      </c>
      <c r="H275" s="151" t="s">
        <v>7650</v>
      </c>
      <c r="I275" s="153" t="s">
        <v>7651</v>
      </c>
      <c r="J275" s="154" t="s">
        <v>6</v>
      </c>
      <c r="K275" s="155" t="s">
        <v>181</v>
      </c>
      <c r="L275" s="151"/>
      <c r="M275" s="154"/>
      <c r="N275" s="205" t="s">
        <v>7646</v>
      </c>
    </row>
    <row r="276" spans="1:14" ht="22.95" customHeight="1">
      <c r="A276" s="151" t="s">
        <v>8489</v>
      </c>
      <c r="B276" s="151">
        <v>4218</v>
      </c>
      <c r="C276" s="152" t="s">
        <v>259</v>
      </c>
      <c r="D276" s="152" t="str">
        <f t="shared" si="4"/>
        <v>蘆洲湧蓮店2</v>
      </c>
      <c r="E276" s="151">
        <v>2</v>
      </c>
      <c r="F276" s="151" t="s">
        <v>8490</v>
      </c>
      <c r="G276" s="152" t="s">
        <v>8491</v>
      </c>
      <c r="H276" s="151" t="s">
        <v>7644</v>
      </c>
      <c r="I276" s="153" t="s">
        <v>7651</v>
      </c>
      <c r="J276" s="154" t="s">
        <v>6</v>
      </c>
      <c r="K276" s="155" t="s">
        <v>181</v>
      </c>
      <c r="L276" s="151"/>
      <c r="M276" s="154"/>
      <c r="N276" s="205" t="s">
        <v>7646</v>
      </c>
    </row>
    <row r="277" spans="1:14" ht="22.95" customHeight="1">
      <c r="A277" s="151" t="s">
        <v>8492</v>
      </c>
      <c r="B277" s="151">
        <v>2301</v>
      </c>
      <c r="C277" s="152" t="s">
        <v>1979</v>
      </c>
      <c r="D277" s="152" t="str">
        <f t="shared" si="4"/>
        <v>蘆洲樂平店1</v>
      </c>
      <c r="E277" s="151">
        <v>1</v>
      </c>
      <c r="F277" s="151" t="s">
        <v>8493</v>
      </c>
      <c r="G277" s="152" t="s">
        <v>8494</v>
      </c>
      <c r="H277" s="151" t="s">
        <v>7650</v>
      </c>
      <c r="I277" s="153" t="s">
        <v>7645</v>
      </c>
      <c r="J277" s="154" t="s">
        <v>6</v>
      </c>
      <c r="K277" s="155" t="s">
        <v>181</v>
      </c>
      <c r="L277" s="151"/>
      <c r="M277" s="154"/>
      <c r="N277" s="205" t="s">
        <v>7646</v>
      </c>
    </row>
    <row r="278" spans="1:14" ht="22.95" customHeight="1">
      <c r="A278" s="151" t="s">
        <v>8495</v>
      </c>
      <c r="B278" s="151">
        <v>2301</v>
      </c>
      <c r="C278" s="152" t="s">
        <v>1979</v>
      </c>
      <c r="D278" s="152" t="str">
        <f t="shared" si="4"/>
        <v>蘆洲樂平店2</v>
      </c>
      <c r="E278" s="151">
        <v>2</v>
      </c>
      <c r="F278" s="151" t="s">
        <v>8496</v>
      </c>
      <c r="G278" s="152" t="s">
        <v>8497</v>
      </c>
      <c r="H278" s="151" t="s">
        <v>7693</v>
      </c>
      <c r="I278" s="153" t="s">
        <v>7651</v>
      </c>
      <c r="J278" s="154" t="s">
        <v>6</v>
      </c>
      <c r="K278" s="155" t="s">
        <v>181</v>
      </c>
      <c r="L278" s="151"/>
      <c r="M278" s="154"/>
      <c r="N278" s="205" t="s">
        <v>7646</v>
      </c>
    </row>
    <row r="279" spans="1:14" ht="22.95" customHeight="1">
      <c r="A279" s="151" t="s">
        <v>8498</v>
      </c>
      <c r="B279" s="151" t="s">
        <v>84</v>
      </c>
      <c r="C279" s="152" t="s">
        <v>2151</v>
      </c>
      <c r="D279" s="152" t="str">
        <f t="shared" si="4"/>
        <v>蘆洲權義店1</v>
      </c>
      <c r="E279" s="151">
        <v>1</v>
      </c>
      <c r="F279" s="151" t="s">
        <v>8499</v>
      </c>
      <c r="G279" s="152" t="s">
        <v>8500</v>
      </c>
      <c r="H279" s="151" t="s">
        <v>7644</v>
      </c>
      <c r="I279" s="153" t="s">
        <v>7651</v>
      </c>
      <c r="J279" s="154" t="s">
        <v>6</v>
      </c>
      <c r="K279" s="155" t="s">
        <v>181</v>
      </c>
      <c r="L279" s="151"/>
      <c r="M279" s="154"/>
      <c r="N279" s="205" t="s">
        <v>7646</v>
      </c>
    </row>
    <row r="280" spans="1:14" ht="22.95" customHeight="1">
      <c r="A280" s="151" t="s">
        <v>8501</v>
      </c>
      <c r="B280" s="151" t="s">
        <v>84</v>
      </c>
      <c r="C280" s="152" t="s">
        <v>2151</v>
      </c>
      <c r="D280" s="152" t="str">
        <f t="shared" si="4"/>
        <v>蘆洲權義店2</v>
      </c>
      <c r="E280" s="151">
        <v>2</v>
      </c>
      <c r="F280" s="151" t="s">
        <v>8502</v>
      </c>
      <c r="G280" s="152" t="s">
        <v>8503</v>
      </c>
      <c r="H280" s="151" t="s">
        <v>7644</v>
      </c>
      <c r="I280" s="153" t="s">
        <v>7645</v>
      </c>
      <c r="J280" s="154" t="s">
        <v>6</v>
      </c>
      <c r="K280" s="155" t="s">
        <v>181</v>
      </c>
      <c r="L280" s="151"/>
      <c r="M280" s="154"/>
      <c r="N280" s="205" t="s">
        <v>7646</v>
      </c>
    </row>
    <row r="281" spans="1:14" ht="22.95" customHeight="1">
      <c r="A281" s="151" t="s">
        <v>8504</v>
      </c>
      <c r="B281" s="151">
        <v>2890</v>
      </c>
      <c r="C281" s="152" t="s">
        <v>2252</v>
      </c>
      <c r="D281" s="152" t="str">
        <f t="shared" si="4"/>
        <v>蘆洲鷺江店1</v>
      </c>
      <c r="E281" s="151">
        <v>1</v>
      </c>
      <c r="F281" s="151" t="s">
        <v>8505</v>
      </c>
      <c r="G281" s="152" t="s">
        <v>8506</v>
      </c>
      <c r="H281" s="151" t="s">
        <v>7693</v>
      </c>
      <c r="I281" s="153" t="s">
        <v>7651</v>
      </c>
      <c r="J281" s="154" t="s">
        <v>6</v>
      </c>
      <c r="K281" s="155" t="s">
        <v>181</v>
      </c>
      <c r="L281" s="151"/>
      <c r="M281" s="154"/>
      <c r="N281" s="205" t="s">
        <v>7646</v>
      </c>
    </row>
    <row r="282" spans="1:14" ht="22.95" customHeight="1">
      <c r="A282" s="151" t="s">
        <v>8507</v>
      </c>
      <c r="B282" s="151">
        <v>2890</v>
      </c>
      <c r="C282" s="152" t="s">
        <v>2252</v>
      </c>
      <c r="D282" s="152" t="str">
        <f t="shared" si="4"/>
        <v>蘆洲鷺江店2</v>
      </c>
      <c r="E282" s="151">
        <v>2</v>
      </c>
      <c r="F282" s="151" t="s">
        <v>8508</v>
      </c>
      <c r="G282" s="152" t="s">
        <v>8509</v>
      </c>
      <c r="H282" s="151" t="s">
        <v>7693</v>
      </c>
      <c r="I282" s="153" t="s">
        <v>7651</v>
      </c>
      <c r="J282" s="154" t="s">
        <v>6</v>
      </c>
      <c r="K282" s="155" t="s">
        <v>181</v>
      </c>
      <c r="L282" s="151"/>
      <c r="M282" s="154"/>
      <c r="N282" s="205" t="s">
        <v>7646</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8" width="8.796875" style="29" customWidth="1"/>
    <col min="479" max="16384" width="8.796875" style="29"/>
  </cols>
  <sheetData>
    <row r="1" spans="1:50" ht="18" customHeight="1">
      <c r="A1" s="506" t="s">
        <v>8510</v>
      </c>
      <c r="B1" s="503"/>
      <c r="D1" s="504" t="s">
        <v>8511</v>
      </c>
      <c r="E1" s="505"/>
      <c r="F1" s="505"/>
      <c r="G1" s="505"/>
      <c r="H1" s="505"/>
      <c r="I1" s="505"/>
      <c r="J1" s="505"/>
      <c r="K1" s="505"/>
      <c r="M1" s="504" t="s">
        <v>8512</v>
      </c>
      <c r="N1" s="505"/>
      <c r="O1" s="505"/>
      <c r="P1" s="505"/>
      <c r="Q1" s="505"/>
      <c r="R1" s="505"/>
      <c r="S1" s="505"/>
      <c r="T1" s="30"/>
      <c r="V1" s="504" t="s">
        <v>974</v>
      </c>
      <c r="W1" s="505"/>
      <c r="X1" s="505"/>
      <c r="Y1" s="505"/>
      <c r="Z1" s="505"/>
      <c r="AA1" s="505"/>
      <c r="AB1" s="505"/>
      <c r="AC1" s="505"/>
      <c r="AD1" s="505"/>
      <c r="AF1" s="504" t="s">
        <v>8513</v>
      </c>
      <c r="AG1" s="505"/>
      <c r="AH1" s="505"/>
      <c r="AI1" s="505"/>
      <c r="AJ1" s="505"/>
      <c r="AK1" s="505"/>
      <c r="AL1" s="505"/>
      <c r="AM1" s="505"/>
      <c r="AN1" s="505"/>
      <c r="AP1" s="504" t="s">
        <v>8514</v>
      </c>
      <c r="AQ1" s="505"/>
      <c r="AR1" s="505"/>
      <c r="AS1" s="505"/>
      <c r="AT1" s="505"/>
      <c r="AU1" s="505"/>
      <c r="AV1" s="505"/>
      <c r="AW1" s="505"/>
      <c r="AX1" s="505"/>
    </row>
    <row r="2" spans="1:50" ht="15.6" customHeight="1">
      <c r="A2" s="31" t="s">
        <v>8515</v>
      </c>
      <c r="B2" s="31" t="s">
        <v>324</v>
      </c>
      <c r="D2" s="31" t="s">
        <v>329</v>
      </c>
      <c r="E2" s="31" t="s">
        <v>27</v>
      </c>
      <c r="F2" s="31" t="s">
        <v>28</v>
      </c>
      <c r="G2" s="31" t="s">
        <v>8515</v>
      </c>
      <c r="H2" s="31" t="s">
        <v>8516</v>
      </c>
      <c r="I2" s="31" t="s">
        <v>8517</v>
      </c>
      <c r="J2" s="32" t="s">
        <v>8518</v>
      </c>
      <c r="K2" s="32" t="s">
        <v>8518</v>
      </c>
      <c r="L2" s="33"/>
      <c r="M2" s="31" t="s">
        <v>329</v>
      </c>
      <c r="N2" s="31" t="s">
        <v>165</v>
      </c>
      <c r="O2" s="31" t="s">
        <v>166</v>
      </c>
      <c r="P2" s="31" t="s">
        <v>8515</v>
      </c>
      <c r="Q2" s="31" t="s">
        <v>8516</v>
      </c>
      <c r="R2" s="31" t="s">
        <v>8517</v>
      </c>
      <c r="S2" s="31" t="s">
        <v>8519</v>
      </c>
      <c r="T2" s="34"/>
      <c r="V2" s="31" t="s">
        <v>329</v>
      </c>
      <c r="W2" s="31" t="s">
        <v>8515</v>
      </c>
      <c r="X2" s="31" t="s">
        <v>8520</v>
      </c>
      <c r="Y2" s="31" t="s">
        <v>8517</v>
      </c>
      <c r="Z2" s="31" t="s">
        <v>165</v>
      </c>
      <c r="AA2" s="31" t="s">
        <v>166</v>
      </c>
      <c r="AB2" s="31" t="s">
        <v>4825</v>
      </c>
      <c r="AC2" s="31" t="s">
        <v>8521</v>
      </c>
      <c r="AD2" s="31" t="s">
        <v>8522</v>
      </c>
      <c r="AF2" s="31" t="s">
        <v>329</v>
      </c>
      <c r="AG2" s="31" t="s">
        <v>8515</v>
      </c>
      <c r="AH2" s="31" t="s">
        <v>8520</v>
      </c>
      <c r="AI2" s="31" t="s">
        <v>8517</v>
      </c>
      <c r="AJ2" s="31" t="s">
        <v>165</v>
      </c>
      <c r="AK2" s="31" t="s">
        <v>166</v>
      </c>
      <c r="AL2" s="31" t="s">
        <v>4825</v>
      </c>
      <c r="AM2" s="31" t="s">
        <v>8521</v>
      </c>
      <c r="AN2" s="31" t="s">
        <v>8522</v>
      </c>
      <c r="AP2" s="31" t="s">
        <v>329</v>
      </c>
      <c r="AQ2" s="31" t="s">
        <v>8515</v>
      </c>
      <c r="AR2" s="31" t="s">
        <v>8520</v>
      </c>
      <c r="AS2" s="31" t="s">
        <v>8517</v>
      </c>
      <c r="AT2" s="31" t="s">
        <v>165</v>
      </c>
      <c r="AU2" s="31" t="s">
        <v>166</v>
      </c>
      <c r="AV2" s="31" t="s">
        <v>4825</v>
      </c>
      <c r="AW2" s="31" t="s">
        <v>8521</v>
      </c>
      <c r="AX2" s="31" t="s">
        <v>8522</v>
      </c>
    </row>
    <row r="3" spans="1:50" ht="15.6" customHeight="1">
      <c r="A3" s="35" t="s">
        <v>8523</v>
      </c>
      <c r="B3" s="36">
        <f t="shared" ref="B3:B24" si="0">COUNTIF(G:G,A3)+COUNTIF(P:P,A3)+COUNTIF(W:W,A3)-COUNTIF(AG:AG,A3)</f>
        <v>12</v>
      </c>
      <c r="D3" s="37">
        <v>1</v>
      </c>
      <c r="E3" s="38">
        <v>4851</v>
      </c>
      <c r="F3" s="39" t="s">
        <v>8524</v>
      </c>
      <c r="G3" s="39" t="s">
        <v>8525</v>
      </c>
      <c r="H3" s="39" t="s">
        <v>8526</v>
      </c>
      <c r="I3" s="38">
        <v>2</v>
      </c>
      <c r="J3" s="40">
        <v>44326.583333333343</v>
      </c>
      <c r="K3" s="40">
        <v>44607.583333333343</v>
      </c>
      <c r="M3" s="37">
        <v>1</v>
      </c>
      <c r="N3" s="41"/>
      <c r="O3" s="41" t="s">
        <v>8527</v>
      </c>
      <c r="P3" s="41" t="s">
        <v>8528</v>
      </c>
      <c r="Q3" s="41" t="s">
        <v>8529</v>
      </c>
      <c r="R3" s="42">
        <v>1</v>
      </c>
      <c r="S3" s="43">
        <v>44503.458333333343</v>
      </c>
      <c r="T3" s="34" t="s">
        <v>25</v>
      </c>
      <c r="V3" s="37">
        <v>1</v>
      </c>
      <c r="W3" s="37" t="str">
        <f t="shared" ref="W3:W34" si="1">LEFT(AB3,3)</f>
        <v>高雄市</v>
      </c>
      <c r="X3" s="44" t="s">
        <v>24</v>
      </c>
      <c r="Y3" s="44">
        <v>2</v>
      </c>
      <c r="Z3" s="44">
        <v>4861</v>
      </c>
      <c r="AA3" s="44" t="s">
        <v>8530</v>
      </c>
      <c r="AB3" s="44" t="s">
        <v>8531</v>
      </c>
      <c r="AC3" s="40">
        <v>44607.321527777778</v>
      </c>
      <c r="AD3" s="40">
        <v>44628.625</v>
      </c>
      <c r="AF3" s="37">
        <v>1</v>
      </c>
      <c r="AG3" s="37" t="str">
        <f>IF(    AND((ISNA(VLOOKUP(AJ3,E:E,1,FALSE))),(ISNA(VLOOKUP(AJ3,N:N,1,FALSE))),(ISNA(VLOOKUP(AJ3,Z:Z,1,FALSE)))),"",LEFT(AL3,3))</f>
        <v/>
      </c>
      <c r="AH3" s="44" t="s">
        <v>23</v>
      </c>
      <c r="AI3" s="45"/>
      <c r="AJ3" s="44">
        <v>4111</v>
      </c>
      <c r="AK3" s="44" t="s">
        <v>8532</v>
      </c>
      <c r="AL3" s="44" t="s">
        <v>8533</v>
      </c>
      <c r="AM3" s="40">
        <v>44603.698611111111</v>
      </c>
      <c r="AN3" s="40">
        <v>44622.25</v>
      </c>
      <c r="AP3" s="37">
        <v>1</v>
      </c>
      <c r="AQ3" s="37" t="str">
        <f t="shared" ref="AQ3:AQ13" si="2">LEFT(AV3,3)</f>
        <v>桃園市</v>
      </c>
      <c r="AR3" s="44" t="s">
        <v>4979</v>
      </c>
      <c r="AS3" s="45">
        <v>2</v>
      </c>
      <c r="AT3" s="44">
        <v>2959</v>
      </c>
      <c r="AU3" s="44" t="s">
        <v>8534</v>
      </c>
      <c r="AV3" s="44" t="s">
        <v>8535</v>
      </c>
      <c r="AW3" s="40">
        <v>44883.680555555547</v>
      </c>
      <c r="AX3" s="40">
        <v>44894.541666666657</v>
      </c>
    </row>
    <row r="4" spans="1:50" ht="15.6" customHeight="1">
      <c r="A4" s="35" t="s">
        <v>8525</v>
      </c>
      <c r="B4" s="36">
        <f t="shared" si="0"/>
        <v>195</v>
      </c>
      <c r="D4" s="37">
        <v>2</v>
      </c>
      <c r="E4" s="38">
        <v>3750</v>
      </c>
      <c r="F4" s="46" t="s">
        <v>8536</v>
      </c>
      <c r="G4" s="39" t="s">
        <v>8525</v>
      </c>
      <c r="H4" s="39" t="s">
        <v>8526</v>
      </c>
      <c r="I4" s="38">
        <v>2</v>
      </c>
      <c r="J4" s="40">
        <v>44382.583333333343</v>
      </c>
      <c r="K4" s="40">
        <v>44572.583333333343</v>
      </c>
      <c r="M4" s="37">
        <v>2</v>
      </c>
      <c r="N4" s="41"/>
      <c r="O4" s="41" t="s">
        <v>8537</v>
      </c>
      <c r="P4" s="41" t="s">
        <v>8523</v>
      </c>
      <c r="Q4" s="41" t="s">
        <v>8538</v>
      </c>
      <c r="R4" s="42">
        <v>1</v>
      </c>
      <c r="S4" s="43">
        <v>44504.458333333343</v>
      </c>
      <c r="T4" s="34" t="s">
        <v>25</v>
      </c>
      <c r="V4" s="37">
        <v>2</v>
      </c>
      <c r="W4" s="37" t="str">
        <f t="shared" si="1"/>
        <v>新竹縣</v>
      </c>
      <c r="X4" s="44" t="s">
        <v>24</v>
      </c>
      <c r="Y4" s="44">
        <v>2</v>
      </c>
      <c r="Z4" s="44">
        <v>4982</v>
      </c>
      <c r="AA4" s="44" t="s">
        <v>8539</v>
      </c>
      <c r="AB4" s="44" t="s">
        <v>8540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8541</v>
      </c>
      <c r="AL4" s="44" t="s">
        <v>8542</v>
      </c>
      <c r="AM4" s="40">
        <v>44603.698611111111</v>
      </c>
      <c r="AN4" s="40">
        <v>44622.25</v>
      </c>
      <c r="AP4" s="37">
        <v>2</v>
      </c>
      <c r="AQ4" s="37" t="str">
        <f t="shared" si="2"/>
        <v>桃園市</v>
      </c>
      <c r="AR4" s="44" t="s">
        <v>4979</v>
      </c>
      <c r="AS4" s="45">
        <v>2</v>
      </c>
      <c r="AT4" s="44">
        <v>4960</v>
      </c>
      <c r="AU4" s="44" t="s">
        <v>8543</v>
      </c>
      <c r="AV4" s="44" t="s">
        <v>8544</v>
      </c>
      <c r="AW4" s="40">
        <v>44897.606944444437</v>
      </c>
      <c r="AX4" s="40">
        <v>44908.583333333343</v>
      </c>
    </row>
    <row r="5" spans="1:50" ht="15.6" customHeight="1">
      <c r="A5" s="35" t="s">
        <v>7158</v>
      </c>
      <c r="B5" s="36">
        <f t="shared" si="0"/>
        <v>325</v>
      </c>
      <c r="D5" s="37">
        <v>3</v>
      </c>
      <c r="E5" s="38">
        <v>2705</v>
      </c>
      <c r="F5" s="39" t="s">
        <v>8545</v>
      </c>
      <c r="G5" s="39" t="s">
        <v>8546</v>
      </c>
      <c r="H5" s="39" t="s">
        <v>8547</v>
      </c>
      <c r="I5" s="38">
        <v>2</v>
      </c>
      <c r="J5" s="40">
        <v>44405.583333333343</v>
      </c>
      <c r="K5" s="40">
        <v>44606.4375</v>
      </c>
      <c r="M5" s="37">
        <v>3</v>
      </c>
      <c r="N5" s="41"/>
      <c r="O5" s="41" t="s">
        <v>8548</v>
      </c>
      <c r="P5" s="41" t="s">
        <v>8525</v>
      </c>
      <c r="Q5" s="41" t="s">
        <v>8526</v>
      </c>
      <c r="R5" s="42">
        <v>1</v>
      </c>
      <c r="S5" s="43">
        <v>44524.666666666657</v>
      </c>
      <c r="T5" s="34" t="s">
        <v>25</v>
      </c>
      <c r="V5" s="37">
        <v>3</v>
      </c>
      <c r="W5" s="37" t="str">
        <f t="shared" si="1"/>
        <v>桃園市</v>
      </c>
      <c r="X5" s="44" t="s">
        <v>24</v>
      </c>
      <c r="Y5" s="44">
        <v>2</v>
      </c>
      <c r="Z5" s="44">
        <v>4991</v>
      </c>
      <c r="AA5" s="44" t="s">
        <v>8549</v>
      </c>
      <c r="AB5" s="44" t="s">
        <v>8550</v>
      </c>
      <c r="AC5" s="40">
        <v>44607.506944444453</v>
      </c>
      <c r="AD5" s="40">
        <v>44630.458333333343</v>
      </c>
      <c r="AF5" s="37">
        <v>3</v>
      </c>
      <c r="AG5" s="37" t="str">
        <f t="shared" si="3"/>
        <v/>
      </c>
      <c r="AH5" s="44" t="s">
        <v>23</v>
      </c>
      <c r="AI5" s="45"/>
      <c r="AJ5" s="44">
        <v>4993</v>
      </c>
      <c r="AK5" s="44" t="s">
        <v>8551</v>
      </c>
      <c r="AL5" s="44" t="s">
        <v>8552</v>
      </c>
      <c r="AM5" s="40">
        <v>44607.675000000003</v>
      </c>
      <c r="AN5" s="40">
        <v>44622.458333333343</v>
      </c>
      <c r="AP5" s="37">
        <v>3</v>
      </c>
      <c r="AQ5" s="37" t="str">
        <f t="shared" si="2"/>
        <v>桃園市</v>
      </c>
      <c r="AR5" s="44" t="s">
        <v>4979</v>
      </c>
      <c r="AS5" s="45">
        <v>2</v>
      </c>
      <c r="AT5" s="44">
        <v>3917</v>
      </c>
      <c r="AU5" s="44" t="s">
        <v>8553</v>
      </c>
      <c r="AV5" s="44" t="s">
        <v>8554</v>
      </c>
      <c r="AW5" s="40">
        <v>44897.606944444437</v>
      </c>
      <c r="AX5" s="40">
        <v>44909.583333333343</v>
      </c>
    </row>
    <row r="6" spans="1:50" ht="15.6" customHeight="1">
      <c r="A6" s="47" t="s">
        <v>8555</v>
      </c>
      <c r="B6" s="36">
        <f t="shared" si="0"/>
        <v>311</v>
      </c>
      <c r="D6" s="37">
        <v>4</v>
      </c>
      <c r="E6" s="38">
        <v>2062</v>
      </c>
      <c r="F6" s="39" t="s">
        <v>8556</v>
      </c>
      <c r="G6" s="39" t="s">
        <v>7158</v>
      </c>
      <c r="H6" s="39" t="s">
        <v>15</v>
      </c>
      <c r="I6" s="38">
        <v>3</v>
      </c>
      <c r="J6" s="40">
        <v>44404.583333333343</v>
      </c>
      <c r="K6" s="40">
        <v>44610.5625</v>
      </c>
      <c r="M6" s="37">
        <v>4</v>
      </c>
      <c r="N6" s="41"/>
      <c r="O6" s="41" t="s">
        <v>8557</v>
      </c>
      <c r="P6" s="41" t="s">
        <v>8525</v>
      </c>
      <c r="Q6" s="41" t="s">
        <v>8526</v>
      </c>
      <c r="R6" s="42">
        <v>1</v>
      </c>
      <c r="S6" s="43">
        <v>44524.458333333343</v>
      </c>
      <c r="T6" s="34" t="s">
        <v>25</v>
      </c>
      <c r="V6" s="37">
        <v>4</v>
      </c>
      <c r="W6" s="37" t="str">
        <f t="shared" si="1"/>
        <v>桃園市</v>
      </c>
      <c r="X6" s="44" t="s">
        <v>24</v>
      </c>
      <c r="Y6" s="44">
        <v>2</v>
      </c>
      <c r="Z6" s="44">
        <v>4997</v>
      </c>
      <c r="AA6" s="44" t="s">
        <v>8558</v>
      </c>
      <c r="AB6" s="44" t="s">
        <v>8559</v>
      </c>
      <c r="AC6" s="40">
        <v>44623.383333333331</v>
      </c>
      <c r="AD6" s="40">
        <v>44642.458333333343</v>
      </c>
      <c r="AF6" s="37">
        <v>4</v>
      </c>
      <c r="AG6" s="37" t="str">
        <f t="shared" si="3"/>
        <v/>
      </c>
      <c r="AH6" s="44" t="s">
        <v>23</v>
      </c>
      <c r="AI6" s="45"/>
      <c r="AJ6" s="44">
        <v>3405</v>
      </c>
      <c r="AK6" s="44" t="s">
        <v>8560</v>
      </c>
      <c r="AL6" s="44" t="s">
        <v>8550</v>
      </c>
      <c r="AM6" s="40">
        <v>44607.459722222222</v>
      </c>
      <c r="AN6" s="40">
        <v>44630.625</v>
      </c>
      <c r="AP6" s="37">
        <v>4</v>
      </c>
      <c r="AQ6" s="37" t="str">
        <f t="shared" si="2"/>
        <v>桃園市</v>
      </c>
      <c r="AR6" s="44" t="s">
        <v>8561</v>
      </c>
      <c r="AS6" s="45">
        <v>2</v>
      </c>
      <c r="AT6" s="44">
        <v>3549</v>
      </c>
      <c r="AU6" s="44" t="s">
        <v>8562</v>
      </c>
      <c r="AV6" s="44" t="s">
        <v>8563</v>
      </c>
      <c r="AW6" s="40">
        <v>44889.413194444453</v>
      </c>
      <c r="AX6" s="40">
        <v>44936.416666666657</v>
      </c>
    </row>
    <row r="7" spans="1:50" ht="15.6" customHeight="1">
      <c r="A7" s="35" t="s">
        <v>8564</v>
      </c>
      <c r="B7" s="36">
        <f t="shared" si="0"/>
        <v>67</v>
      </c>
      <c r="D7" s="37">
        <v>5</v>
      </c>
      <c r="E7" s="38">
        <v>2535</v>
      </c>
      <c r="F7" s="46" t="s">
        <v>8565</v>
      </c>
      <c r="G7" s="39" t="s">
        <v>7158</v>
      </c>
      <c r="H7" s="39" t="s">
        <v>10</v>
      </c>
      <c r="I7" s="38">
        <v>3</v>
      </c>
      <c r="J7" s="40">
        <v>44404.583333333343</v>
      </c>
      <c r="K7" s="40">
        <v>44573.583333333343</v>
      </c>
      <c r="M7" s="37">
        <v>5</v>
      </c>
      <c r="N7" s="41"/>
      <c r="O7" s="41" t="s">
        <v>8566</v>
      </c>
      <c r="P7" s="41" t="s">
        <v>7158</v>
      </c>
      <c r="Q7" s="41" t="s">
        <v>14</v>
      </c>
      <c r="R7" s="42">
        <v>1</v>
      </c>
      <c r="S7" s="43">
        <v>44441.625</v>
      </c>
      <c r="T7" s="34" t="s">
        <v>25</v>
      </c>
      <c r="V7" s="37">
        <v>5</v>
      </c>
      <c r="W7" s="37" t="str">
        <f t="shared" si="1"/>
        <v>新北市</v>
      </c>
      <c r="X7" s="44" t="s">
        <v>24</v>
      </c>
      <c r="Y7" s="44">
        <v>2</v>
      </c>
      <c r="Z7" s="44">
        <v>5003</v>
      </c>
      <c r="AA7" s="44" t="s">
        <v>2278</v>
      </c>
      <c r="AB7" s="44" t="s">
        <v>8567</v>
      </c>
      <c r="AC7" s="40">
        <v>44622.660416666673</v>
      </c>
      <c r="AD7" s="40">
        <v>44644.458333333343</v>
      </c>
      <c r="AF7" s="37">
        <v>5</v>
      </c>
      <c r="AG7" s="37" t="str">
        <f t="shared" si="3"/>
        <v>新北市</v>
      </c>
      <c r="AH7" s="44" t="s">
        <v>23</v>
      </c>
      <c r="AI7" s="45">
        <v>2</v>
      </c>
      <c r="AJ7" s="44">
        <v>2677</v>
      </c>
      <c r="AK7" s="44" t="s">
        <v>8568</v>
      </c>
      <c r="AL7" s="44" t="s">
        <v>8569</v>
      </c>
      <c r="AM7" s="40">
        <v>44622.660416666673</v>
      </c>
      <c r="AN7" s="40">
        <v>44644.625</v>
      </c>
      <c r="AP7" s="37">
        <v>5</v>
      </c>
      <c r="AQ7" s="37" t="str">
        <f t="shared" si="2"/>
        <v>桃園市</v>
      </c>
      <c r="AR7" s="44" t="s">
        <v>4979</v>
      </c>
      <c r="AS7" s="45">
        <v>3</v>
      </c>
      <c r="AT7" s="44">
        <v>4487</v>
      </c>
      <c r="AU7" s="44" t="s">
        <v>8570</v>
      </c>
      <c r="AV7" s="44" t="s">
        <v>8571</v>
      </c>
      <c r="AW7" s="40">
        <v>45005.599305555559</v>
      </c>
      <c r="AX7" s="40">
        <v>45009.625</v>
      </c>
    </row>
    <row r="8" spans="1:50" ht="15.6" customHeight="1">
      <c r="A8" s="35" t="s">
        <v>8572</v>
      </c>
      <c r="B8" s="36">
        <f t="shared" si="0"/>
        <v>67</v>
      </c>
      <c r="D8" s="37">
        <v>6</v>
      </c>
      <c r="E8" s="38">
        <v>4291</v>
      </c>
      <c r="F8" s="39" t="s">
        <v>8573</v>
      </c>
      <c r="G8" s="39" t="s">
        <v>8572</v>
      </c>
      <c r="H8" s="39" t="s">
        <v>8574</v>
      </c>
      <c r="I8" s="38">
        <v>2</v>
      </c>
      <c r="J8" s="40">
        <v>44405.583333333343</v>
      </c>
      <c r="K8" s="40">
        <v>44578.4375</v>
      </c>
      <c r="M8" s="37">
        <v>6</v>
      </c>
      <c r="N8" s="41"/>
      <c r="O8" s="41" t="s">
        <v>8575</v>
      </c>
      <c r="P8" s="41" t="s">
        <v>7158</v>
      </c>
      <c r="Q8" s="41" t="s">
        <v>13</v>
      </c>
      <c r="R8" s="42">
        <v>1</v>
      </c>
      <c r="S8" s="43">
        <v>44503.625</v>
      </c>
      <c r="T8" s="34" t="s">
        <v>25</v>
      </c>
      <c r="V8" s="37">
        <v>6</v>
      </c>
      <c r="W8" s="37" t="str">
        <f t="shared" si="1"/>
        <v>桃園市</v>
      </c>
      <c r="X8" s="44" t="s">
        <v>24</v>
      </c>
      <c r="Y8" s="44">
        <v>2</v>
      </c>
      <c r="Z8" s="44">
        <v>4992</v>
      </c>
      <c r="AA8" s="44" t="s">
        <v>8576</v>
      </c>
      <c r="AB8" s="44" t="s">
        <v>8577</v>
      </c>
      <c r="AC8" s="40">
        <v>44623.463888888888</v>
      </c>
      <c r="AD8" s="40">
        <v>44648.458333333343</v>
      </c>
      <c r="AF8" s="37">
        <v>6</v>
      </c>
      <c r="AG8" s="37" t="str">
        <f t="shared" si="3"/>
        <v/>
      </c>
      <c r="AH8" s="44" t="s">
        <v>23</v>
      </c>
      <c r="AI8" s="45"/>
      <c r="AJ8" s="44">
        <v>2316</v>
      </c>
      <c r="AK8" s="44" t="s">
        <v>8578</v>
      </c>
      <c r="AL8" s="44" t="s">
        <v>8579</v>
      </c>
      <c r="AM8" s="40">
        <v>44636.408333333333</v>
      </c>
      <c r="AN8" s="40">
        <v>44657.625</v>
      </c>
      <c r="AP8" s="37">
        <v>6</v>
      </c>
      <c r="AQ8" s="37" t="str">
        <f t="shared" si="2"/>
        <v>桃園市</v>
      </c>
      <c r="AR8" s="44" t="s">
        <v>8561</v>
      </c>
      <c r="AS8" s="45">
        <v>2</v>
      </c>
      <c r="AT8" s="44">
        <v>3017</v>
      </c>
      <c r="AU8" s="44" t="s">
        <v>2481</v>
      </c>
      <c r="AV8" s="44" t="s">
        <v>8580</v>
      </c>
      <c r="AW8" s="40">
        <v>45026.375</v>
      </c>
      <c r="AX8" s="40">
        <v>45041.458333333343</v>
      </c>
    </row>
    <row r="9" spans="1:50" ht="15.6" customHeight="1">
      <c r="A9" s="35" t="s">
        <v>8581</v>
      </c>
      <c r="B9" s="36">
        <f t="shared" si="0"/>
        <v>40</v>
      </c>
      <c r="D9" s="37">
        <v>7</v>
      </c>
      <c r="E9" s="38">
        <v>3247</v>
      </c>
      <c r="F9" s="39" t="s">
        <v>8582</v>
      </c>
      <c r="G9" s="39" t="s">
        <v>8583</v>
      </c>
      <c r="H9" s="39" t="s">
        <v>8584</v>
      </c>
      <c r="I9" s="38">
        <v>2</v>
      </c>
      <c r="J9" s="40">
        <v>44405.583333333343</v>
      </c>
      <c r="K9" s="40">
        <v>44614.458333333343</v>
      </c>
      <c r="M9" s="37">
        <v>7</v>
      </c>
      <c r="N9" s="41"/>
      <c r="O9" s="41" t="s">
        <v>8585</v>
      </c>
      <c r="P9" s="41" t="s">
        <v>7158</v>
      </c>
      <c r="Q9" s="41" t="s">
        <v>6</v>
      </c>
      <c r="R9" s="42">
        <v>1</v>
      </c>
      <c r="S9" s="43">
        <v>44508.625</v>
      </c>
      <c r="T9" s="34" t="s">
        <v>25</v>
      </c>
      <c r="V9" s="37">
        <v>7</v>
      </c>
      <c r="W9" s="37" t="str">
        <f t="shared" si="1"/>
        <v>台中市</v>
      </c>
      <c r="X9" s="44" t="s">
        <v>24</v>
      </c>
      <c r="Y9" s="44">
        <v>2</v>
      </c>
      <c r="Z9" s="44">
        <v>4971</v>
      </c>
      <c r="AA9" s="44" t="s">
        <v>8586</v>
      </c>
      <c r="AB9" s="44" t="s">
        <v>8587</v>
      </c>
      <c r="AC9" s="40">
        <v>44634.427083333343</v>
      </c>
      <c r="AD9" s="40">
        <v>44648.625</v>
      </c>
      <c r="AF9" s="37">
        <v>7</v>
      </c>
      <c r="AG9" s="37" t="str">
        <f t="shared" si="3"/>
        <v>新竹市</v>
      </c>
      <c r="AH9" s="44" t="s">
        <v>23</v>
      </c>
      <c r="AI9" s="45">
        <v>2</v>
      </c>
      <c r="AJ9" s="44">
        <v>4760</v>
      </c>
      <c r="AK9" s="44" t="s">
        <v>8588</v>
      </c>
      <c r="AL9" s="44" t="s">
        <v>8589</v>
      </c>
      <c r="AM9" s="40">
        <v>44659.504166666673</v>
      </c>
      <c r="AN9" s="40">
        <v>44669.625</v>
      </c>
      <c r="AP9" s="37">
        <v>7</v>
      </c>
      <c r="AQ9" s="37" t="str">
        <f t="shared" si="2"/>
        <v>桃園市</v>
      </c>
      <c r="AR9" s="44" t="s">
        <v>8561</v>
      </c>
      <c r="AS9" s="45">
        <v>2</v>
      </c>
      <c r="AT9" s="44">
        <v>2850</v>
      </c>
      <c r="AU9" s="44" t="s">
        <v>8590</v>
      </c>
      <c r="AV9" s="44" t="s">
        <v>8591</v>
      </c>
      <c r="AW9" s="40">
        <v>45037.371527777781</v>
      </c>
      <c r="AX9" s="40">
        <v>45084.458333333343</v>
      </c>
    </row>
    <row r="10" spans="1:50" ht="15.6" customHeight="1">
      <c r="A10" s="35" t="s">
        <v>8546</v>
      </c>
      <c r="B10" s="36">
        <f t="shared" si="0"/>
        <v>162</v>
      </c>
      <c r="D10" s="37">
        <v>8</v>
      </c>
      <c r="E10" s="38">
        <v>2842</v>
      </c>
      <c r="F10" s="39" t="s">
        <v>8592</v>
      </c>
      <c r="G10" s="39" t="s">
        <v>8528</v>
      </c>
      <c r="H10" s="39" t="s">
        <v>8529</v>
      </c>
      <c r="I10" s="38">
        <v>2</v>
      </c>
      <c r="J10" s="40">
        <v>44425.375</v>
      </c>
      <c r="K10" s="40">
        <v>44616.444444444453</v>
      </c>
      <c r="M10" s="37">
        <v>8</v>
      </c>
      <c r="N10" s="41"/>
      <c r="O10" s="41" t="s">
        <v>8593</v>
      </c>
      <c r="P10" s="41" t="s">
        <v>7158</v>
      </c>
      <c r="Q10" s="41" t="s">
        <v>8594</v>
      </c>
      <c r="R10" s="42">
        <v>1</v>
      </c>
      <c r="S10" s="43">
        <v>44511.416666666657</v>
      </c>
      <c r="T10" s="34" t="s">
        <v>25</v>
      </c>
      <c r="V10" s="37">
        <v>8</v>
      </c>
      <c r="W10" s="37" t="str">
        <f t="shared" si="1"/>
        <v>宜蘭縣</v>
      </c>
      <c r="X10" s="44" t="s">
        <v>24</v>
      </c>
      <c r="Y10" s="44">
        <v>2</v>
      </c>
      <c r="Z10" s="44">
        <v>4922</v>
      </c>
      <c r="AA10" s="44" t="s">
        <v>8595</v>
      </c>
      <c r="AB10" s="44" t="s">
        <v>8596</v>
      </c>
      <c r="AC10" s="40">
        <v>44631.623611111107</v>
      </c>
      <c r="AD10" s="40">
        <v>44649.458333333343</v>
      </c>
      <c r="AF10" s="37">
        <v>8</v>
      </c>
      <c r="AG10" s="37" t="str">
        <f t="shared" si="3"/>
        <v/>
      </c>
      <c r="AH10" s="44" t="s">
        <v>23</v>
      </c>
      <c r="AI10" s="45"/>
      <c r="AJ10" s="44">
        <v>3904</v>
      </c>
      <c r="AK10" s="44" t="s">
        <v>8597</v>
      </c>
      <c r="AL10" s="44" t="s">
        <v>8598</v>
      </c>
      <c r="AM10" s="40">
        <v>44664.429861111108</v>
      </c>
      <c r="AN10" s="40">
        <v>44682.625</v>
      </c>
      <c r="AP10" s="37">
        <v>8</v>
      </c>
      <c r="AQ10" s="37" t="str">
        <f t="shared" si="2"/>
        <v>桃園市</v>
      </c>
      <c r="AR10" s="44" t="s">
        <v>8561</v>
      </c>
      <c r="AS10" s="45">
        <v>2</v>
      </c>
      <c r="AT10" s="44">
        <v>3749</v>
      </c>
      <c r="AU10" s="44" t="s">
        <v>3508</v>
      </c>
      <c r="AV10" s="44" t="s">
        <v>8599</v>
      </c>
      <c r="AW10" s="40">
        <v>45147.606249999997</v>
      </c>
      <c r="AX10" s="40">
        <v>45160.458333333343</v>
      </c>
    </row>
    <row r="11" spans="1:50" ht="15.6" customHeight="1">
      <c r="A11" s="35" t="s">
        <v>8600</v>
      </c>
      <c r="B11" s="36">
        <f t="shared" si="0"/>
        <v>63</v>
      </c>
      <c r="D11" s="37">
        <v>9</v>
      </c>
      <c r="E11" s="38">
        <v>4019</v>
      </c>
      <c r="F11" s="39" t="s">
        <v>3047</v>
      </c>
      <c r="G11" s="39" t="s">
        <v>7158</v>
      </c>
      <c r="H11" s="39" t="s">
        <v>16</v>
      </c>
      <c r="I11" s="38">
        <v>2</v>
      </c>
      <c r="J11" s="40">
        <v>44426.583333333343</v>
      </c>
      <c r="K11" s="40">
        <v>44615.416666666657</v>
      </c>
      <c r="M11" s="37">
        <v>9</v>
      </c>
      <c r="N11" s="41"/>
      <c r="O11" s="41" t="s">
        <v>8601</v>
      </c>
      <c r="P11" s="41" t="s">
        <v>8525</v>
      </c>
      <c r="Q11" s="41" t="s">
        <v>8602</v>
      </c>
      <c r="R11" s="42">
        <v>1</v>
      </c>
      <c r="S11" s="43">
        <v>44525.458333333343</v>
      </c>
      <c r="T11" s="34" t="s">
        <v>25</v>
      </c>
      <c r="V11" s="37">
        <v>9</v>
      </c>
      <c r="W11" s="37" t="str">
        <f t="shared" si="1"/>
        <v>台中市</v>
      </c>
      <c r="X11" s="44" t="s">
        <v>24</v>
      </c>
      <c r="Y11" s="44">
        <v>2</v>
      </c>
      <c r="Z11" s="44">
        <v>5007</v>
      </c>
      <c r="AA11" s="44" t="s">
        <v>8603</v>
      </c>
      <c r="AB11" s="44" t="s">
        <v>8604</v>
      </c>
      <c r="AC11" s="40">
        <v>44634.429861111108</v>
      </c>
      <c r="AD11" s="40">
        <v>44649.625</v>
      </c>
      <c r="AF11" s="37">
        <v>9</v>
      </c>
      <c r="AG11" s="37" t="str">
        <f t="shared" si="3"/>
        <v/>
      </c>
      <c r="AH11" s="44" t="s">
        <v>23</v>
      </c>
      <c r="AI11" s="45"/>
      <c r="AJ11" s="44">
        <v>3905</v>
      </c>
      <c r="AK11" s="44" t="s">
        <v>8605</v>
      </c>
      <c r="AL11" s="44" t="s">
        <v>8606</v>
      </c>
      <c r="AM11" s="40">
        <v>44664.470833333333</v>
      </c>
      <c r="AN11" s="40">
        <v>44682.625</v>
      </c>
      <c r="AP11" s="37">
        <v>9</v>
      </c>
      <c r="AQ11" s="37" t="str">
        <f t="shared" si="2"/>
        <v>桃園市</v>
      </c>
      <c r="AR11" s="44" t="s">
        <v>8561</v>
      </c>
      <c r="AS11" s="45">
        <v>2</v>
      </c>
      <c r="AT11" s="44">
        <v>2988</v>
      </c>
      <c r="AU11" s="44" t="s">
        <v>8607</v>
      </c>
      <c r="AV11" s="44" t="s">
        <v>8608</v>
      </c>
      <c r="AW11" s="40">
        <v>45140.621527777781</v>
      </c>
      <c r="AX11" s="40">
        <v>45180.458333333343</v>
      </c>
    </row>
    <row r="12" spans="1:50" ht="15.6" customHeight="1">
      <c r="A12" s="35" t="s">
        <v>8609</v>
      </c>
      <c r="B12" s="36">
        <f t="shared" si="0"/>
        <v>21</v>
      </c>
      <c r="D12" s="37">
        <v>10</v>
      </c>
      <c r="E12" s="38" t="s">
        <v>8610</v>
      </c>
      <c r="F12" s="39" t="s">
        <v>8611</v>
      </c>
      <c r="G12" s="39" t="s">
        <v>8525</v>
      </c>
      <c r="H12" s="39" t="s">
        <v>8612</v>
      </c>
      <c r="I12" s="38">
        <v>3</v>
      </c>
      <c r="J12" s="40">
        <v>44425.583333333343</v>
      </c>
      <c r="K12" s="40">
        <v>44616.395833333343</v>
      </c>
      <c r="M12" s="37">
        <v>10</v>
      </c>
      <c r="N12" s="41"/>
      <c r="O12" s="41" t="s">
        <v>7241</v>
      </c>
      <c r="P12" s="41" t="s">
        <v>7158</v>
      </c>
      <c r="Q12" s="41" t="s">
        <v>11</v>
      </c>
      <c r="R12" s="42">
        <v>1</v>
      </c>
      <c r="S12" s="43">
        <v>44525.625</v>
      </c>
      <c r="T12" s="34" t="s">
        <v>25</v>
      </c>
      <c r="V12" s="37">
        <v>10</v>
      </c>
      <c r="W12" s="37" t="str">
        <f t="shared" si="1"/>
        <v>桃園市</v>
      </c>
      <c r="X12" s="44" t="s">
        <v>24</v>
      </c>
      <c r="Y12" s="44">
        <v>1</v>
      </c>
      <c r="Z12" s="44">
        <v>5009</v>
      </c>
      <c r="AA12" s="44" t="s">
        <v>8613</v>
      </c>
      <c r="AB12" s="44" t="s">
        <v>8614</v>
      </c>
      <c r="AC12" s="40">
        <v>44636.693749999999</v>
      </c>
      <c r="AD12" s="40">
        <v>44650.458333333343</v>
      </c>
      <c r="AF12" s="37">
        <v>10</v>
      </c>
      <c r="AG12" s="37" t="str">
        <f t="shared" si="3"/>
        <v/>
      </c>
      <c r="AH12" s="44" t="s">
        <v>23</v>
      </c>
      <c r="AI12" s="45"/>
      <c r="AJ12" s="44">
        <v>4116</v>
      </c>
      <c r="AK12" s="44" t="s">
        <v>8615</v>
      </c>
      <c r="AL12" s="44" t="s">
        <v>8616</v>
      </c>
      <c r="AM12" s="40">
        <v>44664.609027777777</v>
      </c>
      <c r="AN12" s="40">
        <v>44682.625</v>
      </c>
      <c r="AP12" s="37">
        <v>10</v>
      </c>
      <c r="AQ12" s="37" t="str">
        <f t="shared" si="2"/>
        <v>桃園市</v>
      </c>
      <c r="AR12" s="44" t="s">
        <v>4979</v>
      </c>
      <c r="AS12" s="45">
        <v>3</v>
      </c>
      <c r="AT12" s="44">
        <v>4387</v>
      </c>
      <c r="AU12" s="44" t="s">
        <v>8617</v>
      </c>
      <c r="AV12" s="44" t="s">
        <v>8618</v>
      </c>
      <c r="AW12" s="40">
        <v>45184.436805555553</v>
      </c>
      <c r="AX12" s="40">
        <v>45191.583333333343</v>
      </c>
    </row>
    <row r="13" spans="1:50" ht="15.6" customHeight="1">
      <c r="A13" s="35" t="s">
        <v>8619</v>
      </c>
      <c r="B13" s="36">
        <f t="shared" si="0"/>
        <v>26</v>
      </c>
      <c r="D13" s="37">
        <v>11</v>
      </c>
      <c r="E13" s="38">
        <v>4834</v>
      </c>
      <c r="F13" s="39" t="s">
        <v>368</v>
      </c>
      <c r="G13" s="39" t="s">
        <v>7158</v>
      </c>
      <c r="H13" s="39" t="s">
        <v>13</v>
      </c>
      <c r="I13" s="38">
        <v>2</v>
      </c>
      <c r="J13" s="40">
        <v>44427.583333333343</v>
      </c>
      <c r="K13" s="40">
        <v>44579.583333333343</v>
      </c>
      <c r="M13" s="37">
        <v>11</v>
      </c>
      <c r="N13" s="41"/>
      <c r="O13" s="41" t="s">
        <v>1936</v>
      </c>
      <c r="P13" s="41" t="s">
        <v>7158</v>
      </c>
      <c r="Q13" s="41" t="s">
        <v>11</v>
      </c>
      <c r="R13" s="42">
        <v>1</v>
      </c>
      <c r="S13" s="43">
        <v>44566.458333333343</v>
      </c>
      <c r="T13" s="34" t="s">
        <v>25</v>
      </c>
      <c r="V13" s="37">
        <v>11</v>
      </c>
      <c r="W13" s="37" t="str">
        <f t="shared" si="1"/>
        <v>苗栗縣</v>
      </c>
      <c r="X13" s="44" t="s">
        <v>24</v>
      </c>
      <c r="Y13" s="44">
        <v>2</v>
      </c>
      <c r="Z13" s="44">
        <v>4887</v>
      </c>
      <c r="AA13" s="44" t="s">
        <v>8620</v>
      </c>
      <c r="AB13" s="44" t="s">
        <v>8621</v>
      </c>
      <c r="AC13" s="40">
        <v>44642.332638888889</v>
      </c>
      <c r="AD13" s="40">
        <v>44663.625</v>
      </c>
      <c r="AF13" s="37">
        <v>11</v>
      </c>
      <c r="AG13" s="37" t="str">
        <f t="shared" si="3"/>
        <v>桃園市</v>
      </c>
      <c r="AH13" s="44" t="s">
        <v>23</v>
      </c>
      <c r="AI13" s="45">
        <v>1</v>
      </c>
      <c r="AJ13" s="44">
        <v>5009</v>
      </c>
      <c r="AK13" s="44" t="s">
        <v>8613</v>
      </c>
      <c r="AL13" s="44" t="s">
        <v>8622</v>
      </c>
      <c r="AM13" s="40">
        <v>44665.382638888892</v>
      </c>
      <c r="AN13" s="40">
        <v>44687.458333333343</v>
      </c>
      <c r="AP13" s="37">
        <v>9</v>
      </c>
      <c r="AQ13" s="37" t="str">
        <f t="shared" si="2"/>
        <v>桃園市</v>
      </c>
      <c r="AR13" s="44" t="s">
        <v>8561</v>
      </c>
      <c r="AS13" s="45">
        <v>2</v>
      </c>
      <c r="AT13" s="44" t="s">
        <v>8623</v>
      </c>
      <c r="AU13" s="44" t="s">
        <v>8624</v>
      </c>
      <c r="AV13" s="44" t="s">
        <v>8625</v>
      </c>
      <c r="AW13" s="40">
        <v>45202.722222222219</v>
      </c>
      <c r="AX13" s="40">
        <v>45245.458333333343</v>
      </c>
    </row>
    <row r="14" spans="1:50" ht="15.6" customHeight="1">
      <c r="A14" s="35" t="s">
        <v>8626</v>
      </c>
      <c r="B14" s="36">
        <f t="shared" si="0"/>
        <v>11</v>
      </c>
      <c r="D14" s="37">
        <v>12</v>
      </c>
      <c r="E14" s="38">
        <v>3535</v>
      </c>
      <c r="F14" s="39" t="s">
        <v>8627</v>
      </c>
      <c r="G14" s="39" t="s">
        <v>8555</v>
      </c>
      <c r="H14" s="39" t="s">
        <v>8628</v>
      </c>
      <c r="I14" s="38">
        <v>2</v>
      </c>
      <c r="J14" s="40">
        <v>44424.583333333343</v>
      </c>
      <c r="K14" s="40">
        <v>44579.416666666657</v>
      </c>
      <c r="M14" s="37">
        <v>12</v>
      </c>
      <c r="N14" s="41"/>
      <c r="O14" s="41" t="s">
        <v>8629</v>
      </c>
      <c r="P14" s="41" t="s">
        <v>8555</v>
      </c>
      <c r="Q14" s="41" t="s">
        <v>8630</v>
      </c>
      <c r="R14" s="42">
        <v>1</v>
      </c>
      <c r="S14" s="43">
        <v>44510.458333333343</v>
      </c>
      <c r="T14" s="34" t="s">
        <v>25</v>
      </c>
      <c r="V14" s="37">
        <v>12</v>
      </c>
      <c r="W14" s="37" t="str">
        <f t="shared" si="1"/>
        <v>桃園市</v>
      </c>
      <c r="X14" s="44" t="s">
        <v>24</v>
      </c>
      <c r="Y14" s="44">
        <v>2</v>
      </c>
      <c r="Z14" s="44">
        <v>4981</v>
      </c>
      <c r="AA14" s="44" t="s">
        <v>3154</v>
      </c>
      <c r="AB14" s="44" t="s">
        <v>8631</v>
      </c>
      <c r="AC14" s="40">
        <v>44644.704861111109</v>
      </c>
      <c r="AD14" s="40">
        <v>44665.458333333343</v>
      </c>
      <c r="AF14" s="37">
        <v>12</v>
      </c>
      <c r="AG14" s="37" t="str">
        <f t="shared" si="3"/>
        <v/>
      </c>
      <c r="AH14" s="44" t="s">
        <v>23</v>
      </c>
      <c r="AI14" s="45"/>
      <c r="AJ14" s="44" t="s">
        <v>8632</v>
      </c>
      <c r="AK14" s="44" t="s">
        <v>8633</v>
      </c>
      <c r="AL14" s="44" t="s">
        <v>8634</v>
      </c>
      <c r="AM14" s="40">
        <v>44663.447916666657</v>
      </c>
      <c r="AN14" s="40">
        <v>44692.458333333343</v>
      </c>
    </row>
    <row r="15" spans="1:50" ht="15.6" customHeight="1">
      <c r="A15" s="35" t="s">
        <v>8635</v>
      </c>
      <c r="B15" s="36">
        <f t="shared" si="0"/>
        <v>26</v>
      </c>
      <c r="D15" s="37">
        <v>13</v>
      </c>
      <c r="E15" s="38">
        <v>2892</v>
      </c>
      <c r="F15" s="39" t="s">
        <v>8636</v>
      </c>
      <c r="G15" s="39" t="s">
        <v>8564</v>
      </c>
      <c r="H15" s="39" t="s">
        <v>8637</v>
      </c>
      <c r="I15" s="38">
        <v>2</v>
      </c>
      <c r="J15" s="40">
        <v>44426.583333333343</v>
      </c>
      <c r="K15" s="40">
        <v>43849.4375</v>
      </c>
      <c r="M15" s="37">
        <v>13</v>
      </c>
      <c r="N15" s="41"/>
      <c r="O15" s="41" t="s">
        <v>8638</v>
      </c>
      <c r="P15" s="41" t="s">
        <v>8555</v>
      </c>
      <c r="Q15" s="41" t="s">
        <v>8628</v>
      </c>
      <c r="R15" s="42">
        <v>1</v>
      </c>
      <c r="S15" s="43">
        <v>44515.458333333343</v>
      </c>
      <c r="T15" s="34" t="s">
        <v>25</v>
      </c>
      <c r="V15" s="37">
        <v>13</v>
      </c>
      <c r="W15" s="37" t="str">
        <f t="shared" si="1"/>
        <v>台中市</v>
      </c>
      <c r="X15" s="44" t="s">
        <v>24</v>
      </c>
      <c r="Y15" s="44">
        <v>2</v>
      </c>
      <c r="Z15" s="44">
        <v>4926</v>
      </c>
      <c r="AA15" s="44" t="s">
        <v>8639</v>
      </c>
      <c r="AB15" s="44" t="s">
        <v>8640</v>
      </c>
      <c r="AC15" s="40">
        <v>44650.498611111107</v>
      </c>
      <c r="AD15" s="40">
        <v>44669.625</v>
      </c>
      <c r="AF15" s="37">
        <v>13</v>
      </c>
      <c r="AG15" s="37" t="str">
        <f t="shared" si="3"/>
        <v/>
      </c>
      <c r="AH15" s="44" t="s">
        <v>23</v>
      </c>
      <c r="AI15" s="45"/>
      <c r="AJ15" s="44" t="s">
        <v>8641</v>
      </c>
      <c r="AK15" s="44" t="s">
        <v>8642</v>
      </c>
      <c r="AL15" s="44" t="s">
        <v>8643</v>
      </c>
      <c r="AM15" s="40">
        <v>44678.590277777781</v>
      </c>
      <c r="AN15" s="40">
        <v>44697.625</v>
      </c>
    </row>
    <row r="16" spans="1:50" ht="15.6" customHeight="1">
      <c r="A16" s="35" t="s">
        <v>8644</v>
      </c>
      <c r="B16" s="36">
        <f t="shared" si="0"/>
        <v>65</v>
      </c>
      <c r="D16" s="37">
        <v>14</v>
      </c>
      <c r="E16" s="38" t="s">
        <v>8645</v>
      </c>
      <c r="F16" s="39" t="s">
        <v>8646</v>
      </c>
      <c r="G16" s="39" t="s">
        <v>8581</v>
      </c>
      <c r="H16" s="39" t="s">
        <v>8647</v>
      </c>
      <c r="I16" s="38">
        <v>2</v>
      </c>
      <c r="J16" s="40">
        <v>44427.395833333343</v>
      </c>
      <c r="K16" s="40">
        <v>44607.4375</v>
      </c>
      <c r="M16" s="37">
        <v>14</v>
      </c>
      <c r="N16" s="41"/>
      <c r="O16" s="41" t="s">
        <v>8648</v>
      </c>
      <c r="P16" s="41" t="s">
        <v>8564</v>
      </c>
      <c r="Q16" s="41" t="s">
        <v>8637</v>
      </c>
      <c r="R16" s="42">
        <v>1</v>
      </c>
      <c r="S16" s="43">
        <v>44516.458333333343</v>
      </c>
      <c r="T16" s="34" t="s">
        <v>25</v>
      </c>
      <c r="V16" s="37">
        <v>14</v>
      </c>
      <c r="W16" s="37" t="str">
        <f t="shared" si="1"/>
        <v>基隆市</v>
      </c>
      <c r="X16" s="44" t="s">
        <v>24</v>
      </c>
      <c r="Y16" s="44">
        <v>2</v>
      </c>
      <c r="Z16" s="44">
        <v>4892</v>
      </c>
      <c r="AA16" s="44" t="s">
        <v>8649</v>
      </c>
      <c r="AB16" s="44" t="s">
        <v>8650</v>
      </c>
      <c r="AC16" s="40">
        <v>44648.71597222222</v>
      </c>
      <c r="AD16" s="40">
        <v>44678.458333333343</v>
      </c>
      <c r="AF16" s="37">
        <v>14</v>
      </c>
      <c r="AG16" s="37" t="str">
        <f t="shared" si="3"/>
        <v/>
      </c>
      <c r="AH16" s="44" t="s">
        <v>23</v>
      </c>
      <c r="AI16" s="45"/>
      <c r="AJ16" s="44">
        <v>3914</v>
      </c>
      <c r="AK16" s="44" t="s">
        <v>8651</v>
      </c>
      <c r="AL16" s="44" t="s">
        <v>8652</v>
      </c>
      <c r="AM16" s="40">
        <v>44678.584722222222</v>
      </c>
      <c r="AN16" s="40">
        <v>44698.458333333343</v>
      </c>
    </row>
    <row r="17" spans="1:40" ht="15.6" customHeight="1">
      <c r="A17" s="35" t="s">
        <v>8583</v>
      </c>
      <c r="B17" s="36">
        <f t="shared" si="0"/>
        <v>152</v>
      </c>
      <c r="D17" s="37">
        <v>15</v>
      </c>
      <c r="E17" s="38" t="s">
        <v>8653</v>
      </c>
      <c r="F17" s="39" t="s">
        <v>8654</v>
      </c>
      <c r="G17" s="39" t="s">
        <v>8546</v>
      </c>
      <c r="H17" s="39" t="s">
        <v>8655</v>
      </c>
      <c r="I17" s="38">
        <v>2</v>
      </c>
      <c r="J17" s="40">
        <v>44425.375</v>
      </c>
      <c r="K17" s="40">
        <v>44606.4375</v>
      </c>
      <c r="M17" s="37">
        <v>15</v>
      </c>
      <c r="N17" s="41"/>
      <c r="O17" s="41" t="s">
        <v>3624</v>
      </c>
      <c r="P17" s="41" t="s">
        <v>8555</v>
      </c>
      <c r="Q17" s="41" t="s">
        <v>9</v>
      </c>
      <c r="R17" s="42">
        <v>1</v>
      </c>
      <c r="S17" s="43">
        <v>44539.458333333343</v>
      </c>
      <c r="T17" s="34" t="s">
        <v>25</v>
      </c>
      <c r="V17" s="37">
        <v>15</v>
      </c>
      <c r="W17" s="37" t="str">
        <f t="shared" si="1"/>
        <v>台北市</v>
      </c>
      <c r="X17" s="44" t="s">
        <v>24</v>
      </c>
      <c r="Y17" s="44">
        <v>2</v>
      </c>
      <c r="Z17" s="44">
        <v>4870</v>
      </c>
      <c r="AA17" s="44" t="s">
        <v>8656</v>
      </c>
      <c r="AB17" s="44" t="s">
        <v>8657</v>
      </c>
      <c r="AC17" s="40">
        <v>44664.662499999999</v>
      </c>
      <c r="AD17" s="40">
        <v>44685.458333333343</v>
      </c>
      <c r="AF17" s="37">
        <v>15</v>
      </c>
      <c r="AG17" s="37" t="str">
        <f t="shared" si="3"/>
        <v/>
      </c>
      <c r="AH17" s="44" t="s">
        <v>23</v>
      </c>
      <c r="AI17" s="45"/>
      <c r="AJ17" s="44">
        <v>2559</v>
      </c>
      <c r="AK17" s="44" t="s">
        <v>8658</v>
      </c>
      <c r="AL17" s="44" t="s">
        <v>8659</v>
      </c>
      <c r="AM17" s="40">
        <v>44672.616666666669</v>
      </c>
      <c r="AN17" s="40">
        <v>44698.625</v>
      </c>
    </row>
    <row r="18" spans="1:40" ht="15.6" customHeight="1">
      <c r="A18" s="35" t="s">
        <v>8660</v>
      </c>
      <c r="B18" s="36">
        <f t="shared" si="0"/>
        <v>53</v>
      </c>
      <c r="D18" s="37">
        <v>16</v>
      </c>
      <c r="E18" s="38">
        <v>4121</v>
      </c>
      <c r="F18" s="39" t="s">
        <v>8661</v>
      </c>
      <c r="G18" s="39" t="s">
        <v>8583</v>
      </c>
      <c r="H18" s="39" t="s">
        <v>8662</v>
      </c>
      <c r="I18" s="38">
        <v>2</v>
      </c>
      <c r="J18" s="40">
        <v>44424.375</v>
      </c>
      <c r="K18" s="40">
        <v>44616.416666666657</v>
      </c>
      <c r="M18" s="37">
        <v>16</v>
      </c>
      <c r="N18" s="41"/>
      <c r="O18" s="41" t="s">
        <v>8663</v>
      </c>
      <c r="P18" s="41" t="s">
        <v>8555</v>
      </c>
      <c r="Q18" s="41" t="s">
        <v>8</v>
      </c>
      <c r="R18" s="42">
        <v>1</v>
      </c>
      <c r="S18" s="43">
        <v>44540.458333333343</v>
      </c>
      <c r="T18" s="34" t="s">
        <v>25</v>
      </c>
      <c r="V18" s="37">
        <v>16</v>
      </c>
      <c r="W18" s="37" t="str">
        <f t="shared" si="1"/>
        <v>桃園市</v>
      </c>
      <c r="X18" s="44" t="s">
        <v>24</v>
      </c>
      <c r="Y18" s="44">
        <v>2</v>
      </c>
      <c r="Z18" s="44">
        <v>4998</v>
      </c>
      <c r="AA18" s="44" t="s">
        <v>8664</v>
      </c>
      <c r="AB18" s="44" t="s">
        <v>8622</v>
      </c>
      <c r="AC18" s="40">
        <v>44659.430555555547</v>
      </c>
      <c r="AD18" s="40">
        <v>44686.458333333343</v>
      </c>
      <c r="AF18" s="37">
        <v>16</v>
      </c>
      <c r="AG18" s="37" t="str">
        <f t="shared" si="3"/>
        <v/>
      </c>
      <c r="AH18" s="44" t="s">
        <v>23</v>
      </c>
      <c r="AI18" s="45"/>
      <c r="AJ18" s="44">
        <v>4007</v>
      </c>
      <c r="AK18" s="44" t="s">
        <v>8665</v>
      </c>
      <c r="AL18" s="44" t="s">
        <v>8666</v>
      </c>
      <c r="AM18" s="40">
        <v>44687.510416666657</v>
      </c>
      <c r="AN18" s="40">
        <v>44700.458333333343</v>
      </c>
    </row>
    <row r="19" spans="1:40" ht="15.6" customHeight="1">
      <c r="A19" s="35" t="s">
        <v>8667</v>
      </c>
      <c r="B19" s="36">
        <f t="shared" si="0"/>
        <v>0</v>
      </c>
      <c r="D19" s="37">
        <v>17</v>
      </c>
      <c r="E19" s="38">
        <v>4076</v>
      </c>
      <c r="F19" s="39" t="s">
        <v>8668</v>
      </c>
      <c r="G19" s="39" t="s">
        <v>8626</v>
      </c>
      <c r="H19" s="39" t="s">
        <v>8637</v>
      </c>
      <c r="I19" s="38">
        <v>2</v>
      </c>
      <c r="J19" s="40">
        <v>44425.375</v>
      </c>
      <c r="K19" s="40">
        <v>44606.458333333343</v>
      </c>
      <c r="M19" s="37">
        <v>17</v>
      </c>
      <c r="N19" s="41"/>
      <c r="O19" s="41" t="s">
        <v>3649</v>
      </c>
      <c r="P19" s="41" t="s">
        <v>8555</v>
      </c>
      <c r="Q19" s="41" t="s">
        <v>9</v>
      </c>
      <c r="R19" s="42">
        <v>1</v>
      </c>
      <c r="S19" s="43">
        <v>44554.458333333343</v>
      </c>
      <c r="T19" s="34" t="s">
        <v>25</v>
      </c>
      <c r="V19" s="37">
        <v>17</v>
      </c>
      <c r="W19" s="37" t="str">
        <f t="shared" si="1"/>
        <v>嘉義縣</v>
      </c>
      <c r="X19" s="44" t="s">
        <v>24</v>
      </c>
      <c r="Y19" s="44">
        <v>2</v>
      </c>
      <c r="Z19" s="44">
        <v>5013</v>
      </c>
      <c r="AA19" s="44" t="s">
        <v>8669</v>
      </c>
      <c r="AB19" s="44" t="s">
        <v>8670</v>
      </c>
      <c r="AC19" s="40">
        <v>44684.513194444437</v>
      </c>
      <c r="AD19" s="40">
        <v>44692.625</v>
      </c>
      <c r="AF19" s="37">
        <v>17</v>
      </c>
      <c r="AG19" s="37" t="str">
        <f t="shared" si="3"/>
        <v/>
      </c>
      <c r="AH19" s="44" t="s">
        <v>23</v>
      </c>
      <c r="AI19" s="45"/>
      <c r="AJ19" s="44">
        <v>2793</v>
      </c>
      <c r="AK19" s="44" t="s">
        <v>8671</v>
      </c>
      <c r="AL19" s="44" t="s">
        <v>8672</v>
      </c>
      <c r="AM19" s="40">
        <v>44676.393055555563</v>
      </c>
      <c r="AN19" s="40">
        <v>44705.625</v>
      </c>
    </row>
    <row r="20" spans="1:40" ht="15.6" customHeight="1">
      <c r="A20" s="35" t="s">
        <v>8673</v>
      </c>
      <c r="B20" s="36">
        <f t="shared" si="0"/>
        <v>0</v>
      </c>
      <c r="D20" s="37">
        <v>18</v>
      </c>
      <c r="E20" s="38">
        <v>2076</v>
      </c>
      <c r="F20" s="39" t="s">
        <v>8674</v>
      </c>
      <c r="G20" s="39" t="s">
        <v>8660</v>
      </c>
      <c r="H20" s="39" t="s">
        <v>8675</v>
      </c>
      <c r="I20" s="38">
        <v>2</v>
      </c>
      <c r="J20" s="40">
        <v>44426.375</v>
      </c>
      <c r="K20" s="40">
        <v>44617.458333333343</v>
      </c>
      <c r="M20" s="37">
        <v>18</v>
      </c>
      <c r="N20" s="41"/>
      <c r="O20" s="41" t="s">
        <v>8676</v>
      </c>
      <c r="P20" s="41" t="s">
        <v>8546</v>
      </c>
      <c r="Q20" s="41" t="s">
        <v>8677</v>
      </c>
      <c r="R20" s="42">
        <v>1</v>
      </c>
      <c r="S20" s="43">
        <v>44503.625</v>
      </c>
      <c r="T20" s="34" t="s">
        <v>25</v>
      </c>
      <c r="V20" s="37">
        <v>18</v>
      </c>
      <c r="W20" s="37" t="str">
        <f t="shared" si="1"/>
        <v>屏東縣</v>
      </c>
      <c r="X20" s="44" t="s">
        <v>24</v>
      </c>
      <c r="Y20" s="44">
        <v>2</v>
      </c>
      <c r="Z20" s="44">
        <v>4912</v>
      </c>
      <c r="AA20" s="44" t="s">
        <v>8678</v>
      </c>
      <c r="AB20" s="44" t="s">
        <v>8679</v>
      </c>
      <c r="AC20" s="40">
        <v>44669.576388888891</v>
      </c>
      <c r="AD20" s="40">
        <v>44697.625</v>
      </c>
      <c r="AF20" s="37">
        <v>18</v>
      </c>
      <c r="AG20" s="37" t="str">
        <f t="shared" si="3"/>
        <v/>
      </c>
      <c r="AH20" s="44" t="s">
        <v>23</v>
      </c>
      <c r="AI20" s="45"/>
      <c r="AJ20" s="44">
        <v>4141</v>
      </c>
      <c r="AK20" s="44" t="s">
        <v>8680</v>
      </c>
      <c r="AL20" s="44" t="s">
        <v>8681</v>
      </c>
      <c r="AM20" s="40">
        <v>44692.406944444447</v>
      </c>
      <c r="AN20" s="40">
        <v>44707.458333333343</v>
      </c>
    </row>
    <row r="21" spans="1:40" ht="15.6" customHeight="1">
      <c r="A21" s="35" t="s">
        <v>8682</v>
      </c>
      <c r="B21" s="36">
        <f t="shared" si="0"/>
        <v>0</v>
      </c>
      <c r="D21" s="37">
        <v>19</v>
      </c>
      <c r="E21" s="38">
        <v>4872</v>
      </c>
      <c r="F21" s="39" t="s">
        <v>8683</v>
      </c>
      <c r="G21" s="39" t="s">
        <v>8644</v>
      </c>
      <c r="H21" s="39" t="s">
        <v>8684</v>
      </c>
      <c r="I21" s="38">
        <v>2</v>
      </c>
      <c r="J21" s="40">
        <v>44427.375</v>
      </c>
      <c r="K21" s="40">
        <v>44613.604166666657</v>
      </c>
      <c r="M21" s="37">
        <v>19</v>
      </c>
      <c r="N21" s="41"/>
      <c r="O21" s="41" t="s">
        <v>8685</v>
      </c>
      <c r="P21" s="41" t="s">
        <v>8600</v>
      </c>
      <c r="Q21" s="41" t="s">
        <v>8686</v>
      </c>
      <c r="R21" s="42">
        <v>1</v>
      </c>
      <c r="S21" s="43">
        <v>44504.458333333343</v>
      </c>
      <c r="T21" s="34" t="s">
        <v>25</v>
      </c>
      <c r="V21" s="37">
        <v>19</v>
      </c>
      <c r="W21" s="37" t="str">
        <f t="shared" si="1"/>
        <v>桃園市</v>
      </c>
      <c r="X21" s="44" t="s">
        <v>24</v>
      </c>
      <c r="Y21" s="44">
        <v>2</v>
      </c>
      <c r="Z21" s="44">
        <v>4967</v>
      </c>
      <c r="AA21" s="44" t="s">
        <v>8687</v>
      </c>
      <c r="AB21" s="44" t="s">
        <v>8688</v>
      </c>
      <c r="AC21" s="40">
        <v>44680.409722222219</v>
      </c>
      <c r="AD21" s="40">
        <v>44698.458333333343</v>
      </c>
      <c r="AF21" s="37">
        <v>19</v>
      </c>
      <c r="AG21" s="37" t="str">
        <f t="shared" si="3"/>
        <v/>
      </c>
      <c r="AH21" s="44" t="s">
        <v>23</v>
      </c>
      <c r="AI21" s="45"/>
      <c r="AJ21" s="44">
        <v>4251</v>
      </c>
      <c r="AK21" s="44" t="s">
        <v>8689</v>
      </c>
      <c r="AL21" s="44" t="s">
        <v>8690</v>
      </c>
      <c r="AM21" s="40">
        <v>44698.376388888893</v>
      </c>
      <c r="AN21" s="40">
        <v>44714.416666666657</v>
      </c>
    </row>
    <row r="22" spans="1:40" ht="15.6" customHeight="1">
      <c r="A22" s="35" t="s">
        <v>8528</v>
      </c>
      <c r="B22" s="36">
        <f t="shared" si="0"/>
        <v>33</v>
      </c>
      <c r="D22" s="37">
        <v>20</v>
      </c>
      <c r="E22" s="38">
        <v>4812</v>
      </c>
      <c r="F22" s="39" t="s">
        <v>8691</v>
      </c>
      <c r="G22" s="39" t="s">
        <v>8525</v>
      </c>
      <c r="H22" s="39" t="s">
        <v>8692</v>
      </c>
      <c r="I22" s="38">
        <v>2</v>
      </c>
      <c r="J22" s="40">
        <v>44431.395833333343</v>
      </c>
      <c r="K22" s="40">
        <v>44578.625</v>
      </c>
      <c r="M22" s="37">
        <v>20</v>
      </c>
      <c r="N22" s="41"/>
      <c r="O22" s="41" t="s">
        <v>8693</v>
      </c>
      <c r="P22" s="41" t="s">
        <v>8600</v>
      </c>
      <c r="Q22" s="41" t="s">
        <v>8694</v>
      </c>
      <c r="R22" s="42">
        <v>1</v>
      </c>
      <c r="S22" s="43">
        <v>44504.458333333343</v>
      </c>
      <c r="T22" s="34" t="s">
        <v>25</v>
      </c>
      <c r="V22" s="37">
        <v>20</v>
      </c>
      <c r="W22" s="37" t="str">
        <f t="shared" si="1"/>
        <v>新北市</v>
      </c>
      <c r="X22" s="44" t="s">
        <v>24</v>
      </c>
      <c r="Y22" s="44">
        <v>2</v>
      </c>
      <c r="Z22" s="44">
        <v>4968</v>
      </c>
      <c r="AA22" s="44" t="s">
        <v>889</v>
      </c>
      <c r="AB22" s="44" t="s">
        <v>8695</v>
      </c>
      <c r="AC22" s="40">
        <v>44676.57916666667</v>
      </c>
      <c r="AD22" s="40">
        <v>44700.458333333343</v>
      </c>
      <c r="AF22" s="37">
        <v>20</v>
      </c>
      <c r="AG22" s="37" t="str">
        <f t="shared" si="3"/>
        <v/>
      </c>
      <c r="AH22" s="44" t="s">
        <v>23</v>
      </c>
      <c r="AI22" s="45"/>
      <c r="AJ22" s="44">
        <v>4873</v>
      </c>
      <c r="AK22" s="44" t="s">
        <v>8696</v>
      </c>
      <c r="AL22" s="44" t="s">
        <v>8697</v>
      </c>
      <c r="AM22" s="40">
        <v>44699.65</v>
      </c>
      <c r="AN22" s="40">
        <v>44714.625</v>
      </c>
    </row>
    <row r="23" spans="1:40" ht="15.6" customHeight="1">
      <c r="A23" s="48" t="s">
        <v>8698</v>
      </c>
      <c r="B23" s="36">
        <f t="shared" si="0"/>
        <v>0</v>
      </c>
      <c r="D23" s="37">
        <v>21</v>
      </c>
      <c r="E23" s="38">
        <v>4697</v>
      </c>
      <c r="F23" s="39" t="s">
        <v>8699</v>
      </c>
      <c r="G23" s="39" t="s">
        <v>7158</v>
      </c>
      <c r="H23" s="39" t="s">
        <v>16</v>
      </c>
      <c r="I23" s="38">
        <v>2</v>
      </c>
      <c r="J23" s="40">
        <v>44432.395833333343</v>
      </c>
      <c r="K23" s="40">
        <v>44615.4375</v>
      </c>
      <c r="M23" s="37">
        <v>21</v>
      </c>
      <c r="N23" s="41"/>
      <c r="O23" s="41" t="s">
        <v>8700</v>
      </c>
      <c r="P23" s="41" t="s">
        <v>8609</v>
      </c>
      <c r="Q23" s="41" t="s">
        <v>8701</v>
      </c>
      <c r="R23" s="42">
        <v>1</v>
      </c>
      <c r="S23" s="43">
        <v>44508.625</v>
      </c>
      <c r="T23" s="34" t="s">
        <v>25</v>
      </c>
      <c r="V23" s="37">
        <v>21</v>
      </c>
      <c r="W23" s="37" t="str">
        <f t="shared" si="1"/>
        <v>新北市</v>
      </c>
      <c r="X23" s="44" t="s">
        <v>24</v>
      </c>
      <c r="Y23" s="44">
        <v>2</v>
      </c>
      <c r="Z23" s="44">
        <v>4917</v>
      </c>
      <c r="AA23" s="44" t="s">
        <v>234</v>
      </c>
      <c r="AB23" s="44" t="s">
        <v>7105</v>
      </c>
      <c r="AC23" s="40">
        <v>44693.45208333333</v>
      </c>
      <c r="AD23" s="40">
        <v>44707.458333333343</v>
      </c>
      <c r="AF23" s="37">
        <v>21</v>
      </c>
      <c r="AG23" s="37" t="str">
        <f t="shared" si="3"/>
        <v/>
      </c>
      <c r="AH23" s="44" t="s">
        <v>23</v>
      </c>
      <c r="AI23" s="45"/>
      <c r="AJ23" s="44">
        <v>4839</v>
      </c>
      <c r="AK23" s="44" t="s">
        <v>8702</v>
      </c>
      <c r="AL23" s="44" t="s">
        <v>8703</v>
      </c>
      <c r="AM23" s="40">
        <v>44704.611805555563</v>
      </c>
      <c r="AN23" s="40">
        <v>44719.625</v>
      </c>
    </row>
    <row r="24" spans="1:40" ht="15.6" customHeight="1">
      <c r="A24" s="48" t="s">
        <v>8704</v>
      </c>
      <c r="B24" s="36">
        <f t="shared" si="0"/>
        <v>0</v>
      </c>
      <c r="D24" s="37">
        <v>22</v>
      </c>
      <c r="E24" s="38">
        <v>4573</v>
      </c>
      <c r="F24" s="39" t="s">
        <v>2963</v>
      </c>
      <c r="G24" s="39" t="s">
        <v>7158</v>
      </c>
      <c r="H24" s="39" t="s">
        <v>15</v>
      </c>
      <c r="I24" s="38">
        <v>2</v>
      </c>
      <c r="J24" s="40">
        <v>44432.5625</v>
      </c>
      <c r="K24" s="40">
        <v>44610.416666666657</v>
      </c>
      <c r="M24" s="37">
        <v>22</v>
      </c>
      <c r="N24" s="41"/>
      <c r="O24" s="41" t="s">
        <v>8705</v>
      </c>
      <c r="P24" s="41" t="s">
        <v>8546</v>
      </c>
      <c r="Q24" s="41" t="s">
        <v>8706</v>
      </c>
      <c r="R24" s="42">
        <v>1</v>
      </c>
      <c r="S24" s="43">
        <v>44518.458333333343</v>
      </c>
      <c r="T24" s="34" t="s">
        <v>25</v>
      </c>
      <c r="V24" s="37">
        <v>22</v>
      </c>
      <c r="W24" s="37" t="str">
        <f t="shared" si="1"/>
        <v>台北市</v>
      </c>
      <c r="X24" s="44" t="s">
        <v>24</v>
      </c>
      <c r="Y24" s="44">
        <v>2</v>
      </c>
      <c r="Z24" s="44">
        <v>4668</v>
      </c>
      <c r="AA24" s="44" t="s">
        <v>8707</v>
      </c>
      <c r="AB24" s="44" t="s">
        <v>8708</v>
      </c>
      <c r="AC24" s="40">
        <v>44698.461111111108</v>
      </c>
      <c r="AD24" s="40">
        <v>44711.458333333343</v>
      </c>
      <c r="AF24" s="37">
        <v>22</v>
      </c>
      <c r="AG24" s="37" t="str">
        <f t="shared" si="3"/>
        <v>彰化縣</v>
      </c>
      <c r="AH24" s="44" t="s">
        <v>23</v>
      </c>
      <c r="AI24" s="45">
        <v>1</v>
      </c>
      <c r="AJ24" s="44" t="s">
        <v>8709</v>
      </c>
      <c r="AK24" s="44" t="s">
        <v>8710</v>
      </c>
      <c r="AL24" s="44" t="s">
        <v>8711</v>
      </c>
      <c r="AM24" s="40">
        <v>44705.640972222223</v>
      </c>
      <c r="AN24" s="40">
        <v>44719.625</v>
      </c>
    </row>
    <row r="25" spans="1:40" ht="15.6" customHeight="1">
      <c r="D25" s="37">
        <v>23</v>
      </c>
      <c r="E25" s="38">
        <v>4838</v>
      </c>
      <c r="F25" s="39" t="s">
        <v>8712</v>
      </c>
      <c r="G25" s="39" t="s">
        <v>8525</v>
      </c>
      <c r="H25" s="39" t="s">
        <v>8713</v>
      </c>
      <c r="I25" s="38">
        <v>2</v>
      </c>
      <c r="J25" s="40">
        <v>44433.395833333343</v>
      </c>
      <c r="K25" s="40">
        <v>44613.416666666657</v>
      </c>
      <c r="M25" s="37">
        <v>23</v>
      </c>
      <c r="N25" s="41"/>
      <c r="O25" s="41" t="s">
        <v>8714</v>
      </c>
      <c r="P25" s="41" t="s">
        <v>8546</v>
      </c>
      <c r="Q25" s="41" t="s">
        <v>8715</v>
      </c>
      <c r="R25" s="42">
        <v>1</v>
      </c>
      <c r="S25" s="43">
        <v>44518.625</v>
      </c>
      <c r="T25" s="34" t="s">
        <v>25</v>
      </c>
      <c r="V25" s="37">
        <v>23</v>
      </c>
      <c r="W25" s="37" t="str">
        <f t="shared" si="1"/>
        <v>桃園市</v>
      </c>
      <c r="X25" s="44" t="s">
        <v>24</v>
      </c>
      <c r="Y25" s="44">
        <v>2</v>
      </c>
      <c r="Z25" s="44">
        <v>5016</v>
      </c>
      <c r="AA25" s="44" t="s">
        <v>3175</v>
      </c>
      <c r="AB25" s="44" t="s">
        <v>8716</v>
      </c>
      <c r="AC25" s="40">
        <v>44698.595138888893</v>
      </c>
      <c r="AD25" s="40">
        <v>44720.458333333343</v>
      </c>
      <c r="AF25" s="37">
        <v>23</v>
      </c>
      <c r="AG25" s="37" t="str">
        <f t="shared" si="3"/>
        <v>新北市</v>
      </c>
      <c r="AH25" s="44" t="s">
        <v>23</v>
      </c>
      <c r="AI25" s="45">
        <v>2</v>
      </c>
      <c r="AJ25" s="44">
        <v>4784</v>
      </c>
      <c r="AK25" s="44" t="s">
        <v>8717</v>
      </c>
      <c r="AL25" s="44" t="s">
        <v>8718</v>
      </c>
      <c r="AM25" s="40">
        <v>44714.451388888891</v>
      </c>
      <c r="AN25" s="40">
        <v>44721.458333333343</v>
      </c>
    </row>
    <row r="26" spans="1:40" ht="15.6" customHeight="1">
      <c r="A26" s="50" t="s">
        <v>8719</v>
      </c>
      <c r="B26" s="50">
        <f>SUM(B3:B25)</f>
        <v>1629</v>
      </c>
      <c r="D26" s="37">
        <v>24</v>
      </c>
      <c r="E26" s="38">
        <v>4663</v>
      </c>
      <c r="F26" s="39" t="s">
        <v>8720</v>
      </c>
      <c r="G26" s="39" t="s">
        <v>7158</v>
      </c>
      <c r="H26" s="39" t="s">
        <v>8721</v>
      </c>
      <c r="I26" s="38">
        <v>2</v>
      </c>
      <c r="J26" s="40">
        <v>44433.5625</v>
      </c>
      <c r="K26" s="40">
        <v>44613.4375</v>
      </c>
      <c r="M26" s="37">
        <v>24</v>
      </c>
      <c r="N26" s="41"/>
      <c r="O26" s="41" t="s">
        <v>8722</v>
      </c>
      <c r="P26" s="41" t="s">
        <v>8609</v>
      </c>
      <c r="Q26" s="41" t="s">
        <v>8701</v>
      </c>
      <c r="R26" s="42">
        <v>1</v>
      </c>
      <c r="S26" s="43">
        <v>44524.416666666657</v>
      </c>
      <c r="T26" s="34" t="s">
        <v>25</v>
      </c>
      <c r="V26" s="37">
        <v>24</v>
      </c>
      <c r="W26" s="37" t="str">
        <f t="shared" si="1"/>
        <v>宜蘭縣</v>
      </c>
      <c r="X26" s="44" t="s">
        <v>24</v>
      </c>
      <c r="Y26" s="44">
        <v>2</v>
      </c>
      <c r="Z26" s="44">
        <v>5010</v>
      </c>
      <c r="AA26" s="44" t="s">
        <v>8723</v>
      </c>
      <c r="AB26" s="44" t="s">
        <v>8724</v>
      </c>
      <c r="AC26" s="40">
        <v>44700.48333333333</v>
      </c>
      <c r="AD26" s="40">
        <v>44720.458333333343</v>
      </c>
      <c r="AF26" s="37">
        <v>24</v>
      </c>
      <c r="AG26" s="37" t="str">
        <f t="shared" si="3"/>
        <v/>
      </c>
      <c r="AH26" s="44" t="s">
        <v>23</v>
      </c>
      <c r="AI26" s="45"/>
      <c r="AJ26" s="44">
        <v>2991</v>
      </c>
      <c r="AK26" s="44" t="s">
        <v>8725</v>
      </c>
      <c r="AL26" s="44" t="s">
        <v>8726</v>
      </c>
      <c r="AM26" s="40">
        <v>44707.625694444447</v>
      </c>
      <c r="AN26" s="40">
        <v>44725.625</v>
      </c>
    </row>
    <row r="27" spans="1:40" ht="15.6" customHeight="1">
      <c r="D27" s="37">
        <v>25</v>
      </c>
      <c r="E27" s="38">
        <v>2132</v>
      </c>
      <c r="F27" s="39" t="s">
        <v>8727</v>
      </c>
      <c r="G27" s="39" t="s">
        <v>8525</v>
      </c>
      <c r="H27" s="39" t="s">
        <v>8526</v>
      </c>
      <c r="I27" s="38">
        <v>2</v>
      </c>
      <c r="J27" s="40">
        <v>44434.5625</v>
      </c>
      <c r="K27" s="40">
        <v>44578.4375</v>
      </c>
      <c r="M27" s="37">
        <v>25</v>
      </c>
      <c r="N27" s="41"/>
      <c r="O27" s="41" t="s">
        <v>8728</v>
      </c>
      <c r="P27" s="41" t="s">
        <v>8600</v>
      </c>
      <c r="Q27" s="41" t="s">
        <v>8694</v>
      </c>
      <c r="R27" s="42">
        <v>1</v>
      </c>
      <c r="S27" s="43">
        <v>44529.625</v>
      </c>
      <c r="T27" s="34" t="s">
        <v>25</v>
      </c>
      <c r="V27" s="37">
        <v>25</v>
      </c>
      <c r="W27" s="37" t="str">
        <f t="shared" si="1"/>
        <v>南投縣</v>
      </c>
      <c r="X27" s="44" t="s">
        <v>24</v>
      </c>
      <c r="Y27" s="44">
        <v>2</v>
      </c>
      <c r="Z27" s="44">
        <v>4790</v>
      </c>
      <c r="AA27" s="44" t="s">
        <v>8729</v>
      </c>
      <c r="AB27" s="44" t="s">
        <v>8730</v>
      </c>
      <c r="AC27" s="40">
        <v>44705.456250000003</v>
      </c>
      <c r="AD27" s="40">
        <v>44720.625</v>
      </c>
      <c r="AF27" s="37">
        <v>25</v>
      </c>
      <c r="AG27" s="37" t="str">
        <f t="shared" si="3"/>
        <v>台中市</v>
      </c>
      <c r="AH27" s="44" t="s">
        <v>23</v>
      </c>
      <c r="AI27" s="45">
        <v>2</v>
      </c>
      <c r="AJ27" s="44">
        <v>3249</v>
      </c>
      <c r="AK27" s="44" t="s">
        <v>8731</v>
      </c>
      <c r="AL27" s="44" t="s">
        <v>8732</v>
      </c>
      <c r="AM27" s="40">
        <v>44706.681944444441</v>
      </c>
      <c r="AN27" s="40">
        <v>44726.625</v>
      </c>
    </row>
    <row r="28" spans="1:40" ht="15.6" customHeight="1">
      <c r="A28" s="50" t="s">
        <v>8733</v>
      </c>
      <c r="B28" s="50">
        <f>SUMIFS(I:I,G:G,A6)+SUMIFS(Y:Y,W:W,A6)-SUMIFS(AI:AI,AG:AG,A6)-SUMIFS(AS:AS,AQ:AQ,A6)</f>
        <v>579</v>
      </c>
      <c r="D28" s="37">
        <v>26</v>
      </c>
      <c r="E28" s="38">
        <v>4518</v>
      </c>
      <c r="F28" s="39" t="s">
        <v>8734</v>
      </c>
      <c r="G28" s="39" t="s">
        <v>7158</v>
      </c>
      <c r="H28" s="39" t="s">
        <v>8735</v>
      </c>
      <c r="I28" s="38">
        <v>2</v>
      </c>
      <c r="J28" s="40">
        <v>44435.395833333343</v>
      </c>
      <c r="K28" s="40">
        <v>44617.4375</v>
      </c>
      <c r="M28" s="37">
        <v>26</v>
      </c>
      <c r="N28" s="41"/>
      <c r="O28" s="41" t="s">
        <v>8736</v>
      </c>
      <c r="P28" s="41" t="s">
        <v>8546</v>
      </c>
      <c r="Q28" s="41" t="s">
        <v>8706</v>
      </c>
      <c r="R28" s="42">
        <v>1</v>
      </c>
      <c r="S28" s="43">
        <v>44572.625</v>
      </c>
      <c r="T28" s="34" t="s">
        <v>25</v>
      </c>
      <c r="V28" s="37">
        <v>26</v>
      </c>
      <c r="W28" s="37" t="str">
        <f t="shared" si="1"/>
        <v>桃園市</v>
      </c>
      <c r="X28" s="44" t="s">
        <v>24</v>
      </c>
      <c r="Y28" s="44">
        <v>2</v>
      </c>
      <c r="Z28" s="44">
        <v>4709</v>
      </c>
      <c r="AA28" s="44" t="s">
        <v>8737</v>
      </c>
      <c r="AB28" s="44" t="s">
        <v>8738</v>
      </c>
      <c r="AC28" s="40">
        <v>44718.400694444441</v>
      </c>
      <c r="AD28" s="40">
        <v>44725.458333333343</v>
      </c>
      <c r="AF28" s="37">
        <v>26</v>
      </c>
      <c r="AG28" s="37" t="str">
        <f t="shared" si="3"/>
        <v/>
      </c>
      <c r="AH28" s="44" t="s">
        <v>23</v>
      </c>
      <c r="AI28" s="45"/>
      <c r="AJ28" s="44">
        <v>4363</v>
      </c>
      <c r="AK28" s="44" t="s">
        <v>8739</v>
      </c>
      <c r="AL28" s="44" t="s">
        <v>8740</v>
      </c>
      <c r="AM28" s="40">
        <v>44697.463194444441</v>
      </c>
      <c r="AN28" s="40">
        <v>44728.625</v>
      </c>
    </row>
    <row r="29" spans="1:40" ht="15.6" customHeight="1">
      <c r="A29" s="50" t="s">
        <v>8741</v>
      </c>
      <c r="B29" s="50">
        <f>SUMIFS(I:I,G:G,"&lt;&gt;"&amp;A6)+SUMIFS(R:R,P:P,"&lt;&gt;"&amp;A6)+SUMIFS(Y:Y,W:W,"&lt;&gt;"&amp;A2)-SUMIFS(AI:AI,AG:AG,"&lt;&gt;"&amp;A6)+SUMIFS(AS:AS,AQ:AQ,A6)</f>
        <v>2691</v>
      </c>
      <c r="D29" s="37">
        <v>27</v>
      </c>
      <c r="E29" s="38">
        <v>4591</v>
      </c>
      <c r="F29" s="39" t="s">
        <v>8742</v>
      </c>
      <c r="G29" s="39" t="s">
        <v>7158</v>
      </c>
      <c r="H29" s="39" t="s">
        <v>8735</v>
      </c>
      <c r="I29" s="38">
        <v>2</v>
      </c>
      <c r="J29" s="40">
        <v>44435.5625</v>
      </c>
      <c r="K29" s="40">
        <v>44617.416666666657</v>
      </c>
      <c r="M29" s="37">
        <v>27</v>
      </c>
      <c r="N29" s="41"/>
      <c r="O29" s="41" t="s">
        <v>8743</v>
      </c>
      <c r="P29" s="41" t="s">
        <v>8644</v>
      </c>
      <c r="Q29" s="41" t="s">
        <v>8744</v>
      </c>
      <c r="R29" s="42">
        <v>1</v>
      </c>
      <c r="S29" s="43">
        <v>44509.625</v>
      </c>
      <c r="T29" s="34" t="s">
        <v>25</v>
      </c>
      <c r="V29" s="37">
        <v>27</v>
      </c>
      <c r="W29" s="37" t="str">
        <f t="shared" si="1"/>
        <v>台北市</v>
      </c>
      <c r="X29" s="44" t="s">
        <v>24</v>
      </c>
      <c r="Y29" s="44">
        <v>2</v>
      </c>
      <c r="Z29" s="44">
        <v>5012</v>
      </c>
      <c r="AA29" s="44" t="s">
        <v>8745</v>
      </c>
      <c r="AB29" s="44" t="s">
        <v>8746</v>
      </c>
      <c r="AC29" s="40">
        <v>44726.590277777781</v>
      </c>
      <c r="AD29" s="40">
        <v>44734.625</v>
      </c>
      <c r="AF29" s="37">
        <v>27</v>
      </c>
      <c r="AG29" s="37" t="str">
        <f t="shared" si="3"/>
        <v>新北市</v>
      </c>
      <c r="AH29" s="44" t="s">
        <v>23</v>
      </c>
      <c r="AI29" s="45">
        <v>2</v>
      </c>
      <c r="AJ29" s="44">
        <v>4697</v>
      </c>
      <c r="AK29" s="44" t="s">
        <v>8699</v>
      </c>
      <c r="AL29" s="44" t="s">
        <v>8747</v>
      </c>
      <c r="AM29" s="40">
        <v>44718.682638888888</v>
      </c>
      <c r="AN29" s="40">
        <v>44732.625</v>
      </c>
    </row>
    <row r="30" spans="1:40" ht="15.6" customHeight="1">
      <c r="A30" s="50" t="s">
        <v>8748</v>
      </c>
      <c r="B30" s="50">
        <f>SUM(BC:BC)</f>
        <v>0</v>
      </c>
      <c r="D30" s="37">
        <v>28</v>
      </c>
      <c r="E30" s="38">
        <v>4609</v>
      </c>
      <c r="F30" s="39" t="s">
        <v>1812</v>
      </c>
      <c r="G30" s="39" t="s">
        <v>7158</v>
      </c>
      <c r="H30" s="39" t="s">
        <v>6</v>
      </c>
      <c r="I30" s="38">
        <v>2</v>
      </c>
      <c r="J30" s="40">
        <v>44431.583333333343</v>
      </c>
      <c r="K30" s="40">
        <v>44608.458333333343</v>
      </c>
      <c r="M30" s="37">
        <v>28</v>
      </c>
      <c r="N30" s="41"/>
      <c r="O30" s="41" t="s">
        <v>8749</v>
      </c>
      <c r="P30" s="41" t="s">
        <v>8583</v>
      </c>
      <c r="Q30" s="41" t="s">
        <v>8750</v>
      </c>
      <c r="R30" s="42">
        <v>1</v>
      </c>
      <c r="S30" s="43">
        <v>44510.625</v>
      </c>
      <c r="T30" s="34" t="s">
        <v>25</v>
      </c>
      <c r="V30" s="37">
        <v>28</v>
      </c>
      <c r="W30" s="37" t="str">
        <f t="shared" si="1"/>
        <v>台北市</v>
      </c>
      <c r="X30" s="44" t="s">
        <v>24</v>
      </c>
      <c r="Y30" s="44">
        <v>2</v>
      </c>
      <c r="Z30" s="44">
        <v>4934</v>
      </c>
      <c r="AA30" s="44" t="s">
        <v>8751</v>
      </c>
      <c r="AB30" s="44" t="s">
        <v>8752</v>
      </c>
      <c r="AC30" s="40">
        <v>44727.349305555559</v>
      </c>
      <c r="AD30" s="40">
        <v>44740.625</v>
      </c>
      <c r="AF30" s="37">
        <v>28</v>
      </c>
      <c r="AG30" s="37" t="str">
        <f t="shared" si="3"/>
        <v/>
      </c>
      <c r="AH30" s="44" t="s">
        <v>23</v>
      </c>
      <c r="AI30" s="45"/>
      <c r="AJ30" s="44">
        <v>3981</v>
      </c>
      <c r="AK30" s="44" t="s">
        <v>8753</v>
      </c>
      <c r="AL30" s="44" t="s">
        <v>8754</v>
      </c>
      <c r="AM30" s="40">
        <v>44718.706250000003</v>
      </c>
      <c r="AN30" s="40">
        <v>44735.458333333343</v>
      </c>
    </row>
    <row r="31" spans="1:40" ht="15.6" customHeight="1">
      <c r="D31" s="37">
        <v>29</v>
      </c>
      <c r="E31" s="38">
        <v>4514</v>
      </c>
      <c r="F31" s="39" t="s">
        <v>2031</v>
      </c>
      <c r="G31" s="39" t="s">
        <v>7158</v>
      </c>
      <c r="H31" s="39" t="s">
        <v>13</v>
      </c>
      <c r="I31" s="38">
        <v>2</v>
      </c>
      <c r="J31" s="40">
        <v>44432.583333333343</v>
      </c>
      <c r="K31" s="40">
        <v>44610.5625</v>
      </c>
      <c r="M31" s="37">
        <v>29</v>
      </c>
      <c r="N31" s="41"/>
      <c r="O31" s="41" t="s">
        <v>8755</v>
      </c>
      <c r="P31" s="41" t="s">
        <v>8644</v>
      </c>
      <c r="Q31" s="41" t="s">
        <v>8756</v>
      </c>
      <c r="R31" s="42">
        <v>1</v>
      </c>
      <c r="S31" s="43">
        <v>44511.625</v>
      </c>
      <c r="T31" s="34" t="s">
        <v>25</v>
      </c>
      <c r="V31" s="37">
        <v>29</v>
      </c>
      <c r="W31" s="37" t="str">
        <f t="shared" si="1"/>
        <v>台北市</v>
      </c>
      <c r="X31" s="44" t="s">
        <v>24</v>
      </c>
      <c r="Y31" s="44">
        <v>2</v>
      </c>
      <c r="Z31" s="44">
        <v>5026</v>
      </c>
      <c r="AA31" s="44" t="s">
        <v>8757</v>
      </c>
      <c r="AB31" s="44" t="s">
        <v>8758</v>
      </c>
      <c r="AC31" s="40">
        <v>44734.491666666669</v>
      </c>
      <c r="AD31" s="40">
        <v>44741.625</v>
      </c>
      <c r="AF31" s="37">
        <v>29</v>
      </c>
      <c r="AG31" s="37" t="str">
        <f t="shared" si="3"/>
        <v/>
      </c>
      <c r="AH31" s="44" t="s">
        <v>23</v>
      </c>
      <c r="AI31" s="45"/>
      <c r="AJ31" s="44">
        <v>4309</v>
      </c>
      <c r="AK31" s="44" t="s">
        <v>8759</v>
      </c>
      <c r="AL31" s="44" t="s">
        <v>8760</v>
      </c>
      <c r="AM31" s="40">
        <v>44719.500694444447</v>
      </c>
      <c r="AN31" s="40">
        <v>44741.625</v>
      </c>
    </row>
    <row r="32" spans="1:40" ht="15.6" customHeight="1">
      <c r="D32" s="37">
        <v>30</v>
      </c>
      <c r="E32" s="38">
        <v>4715</v>
      </c>
      <c r="F32" s="39" t="s">
        <v>1604</v>
      </c>
      <c r="G32" s="39" t="s">
        <v>7158</v>
      </c>
      <c r="H32" s="39" t="s">
        <v>13</v>
      </c>
      <c r="I32" s="38">
        <v>2</v>
      </c>
      <c r="J32" s="40">
        <v>44432.583333333343</v>
      </c>
      <c r="K32" s="40">
        <v>44610.583333333343</v>
      </c>
      <c r="M32" s="37">
        <v>30</v>
      </c>
      <c r="N32" s="41"/>
      <c r="O32" s="41" t="s">
        <v>8761</v>
      </c>
      <c r="P32" s="41" t="s">
        <v>8583</v>
      </c>
      <c r="Q32" s="41" t="s">
        <v>8762</v>
      </c>
      <c r="R32" s="42">
        <v>1</v>
      </c>
      <c r="S32" s="43">
        <v>44518.625</v>
      </c>
      <c r="T32" s="34" t="s">
        <v>25</v>
      </c>
      <c r="V32" s="37">
        <v>30</v>
      </c>
      <c r="W32" s="37" t="str">
        <f t="shared" si="1"/>
        <v>台中市</v>
      </c>
      <c r="X32" s="44" t="s">
        <v>24</v>
      </c>
      <c r="Y32" s="44">
        <v>2</v>
      </c>
      <c r="Z32" s="44">
        <v>4952</v>
      </c>
      <c r="AA32" s="44" t="s">
        <v>8763</v>
      </c>
      <c r="AB32" s="44" t="s">
        <v>8764</v>
      </c>
      <c r="AC32" s="40">
        <v>44733.415277777778</v>
      </c>
      <c r="AD32" s="40">
        <v>44747.625</v>
      </c>
      <c r="AF32" s="37">
        <v>30</v>
      </c>
      <c r="AG32" s="37" t="str">
        <f t="shared" si="3"/>
        <v/>
      </c>
      <c r="AH32" s="44" t="s">
        <v>23</v>
      </c>
      <c r="AI32" s="45"/>
      <c r="AJ32" s="44">
        <v>4131</v>
      </c>
      <c r="AK32" s="44" t="s">
        <v>8765</v>
      </c>
      <c r="AL32" s="44" t="s">
        <v>8766</v>
      </c>
      <c r="AM32" s="40">
        <v>44734.781944444447</v>
      </c>
      <c r="AN32" s="40">
        <v>44743.416666666657</v>
      </c>
    </row>
    <row r="33" spans="1:40" ht="15.6" customHeight="1">
      <c r="A33" s="50" t="s">
        <v>8767</v>
      </c>
      <c r="B33" s="50">
        <f>SUM(I:I)+SUM(R:R)+SUM(Y:Y)-SUM(AI:AI)</f>
        <v>3210</v>
      </c>
      <c r="D33" s="37">
        <v>31</v>
      </c>
      <c r="E33" s="38">
        <v>4788</v>
      </c>
      <c r="F33" s="39" t="s">
        <v>630</v>
      </c>
      <c r="G33" s="39" t="s">
        <v>7158</v>
      </c>
      <c r="H33" s="39" t="s">
        <v>3</v>
      </c>
      <c r="I33" s="38">
        <v>2</v>
      </c>
      <c r="J33" s="40">
        <v>44433.583333333343</v>
      </c>
      <c r="K33" s="40">
        <v>44581.4375</v>
      </c>
      <c r="M33" s="37">
        <v>31</v>
      </c>
      <c r="N33" s="41"/>
      <c r="O33" s="41" t="s">
        <v>8768</v>
      </c>
      <c r="P33" s="41" t="s">
        <v>8583</v>
      </c>
      <c r="Q33" s="41" t="s">
        <v>8769</v>
      </c>
      <c r="R33" s="42">
        <v>1</v>
      </c>
      <c r="S33" s="43">
        <v>44613.625</v>
      </c>
      <c r="T33" s="34" t="s">
        <v>25</v>
      </c>
      <c r="V33" s="37">
        <v>31</v>
      </c>
      <c r="W33" s="37" t="str">
        <f t="shared" si="1"/>
        <v>台中市</v>
      </c>
      <c r="X33" s="44" t="s">
        <v>24</v>
      </c>
      <c r="Y33" s="44">
        <v>2</v>
      </c>
      <c r="Z33" s="44">
        <v>5008</v>
      </c>
      <c r="AA33" s="44" t="s">
        <v>8770</v>
      </c>
      <c r="AB33" s="44" t="s">
        <v>8771</v>
      </c>
      <c r="AC33" s="40">
        <v>44733.371527777781</v>
      </c>
      <c r="AD33" s="40">
        <v>44756.625</v>
      </c>
      <c r="AF33" s="37">
        <v>31</v>
      </c>
      <c r="AG33" s="37" t="str">
        <f t="shared" si="3"/>
        <v/>
      </c>
      <c r="AH33" s="44" t="s">
        <v>23</v>
      </c>
      <c r="AI33" s="45"/>
      <c r="AJ33" s="44">
        <v>3424</v>
      </c>
      <c r="AK33" s="44" t="s">
        <v>8772</v>
      </c>
      <c r="AL33" s="44" t="s">
        <v>8773</v>
      </c>
      <c r="AM33" s="40">
        <v>44734.785416666673</v>
      </c>
      <c r="AN33" s="40">
        <v>44743.416666666657</v>
      </c>
    </row>
    <row r="34" spans="1:40" ht="15.6" customHeight="1">
      <c r="D34" s="37">
        <v>32</v>
      </c>
      <c r="E34" s="38">
        <v>4802</v>
      </c>
      <c r="F34" s="39" t="s">
        <v>618</v>
      </c>
      <c r="G34" s="39" t="s">
        <v>7158</v>
      </c>
      <c r="H34" s="39" t="s">
        <v>3</v>
      </c>
      <c r="I34" s="38">
        <v>2</v>
      </c>
      <c r="J34" s="40">
        <v>44433.583333333343</v>
      </c>
      <c r="K34" s="40">
        <v>44581.583333333343</v>
      </c>
      <c r="V34" s="37">
        <v>32</v>
      </c>
      <c r="W34" s="37" t="str">
        <f t="shared" si="1"/>
        <v>台中市</v>
      </c>
      <c r="X34" s="44" t="s">
        <v>24</v>
      </c>
      <c r="Y34" s="44">
        <v>2</v>
      </c>
      <c r="Z34" s="44">
        <v>4815</v>
      </c>
      <c r="AA34" s="44" t="s">
        <v>8774</v>
      </c>
      <c r="AB34" s="44" t="s">
        <v>8775</v>
      </c>
      <c r="AC34" s="40">
        <v>44743.615972222222</v>
      </c>
      <c r="AD34" s="40">
        <v>44762.625</v>
      </c>
      <c r="AF34" s="37">
        <v>32</v>
      </c>
      <c r="AG34" s="37" t="str">
        <f t="shared" si="3"/>
        <v/>
      </c>
      <c r="AH34" s="44" t="s">
        <v>23</v>
      </c>
      <c r="AI34" s="45"/>
      <c r="AJ34" s="44">
        <v>3091</v>
      </c>
      <c r="AK34" s="44" t="s">
        <v>8776</v>
      </c>
      <c r="AL34" s="44" t="s">
        <v>8777</v>
      </c>
      <c r="AM34" s="40">
        <v>44725.701388888891</v>
      </c>
      <c r="AN34" s="40">
        <v>44743.625</v>
      </c>
    </row>
    <row r="35" spans="1:40" ht="18" customHeight="1">
      <c r="D35" s="37">
        <v>33</v>
      </c>
      <c r="E35" s="38">
        <v>4801</v>
      </c>
      <c r="F35" s="39" t="s">
        <v>1348</v>
      </c>
      <c r="G35" s="39" t="s">
        <v>7158</v>
      </c>
      <c r="H35" s="39" t="s">
        <v>10</v>
      </c>
      <c r="I35" s="38">
        <v>2</v>
      </c>
      <c r="J35" s="40">
        <v>44435.583333333343</v>
      </c>
      <c r="K35" s="40">
        <v>44614.416666666657</v>
      </c>
      <c r="M35" s="504" t="s">
        <v>94</v>
      </c>
      <c r="N35" s="505"/>
      <c r="O35" s="505"/>
      <c r="P35" s="505"/>
      <c r="Q35" s="505"/>
      <c r="R35" s="505"/>
      <c r="S35" s="505"/>
      <c r="T35" s="30"/>
      <c r="V35" s="37">
        <v>33</v>
      </c>
      <c r="W35" s="37" t="str">
        <f t="shared" ref="W35:W66" si="4">LEFT(AB35,3)</f>
        <v>台中市</v>
      </c>
      <c r="X35" s="44" t="s">
        <v>24</v>
      </c>
      <c r="Y35" s="44">
        <v>2</v>
      </c>
      <c r="Z35" s="44">
        <v>4843</v>
      </c>
      <c r="AA35" s="44" t="s">
        <v>8778</v>
      </c>
      <c r="AB35" s="44" t="s">
        <v>8779</v>
      </c>
      <c r="AC35" s="40">
        <v>44745.428472222222</v>
      </c>
      <c r="AD35" s="40">
        <v>44767.458333333343</v>
      </c>
      <c r="AF35" s="37">
        <v>33</v>
      </c>
      <c r="AG35" s="37" t="str">
        <f t="shared" si="3"/>
        <v>台北市</v>
      </c>
      <c r="AH35" s="44" t="s">
        <v>23</v>
      </c>
      <c r="AI35" s="45">
        <v>2</v>
      </c>
      <c r="AJ35" s="44" t="s">
        <v>8780</v>
      </c>
      <c r="AK35" s="44" t="s">
        <v>8781</v>
      </c>
      <c r="AL35" s="44" t="s">
        <v>8782</v>
      </c>
      <c r="AM35" s="40">
        <v>44721.595138888893</v>
      </c>
      <c r="AN35" s="40">
        <v>44746.625</v>
      </c>
    </row>
    <row r="36" spans="1:40" ht="15.6" customHeight="1">
      <c r="D36" s="37">
        <v>34</v>
      </c>
      <c r="E36" s="38">
        <v>4736</v>
      </c>
      <c r="F36" s="52" t="s">
        <v>8783</v>
      </c>
      <c r="G36" s="39" t="s">
        <v>8564</v>
      </c>
      <c r="H36" s="39" t="s">
        <v>8637</v>
      </c>
      <c r="I36" s="38">
        <v>2</v>
      </c>
      <c r="J36" s="40">
        <v>44432.416666666657</v>
      </c>
      <c r="K36" s="40">
        <v>44608.4375</v>
      </c>
      <c r="M36" s="31" t="s">
        <v>329</v>
      </c>
      <c r="N36" s="31" t="s">
        <v>165</v>
      </c>
      <c r="O36" s="31" t="s">
        <v>166</v>
      </c>
      <c r="P36" s="31" t="s">
        <v>8515</v>
      </c>
      <c r="Q36" s="31" t="s">
        <v>8516</v>
      </c>
      <c r="R36" s="31" t="s">
        <v>8517</v>
      </c>
      <c r="S36" s="31" t="s">
        <v>8519</v>
      </c>
      <c r="T36" s="53"/>
      <c r="V36" s="37">
        <v>34</v>
      </c>
      <c r="W36" s="37" t="str">
        <f t="shared" si="4"/>
        <v>桃園市</v>
      </c>
      <c r="X36" s="44" t="s">
        <v>24</v>
      </c>
      <c r="Y36" s="44">
        <v>2</v>
      </c>
      <c r="Z36" s="44">
        <v>4769</v>
      </c>
      <c r="AA36" s="44" t="s">
        <v>8784</v>
      </c>
      <c r="AB36" s="44" t="s">
        <v>8785</v>
      </c>
      <c r="AC36" s="40">
        <v>44753.597222222219</v>
      </c>
      <c r="AD36" s="40">
        <v>44768.458333333343</v>
      </c>
      <c r="AF36" s="37">
        <v>34</v>
      </c>
      <c r="AG36" s="37" t="str">
        <f t="shared" si="3"/>
        <v/>
      </c>
      <c r="AH36" s="44" t="s">
        <v>23</v>
      </c>
      <c r="AI36" s="45"/>
      <c r="AJ36" s="44">
        <v>4620</v>
      </c>
      <c r="AK36" s="44" t="s">
        <v>8786</v>
      </c>
      <c r="AL36" s="44" t="s">
        <v>8787</v>
      </c>
      <c r="AM36" s="40">
        <v>44729.489583333343</v>
      </c>
      <c r="AN36" s="40">
        <v>44748.458333333343</v>
      </c>
    </row>
    <row r="37" spans="1:40" ht="15.6" customHeight="1">
      <c r="D37" s="37">
        <v>35</v>
      </c>
      <c r="E37" s="38">
        <v>4500</v>
      </c>
      <c r="F37" s="52" t="s">
        <v>8788</v>
      </c>
      <c r="G37" s="39" t="s">
        <v>8581</v>
      </c>
      <c r="H37" s="39" t="s">
        <v>8647</v>
      </c>
      <c r="I37" s="38">
        <v>2</v>
      </c>
      <c r="J37" s="40">
        <v>44433.416666666657</v>
      </c>
      <c r="K37" s="40">
        <v>44610.604166666657</v>
      </c>
      <c r="M37" s="37">
        <v>1</v>
      </c>
      <c r="N37" s="54" t="s">
        <v>93</v>
      </c>
      <c r="O37" s="54" t="s">
        <v>248</v>
      </c>
      <c r="P37" s="54" t="s">
        <v>7158</v>
      </c>
      <c r="Q37" s="54" t="s">
        <v>10</v>
      </c>
      <c r="R37" s="36">
        <v>4</v>
      </c>
      <c r="S37" s="40">
        <v>44322.416666666657</v>
      </c>
      <c r="T37" s="34" t="s">
        <v>94</v>
      </c>
      <c r="V37" s="37">
        <v>35</v>
      </c>
      <c r="W37" s="37" t="str">
        <f t="shared" si="4"/>
        <v>宜蘭縣</v>
      </c>
      <c r="X37" s="44" t="s">
        <v>24</v>
      </c>
      <c r="Y37" s="44">
        <v>2</v>
      </c>
      <c r="Z37" s="44">
        <v>4959</v>
      </c>
      <c r="AA37" s="44" t="s">
        <v>8789</v>
      </c>
      <c r="AB37" s="44" t="s">
        <v>8790</v>
      </c>
      <c r="AC37" s="40">
        <v>44753.476388888892</v>
      </c>
      <c r="AD37" s="40">
        <v>44770.458333333343</v>
      </c>
      <c r="AF37" s="37">
        <v>35</v>
      </c>
      <c r="AG37" s="37" t="str">
        <f t="shared" si="3"/>
        <v>台南市</v>
      </c>
      <c r="AH37" s="44" t="s">
        <v>23</v>
      </c>
      <c r="AI37" s="45">
        <v>2</v>
      </c>
      <c r="AJ37" s="44">
        <v>4545</v>
      </c>
      <c r="AK37" s="44" t="s">
        <v>8791</v>
      </c>
      <c r="AL37" s="44" t="s">
        <v>8792</v>
      </c>
      <c r="AM37" s="40">
        <v>44728.373611111107</v>
      </c>
      <c r="AN37" s="40">
        <v>44750.458333333343</v>
      </c>
    </row>
    <row r="38" spans="1:40" ht="15.6" customHeight="1">
      <c r="D38" s="37">
        <v>36</v>
      </c>
      <c r="E38" s="38">
        <v>4723</v>
      </c>
      <c r="F38" s="39" t="s">
        <v>8793</v>
      </c>
      <c r="G38" s="39" t="s">
        <v>8546</v>
      </c>
      <c r="H38" s="39" t="s">
        <v>8794</v>
      </c>
      <c r="I38" s="38">
        <v>2</v>
      </c>
      <c r="J38" s="40">
        <v>44432.375</v>
      </c>
      <c r="K38" s="40">
        <v>44607.4375</v>
      </c>
      <c r="M38" s="37">
        <v>2</v>
      </c>
      <c r="N38" s="54" t="s">
        <v>8795</v>
      </c>
      <c r="O38" s="54" t="s">
        <v>8796</v>
      </c>
      <c r="P38" s="54" t="s">
        <v>8583</v>
      </c>
      <c r="Q38" s="54" t="s">
        <v>8662</v>
      </c>
      <c r="R38" s="36">
        <v>2</v>
      </c>
      <c r="S38" s="40">
        <v>44424.375</v>
      </c>
      <c r="T38" s="34" t="s">
        <v>94</v>
      </c>
      <c r="V38" s="37">
        <v>36</v>
      </c>
      <c r="W38" s="37" t="str">
        <f t="shared" si="4"/>
        <v>桃園市</v>
      </c>
      <c r="X38" s="44" t="s">
        <v>24</v>
      </c>
      <c r="Y38" s="44">
        <v>2</v>
      </c>
      <c r="Z38" s="44">
        <v>4735</v>
      </c>
      <c r="AA38" s="44" t="s">
        <v>8797</v>
      </c>
      <c r="AB38" s="44" t="s">
        <v>8798</v>
      </c>
      <c r="AC38" s="40">
        <v>44767.488194444442</v>
      </c>
      <c r="AD38" s="40">
        <v>44783.458333333343</v>
      </c>
      <c r="AF38" s="37">
        <v>36</v>
      </c>
      <c r="AG38" s="37" t="str">
        <f t="shared" si="3"/>
        <v>新北市</v>
      </c>
      <c r="AH38" s="44" t="s">
        <v>23</v>
      </c>
      <c r="AI38" s="45">
        <v>2</v>
      </c>
      <c r="AJ38" s="44">
        <v>2191</v>
      </c>
      <c r="AK38" s="44" t="s">
        <v>8799</v>
      </c>
      <c r="AL38" s="44" t="s">
        <v>8800</v>
      </c>
      <c r="AM38" s="40">
        <v>44740.438194444447</v>
      </c>
      <c r="AN38" s="40">
        <v>44756.458333333343</v>
      </c>
    </row>
    <row r="39" spans="1:40" ht="15.6" customHeight="1">
      <c r="D39" s="37">
        <v>37</v>
      </c>
      <c r="E39" s="38">
        <v>4711</v>
      </c>
      <c r="F39" s="39" t="s">
        <v>8801</v>
      </c>
      <c r="G39" s="39" t="s">
        <v>8609</v>
      </c>
      <c r="H39" s="39" t="s">
        <v>8802</v>
      </c>
      <c r="I39" s="38">
        <v>2</v>
      </c>
      <c r="J39" s="40">
        <v>44433.583333333343</v>
      </c>
      <c r="K39" s="40">
        <v>44609.458333333343</v>
      </c>
      <c r="M39" s="37">
        <v>3</v>
      </c>
      <c r="N39" s="54" t="s">
        <v>8803</v>
      </c>
      <c r="O39" s="54" t="s">
        <v>8804</v>
      </c>
      <c r="P39" s="54" t="s">
        <v>8660</v>
      </c>
      <c r="Q39" s="54" t="s">
        <v>8675</v>
      </c>
      <c r="R39" s="36">
        <v>2</v>
      </c>
      <c r="S39" s="40">
        <v>44426.375</v>
      </c>
      <c r="T39" s="34" t="s">
        <v>94</v>
      </c>
      <c r="V39" s="37">
        <v>37</v>
      </c>
      <c r="W39" s="37" t="str">
        <f t="shared" si="4"/>
        <v>苗栗縣</v>
      </c>
      <c r="X39" s="44" t="s">
        <v>24</v>
      </c>
      <c r="Y39" s="44">
        <v>2</v>
      </c>
      <c r="Z39" s="44">
        <v>5022</v>
      </c>
      <c r="AA39" s="44" t="s">
        <v>8805</v>
      </c>
      <c r="AB39" s="44" t="s">
        <v>8806</v>
      </c>
      <c r="AC39" s="40">
        <v>44782.362500000003</v>
      </c>
      <c r="AD39" s="40">
        <v>44788.625</v>
      </c>
      <c r="AF39" s="37">
        <v>37</v>
      </c>
      <c r="AG39" s="37" t="str">
        <f t="shared" si="3"/>
        <v/>
      </c>
      <c r="AH39" s="44" t="s">
        <v>23</v>
      </c>
      <c r="AI39" s="45"/>
      <c r="AJ39" s="44">
        <v>4758</v>
      </c>
      <c r="AK39" s="44" t="s">
        <v>8807</v>
      </c>
      <c r="AL39" s="44" t="s">
        <v>8808</v>
      </c>
      <c r="AM39" s="40">
        <v>44753.499305555553</v>
      </c>
      <c r="AN39" s="40">
        <v>44761.625</v>
      </c>
    </row>
    <row r="40" spans="1:40" ht="15.6" customHeight="1">
      <c r="D40" s="37">
        <v>38</v>
      </c>
      <c r="E40" s="38">
        <v>3762</v>
      </c>
      <c r="F40" s="39" t="s">
        <v>8809</v>
      </c>
      <c r="G40" s="39" t="s">
        <v>8581</v>
      </c>
      <c r="H40" s="39" t="s">
        <v>8810</v>
      </c>
      <c r="I40" s="38">
        <v>2</v>
      </c>
      <c r="J40" s="40">
        <v>44434.583333333343</v>
      </c>
      <c r="K40" s="40">
        <v>44578.583333333343</v>
      </c>
      <c r="M40" s="37">
        <v>4</v>
      </c>
      <c r="N40" s="54" t="s">
        <v>8811</v>
      </c>
      <c r="O40" s="54" t="s">
        <v>8812</v>
      </c>
      <c r="P40" s="54" t="s">
        <v>8581</v>
      </c>
      <c r="Q40" s="54" t="s">
        <v>8647</v>
      </c>
      <c r="R40" s="36">
        <v>2</v>
      </c>
      <c r="S40" s="40">
        <v>44427.395833333343</v>
      </c>
      <c r="T40" s="34" t="s">
        <v>94</v>
      </c>
      <c r="V40" s="37">
        <v>38</v>
      </c>
      <c r="W40" s="37" t="str">
        <f t="shared" si="4"/>
        <v>桃園市</v>
      </c>
      <c r="X40" s="44" t="s">
        <v>24</v>
      </c>
      <c r="Y40" s="44">
        <v>2</v>
      </c>
      <c r="Z40" s="44">
        <v>4999</v>
      </c>
      <c r="AA40" s="44" t="s">
        <v>8813</v>
      </c>
      <c r="AB40" s="44" t="s">
        <v>8814</v>
      </c>
      <c r="AC40" s="40">
        <v>44767.560416666667</v>
      </c>
      <c r="AD40" s="40">
        <v>44790.625</v>
      </c>
      <c r="AF40" s="37">
        <v>38</v>
      </c>
      <c r="AG40" s="37" t="str">
        <f t="shared" si="3"/>
        <v/>
      </c>
      <c r="AH40" s="44" t="s">
        <v>23</v>
      </c>
      <c r="AI40" s="45"/>
      <c r="AJ40" s="44">
        <v>3588</v>
      </c>
      <c r="AK40" s="44" t="s">
        <v>8815</v>
      </c>
      <c r="AL40" s="44" t="s">
        <v>8816</v>
      </c>
      <c r="AM40" s="40">
        <v>44733.488194444442</v>
      </c>
      <c r="AN40" s="40">
        <v>44767.458333333343</v>
      </c>
    </row>
    <row r="41" spans="1:40" ht="15.6" customHeight="1">
      <c r="D41" s="37">
        <v>39</v>
      </c>
      <c r="E41" s="38">
        <v>4729</v>
      </c>
      <c r="F41" s="39" t="s">
        <v>8817</v>
      </c>
      <c r="G41" s="39" t="s">
        <v>8619</v>
      </c>
      <c r="H41" s="39" t="s">
        <v>8818</v>
      </c>
      <c r="I41" s="38">
        <v>2</v>
      </c>
      <c r="J41" s="40">
        <v>44434.583333333343</v>
      </c>
      <c r="K41" s="40">
        <v>44578.583333333343</v>
      </c>
      <c r="M41" s="37">
        <v>5</v>
      </c>
      <c r="N41" s="41" t="s">
        <v>8709</v>
      </c>
      <c r="O41" s="41" t="s">
        <v>8819</v>
      </c>
      <c r="P41" s="41" t="s">
        <v>8600</v>
      </c>
      <c r="Q41" s="41" t="s">
        <v>8820</v>
      </c>
      <c r="R41" s="42">
        <v>1</v>
      </c>
      <c r="S41" s="43">
        <v>44431.583333333343</v>
      </c>
      <c r="T41" s="34" t="s">
        <v>94</v>
      </c>
      <c r="V41" s="37">
        <v>39</v>
      </c>
      <c r="W41" s="37" t="str">
        <f t="shared" si="4"/>
        <v>新竹縣</v>
      </c>
      <c r="X41" s="44" t="s">
        <v>24</v>
      </c>
      <c r="Y41" s="44">
        <v>2</v>
      </c>
      <c r="Z41" s="44">
        <v>5002</v>
      </c>
      <c r="AA41" s="44" t="s">
        <v>8821</v>
      </c>
      <c r="AB41" s="44" t="s">
        <v>8822</v>
      </c>
      <c r="AC41" s="40">
        <v>44777.468055555553</v>
      </c>
      <c r="AD41" s="40">
        <v>44795.458333333343</v>
      </c>
      <c r="AF41" s="37">
        <v>39</v>
      </c>
      <c r="AG41" s="37" t="str">
        <f t="shared" si="3"/>
        <v/>
      </c>
      <c r="AH41" s="44" t="s">
        <v>23</v>
      </c>
      <c r="AI41" s="45">
        <v>1</v>
      </c>
      <c r="AJ41" s="44" t="s">
        <v>8823</v>
      </c>
      <c r="AK41" s="44" t="s">
        <v>8768</v>
      </c>
      <c r="AL41" s="44" t="s">
        <v>8824</v>
      </c>
      <c r="AM41" s="40">
        <v>44757.459722222222</v>
      </c>
      <c r="AN41" s="40">
        <v>44771.458333333343</v>
      </c>
    </row>
    <row r="42" spans="1:40" ht="15.6" customHeight="1">
      <c r="D42" s="37">
        <v>40</v>
      </c>
      <c r="E42" s="38">
        <v>4596</v>
      </c>
      <c r="F42" s="39" t="s">
        <v>8825</v>
      </c>
      <c r="G42" s="39" t="s">
        <v>8546</v>
      </c>
      <c r="H42" s="39" t="s">
        <v>8826</v>
      </c>
      <c r="I42" s="38">
        <v>2</v>
      </c>
      <c r="J42" s="40">
        <v>44435.583333333343</v>
      </c>
      <c r="K42" s="40">
        <v>44607.458333333343</v>
      </c>
      <c r="M42" s="37">
        <v>6</v>
      </c>
      <c r="N42" s="54" t="s">
        <v>8827</v>
      </c>
      <c r="O42" s="54" t="s">
        <v>8828</v>
      </c>
      <c r="P42" s="54" t="s">
        <v>8546</v>
      </c>
      <c r="Q42" s="54" t="s">
        <v>8794</v>
      </c>
      <c r="R42" s="36">
        <v>2</v>
      </c>
      <c r="S42" s="40">
        <v>44432.375</v>
      </c>
      <c r="T42" s="34" t="s">
        <v>94</v>
      </c>
      <c r="V42" s="37">
        <v>40</v>
      </c>
      <c r="W42" s="37" t="str">
        <f t="shared" si="4"/>
        <v>雲林縣</v>
      </c>
      <c r="X42" s="44" t="s">
        <v>24</v>
      </c>
      <c r="Y42" s="44">
        <v>2</v>
      </c>
      <c r="Z42" s="44">
        <v>5029</v>
      </c>
      <c r="AA42" s="44" t="s">
        <v>8829</v>
      </c>
      <c r="AB42" s="44" t="s">
        <v>8830</v>
      </c>
      <c r="AC42" s="40">
        <v>44782.484027777777</v>
      </c>
      <c r="AD42" s="40">
        <v>44802.625</v>
      </c>
      <c r="AF42" s="37">
        <v>40</v>
      </c>
      <c r="AG42" s="37" t="str">
        <f t="shared" si="3"/>
        <v>新北市</v>
      </c>
      <c r="AH42" s="44" t="s">
        <v>23</v>
      </c>
      <c r="AI42" s="45">
        <v>2</v>
      </c>
      <c r="AJ42" s="44" t="s">
        <v>8831</v>
      </c>
      <c r="AK42" s="44" t="s">
        <v>8832</v>
      </c>
      <c r="AL42" s="44" t="s">
        <v>8833</v>
      </c>
      <c r="AM42" s="40">
        <v>44753.682638888888</v>
      </c>
      <c r="AN42" s="40">
        <v>44775.458333333343</v>
      </c>
    </row>
    <row r="43" spans="1:40" ht="15.6" customHeight="1">
      <c r="D43" s="37">
        <v>41</v>
      </c>
      <c r="E43" s="38">
        <v>4580</v>
      </c>
      <c r="F43" s="39" t="s">
        <v>8834</v>
      </c>
      <c r="G43" s="39" t="s">
        <v>8546</v>
      </c>
      <c r="H43" s="39" t="s">
        <v>8835</v>
      </c>
      <c r="I43" s="38">
        <v>2</v>
      </c>
      <c r="J43" s="40">
        <v>44435.583333333343</v>
      </c>
      <c r="K43" s="40">
        <v>44608.458333333343</v>
      </c>
      <c r="M43" s="37">
        <v>7</v>
      </c>
      <c r="N43" s="54" t="s">
        <v>8836</v>
      </c>
      <c r="O43" s="54" t="s">
        <v>8837</v>
      </c>
      <c r="P43" s="54" t="s">
        <v>8635</v>
      </c>
      <c r="Q43" s="54" t="s">
        <v>8838</v>
      </c>
      <c r="R43" s="36">
        <v>2</v>
      </c>
      <c r="S43" s="40">
        <v>44432.541666666657</v>
      </c>
      <c r="T43" s="34" t="s">
        <v>94</v>
      </c>
      <c r="V43" s="37">
        <v>41</v>
      </c>
      <c r="W43" s="37" t="str">
        <f t="shared" si="4"/>
        <v>高雄市</v>
      </c>
      <c r="X43" s="44" t="s">
        <v>24</v>
      </c>
      <c r="Y43" s="44">
        <v>2</v>
      </c>
      <c r="Z43" s="44">
        <v>5036</v>
      </c>
      <c r="AA43" s="44" t="s">
        <v>8839</v>
      </c>
      <c r="AB43" s="44" t="s">
        <v>8840</v>
      </c>
      <c r="AC43" s="40">
        <v>44789.367361111108</v>
      </c>
      <c r="AD43" s="40">
        <v>44802.625</v>
      </c>
      <c r="AF43" s="37">
        <v>41</v>
      </c>
      <c r="AG43" s="37" t="str">
        <f t="shared" si="3"/>
        <v>新竹市</v>
      </c>
      <c r="AH43" s="44" t="s">
        <v>23</v>
      </c>
      <c r="AI43" s="45">
        <v>2</v>
      </c>
      <c r="AJ43" s="44" t="s">
        <v>8841</v>
      </c>
      <c r="AK43" s="44" t="s">
        <v>8842</v>
      </c>
      <c r="AL43" s="44" t="s">
        <v>8843</v>
      </c>
      <c r="AM43" s="40">
        <v>44763.665277777778</v>
      </c>
      <c r="AN43" s="40">
        <v>44781.625</v>
      </c>
    </row>
    <row r="44" spans="1:40" ht="15.6" customHeight="1">
      <c r="D44" s="37">
        <v>42</v>
      </c>
      <c r="E44" s="38">
        <v>4860</v>
      </c>
      <c r="F44" s="39" t="s">
        <v>8844</v>
      </c>
      <c r="G44" s="39" t="s">
        <v>8583</v>
      </c>
      <c r="H44" s="39" t="s">
        <v>8845</v>
      </c>
      <c r="I44" s="38">
        <v>2</v>
      </c>
      <c r="J44" s="40">
        <v>44431.395833333343</v>
      </c>
      <c r="K44" s="40">
        <v>44615.4375</v>
      </c>
      <c r="M44" s="37">
        <v>8</v>
      </c>
      <c r="N44" s="54" t="s">
        <v>8846</v>
      </c>
      <c r="O44" s="54" t="s">
        <v>8847</v>
      </c>
      <c r="P44" s="54" t="s">
        <v>8564</v>
      </c>
      <c r="Q44" s="54" t="s">
        <v>8637</v>
      </c>
      <c r="R44" s="36">
        <v>0</v>
      </c>
      <c r="S44" s="40">
        <v>44785</v>
      </c>
      <c r="T44" s="34" t="s">
        <v>94</v>
      </c>
      <c r="V44" s="37">
        <v>42</v>
      </c>
      <c r="W44" s="37" t="str">
        <f t="shared" si="4"/>
        <v>台北市</v>
      </c>
      <c r="X44" s="44" t="s">
        <v>24</v>
      </c>
      <c r="Y44" s="44">
        <v>2</v>
      </c>
      <c r="Z44" s="44">
        <v>5023</v>
      </c>
      <c r="AA44" s="44" t="s">
        <v>8848</v>
      </c>
      <c r="AB44" s="44" t="s">
        <v>8849</v>
      </c>
      <c r="AC44" s="40">
        <v>44784.495833333327</v>
      </c>
      <c r="AD44" s="40">
        <v>44803.458333333343</v>
      </c>
      <c r="AF44" s="37">
        <v>42</v>
      </c>
      <c r="AG44" s="37" t="str">
        <f t="shared" si="3"/>
        <v>新北市</v>
      </c>
      <c r="AH44" s="44" t="s">
        <v>23</v>
      </c>
      <c r="AI44" s="45">
        <v>2</v>
      </c>
      <c r="AJ44" s="44" t="s">
        <v>8850</v>
      </c>
      <c r="AK44" s="44" t="s">
        <v>8851</v>
      </c>
      <c r="AL44" s="44" t="s">
        <v>8852</v>
      </c>
      <c r="AM44" s="40">
        <v>44764.447222222218</v>
      </c>
      <c r="AN44" s="40">
        <v>44782.458333333343</v>
      </c>
    </row>
    <row r="45" spans="1:40" ht="15.6" customHeight="1">
      <c r="D45" s="37">
        <v>43</v>
      </c>
      <c r="E45" s="38">
        <v>4869</v>
      </c>
      <c r="F45" s="39" t="s">
        <v>8853</v>
      </c>
      <c r="G45" s="39" t="s">
        <v>8583</v>
      </c>
      <c r="H45" s="39" t="s">
        <v>8854</v>
      </c>
      <c r="I45" s="38">
        <v>2</v>
      </c>
      <c r="J45" s="40">
        <v>44431.395833333343</v>
      </c>
      <c r="K45" s="40">
        <v>44616.458333333343</v>
      </c>
      <c r="M45" s="37">
        <v>9</v>
      </c>
      <c r="N45" s="54" t="s">
        <v>8855</v>
      </c>
      <c r="O45" s="54" t="s">
        <v>8856</v>
      </c>
      <c r="P45" s="54" t="s">
        <v>8583</v>
      </c>
      <c r="Q45" s="54" t="s">
        <v>8584</v>
      </c>
      <c r="R45" s="36">
        <v>0</v>
      </c>
      <c r="S45" s="40">
        <v>44791</v>
      </c>
      <c r="T45" s="34" t="s">
        <v>94</v>
      </c>
      <c r="V45" s="37">
        <v>43</v>
      </c>
      <c r="W45" s="37" t="str">
        <f t="shared" si="4"/>
        <v>新北市</v>
      </c>
      <c r="X45" s="44" t="s">
        <v>24</v>
      </c>
      <c r="Y45" s="44">
        <v>2</v>
      </c>
      <c r="Z45" s="44">
        <v>5040</v>
      </c>
      <c r="AA45" s="44" t="s">
        <v>8857</v>
      </c>
      <c r="AB45" s="44" t="s">
        <v>8858</v>
      </c>
      <c r="AC45" s="40">
        <v>44790.572222222218</v>
      </c>
      <c r="AD45" s="40">
        <v>44809.458333333343</v>
      </c>
      <c r="AF45" s="37">
        <v>43</v>
      </c>
      <c r="AG45" s="37" t="str">
        <f t="shared" si="3"/>
        <v/>
      </c>
      <c r="AH45" s="44" t="s">
        <v>23</v>
      </c>
      <c r="AI45" s="45"/>
      <c r="AJ45" s="44">
        <v>2385</v>
      </c>
      <c r="AK45" s="44" t="s">
        <v>8859</v>
      </c>
      <c r="AL45" s="44" t="s">
        <v>8860</v>
      </c>
      <c r="AM45" s="40">
        <v>44755.374305555553</v>
      </c>
      <c r="AN45" s="40">
        <v>44782.625</v>
      </c>
    </row>
    <row r="46" spans="1:40" ht="15.6" customHeight="1">
      <c r="D46" s="37">
        <v>44</v>
      </c>
      <c r="E46" s="38">
        <v>3542</v>
      </c>
      <c r="F46" s="39" t="s">
        <v>8861</v>
      </c>
      <c r="G46" s="39" t="s">
        <v>8635</v>
      </c>
      <c r="H46" s="39" t="s">
        <v>8862</v>
      </c>
      <c r="I46" s="38">
        <v>2</v>
      </c>
      <c r="J46" s="40">
        <v>44432.541666666657</v>
      </c>
      <c r="K46" s="40">
        <v>44608.479166666657</v>
      </c>
      <c r="M46" s="37">
        <v>10</v>
      </c>
      <c r="N46" s="54" t="s">
        <v>8863</v>
      </c>
      <c r="O46" s="54" t="s">
        <v>8864</v>
      </c>
      <c r="P46" s="54" t="s">
        <v>8555</v>
      </c>
      <c r="Q46" s="54" t="s">
        <v>8628</v>
      </c>
      <c r="R46" s="36">
        <v>0</v>
      </c>
      <c r="S46" s="40">
        <v>44791</v>
      </c>
      <c r="T46" s="34" t="s">
        <v>94</v>
      </c>
      <c r="V46" s="37">
        <v>44</v>
      </c>
      <c r="W46" s="37" t="str">
        <f t="shared" si="4"/>
        <v>桃園市</v>
      </c>
      <c r="X46" s="44" t="s">
        <v>24</v>
      </c>
      <c r="Y46" s="44">
        <v>2</v>
      </c>
      <c r="Z46" s="44">
        <v>5034</v>
      </c>
      <c r="AA46" s="44" t="s">
        <v>8865</v>
      </c>
      <c r="AB46" s="44" t="s">
        <v>8866</v>
      </c>
      <c r="AC46" s="40">
        <v>44804.740972222222</v>
      </c>
      <c r="AD46" s="40">
        <v>44823.458333333343</v>
      </c>
      <c r="AF46" s="37">
        <v>44</v>
      </c>
      <c r="AG46" s="37" t="str">
        <f t="shared" si="3"/>
        <v/>
      </c>
      <c r="AH46" s="44" t="s">
        <v>23</v>
      </c>
      <c r="AI46" s="45">
        <v>1</v>
      </c>
      <c r="AJ46" s="44" t="s">
        <v>8867</v>
      </c>
      <c r="AK46" s="44" t="s">
        <v>8868</v>
      </c>
      <c r="AL46" s="44" t="s">
        <v>8869</v>
      </c>
      <c r="AM46" s="40">
        <v>44756.419444444437</v>
      </c>
      <c r="AN46" s="40">
        <v>44783.458333333343</v>
      </c>
    </row>
    <row r="47" spans="1:40" ht="15.6" customHeight="1">
      <c r="D47" s="37">
        <v>45</v>
      </c>
      <c r="E47" s="38">
        <v>2562</v>
      </c>
      <c r="F47" s="39" t="s">
        <v>8870</v>
      </c>
      <c r="G47" s="39" t="s">
        <v>8583</v>
      </c>
      <c r="H47" s="39" t="s">
        <v>8871</v>
      </c>
      <c r="I47" s="38">
        <v>2</v>
      </c>
      <c r="J47" s="40">
        <v>44433.416666666657</v>
      </c>
      <c r="K47" s="40">
        <v>44610.451388888891</v>
      </c>
      <c r="M47" s="37">
        <v>11</v>
      </c>
      <c r="N47" s="54" t="s">
        <v>8872</v>
      </c>
      <c r="O47" s="54" t="s">
        <v>8873</v>
      </c>
      <c r="P47" s="54" t="s">
        <v>8644</v>
      </c>
      <c r="Q47" s="54" t="s">
        <v>8655</v>
      </c>
      <c r="R47" s="36">
        <v>2</v>
      </c>
      <c r="S47" s="40">
        <v>44792</v>
      </c>
      <c r="T47" s="34" t="s">
        <v>94</v>
      </c>
      <c r="V47" s="37">
        <v>45</v>
      </c>
      <c r="W47" s="37" t="str">
        <f t="shared" si="4"/>
        <v>桃園市</v>
      </c>
      <c r="X47" s="44" t="s">
        <v>24</v>
      </c>
      <c r="Y47" s="44">
        <v>2</v>
      </c>
      <c r="Z47" s="44">
        <v>5033</v>
      </c>
      <c r="AA47" s="44" t="s">
        <v>8874</v>
      </c>
      <c r="AB47" s="44" t="s">
        <v>8875</v>
      </c>
      <c r="AC47" s="40">
        <v>44810.676388888889</v>
      </c>
      <c r="AD47" s="40">
        <v>44831.458333333343</v>
      </c>
      <c r="AF47" s="37">
        <v>45</v>
      </c>
      <c r="AG47" s="37" t="str">
        <f t="shared" si="3"/>
        <v>台南市</v>
      </c>
      <c r="AH47" s="44" t="s">
        <v>23</v>
      </c>
      <c r="AI47" s="45">
        <v>2</v>
      </c>
      <c r="AJ47" s="44">
        <v>4613</v>
      </c>
      <c r="AK47" s="44" t="s">
        <v>8876</v>
      </c>
      <c r="AL47" s="44" t="s">
        <v>8877</v>
      </c>
      <c r="AM47" s="40">
        <v>44769.338194444441</v>
      </c>
      <c r="AN47" s="40">
        <v>44790.458333333343</v>
      </c>
    </row>
    <row r="48" spans="1:40" ht="15.6" customHeight="1">
      <c r="D48" s="37">
        <v>46</v>
      </c>
      <c r="E48" s="38">
        <v>2282</v>
      </c>
      <c r="F48" s="39" t="s">
        <v>8878</v>
      </c>
      <c r="G48" s="39" t="s">
        <v>8583</v>
      </c>
      <c r="H48" s="39" t="s">
        <v>8584</v>
      </c>
      <c r="I48" s="38">
        <v>2</v>
      </c>
      <c r="J48" s="40">
        <v>44434.395833333343</v>
      </c>
      <c r="K48" s="40">
        <v>44614.4375</v>
      </c>
      <c r="M48" s="37">
        <v>12</v>
      </c>
      <c r="N48" s="54" t="s">
        <v>8879</v>
      </c>
      <c r="O48" s="54" t="s">
        <v>8880</v>
      </c>
      <c r="P48" s="54" t="s">
        <v>8546</v>
      </c>
      <c r="Q48" s="54" t="s">
        <v>8881</v>
      </c>
      <c r="R48" s="36">
        <v>0</v>
      </c>
      <c r="S48" s="40">
        <v>44796</v>
      </c>
      <c r="T48" s="34" t="s">
        <v>94</v>
      </c>
      <c r="V48" s="37">
        <v>46</v>
      </c>
      <c r="W48" s="37" t="str">
        <f t="shared" si="4"/>
        <v>台南市</v>
      </c>
      <c r="X48" s="44" t="s">
        <v>24</v>
      </c>
      <c r="Y48" s="44">
        <v>2</v>
      </c>
      <c r="Z48" s="44">
        <v>5037</v>
      </c>
      <c r="AA48" s="44" t="s">
        <v>8882</v>
      </c>
      <c r="AB48" s="44" t="s">
        <v>8883</v>
      </c>
      <c r="AC48" s="40">
        <v>44805.624305555553</v>
      </c>
      <c r="AD48" s="40">
        <v>44832.625</v>
      </c>
      <c r="AF48" s="37">
        <v>46</v>
      </c>
      <c r="AG48" s="37" t="str">
        <f t="shared" si="3"/>
        <v/>
      </c>
      <c r="AH48" s="44" t="s">
        <v>23</v>
      </c>
      <c r="AI48" s="45"/>
      <c r="AJ48" s="44">
        <v>4985</v>
      </c>
      <c r="AK48" s="44" t="s">
        <v>8884</v>
      </c>
      <c r="AL48" s="44" t="s">
        <v>8885</v>
      </c>
      <c r="AM48" s="40">
        <v>44775.700694444437</v>
      </c>
      <c r="AN48" s="40">
        <v>44791.625</v>
      </c>
    </row>
    <row r="49" spans="4:40" ht="15.6" customHeight="1">
      <c r="D49" s="37">
        <v>47</v>
      </c>
      <c r="E49" s="38">
        <v>2166</v>
      </c>
      <c r="F49" s="39" t="s">
        <v>8886</v>
      </c>
      <c r="G49" s="39" t="s">
        <v>8583</v>
      </c>
      <c r="H49" s="39" t="s">
        <v>8750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8887</v>
      </c>
      <c r="AB49" s="44" t="s">
        <v>8888</v>
      </c>
      <c r="AC49" s="40">
        <v>44811.501388888893</v>
      </c>
      <c r="AD49" s="40">
        <v>44832.625</v>
      </c>
      <c r="AF49" s="37">
        <v>47</v>
      </c>
      <c r="AG49" s="37" t="str">
        <f t="shared" si="3"/>
        <v>新北市</v>
      </c>
      <c r="AH49" s="44" t="s">
        <v>23</v>
      </c>
      <c r="AI49" s="45">
        <v>2</v>
      </c>
      <c r="AJ49" s="44">
        <v>4836</v>
      </c>
      <c r="AK49" s="44" t="s">
        <v>8889</v>
      </c>
      <c r="AL49" s="44" t="s">
        <v>8890</v>
      </c>
      <c r="AM49" s="40">
        <v>44774.67291666667</v>
      </c>
      <c r="AN49" s="40">
        <v>44796.458333333343</v>
      </c>
    </row>
    <row r="50" spans="4:40" ht="15.6" customHeight="1">
      <c r="D50" s="37">
        <v>48</v>
      </c>
      <c r="E50" s="38">
        <v>4876</v>
      </c>
      <c r="F50" s="39" t="s">
        <v>8891</v>
      </c>
      <c r="G50" s="39" t="s">
        <v>8660</v>
      </c>
      <c r="H50" s="39" t="s">
        <v>8892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8893</v>
      </c>
      <c r="AB50" s="44" t="s">
        <v>8894</v>
      </c>
      <c r="AC50" s="40">
        <v>44823.37777777778</v>
      </c>
      <c r="AD50" s="40">
        <v>44838.625</v>
      </c>
      <c r="AF50" s="37">
        <v>48</v>
      </c>
      <c r="AG50" s="37" t="str">
        <f t="shared" si="3"/>
        <v>台中市</v>
      </c>
      <c r="AH50" s="44" t="s">
        <v>23</v>
      </c>
      <c r="AI50" s="45">
        <v>2</v>
      </c>
      <c r="AJ50" s="44" t="s">
        <v>8653</v>
      </c>
      <c r="AK50" s="44" t="s">
        <v>8654</v>
      </c>
      <c r="AL50" s="44" t="s">
        <v>8895</v>
      </c>
      <c r="AM50" s="40">
        <v>44770.402083333327</v>
      </c>
      <c r="AN50" s="40">
        <v>44797.625</v>
      </c>
    </row>
    <row r="51" spans="4:40" ht="18" customHeight="1">
      <c r="D51" s="37">
        <v>49</v>
      </c>
      <c r="E51" s="38">
        <v>4644</v>
      </c>
      <c r="F51" s="39" t="s">
        <v>8896</v>
      </c>
      <c r="G51" s="39" t="s">
        <v>8525</v>
      </c>
      <c r="H51" s="39" t="s">
        <v>8526</v>
      </c>
      <c r="I51" s="38">
        <v>2</v>
      </c>
      <c r="J51" s="40">
        <v>44440.416666666657</v>
      </c>
      <c r="K51" s="40">
        <v>44607.416666666657</v>
      </c>
      <c r="M51" s="504" t="s">
        <v>8897</v>
      </c>
      <c r="N51" s="505"/>
      <c r="O51" s="505"/>
      <c r="P51" s="505"/>
      <c r="Q51" s="505"/>
      <c r="R51" s="505"/>
      <c r="S51" s="505"/>
      <c r="T51" s="57"/>
      <c r="V51" s="37">
        <v>49</v>
      </c>
      <c r="W51" s="37" t="str">
        <f t="shared" si="4"/>
        <v>台北市</v>
      </c>
      <c r="X51" s="44" t="s">
        <v>24</v>
      </c>
      <c r="Y51" s="44">
        <v>2</v>
      </c>
      <c r="Z51" s="44">
        <v>5006</v>
      </c>
      <c r="AA51" s="44" t="s">
        <v>8898</v>
      </c>
      <c r="AB51" s="44" t="s">
        <v>8899</v>
      </c>
      <c r="AC51" s="40">
        <v>44833.442361111112</v>
      </c>
      <c r="AD51" s="40">
        <v>44846.625</v>
      </c>
      <c r="AF51" s="37">
        <v>49</v>
      </c>
      <c r="AG51" s="37" t="str">
        <f t="shared" si="3"/>
        <v/>
      </c>
      <c r="AH51" s="44" t="s">
        <v>23</v>
      </c>
      <c r="AI51" s="45"/>
      <c r="AJ51" s="44">
        <v>4149</v>
      </c>
      <c r="AK51" s="44" t="s">
        <v>8900</v>
      </c>
      <c r="AL51" s="44" t="s">
        <v>8901</v>
      </c>
      <c r="AM51" s="40">
        <v>44783.388194444437</v>
      </c>
      <c r="AN51" s="40">
        <v>44798.458333333343</v>
      </c>
    </row>
    <row r="52" spans="4:40" ht="15.6" customHeight="1">
      <c r="D52" s="37">
        <v>50</v>
      </c>
      <c r="E52" s="38">
        <v>4657</v>
      </c>
      <c r="F52" s="39" t="s">
        <v>8902</v>
      </c>
      <c r="G52" s="39" t="s">
        <v>8525</v>
      </c>
      <c r="H52" s="39" t="s">
        <v>8713</v>
      </c>
      <c r="I52" s="38">
        <v>2</v>
      </c>
      <c r="J52" s="40">
        <v>44441.416666666657</v>
      </c>
      <c r="K52" s="40">
        <v>44578.479166666657</v>
      </c>
      <c r="M52" s="31" t="s">
        <v>329</v>
      </c>
      <c r="N52" s="31" t="s">
        <v>165</v>
      </c>
      <c r="O52" s="31" t="s">
        <v>166</v>
      </c>
      <c r="P52" s="31" t="s">
        <v>8515</v>
      </c>
      <c r="Q52" s="31" t="s">
        <v>8516</v>
      </c>
      <c r="R52" s="31" t="s">
        <v>8517</v>
      </c>
      <c r="S52" s="31" t="s">
        <v>8519</v>
      </c>
      <c r="T52" s="57"/>
      <c r="V52" s="37">
        <v>50</v>
      </c>
      <c r="W52" s="37" t="str">
        <f t="shared" si="4"/>
        <v>彰化縣</v>
      </c>
      <c r="X52" s="44" t="s">
        <v>24</v>
      </c>
      <c r="Y52" s="44">
        <v>2</v>
      </c>
      <c r="Z52" s="44">
        <v>5032</v>
      </c>
      <c r="AA52" s="44" t="s">
        <v>8903</v>
      </c>
      <c r="AB52" s="44" t="s">
        <v>8904</v>
      </c>
      <c r="AC52" s="40">
        <v>44837.378472222219</v>
      </c>
      <c r="AD52" s="40">
        <v>44847.625</v>
      </c>
      <c r="AF52" s="37">
        <v>50</v>
      </c>
      <c r="AG52" s="37"/>
      <c r="AH52" s="44" t="s">
        <v>23</v>
      </c>
      <c r="AI52" s="45"/>
      <c r="AJ52" s="44">
        <v>3890</v>
      </c>
      <c r="AK52" s="44" t="s">
        <v>862</v>
      </c>
      <c r="AL52" s="44" t="s">
        <v>6862</v>
      </c>
      <c r="AM52" s="40">
        <v>44806.726388888892</v>
      </c>
      <c r="AN52" s="40">
        <v>44806.770833333343</v>
      </c>
    </row>
    <row r="53" spans="4:40" ht="15.6" customHeight="1">
      <c r="D53" s="37">
        <v>51</v>
      </c>
      <c r="E53" s="38">
        <v>4013</v>
      </c>
      <c r="F53" s="39" t="s">
        <v>8905</v>
      </c>
      <c r="G53" s="39" t="s">
        <v>7158</v>
      </c>
      <c r="H53" s="39" t="s">
        <v>8906</v>
      </c>
      <c r="I53" s="38">
        <v>2</v>
      </c>
      <c r="J53" s="40">
        <v>44442.416666666657</v>
      </c>
      <c r="K53" s="40">
        <v>44609.4375</v>
      </c>
      <c r="M53" s="37">
        <v>1</v>
      </c>
      <c r="N53" s="37" t="s">
        <v>8907</v>
      </c>
      <c r="O53" s="54" t="s">
        <v>8548</v>
      </c>
      <c r="P53" s="54" t="s">
        <v>8525</v>
      </c>
      <c r="Q53" s="54" t="s">
        <v>8526</v>
      </c>
      <c r="R53" s="36">
        <v>0</v>
      </c>
      <c r="S53" s="40">
        <v>45078.416666666657</v>
      </c>
      <c r="T53" s="57" t="s">
        <v>53</v>
      </c>
      <c r="V53" s="37">
        <v>51</v>
      </c>
      <c r="W53" s="37" t="str">
        <f t="shared" si="4"/>
        <v>台北市</v>
      </c>
      <c r="X53" s="44" t="s">
        <v>24</v>
      </c>
      <c r="Y53" s="44">
        <v>2</v>
      </c>
      <c r="Z53" s="44">
        <v>5018</v>
      </c>
      <c r="AA53" s="44" t="s">
        <v>8908</v>
      </c>
      <c r="AB53" s="44" t="s">
        <v>8909</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8910</v>
      </c>
      <c r="AL53" s="44" t="s">
        <v>8911</v>
      </c>
      <c r="AM53" s="40">
        <v>44790.650694444441</v>
      </c>
      <c r="AN53" s="40">
        <v>44810.458333333343</v>
      </c>
    </row>
    <row r="54" spans="4:40" ht="15.6" customHeight="1">
      <c r="D54" s="37">
        <v>52</v>
      </c>
      <c r="E54" s="38">
        <v>3147</v>
      </c>
      <c r="F54" s="39" t="s">
        <v>7108</v>
      </c>
      <c r="G54" s="39" t="s">
        <v>7158</v>
      </c>
      <c r="H54" s="39" t="s">
        <v>14</v>
      </c>
      <c r="I54" s="38">
        <v>2</v>
      </c>
      <c r="J54" s="40">
        <v>44438.583333333343</v>
      </c>
      <c r="K54" s="40">
        <v>44617.416666666657</v>
      </c>
      <c r="M54" s="37">
        <v>2</v>
      </c>
      <c r="N54" s="37" t="s">
        <v>8912</v>
      </c>
      <c r="O54" s="54" t="s">
        <v>8913</v>
      </c>
      <c r="P54" s="54" t="s">
        <v>7158</v>
      </c>
      <c r="Q54" s="54" t="s">
        <v>10</v>
      </c>
      <c r="R54" s="36">
        <v>0</v>
      </c>
      <c r="S54" s="40">
        <v>45134.625</v>
      </c>
      <c r="T54" s="57" t="s">
        <v>53</v>
      </c>
      <c r="V54" s="37">
        <v>52</v>
      </c>
      <c r="W54" s="37" t="str">
        <f t="shared" si="4"/>
        <v>桃園市</v>
      </c>
      <c r="X54" s="44" t="s">
        <v>24</v>
      </c>
      <c r="Y54" s="44">
        <v>2</v>
      </c>
      <c r="Z54" s="44">
        <v>4964</v>
      </c>
      <c r="AA54" s="44" t="s">
        <v>8914</v>
      </c>
      <c r="AB54" s="44" t="s">
        <v>8915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8916</v>
      </c>
      <c r="AL54" s="44" t="s">
        <v>8917</v>
      </c>
      <c r="AM54" s="40">
        <v>44782.417361111111</v>
      </c>
      <c r="AN54" s="40">
        <v>44811.375</v>
      </c>
    </row>
    <row r="55" spans="4:40" ht="15.6" customHeight="1">
      <c r="D55" s="37">
        <v>53</v>
      </c>
      <c r="E55" s="38">
        <v>4640</v>
      </c>
      <c r="F55" s="39" t="s">
        <v>8918</v>
      </c>
      <c r="G55" s="39" t="s">
        <v>8525</v>
      </c>
      <c r="H55" s="39" t="s">
        <v>8602</v>
      </c>
      <c r="I55" s="38">
        <v>2</v>
      </c>
      <c r="J55" s="40">
        <v>44440.375</v>
      </c>
      <c r="K55" s="40">
        <v>44616.4375</v>
      </c>
      <c r="M55" s="37">
        <v>3</v>
      </c>
      <c r="N55" s="37" t="s">
        <v>8919</v>
      </c>
      <c r="O55" s="54" t="s">
        <v>8920</v>
      </c>
      <c r="P55" s="54" t="s">
        <v>8626</v>
      </c>
      <c r="Q55" s="54" t="s">
        <v>8881</v>
      </c>
      <c r="R55" s="36">
        <v>0</v>
      </c>
      <c r="S55" s="40">
        <v>45148.458333333343</v>
      </c>
      <c r="T55" s="57" t="s">
        <v>53</v>
      </c>
      <c r="V55" s="37">
        <v>53</v>
      </c>
      <c r="W55" s="37" t="str">
        <f t="shared" si="4"/>
        <v>台南市</v>
      </c>
      <c r="X55" s="44" t="s">
        <v>24</v>
      </c>
      <c r="Y55" s="44">
        <v>2</v>
      </c>
      <c r="Z55" s="44">
        <v>5044</v>
      </c>
      <c r="AA55" s="44" t="s">
        <v>8921</v>
      </c>
      <c r="AB55" s="44" t="s">
        <v>8922</v>
      </c>
      <c r="AC55" s="40">
        <v>44848.607638888891</v>
      </c>
      <c r="AD55" s="40">
        <v>44865.625</v>
      </c>
      <c r="AF55" s="37">
        <v>53</v>
      </c>
      <c r="AG55" s="37" t="str">
        <f t="shared" si="5"/>
        <v>桃園市</v>
      </c>
      <c r="AH55" s="44" t="s">
        <v>23</v>
      </c>
      <c r="AI55" s="45">
        <v>2</v>
      </c>
      <c r="AJ55" s="44">
        <v>4236</v>
      </c>
      <c r="AK55" s="44" t="s">
        <v>8923</v>
      </c>
      <c r="AL55" s="44" t="s">
        <v>8924</v>
      </c>
      <c r="AM55" s="40">
        <v>44805.604166666657</v>
      </c>
      <c r="AN55" s="40">
        <v>44819.625</v>
      </c>
    </row>
    <row r="56" spans="4:40" ht="15.6" customHeight="1">
      <c r="D56" s="37">
        <v>54</v>
      </c>
      <c r="E56" s="38">
        <v>4647</v>
      </c>
      <c r="F56" s="39" t="s">
        <v>8925</v>
      </c>
      <c r="G56" s="39" t="s">
        <v>8525</v>
      </c>
      <c r="H56" s="39" t="s">
        <v>8602</v>
      </c>
      <c r="I56" s="38">
        <v>2</v>
      </c>
      <c r="J56" s="40">
        <v>44440.583333333343</v>
      </c>
      <c r="K56" s="40">
        <v>44606.458333333343</v>
      </c>
      <c r="M56" s="37">
        <v>4</v>
      </c>
      <c r="N56" s="45" t="s">
        <v>8926</v>
      </c>
      <c r="O56" s="44" t="s">
        <v>8927</v>
      </c>
      <c r="P56" s="58" t="s">
        <v>8581</v>
      </c>
      <c r="Q56" s="58" t="s">
        <v>8928</v>
      </c>
      <c r="R56" s="36">
        <v>0</v>
      </c>
      <c r="S56" s="40">
        <v>45293.458333333343</v>
      </c>
      <c r="T56" s="57" t="s">
        <v>53</v>
      </c>
      <c r="V56" s="37">
        <v>54</v>
      </c>
      <c r="W56" s="37" t="str">
        <f t="shared" si="4"/>
        <v>台北市</v>
      </c>
      <c r="X56" s="44" t="s">
        <v>24</v>
      </c>
      <c r="Y56" s="44">
        <v>2</v>
      </c>
      <c r="Z56" s="44">
        <v>4972</v>
      </c>
      <c r="AA56" s="44" t="s">
        <v>8929</v>
      </c>
      <c r="AB56" s="44" t="s">
        <v>8930</v>
      </c>
      <c r="AC56" s="40">
        <v>44847.427083333343</v>
      </c>
      <c r="AD56" s="40">
        <v>44873.458333333343</v>
      </c>
      <c r="AF56" s="37">
        <v>54</v>
      </c>
      <c r="AG56" s="37" t="str">
        <f t="shared" si="5"/>
        <v>台北市</v>
      </c>
      <c r="AH56" s="44" t="s">
        <v>23</v>
      </c>
      <c r="AI56" s="45">
        <v>2</v>
      </c>
      <c r="AJ56" s="44">
        <v>3899</v>
      </c>
      <c r="AK56" s="44" t="s">
        <v>8931</v>
      </c>
      <c r="AL56" s="44" t="s">
        <v>8932</v>
      </c>
      <c r="AM56" s="40">
        <v>44790.658333333333</v>
      </c>
      <c r="AN56" s="40">
        <v>44820.458333333343</v>
      </c>
    </row>
    <row r="57" spans="4:40" ht="15.6" customHeight="1">
      <c r="D57" s="37">
        <v>55</v>
      </c>
      <c r="E57" s="38">
        <v>4883</v>
      </c>
      <c r="F57" s="39" t="s">
        <v>8933</v>
      </c>
      <c r="G57" s="39" t="s">
        <v>8525</v>
      </c>
      <c r="H57" s="39" t="s">
        <v>8602</v>
      </c>
      <c r="I57" s="38">
        <v>2</v>
      </c>
      <c r="J57" s="40">
        <v>44440.583333333343</v>
      </c>
      <c r="K57" s="40">
        <v>44616.416666666657</v>
      </c>
      <c r="M57" s="37">
        <v>5</v>
      </c>
      <c r="N57" s="45" t="s">
        <v>8934</v>
      </c>
      <c r="O57" s="44" t="s">
        <v>8935</v>
      </c>
      <c r="P57" s="58" t="s">
        <v>8525</v>
      </c>
      <c r="Q57" s="58" t="s">
        <v>8526</v>
      </c>
      <c r="R57" s="36">
        <v>0</v>
      </c>
      <c r="S57" s="40">
        <v>45309</v>
      </c>
      <c r="T57" s="57" t="s">
        <v>53</v>
      </c>
      <c r="V57" s="37">
        <v>55</v>
      </c>
      <c r="W57" s="37" t="str">
        <f t="shared" si="4"/>
        <v>新北市</v>
      </c>
      <c r="X57" s="44" t="s">
        <v>24</v>
      </c>
      <c r="Y57" s="44">
        <v>2</v>
      </c>
      <c r="Z57" s="44">
        <v>5046</v>
      </c>
      <c r="AA57" s="44" t="s">
        <v>8936</v>
      </c>
      <c r="AB57" s="44" t="s">
        <v>8937</v>
      </c>
      <c r="AC57" s="40">
        <v>44866.385416666657</v>
      </c>
      <c r="AD57" s="40">
        <v>44886.458333333343</v>
      </c>
      <c r="AF57" s="37">
        <v>55</v>
      </c>
      <c r="AG57" s="37" t="str">
        <f t="shared" si="5"/>
        <v>台北市</v>
      </c>
      <c r="AH57" s="44" t="s">
        <v>23</v>
      </c>
      <c r="AI57" s="45">
        <v>2</v>
      </c>
      <c r="AJ57" s="44">
        <v>2982</v>
      </c>
      <c r="AK57" s="44" t="s">
        <v>8938</v>
      </c>
      <c r="AL57" s="44" t="s">
        <v>8939</v>
      </c>
      <c r="AM57" s="40">
        <v>44806.474305555559</v>
      </c>
      <c r="AN57" s="40">
        <v>44824.458333333343</v>
      </c>
    </row>
    <row r="58" spans="4:40" ht="15.6" customHeight="1">
      <c r="D58" s="37">
        <v>56</v>
      </c>
      <c r="E58" s="38">
        <v>4845</v>
      </c>
      <c r="F58" s="39" t="s">
        <v>2324</v>
      </c>
      <c r="G58" s="39" t="s">
        <v>7158</v>
      </c>
      <c r="H58" s="39" t="s">
        <v>1</v>
      </c>
      <c r="I58" s="38">
        <v>2</v>
      </c>
      <c r="J58" s="40">
        <v>44441.583333333343</v>
      </c>
      <c r="K58" s="40">
        <v>44580.541666666657</v>
      </c>
      <c r="M58" s="37">
        <v>6</v>
      </c>
      <c r="N58" s="45" t="s">
        <v>8940</v>
      </c>
      <c r="O58" s="44" t="s">
        <v>8941</v>
      </c>
      <c r="P58" s="58" t="s">
        <v>8525</v>
      </c>
      <c r="Q58" s="58" t="s">
        <v>8602</v>
      </c>
      <c r="R58" s="36">
        <v>0</v>
      </c>
      <c r="S58" s="40">
        <v>45316</v>
      </c>
      <c r="T58" s="57" t="s">
        <v>53</v>
      </c>
      <c r="V58" s="37">
        <v>56</v>
      </c>
      <c r="W58" s="37" t="str">
        <f t="shared" si="4"/>
        <v>桃園市</v>
      </c>
      <c r="X58" s="44" t="s">
        <v>24</v>
      </c>
      <c r="Y58" s="44">
        <v>2</v>
      </c>
      <c r="Z58" s="44">
        <v>4896</v>
      </c>
      <c r="AA58" s="44" t="s">
        <v>8942</v>
      </c>
      <c r="AB58" s="44" t="s">
        <v>8943</v>
      </c>
      <c r="AC58" s="40">
        <v>44875.711805555547</v>
      </c>
      <c r="AD58" s="40">
        <v>44893.458333333343</v>
      </c>
      <c r="AF58" s="37">
        <v>56</v>
      </c>
      <c r="AG58" s="37" t="str">
        <f t="shared" si="5"/>
        <v>高雄市</v>
      </c>
      <c r="AH58" s="44" t="s">
        <v>23</v>
      </c>
      <c r="AI58" s="45">
        <v>2</v>
      </c>
      <c r="AJ58" s="44">
        <v>4860</v>
      </c>
      <c r="AK58" s="44" t="s">
        <v>8844</v>
      </c>
      <c r="AL58" s="44" t="s">
        <v>8944</v>
      </c>
      <c r="AM58" s="40">
        <v>44816.571527777778</v>
      </c>
      <c r="AN58" s="40">
        <v>44826.458333333343</v>
      </c>
    </row>
    <row r="59" spans="4:40" ht="15.6" customHeight="1">
      <c r="D59" s="37">
        <v>57</v>
      </c>
      <c r="E59" s="38">
        <v>2677</v>
      </c>
      <c r="F59" s="39" t="s">
        <v>8568</v>
      </c>
      <c r="G59" s="39" t="s">
        <v>7158</v>
      </c>
      <c r="H59" s="39" t="s">
        <v>10</v>
      </c>
      <c r="I59" s="38">
        <v>2</v>
      </c>
      <c r="J59" s="40">
        <v>44442.583333333343</v>
      </c>
      <c r="K59" s="40">
        <v>44614.458333333343</v>
      </c>
      <c r="M59" s="37">
        <v>7</v>
      </c>
      <c r="N59" s="45" t="s">
        <v>52</v>
      </c>
      <c r="O59" s="44" t="s">
        <v>382</v>
      </c>
      <c r="P59" s="58" t="s">
        <v>7158</v>
      </c>
      <c r="Q59" s="58" t="s">
        <v>13</v>
      </c>
      <c r="R59" s="36">
        <v>0</v>
      </c>
      <c r="S59" s="40">
        <v>45307</v>
      </c>
      <c r="T59" s="57" t="s">
        <v>53</v>
      </c>
      <c r="V59" s="37">
        <v>57</v>
      </c>
      <c r="W59" s="37" t="str">
        <f t="shared" si="4"/>
        <v>新竹市</v>
      </c>
      <c r="X59" s="44" t="s">
        <v>24</v>
      </c>
      <c r="Y59" s="44">
        <v>2</v>
      </c>
      <c r="Z59" s="44">
        <v>5028</v>
      </c>
      <c r="AA59" s="44" t="s">
        <v>8945</v>
      </c>
      <c r="AB59" s="44" t="s">
        <v>8946</v>
      </c>
      <c r="AC59" s="40">
        <v>44880.449305555558</v>
      </c>
      <c r="AD59" s="40">
        <v>44896.458333333343</v>
      </c>
      <c r="AF59" s="37">
        <v>57</v>
      </c>
      <c r="AG59" s="37" t="str">
        <f t="shared" si="5"/>
        <v>台北市</v>
      </c>
      <c r="AH59" s="44" t="s">
        <v>23</v>
      </c>
      <c r="AI59" s="45">
        <v>2</v>
      </c>
      <c r="AJ59" s="44">
        <v>4893</v>
      </c>
      <c r="AK59" s="44" t="s">
        <v>8947</v>
      </c>
      <c r="AL59" s="44" t="s">
        <v>8948</v>
      </c>
      <c r="AM59" s="40">
        <v>44819.660416666673</v>
      </c>
      <c r="AN59" s="40">
        <v>44839.375</v>
      </c>
    </row>
    <row r="60" spans="4:40" ht="15.6" customHeight="1">
      <c r="D60" s="37">
        <v>58</v>
      </c>
      <c r="E60" s="38">
        <v>4908</v>
      </c>
      <c r="F60" s="39" t="s">
        <v>8949</v>
      </c>
      <c r="G60" s="39" t="s">
        <v>8546</v>
      </c>
      <c r="H60" s="39" t="s">
        <v>8677</v>
      </c>
      <c r="I60" s="38">
        <v>2</v>
      </c>
      <c r="J60" s="40">
        <v>44439.583333333343</v>
      </c>
      <c r="K60" s="40">
        <v>44606.4375</v>
      </c>
      <c r="M60" s="37">
        <v>8</v>
      </c>
      <c r="N60" s="45" t="s">
        <v>54</v>
      </c>
      <c r="O60" s="44" t="s">
        <v>199</v>
      </c>
      <c r="P60" s="58" t="s">
        <v>7158</v>
      </c>
      <c r="Q60" s="58" t="s">
        <v>13</v>
      </c>
      <c r="R60" s="36">
        <v>0</v>
      </c>
      <c r="S60" s="40">
        <v>45307</v>
      </c>
      <c r="T60" s="57" t="s">
        <v>53</v>
      </c>
      <c r="V60" s="37">
        <v>58</v>
      </c>
      <c r="W60" s="37" t="str">
        <f t="shared" si="4"/>
        <v>彰化縣</v>
      </c>
      <c r="X60" s="44" t="s">
        <v>24</v>
      </c>
      <c r="Y60" s="44">
        <v>2</v>
      </c>
      <c r="Z60" s="44">
        <v>4990</v>
      </c>
      <c r="AA60" s="44" t="s">
        <v>8950</v>
      </c>
      <c r="AB60" s="44" t="s">
        <v>8951</v>
      </c>
      <c r="AC60" s="40">
        <v>44882.509722222218</v>
      </c>
      <c r="AD60" s="40">
        <v>44900.625</v>
      </c>
      <c r="AF60" s="37">
        <v>58</v>
      </c>
      <c r="AG60" s="37" t="str">
        <f t="shared" si="5"/>
        <v>新北市</v>
      </c>
      <c r="AH60" s="44" t="s">
        <v>23</v>
      </c>
      <c r="AI60" s="45">
        <v>2</v>
      </c>
      <c r="AJ60" s="44">
        <v>4328</v>
      </c>
      <c r="AK60" s="44" t="s">
        <v>8952</v>
      </c>
      <c r="AL60" s="44" t="s">
        <v>8953</v>
      </c>
      <c r="AM60" s="40">
        <v>44816.48333333333</v>
      </c>
      <c r="AN60" s="40">
        <v>44840.625</v>
      </c>
    </row>
    <row r="61" spans="4:40" ht="15.6" customHeight="1">
      <c r="D61" s="37">
        <v>59</v>
      </c>
      <c r="E61" s="38">
        <v>4828</v>
      </c>
      <c r="F61" s="39" t="s">
        <v>8954</v>
      </c>
      <c r="G61" s="39" t="s">
        <v>8609</v>
      </c>
      <c r="H61" s="39" t="s">
        <v>8955</v>
      </c>
      <c r="I61" s="38">
        <v>2</v>
      </c>
      <c r="J61" s="40">
        <v>44440.583333333343</v>
      </c>
      <c r="K61" s="40">
        <v>44609.458333333343</v>
      </c>
      <c r="M61" s="37">
        <v>9</v>
      </c>
      <c r="N61" s="45" t="s">
        <v>97</v>
      </c>
      <c r="O61" s="44" t="s">
        <v>1063</v>
      </c>
      <c r="P61" s="58" t="s">
        <v>7158</v>
      </c>
      <c r="Q61" s="58" t="s">
        <v>14</v>
      </c>
      <c r="R61" s="36">
        <v>0</v>
      </c>
      <c r="S61" s="40">
        <v>45310</v>
      </c>
      <c r="T61" s="57" t="s">
        <v>53</v>
      </c>
      <c r="V61" s="37">
        <v>59</v>
      </c>
      <c r="W61" s="37" t="str">
        <f t="shared" si="4"/>
        <v>宜蘭縣</v>
      </c>
      <c r="X61" s="44" t="s">
        <v>24</v>
      </c>
      <c r="Y61" s="44">
        <v>2</v>
      </c>
      <c r="Z61" s="44">
        <v>5049</v>
      </c>
      <c r="AA61" s="44" t="s">
        <v>8956</v>
      </c>
      <c r="AB61" s="44" t="s">
        <v>8957</v>
      </c>
      <c r="AC61" s="40">
        <v>44889.567361111112</v>
      </c>
      <c r="AD61" s="40">
        <v>44908.458333333343</v>
      </c>
      <c r="AF61" s="37">
        <v>59</v>
      </c>
      <c r="AG61" s="37" t="str">
        <f t="shared" si="5"/>
        <v>台北市</v>
      </c>
      <c r="AH61" s="44" t="s">
        <v>23</v>
      </c>
      <c r="AI61" s="45">
        <v>2</v>
      </c>
      <c r="AJ61" s="44">
        <v>2228</v>
      </c>
      <c r="AK61" s="44" t="s">
        <v>8958</v>
      </c>
      <c r="AL61" s="44" t="s">
        <v>8959</v>
      </c>
      <c r="AM61" s="40">
        <v>44820.688194444447</v>
      </c>
      <c r="AN61" s="40">
        <v>44854.458333333343</v>
      </c>
    </row>
    <row r="62" spans="4:40" ht="15.6" customHeight="1">
      <c r="D62" s="37">
        <v>60</v>
      </c>
      <c r="E62" s="38">
        <v>4882</v>
      </c>
      <c r="F62" s="39" t="s">
        <v>8960</v>
      </c>
      <c r="G62" s="39" t="s">
        <v>8546</v>
      </c>
      <c r="H62" s="39" t="s">
        <v>8961</v>
      </c>
      <c r="I62" s="38">
        <v>2</v>
      </c>
      <c r="J62" s="40">
        <v>44442.583333333343</v>
      </c>
      <c r="K62" s="40">
        <v>44607.4375</v>
      </c>
      <c r="M62" s="37">
        <v>10</v>
      </c>
      <c r="N62" s="45" t="s">
        <v>100</v>
      </c>
      <c r="O62" s="44" t="s">
        <v>7241</v>
      </c>
      <c r="P62" s="58" t="s">
        <v>7158</v>
      </c>
      <c r="Q62" s="58" t="s">
        <v>11</v>
      </c>
      <c r="R62" s="36">
        <v>0</v>
      </c>
      <c r="S62" s="40">
        <v>45310</v>
      </c>
      <c r="T62" s="57" t="s">
        <v>53</v>
      </c>
      <c r="V62" s="37">
        <v>60</v>
      </c>
      <c r="W62" s="37" t="str">
        <f t="shared" si="4"/>
        <v>屏東縣</v>
      </c>
      <c r="X62" s="44" t="s">
        <v>24</v>
      </c>
      <c r="Y62" s="44">
        <v>2</v>
      </c>
      <c r="Z62" s="44">
        <v>4707</v>
      </c>
      <c r="AA62" s="44" t="s">
        <v>8962</v>
      </c>
      <c r="AB62" s="44" t="s">
        <v>8963</v>
      </c>
      <c r="AC62" s="40">
        <v>44886.633333333331</v>
      </c>
      <c r="AD62" s="40">
        <v>44908.625</v>
      </c>
      <c r="AF62" s="37">
        <v>60</v>
      </c>
      <c r="AG62" s="37" t="str">
        <f t="shared" si="5"/>
        <v>桃園市</v>
      </c>
      <c r="AH62" s="44" t="s">
        <v>23</v>
      </c>
      <c r="AI62" s="45">
        <v>2</v>
      </c>
      <c r="AJ62" s="44">
        <v>4419</v>
      </c>
      <c r="AK62" s="44" t="s">
        <v>8964</v>
      </c>
      <c r="AL62" s="44" t="s">
        <v>8965</v>
      </c>
      <c r="AM62" s="40">
        <v>44845.477083333331</v>
      </c>
      <c r="AN62" s="40">
        <v>44854.625</v>
      </c>
    </row>
    <row r="63" spans="4:40" ht="15.6" customHeight="1">
      <c r="D63" s="37">
        <v>61</v>
      </c>
      <c r="E63" s="38">
        <v>4613</v>
      </c>
      <c r="F63" s="39" t="s">
        <v>8876</v>
      </c>
      <c r="G63" s="39" t="s">
        <v>8644</v>
      </c>
      <c r="H63" s="39" t="s">
        <v>8744</v>
      </c>
      <c r="I63" s="38">
        <v>2</v>
      </c>
      <c r="J63" s="40">
        <v>44441.541666666657</v>
      </c>
      <c r="K63" s="40">
        <v>44613.458333333343</v>
      </c>
      <c r="M63" s="37">
        <v>11</v>
      </c>
      <c r="N63" s="45" t="s">
        <v>70</v>
      </c>
      <c r="O63" s="44" t="s">
        <v>1936</v>
      </c>
      <c r="P63" s="58" t="s">
        <v>7158</v>
      </c>
      <c r="Q63" s="58" t="s">
        <v>11</v>
      </c>
      <c r="R63" s="36">
        <v>0</v>
      </c>
      <c r="S63" s="40">
        <v>45314</v>
      </c>
      <c r="T63" s="57" t="s">
        <v>53</v>
      </c>
      <c r="V63" s="37">
        <v>61</v>
      </c>
      <c r="W63" s="37" t="str">
        <f t="shared" si="4"/>
        <v>台中市</v>
      </c>
      <c r="X63" s="44" t="s">
        <v>24</v>
      </c>
      <c r="Y63" s="44">
        <v>2</v>
      </c>
      <c r="Z63" s="44">
        <v>5053</v>
      </c>
      <c r="AA63" s="44" t="s">
        <v>8966</v>
      </c>
      <c r="AB63" s="44" t="s">
        <v>8967</v>
      </c>
      <c r="AC63" s="40">
        <v>44886.7</v>
      </c>
      <c r="AD63" s="40">
        <v>44915.625</v>
      </c>
      <c r="AF63" s="37">
        <v>61</v>
      </c>
      <c r="AG63" s="37" t="str">
        <f t="shared" si="5"/>
        <v>新竹市</v>
      </c>
      <c r="AH63" s="44" t="s">
        <v>23</v>
      </c>
      <c r="AI63" s="45">
        <v>2</v>
      </c>
      <c r="AJ63" s="44" t="s">
        <v>8968</v>
      </c>
      <c r="AK63" s="44" t="s">
        <v>8969</v>
      </c>
      <c r="AL63" s="44" t="s">
        <v>8970</v>
      </c>
      <c r="AM63" s="40">
        <v>44838.604166666657</v>
      </c>
      <c r="AN63" s="40">
        <v>44858.625</v>
      </c>
    </row>
    <row r="64" spans="4:40" ht="15.6" customHeight="1">
      <c r="D64" s="37">
        <v>62</v>
      </c>
      <c r="E64" s="38">
        <v>3351</v>
      </c>
      <c r="F64" s="39" t="s">
        <v>8971</v>
      </c>
      <c r="G64" s="39" t="s">
        <v>8525</v>
      </c>
      <c r="H64" s="39" t="s">
        <v>8972</v>
      </c>
      <c r="I64" s="38">
        <v>2</v>
      </c>
      <c r="J64" s="40">
        <v>44452.4375</v>
      </c>
      <c r="K64" s="40">
        <v>44606.583333333343</v>
      </c>
      <c r="M64" s="37">
        <v>12</v>
      </c>
      <c r="N64" s="45" t="s">
        <v>101</v>
      </c>
      <c r="O64" s="44" t="s">
        <v>2271</v>
      </c>
      <c r="P64" s="58" t="s">
        <v>7158</v>
      </c>
      <c r="Q64" s="58" t="s">
        <v>6</v>
      </c>
      <c r="R64" s="36">
        <v>0</v>
      </c>
      <c r="S64" s="40">
        <v>45317</v>
      </c>
      <c r="T64" s="57" t="s">
        <v>53</v>
      </c>
      <c r="V64" s="37">
        <v>62</v>
      </c>
      <c r="W64" s="37" t="str">
        <f t="shared" si="4"/>
        <v>新竹縣</v>
      </c>
      <c r="X64" s="44" t="s">
        <v>24</v>
      </c>
      <c r="Y64" s="44">
        <v>2</v>
      </c>
      <c r="Z64" s="44">
        <v>5041</v>
      </c>
      <c r="AA64" s="44" t="s">
        <v>8973</v>
      </c>
      <c r="AB64" s="44" t="s">
        <v>8974</v>
      </c>
      <c r="AC64" s="40">
        <v>44897.511805555558</v>
      </c>
      <c r="AD64" s="40">
        <v>44917.458333333343</v>
      </c>
      <c r="AF64" s="37">
        <v>62</v>
      </c>
      <c r="AG64" s="37" t="str">
        <f t="shared" si="5"/>
        <v>台北市</v>
      </c>
      <c r="AH64" s="44" t="s">
        <v>23</v>
      </c>
      <c r="AI64" s="45">
        <v>2</v>
      </c>
      <c r="AJ64" s="44">
        <v>3836</v>
      </c>
      <c r="AK64" s="44" t="s">
        <v>8975</v>
      </c>
      <c r="AL64" s="44" t="s">
        <v>8976</v>
      </c>
      <c r="AM64" s="40">
        <v>44847.426388888889</v>
      </c>
      <c r="AN64" s="40">
        <v>44883.416666666657</v>
      </c>
    </row>
    <row r="65" spans="4:40" ht="15.6" customHeight="1">
      <c r="D65" s="37">
        <v>63</v>
      </c>
      <c r="E65" s="38">
        <v>2639</v>
      </c>
      <c r="F65" s="39" t="s">
        <v>8977</v>
      </c>
      <c r="G65" s="39" t="s">
        <v>8525</v>
      </c>
      <c r="H65" s="39" t="s">
        <v>8972</v>
      </c>
      <c r="I65" s="38">
        <v>2</v>
      </c>
      <c r="J65" s="40">
        <v>44452.458333333343</v>
      </c>
      <c r="K65" s="40">
        <v>44606.4375</v>
      </c>
      <c r="M65" s="37">
        <v>13</v>
      </c>
      <c r="N65" s="45" t="s">
        <v>8978</v>
      </c>
      <c r="O65" s="44" t="s">
        <v>8979</v>
      </c>
      <c r="P65" s="58" t="s">
        <v>8523</v>
      </c>
      <c r="Q65" s="58" t="s">
        <v>8538</v>
      </c>
      <c r="R65" s="36">
        <v>0</v>
      </c>
      <c r="S65" s="40">
        <v>45309</v>
      </c>
      <c r="T65" s="57" t="s">
        <v>53</v>
      </c>
      <c r="V65" s="37">
        <v>63</v>
      </c>
      <c r="W65" s="37" t="str">
        <f t="shared" si="4"/>
        <v>桃園市</v>
      </c>
      <c r="X65" s="44" t="s">
        <v>24</v>
      </c>
      <c r="Y65" s="44">
        <v>2</v>
      </c>
      <c r="Z65" s="44">
        <v>5031</v>
      </c>
      <c r="AA65" s="44" t="s">
        <v>3631</v>
      </c>
      <c r="AB65" s="44" t="s">
        <v>8980</v>
      </c>
      <c r="AC65" s="40">
        <v>44900.70416666667</v>
      </c>
      <c r="AD65" s="40">
        <v>44922.458333333343</v>
      </c>
      <c r="AF65" s="37">
        <v>63</v>
      </c>
      <c r="AG65" s="37" t="str">
        <f t="shared" si="5"/>
        <v>桃園市</v>
      </c>
      <c r="AH65" s="44" t="s">
        <v>23</v>
      </c>
      <c r="AI65" s="45">
        <v>2</v>
      </c>
      <c r="AJ65" s="44">
        <v>2628</v>
      </c>
      <c r="AK65" s="44" t="s">
        <v>8981</v>
      </c>
      <c r="AL65" s="44" t="s">
        <v>8982</v>
      </c>
      <c r="AM65" s="40">
        <v>44881.411111111112</v>
      </c>
      <c r="AN65" s="40">
        <v>44895.625</v>
      </c>
    </row>
    <row r="66" spans="4:40" ht="15.6" customHeight="1">
      <c r="D66" s="37">
        <v>64</v>
      </c>
      <c r="E66" s="38">
        <v>3643</v>
      </c>
      <c r="F66" s="39" t="s">
        <v>8983</v>
      </c>
      <c r="G66" s="39" t="s">
        <v>8523</v>
      </c>
      <c r="H66" s="39" t="s">
        <v>8984</v>
      </c>
      <c r="I66" s="38">
        <v>2</v>
      </c>
      <c r="J66" s="40">
        <v>44452.604166666657</v>
      </c>
      <c r="K66" s="40">
        <v>44614.583333333343</v>
      </c>
      <c r="M66" s="37">
        <v>14</v>
      </c>
      <c r="N66" s="45" t="s">
        <v>8985</v>
      </c>
      <c r="O66" s="44" t="s">
        <v>8986</v>
      </c>
      <c r="P66" s="58" t="s">
        <v>7158</v>
      </c>
      <c r="Q66" s="58" t="s">
        <v>8594</v>
      </c>
      <c r="R66" s="36">
        <v>0</v>
      </c>
      <c r="S66" s="40">
        <v>45316</v>
      </c>
      <c r="T66" s="57" t="s">
        <v>53</v>
      </c>
      <c r="V66" s="37">
        <v>64</v>
      </c>
      <c r="W66" s="37" t="str">
        <f t="shared" si="4"/>
        <v>新竹縣</v>
      </c>
      <c r="X66" s="44" t="s">
        <v>24</v>
      </c>
      <c r="Y66" s="44">
        <v>2</v>
      </c>
      <c r="Z66" s="44">
        <v>5051</v>
      </c>
      <c r="AA66" s="44" t="s">
        <v>8987</v>
      </c>
      <c r="AB66" s="44" t="s">
        <v>8988</v>
      </c>
      <c r="AC66" s="40">
        <v>44916.724999999999</v>
      </c>
      <c r="AD66" s="40">
        <v>44931.458333333343</v>
      </c>
      <c r="AF66" s="37">
        <v>64</v>
      </c>
      <c r="AG66" s="37" t="str">
        <f t="shared" si="5"/>
        <v/>
      </c>
      <c r="AH66" s="44" t="s">
        <v>23</v>
      </c>
      <c r="AI66" s="45">
        <v>1</v>
      </c>
      <c r="AJ66" s="44" t="s">
        <v>8989</v>
      </c>
      <c r="AK66" s="44" t="s">
        <v>8990</v>
      </c>
      <c r="AL66" s="44" t="s">
        <v>8991</v>
      </c>
      <c r="AM66" s="40">
        <v>44888.458333333343</v>
      </c>
      <c r="AN66" s="40">
        <v>44901.458333333343</v>
      </c>
    </row>
    <row r="67" spans="4:40" ht="15.6" customHeight="1">
      <c r="D67" s="37">
        <v>65</v>
      </c>
      <c r="E67" s="38" t="s">
        <v>8992</v>
      </c>
      <c r="F67" s="39" t="s">
        <v>8993</v>
      </c>
      <c r="G67" s="39" t="s">
        <v>8525</v>
      </c>
      <c r="H67" s="39" t="s">
        <v>8526</v>
      </c>
      <c r="I67" s="38">
        <v>2</v>
      </c>
      <c r="J67" s="40">
        <v>44453.4375</v>
      </c>
      <c r="K67" s="40">
        <v>44607.4375</v>
      </c>
      <c r="M67" s="37">
        <v>15</v>
      </c>
      <c r="N67" s="45" t="s">
        <v>71</v>
      </c>
      <c r="O67" s="44" t="s">
        <v>3624</v>
      </c>
      <c r="P67" s="58" t="s">
        <v>8555</v>
      </c>
      <c r="Q67" s="58" t="s">
        <v>9</v>
      </c>
      <c r="R67" s="36">
        <v>0</v>
      </c>
      <c r="S67" s="40">
        <v>45307</v>
      </c>
      <c r="T67" s="57" t="s">
        <v>53</v>
      </c>
      <c r="V67" s="37">
        <v>65</v>
      </c>
      <c r="W67" s="37" t="str">
        <f t="shared" ref="W67:W98" si="6">LEFT(AB67,3)</f>
        <v>屏東縣</v>
      </c>
      <c r="X67" s="44" t="s">
        <v>24</v>
      </c>
      <c r="Y67" s="44">
        <v>2</v>
      </c>
      <c r="Z67" s="44">
        <v>4942</v>
      </c>
      <c r="AA67" s="44" t="s">
        <v>8994</v>
      </c>
      <c r="AB67" s="44" t="s">
        <v>8995</v>
      </c>
      <c r="AC67" s="40">
        <v>44916.443749999999</v>
      </c>
      <c r="AD67" s="40">
        <v>44935.625</v>
      </c>
      <c r="AF67" s="37">
        <v>65</v>
      </c>
      <c r="AG67" s="37" t="str">
        <f t="shared" si="5"/>
        <v/>
      </c>
      <c r="AH67" s="44" t="s">
        <v>23</v>
      </c>
      <c r="AI67" s="45">
        <v>1</v>
      </c>
      <c r="AJ67" s="44" t="s">
        <v>8996</v>
      </c>
      <c r="AK67" s="44" t="s">
        <v>8997</v>
      </c>
      <c r="AL67" s="44" t="s">
        <v>8998</v>
      </c>
      <c r="AM67" s="40">
        <v>44888.459722222222</v>
      </c>
      <c r="AN67" s="40">
        <v>44901.458333333343</v>
      </c>
    </row>
    <row r="68" spans="4:40" ht="15.6" customHeight="1">
      <c r="D68" s="37">
        <v>66</v>
      </c>
      <c r="E68" s="38">
        <v>3870</v>
      </c>
      <c r="F68" s="39" t="s">
        <v>8999</v>
      </c>
      <c r="G68" s="39" t="s">
        <v>8525</v>
      </c>
      <c r="H68" s="39" t="s">
        <v>8526</v>
      </c>
      <c r="I68" s="38">
        <v>2</v>
      </c>
      <c r="J68" s="40">
        <v>44453.5625</v>
      </c>
      <c r="K68" s="40">
        <v>44608.4375</v>
      </c>
      <c r="M68" s="37">
        <v>16</v>
      </c>
      <c r="N68" s="45" t="s">
        <v>72</v>
      </c>
      <c r="O68" s="44" t="s">
        <v>3649</v>
      </c>
      <c r="P68" s="58" t="s">
        <v>8555</v>
      </c>
      <c r="Q68" s="58" t="s">
        <v>9</v>
      </c>
      <c r="R68" s="36">
        <v>0</v>
      </c>
      <c r="S68" s="40">
        <v>45307</v>
      </c>
      <c r="T68" s="57" t="s">
        <v>53</v>
      </c>
      <c r="V68" s="37">
        <v>66</v>
      </c>
      <c r="W68" s="37" t="str">
        <f t="shared" si="6"/>
        <v>新北市</v>
      </c>
      <c r="X68" s="44" t="s">
        <v>24</v>
      </c>
      <c r="Y68" s="44">
        <v>2</v>
      </c>
      <c r="Z68" s="44">
        <v>5052</v>
      </c>
      <c r="AA68" s="44" t="s">
        <v>9000</v>
      </c>
      <c r="AB68" s="44" t="s">
        <v>9001</v>
      </c>
      <c r="AC68" s="40">
        <v>44917.458333333343</v>
      </c>
      <c r="AD68" s="40">
        <v>44936.458333333343</v>
      </c>
      <c r="AF68" s="37">
        <v>66</v>
      </c>
      <c r="AG68" s="37" t="str">
        <f t="shared" si="5"/>
        <v/>
      </c>
      <c r="AH68" s="44" t="s">
        <v>23</v>
      </c>
      <c r="AI68" s="45">
        <v>1</v>
      </c>
      <c r="AJ68" s="44" t="s">
        <v>3912</v>
      </c>
      <c r="AK68" s="44" t="s">
        <v>9002</v>
      </c>
      <c r="AL68" s="44" t="s">
        <v>9003</v>
      </c>
      <c r="AM68" s="40">
        <v>44888.493750000001</v>
      </c>
      <c r="AN68" s="40">
        <v>44901.458333333343</v>
      </c>
    </row>
    <row r="69" spans="4:40" ht="15.6" customHeight="1">
      <c r="D69" s="37">
        <v>67</v>
      </c>
      <c r="E69" s="38">
        <v>4585</v>
      </c>
      <c r="F69" s="39" t="s">
        <v>9004</v>
      </c>
      <c r="G69" s="39" t="s">
        <v>8528</v>
      </c>
      <c r="H69" s="39" t="s">
        <v>8529</v>
      </c>
      <c r="I69" s="38">
        <v>2</v>
      </c>
      <c r="J69" s="40">
        <v>44454.458333333343</v>
      </c>
      <c r="K69" s="40">
        <v>44578.4375</v>
      </c>
      <c r="M69" s="37">
        <v>17</v>
      </c>
      <c r="N69" s="45" t="s">
        <v>9005</v>
      </c>
      <c r="O69" s="44" t="s">
        <v>9006</v>
      </c>
      <c r="P69" s="58" t="s">
        <v>8555</v>
      </c>
      <c r="Q69" s="58" t="s">
        <v>8628</v>
      </c>
      <c r="R69" s="36">
        <v>0</v>
      </c>
      <c r="S69" s="40">
        <v>45321</v>
      </c>
      <c r="T69" s="57" t="s">
        <v>53</v>
      </c>
      <c r="V69" s="37">
        <v>67</v>
      </c>
      <c r="W69" s="37" t="str">
        <f t="shared" si="6"/>
        <v>台中市</v>
      </c>
      <c r="X69" s="44" t="s">
        <v>24</v>
      </c>
      <c r="Y69" s="44">
        <v>2</v>
      </c>
      <c r="Z69" s="44">
        <v>4994</v>
      </c>
      <c r="AA69" s="44" t="s">
        <v>9007</v>
      </c>
      <c r="AB69" s="44" t="s">
        <v>9008</v>
      </c>
      <c r="AC69" s="40">
        <v>44923.489583333343</v>
      </c>
      <c r="AD69" s="40">
        <v>44936.625</v>
      </c>
      <c r="AF69" s="37">
        <v>67</v>
      </c>
      <c r="AG69" s="37" t="str">
        <f t="shared" si="5"/>
        <v/>
      </c>
      <c r="AH69" s="44" t="s">
        <v>23</v>
      </c>
      <c r="AI69" s="45">
        <v>1</v>
      </c>
      <c r="AJ69" s="44" t="s">
        <v>9009</v>
      </c>
      <c r="AK69" s="44" t="s">
        <v>9010</v>
      </c>
      <c r="AL69" s="44" t="s">
        <v>9011</v>
      </c>
      <c r="AM69" s="40">
        <v>44888.569444444453</v>
      </c>
      <c r="AN69" s="40">
        <v>44901.458333333343</v>
      </c>
    </row>
    <row r="70" spans="4:40" ht="15.6" customHeight="1">
      <c r="D70" s="37">
        <v>68</v>
      </c>
      <c r="E70" s="38" t="s">
        <v>9012</v>
      </c>
      <c r="F70" s="39" t="s">
        <v>9013</v>
      </c>
      <c r="G70" s="39" t="s">
        <v>8525</v>
      </c>
      <c r="H70" s="39" t="s">
        <v>8526</v>
      </c>
      <c r="I70" s="38">
        <v>2</v>
      </c>
      <c r="J70" s="40">
        <v>44454.458333333343</v>
      </c>
      <c r="K70" s="40">
        <v>44608.416666666657</v>
      </c>
      <c r="M70" s="37">
        <v>18</v>
      </c>
      <c r="N70" s="45" t="s">
        <v>9014</v>
      </c>
      <c r="O70" s="44" t="s">
        <v>9015</v>
      </c>
      <c r="P70" s="58" t="s">
        <v>8555</v>
      </c>
      <c r="Q70" s="58" t="s">
        <v>8630</v>
      </c>
      <c r="R70" s="36">
        <v>0</v>
      </c>
      <c r="S70" s="40">
        <v>45321</v>
      </c>
      <c r="T70" s="57" t="s">
        <v>53</v>
      </c>
      <c r="V70" s="37">
        <v>68</v>
      </c>
      <c r="W70" s="37" t="str">
        <f t="shared" si="6"/>
        <v>桃園市</v>
      </c>
      <c r="X70" s="44" t="s">
        <v>24</v>
      </c>
      <c r="Y70" s="44">
        <v>2</v>
      </c>
      <c r="Z70" s="44">
        <v>5054</v>
      </c>
      <c r="AA70" s="44" t="s">
        <v>9016</v>
      </c>
      <c r="AB70" s="44" t="s">
        <v>9017</v>
      </c>
      <c r="AC70" s="40">
        <v>44922.480555555558</v>
      </c>
      <c r="AD70" s="40">
        <v>44938.458333333343</v>
      </c>
      <c r="AF70" s="37">
        <v>68</v>
      </c>
      <c r="AG70" s="37" t="str">
        <f t="shared" si="5"/>
        <v/>
      </c>
      <c r="AH70" s="44" t="s">
        <v>23</v>
      </c>
      <c r="AI70" s="45">
        <v>1</v>
      </c>
      <c r="AJ70" s="44" t="s">
        <v>9018</v>
      </c>
      <c r="AK70" s="44" t="s">
        <v>9019</v>
      </c>
      <c r="AL70" s="44" t="s">
        <v>9020</v>
      </c>
      <c r="AM70" s="40">
        <v>44888.569444444453</v>
      </c>
      <c r="AN70" s="40">
        <v>44901.458333333343</v>
      </c>
    </row>
    <row r="71" spans="4:40" ht="15.6" customHeight="1">
      <c r="D71" s="37">
        <v>69</v>
      </c>
      <c r="E71" s="38">
        <v>4536</v>
      </c>
      <c r="F71" s="39" t="s">
        <v>2958</v>
      </c>
      <c r="G71" s="39" t="s">
        <v>7158</v>
      </c>
      <c r="H71" s="39" t="s">
        <v>15</v>
      </c>
      <c r="I71" s="38">
        <v>2</v>
      </c>
      <c r="J71" s="40">
        <v>44455.4375</v>
      </c>
      <c r="K71" s="40">
        <v>44610.4375</v>
      </c>
      <c r="M71" s="37">
        <v>19</v>
      </c>
      <c r="N71" s="45" t="s">
        <v>9021</v>
      </c>
      <c r="O71" s="44" t="s">
        <v>8705</v>
      </c>
      <c r="P71" s="58" t="s">
        <v>8546</v>
      </c>
      <c r="Q71" s="58" t="s">
        <v>8706</v>
      </c>
      <c r="R71" s="36">
        <v>0</v>
      </c>
      <c r="S71" s="40">
        <v>45308</v>
      </c>
      <c r="T71" s="57" t="s">
        <v>53</v>
      </c>
      <c r="V71" s="37">
        <v>69</v>
      </c>
      <c r="W71" s="37" t="str">
        <f t="shared" si="6"/>
        <v>彰化縣</v>
      </c>
      <c r="X71" s="44" t="s">
        <v>24</v>
      </c>
      <c r="Y71" s="44">
        <v>2</v>
      </c>
      <c r="Z71" s="44">
        <v>5045</v>
      </c>
      <c r="AA71" s="44" t="s">
        <v>9022</v>
      </c>
      <c r="AB71" s="44" t="s">
        <v>9023</v>
      </c>
      <c r="AC71" s="40">
        <v>44923.581250000003</v>
      </c>
      <c r="AD71" s="40">
        <v>44938.625</v>
      </c>
      <c r="AF71" s="37">
        <v>69</v>
      </c>
      <c r="AG71" s="37" t="str">
        <f t="shared" si="5"/>
        <v/>
      </c>
      <c r="AH71" s="44" t="s">
        <v>23</v>
      </c>
      <c r="AI71" s="45">
        <v>1</v>
      </c>
      <c r="AJ71" s="44" t="s">
        <v>9024</v>
      </c>
      <c r="AK71" s="44" t="s">
        <v>8736</v>
      </c>
      <c r="AL71" s="44" t="s">
        <v>9025</v>
      </c>
      <c r="AM71" s="40">
        <v>44902.603472222218</v>
      </c>
      <c r="AN71" s="40">
        <v>44915.416666666657</v>
      </c>
    </row>
    <row r="72" spans="4:40" ht="15.6" customHeight="1">
      <c r="D72" s="37">
        <v>70</v>
      </c>
      <c r="E72" s="38">
        <v>4617</v>
      </c>
      <c r="F72" s="39" t="s">
        <v>9026</v>
      </c>
      <c r="G72" s="39" t="s">
        <v>8525</v>
      </c>
      <c r="H72" s="39" t="s">
        <v>9027</v>
      </c>
      <c r="I72" s="38">
        <v>2</v>
      </c>
      <c r="J72" s="40">
        <v>44455.5625</v>
      </c>
      <c r="K72" s="40">
        <v>44613.583333333343</v>
      </c>
      <c r="M72" s="37">
        <v>20</v>
      </c>
      <c r="N72" s="45" t="s">
        <v>9028</v>
      </c>
      <c r="O72" s="44" t="s">
        <v>8728</v>
      </c>
      <c r="P72" s="58" t="s">
        <v>8600</v>
      </c>
      <c r="Q72" s="58" t="s">
        <v>8694</v>
      </c>
      <c r="R72" s="36">
        <v>0</v>
      </c>
      <c r="S72" s="40">
        <v>45309</v>
      </c>
      <c r="T72" s="57" t="s">
        <v>53</v>
      </c>
      <c r="V72" s="37">
        <v>70</v>
      </c>
      <c r="W72" s="37" t="str">
        <f t="shared" si="6"/>
        <v>新北市</v>
      </c>
      <c r="X72" s="44" t="s">
        <v>24</v>
      </c>
      <c r="Y72" s="44">
        <v>2</v>
      </c>
      <c r="Z72" s="44">
        <v>5057</v>
      </c>
      <c r="AA72" s="44" t="s">
        <v>1394</v>
      </c>
      <c r="AB72" s="44" t="s">
        <v>7276</v>
      </c>
      <c r="AC72" s="40">
        <v>44930.443055555559</v>
      </c>
      <c r="AD72" s="40">
        <v>44943.458333333343</v>
      </c>
      <c r="AF72" s="37">
        <v>70</v>
      </c>
      <c r="AG72" s="37" t="str">
        <f t="shared" si="5"/>
        <v>桃園市</v>
      </c>
      <c r="AH72" s="44" t="s">
        <v>23</v>
      </c>
      <c r="AI72" s="45">
        <v>2</v>
      </c>
      <c r="AJ72" s="44" t="s">
        <v>9029</v>
      </c>
      <c r="AK72" s="44" t="s">
        <v>9030</v>
      </c>
      <c r="AL72" s="44" t="s">
        <v>9031</v>
      </c>
      <c r="AM72" s="40">
        <v>44902.588194444441</v>
      </c>
      <c r="AN72" s="40">
        <v>44921.625</v>
      </c>
    </row>
    <row r="73" spans="4:40" ht="15.6" customHeight="1">
      <c r="D73" s="37">
        <v>71</v>
      </c>
      <c r="E73" s="38">
        <v>3597</v>
      </c>
      <c r="F73" s="39" t="s">
        <v>9032</v>
      </c>
      <c r="G73" s="39" t="s">
        <v>8525</v>
      </c>
      <c r="H73" s="39" t="s">
        <v>8692</v>
      </c>
      <c r="I73" s="38">
        <v>2</v>
      </c>
      <c r="J73" s="40">
        <v>44456.4375</v>
      </c>
      <c r="K73" s="40">
        <v>44609.583333333343</v>
      </c>
      <c r="M73" s="37">
        <v>21</v>
      </c>
      <c r="N73" s="45" t="s">
        <v>9033</v>
      </c>
      <c r="O73" s="44" t="s">
        <v>9034</v>
      </c>
      <c r="P73" s="58" t="s">
        <v>8600</v>
      </c>
      <c r="Q73" s="58" t="s">
        <v>8820</v>
      </c>
      <c r="R73" s="36">
        <v>0</v>
      </c>
      <c r="S73" s="40">
        <v>45310</v>
      </c>
      <c r="T73" s="57" t="s">
        <v>53</v>
      </c>
      <c r="V73" s="37">
        <v>71</v>
      </c>
      <c r="W73" s="37" t="str">
        <f t="shared" si="6"/>
        <v>新北市</v>
      </c>
      <c r="X73" s="44" t="s">
        <v>24</v>
      </c>
      <c r="Y73" s="44">
        <v>2</v>
      </c>
      <c r="Z73" s="44">
        <v>4979</v>
      </c>
      <c r="AA73" s="44" t="s">
        <v>9035</v>
      </c>
      <c r="AB73" s="44" t="s">
        <v>9036</v>
      </c>
      <c r="AC73" s="40">
        <v>44945.470138888893</v>
      </c>
      <c r="AD73" s="40">
        <v>44970.458333333343</v>
      </c>
      <c r="AF73" s="37">
        <v>71</v>
      </c>
      <c r="AG73" s="37" t="str">
        <f t="shared" si="5"/>
        <v>苗栗縣</v>
      </c>
      <c r="AH73" s="44" t="s">
        <v>23</v>
      </c>
      <c r="AI73" s="45">
        <v>2</v>
      </c>
      <c r="AJ73" s="44">
        <v>4018</v>
      </c>
      <c r="AK73" s="44" t="s">
        <v>9037</v>
      </c>
      <c r="AL73" s="44" t="s">
        <v>9038</v>
      </c>
      <c r="AM73" s="40">
        <v>44897.621527777781</v>
      </c>
      <c r="AN73" s="40">
        <v>44922.458333333343</v>
      </c>
    </row>
    <row r="74" spans="4:40" ht="15.6" customHeight="1">
      <c r="D74" s="37">
        <v>72</v>
      </c>
      <c r="E74" s="38">
        <v>4633</v>
      </c>
      <c r="F74" s="39" t="s">
        <v>9039</v>
      </c>
      <c r="G74" s="39" t="s">
        <v>8525</v>
      </c>
      <c r="H74" s="39" t="s">
        <v>8972</v>
      </c>
      <c r="I74" s="38">
        <v>2</v>
      </c>
      <c r="J74" s="40">
        <v>44456.458333333343</v>
      </c>
      <c r="K74" s="40">
        <v>44606.416666666657</v>
      </c>
      <c r="M74" s="37">
        <v>22</v>
      </c>
      <c r="N74" s="45" t="s">
        <v>9040</v>
      </c>
      <c r="O74" s="44" t="s">
        <v>9041</v>
      </c>
      <c r="P74" s="58" t="s">
        <v>8546</v>
      </c>
      <c r="Q74" s="58" t="s">
        <v>8715</v>
      </c>
      <c r="R74" s="36">
        <v>0</v>
      </c>
      <c r="S74" s="40">
        <v>45314</v>
      </c>
      <c r="T74" s="57" t="s">
        <v>53</v>
      </c>
      <c r="V74" s="37">
        <v>72</v>
      </c>
      <c r="W74" s="37" t="str">
        <f t="shared" si="6"/>
        <v>桃園市</v>
      </c>
      <c r="X74" s="44" t="s">
        <v>24</v>
      </c>
      <c r="Y74" s="44">
        <v>2</v>
      </c>
      <c r="Z74" s="44">
        <v>5050</v>
      </c>
      <c r="AA74" s="44" t="s">
        <v>9042</v>
      </c>
      <c r="AB74" s="44" t="s">
        <v>9043</v>
      </c>
      <c r="AC74" s="40">
        <v>44959.445138888892</v>
      </c>
      <c r="AD74" s="40">
        <v>44977.458333333343</v>
      </c>
      <c r="AF74" s="37">
        <v>72</v>
      </c>
      <c r="AG74" s="37" t="str">
        <f t="shared" si="5"/>
        <v>新北市</v>
      </c>
      <c r="AH74" s="44" t="s">
        <v>23</v>
      </c>
      <c r="AI74" s="45">
        <v>2</v>
      </c>
      <c r="AJ74" s="44">
        <v>5046</v>
      </c>
      <c r="AK74" s="44" t="s">
        <v>8936</v>
      </c>
      <c r="AL74" s="44" t="s">
        <v>8937</v>
      </c>
      <c r="AM74" s="40">
        <v>44916.502083333333</v>
      </c>
      <c r="AN74" s="40">
        <v>44922.625</v>
      </c>
    </row>
    <row r="75" spans="4:40" ht="15.6" customHeight="1">
      <c r="D75" s="37">
        <v>73</v>
      </c>
      <c r="E75" s="38">
        <v>3676</v>
      </c>
      <c r="F75" s="39" t="s">
        <v>9044</v>
      </c>
      <c r="G75" s="39" t="s">
        <v>7158</v>
      </c>
      <c r="H75" s="39" t="s">
        <v>7</v>
      </c>
      <c r="I75" s="38">
        <v>2</v>
      </c>
      <c r="J75" s="40">
        <v>44452.583333333343</v>
      </c>
      <c r="K75" s="40">
        <v>44607.395833333343</v>
      </c>
      <c r="M75" s="37">
        <v>23</v>
      </c>
      <c r="N75" s="45" t="s">
        <v>9045</v>
      </c>
      <c r="O75" s="44" t="s">
        <v>9046</v>
      </c>
      <c r="P75" s="58" t="s">
        <v>8546</v>
      </c>
      <c r="Q75" s="58" t="s">
        <v>8547</v>
      </c>
      <c r="R75" s="36">
        <v>0</v>
      </c>
      <c r="S75" s="40">
        <v>45322</v>
      </c>
      <c r="T75" s="57" t="s">
        <v>53</v>
      </c>
      <c r="V75" s="37">
        <v>73</v>
      </c>
      <c r="W75" s="37" t="str">
        <f t="shared" si="6"/>
        <v>新北市</v>
      </c>
      <c r="X75" s="44" t="s">
        <v>24</v>
      </c>
      <c r="Y75" s="44">
        <v>2</v>
      </c>
      <c r="Z75" s="44">
        <v>5060</v>
      </c>
      <c r="AA75" s="44" t="s">
        <v>1103</v>
      </c>
      <c r="AB75" s="44" t="s">
        <v>7234</v>
      </c>
      <c r="AC75" s="40">
        <v>44961.62777777778</v>
      </c>
      <c r="AD75" s="40">
        <v>44977.458333333343</v>
      </c>
      <c r="AF75" s="37">
        <v>73</v>
      </c>
      <c r="AG75" s="37" t="str">
        <f t="shared" si="5"/>
        <v/>
      </c>
      <c r="AH75" s="44" t="s">
        <v>23</v>
      </c>
      <c r="AI75" s="45">
        <v>1</v>
      </c>
      <c r="AJ75" s="44" t="s">
        <v>9047</v>
      </c>
      <c r="AK75" s="44" t="s">
        <v>8700</v>
      </c>
      <c r="AL75" s="44" t="s">
        <v>9048</v>
      </c>
      <c r="AM75" s="40">
        <v>44911.426388888889</v>
      </c>
      <c r="AN75" s="40">
        <v>44925.458333333343</v>
      </c>
    </row>
    <row r="76" spans="4:40" ht="15.6" customHeight="1">
      <c r="D76" s="37">
        <v>74</v>
      </c>
      <c r="E76" s="38">
        <v>4586</v>
      </c>
      <c r="F76" s="39" t="s">
        <v>720</v>
      </c>
      <c r="G76" s="39" t="s">
        <v>7158</v>
      </c>
      <c r="H76" s="39" t="s">
        <v>7</v>
      </c>
      <c r="I76" s="38">
        <v>2</v>
      </c>
      <c r="J76" s="40">
        <v>44452.583333333343</v>
      </c>
      <c r="K76" s="40">
        <v>44608.416666666657</v>
      </c>
      <c r="M76" s="37">
        <v>24</v>
      </c>
      <c r="N76" s="45" t="s">
        <v>9049</v>
      </c>
      <c r="O76" s="44" t="s">
        <v>9050</v>
      </c>
      <c r="P76" s="58" t="s">
        <v>8600</v>
      </c>
      <c r="Q76" s="58" t="s">
        <v>8694</v>
      </c>
      <c r="R76" s="36">
        <v>0</v>
      </c>
      <c r="S76" s="40">
        <v>45313</v>
      </c>
      <c r="T76" s="57" t="s">
        <v>53</v>
      </c>
      <c r="V76" s="37">
        <v>74</v>
      </c>
      <c r="W76" s="37" t="str">
        <f t="shared" si="6"/>
        <v>高雄市</v>
      </c>
      <c r="X76" s="44" t="s">
        <v>24</v>
      </c>
      <c r="Y76" s="44">
        <v>2</v>
      </c>
      <c r="Z76" s="44">
        <v>5078</v>
      </c>
      <c r="AA76" s="44" t="s">
        <v>9051</v>
      </c>
      <c r="AB76" s="44" t="s">
        <v>9052</v>
      </c>
      <c r="AC76" s="40">
        <v>44965.588888888888</v>
      </c>
      <c r="AD76" s="40">
        <v>44977.625</v>
      </c>
      <c r="AF76" s="37">
        <v>74</v>
      </c>
      <c r="AG76" s="37" t="str">
        <f t="shared" si="5"/>
        <v/>
      </c>
      <c r="AH76" s="44" t="s">
        <v>23</v>
      </c>
      <c r="AI76" s="45">
        <v>1</v>
      </c>
      <c r="AJ76" s="44" t="s">
        <v>9053</v>
      </c>
      <c r="AK76" s="44" t="s">
        <v>8722</v>
      </c>
      <c r="AL76" s="44" t="s">
        <v>9054</v>
      </c>
      <c r="AM76" s="40">
        <v>44911.426388888889</v>
      </c>
      <c r="AN76" s="40">
        <v>44925.583333333343</v>
      </c>
    </row>
    <row r="77" spans="4:40" ht="15.6" customHeight="1">
      <c r="D77" s="37">
        <v>75</v>
      </c>
      <c r="E77" s="38">
        <v>3811</v>
      </c>
      <c r="F77" s="39" t="s">
        <v>9055</v>
      </c>
      <c r="G77" s="39" t="s">
        <v>7158</v>
      </c>
      <c r="H77" s="39" t="s">
        <v>7</v>
      </c>
      <c r="I77" s="38">
        <v>2</v>
      </c>
      <c r="J77" s="40">
        <v>44453.416666666657</v>
      </c>
      <c r="K77" s="40">
        <v>44607.416666666657</v>
      </c>
      <c r="M77" s="37">
        <v>25</v>
      </c>
      <c r="N77" s="45" t="s">
        <v>9056</v>
      </c>
      <c r="O77" s="44" t="s">
        <v>9057</v>
      </c>
      <c r="P77" s="58" t="s">
        <v>8546</v>
      </c>
      <c r="Q77" s="58" t="s">
        <v>9058</v>
      </c>
      <c r="R77" s="36">
        <v>0</v>
      </c>
      <c r="S77" s="40">
        <v>45315</v>
      </c>
      <c r="T77" s="57" t="s">
        <v>53</v>
      </c>
      <c r="V77" s="37">
        <v>75</v>
      </c>
      <c r="W77" s="37" t="str">
        <f t="shared" si="6"/>
        <v>高雄市</v>
      </c>
      <c r="X77" s="44" t="s">
        <v>24</v>
      </c>
      <c r="Y77" s="44">
        <v>2</v>
      </c>
      <c r="Z77" s="44">
        <v>5077</v>
      </c>
      <c r="AA77" s="44" t="s">
        <v>9059</v>
      </c>
      <c r="AB77" s="44" t="s">
        <v>9060</v>
      </c>
      <c r="AC77" s="40">
        <v>44965.451388888891</v>
      </c>
      <c r="AD77" s="40">
        <v>44978.625</v>
      </c>
      <c r="AF77" s="37">
        <v>75</v>
      </c>
      <c r="AG77" s="37" t="str">
        <f t="shared" si="5"/>
        <v>台北市</v>
      </c>
      <c r="AH77" s="44" t="s">
        <v>23</v>
      </c>
      <c r="AI77" s="45">
        <v>2</v>
      </c>
      <c r="AJ77" s="44">
        <v>4969</v>
      </c>
      <c r="AK77" s="44" t="s">
        <v>9061</v>
      </c>
      <c r="AL77" s="44" t="s">
        <v>9062</v>
      </c>
      <c r="AM77" s="40">
        <v>44915.584722222222</v>
      </c>
      <c r="AN77" s="40">
        <v>44929.625</v>
      </c>
    </row>
    <row r="78" spans="4:40" ht="15.6" customHeight="1">
      <c r="D78" s="37">
        <v>76</v>
      </c>
      <c r="E78" s="38">
        <v>4652</v>
      </c>
      <c r="F78" s="39" t="s">
        <v>9063</v>
      </c>
      <c r="G78" s="39" t="s">
        <v>7158</v>
      </c>
      <c r="H78" s="39" t="s">
        <v>7</v>
      </c>
      <c r="I78" s="38">
        <v>2</v>
      </c>
      <c r="J78" s="40">
        <v>44453.416666666657</v>
      </c>
      <c r="K78" s="40">
        <v>44608.4375</v>
      </c>
      <c r="M78" s="37">
        <v>26</v>
      </c>
      <c r="N78" s="45" t="s">
        <v>9064</v>
      </c>
      <c r="O78" s="44" t="s">
        <v>9065</v>
      </c>
      <c r="P78" s="58" t="s">
        <v>8546</v>
      </c>
      <c r="Q78" s="58" t="s">
        <v>8677</v>
      </c>
      <c r="R78" s="36">
        <v>0</v>
      </c>
      <c r="S78" s="40">
        <v>45316</v>
      </c>
      <c r="T78" s="57" t="s">
        <v>53</v>
      </c>
      <c r="V78" s="37">
        <v>76</v>
      </c>
      <c r="W78" s="37" t="str">
        <f t="shared" si="6"/>
        <v>高雄市</v>
      </c>
      <c r="X78" s="44" t="s">
        <v>24</v>
      </c>
      <c r="Y78" s="44">
        <v>2</v>
      </c>
      <c r="Z78" s="44">
        <v>5076</v>
      </c>
      <c r="AA78" s="44" t="s">
        <v>9066</v>
      </c>
      <c r="AB78" s="44" t="s">
        <v>9067</v>
      </c>
      <c r="AC78" s="40">
        <v>44964.47152777778</v>
      </c>
      <c r="AD78" s="40">
        <v>44979.625</v>
      </c>
      <c r="AF78" s="37">
        <v>76</v>
      </c>
      <c r="AG78" s="37" t="str">
        <f t="shared" si="5"/>
        <v>台南市</v>
      </c>
      <c r="AH78" s="44" t="s">
        <v>23</v>
      </c>
      <c r="AI78" s="45">
        <v>2</v>
      </c>
      <c r="AJ78" s="44">
        <v>4458</v>
      </c>
      <c r="AK78" s="44" t="s">
        <v>9068</v>
      </c>
      <c r="AL78" s="44" t="s">
        <v>9069</v>
      </c>
      <c r="AM78" s="40">
        <v>44909.443749999999</v>
      </c>
      <c r="AN78" s="40">
        <v>44930.458333333343</v>
      </c>
    </row>
    <row r="79" spans="4:40" ht="15.6" customHeight="1">
      <c r="D79" s="37">
        <v>77</v>
      </c>
      <c r="E79" s="38">
        <v>2321</v>
      </c>
      <c r="F79" s="39" t="s">
        <v>8026</v>
      </c>
      <c r="G79" s="39" t="s">
        <v>7158</v>
      </c>
      <c r="H79" s="39" t="s">
        <v>7</v>
      </c>
      <c r="I79" s="38">
        <v>2</v>
      </c>
      <c r="J79" s="40">
        <v>44453.583333333343</v>
      </c>
      <c r="K79" s="40">
        <v>44607.4375</v>
      </c>
      <c r="M79" s="37">
        <v>27</v>
      </c>
      <c r="N79" s="45" t="s">
        <v>9070</v>
      </c>
      <c r="O79" s="44" t="s">
        <v>9071</v>
      </c>
      <c r="P79" s="58" t="s">
        <v>8546</v>
      </c>
      <c r="Q79" s="58" t="s">
        <v>8547</v>
      </c>
      <c r="R79" s="36">
        <v>0</v>
      </c>
      <c r="S79" s="40">
        <v>45317</v>
      </c>
      <c r="T79" s="57" t="s">
        <v>53</v>
      </c>
      <c r="V79" s="37">
        <v>77</v>
      </c>
      <c r="W79" s="37" t="str">
        <f t="shared" si="6"/>
        <v>桃園市</v>
      </c>
      <c r="X79" s="44" t="s">
        <v>24</v>
      </c>
      <c r="Y79" s="44">
        <v>2</v>
      </c>
      <c r="Z79" s="44">
        <v>5075</v>
      </c>
      <c r="AA79" s="44" t="s">
        <v>3509</v>
      </c>
      <c r="AB79" s="44" t="s">
        <v>9072</v>
      </c>
      <c r="AC79" s="40">
        <v>44964.781944444447</v>
      </c>
      <c r="AD79" s="40">
        <v>44986.458333333343</v>
      </c>
      <c r="AF79" s="37">
        <v>77</v>
      </c>
      <c r="AG79" s="37" t="str">
        <f t="shared" si="5"/>
        <v>台北市</v>
      </c>
      <c r="AH79" s="44" t="s">
        <v>23</v>
      </c>
      <c r="AI79" s="45">
        <v>2</v>
      </c>
      <c r="AJ79" s="44">
        <v>4987</v>
      </c>
      <c r="AK79" s="44" t="s">
        <v>9073</v>
      </c>
      <c r="AL79" s="44" t="s">
        <v>9074</v>
      </c>
      <c r="AM79" s="40">
        <v>44914.626388888893</v>
      </c>
      <c r="AN79" s="40">
        <v>44930.458333333343</v>
      </c>
    </row>
    <row r="80" spans="4:40" ht="15.6" customHeight="1">
      <c r="D80" s="37">
        <v>78</v>
      </c>
      <c r="E80" s="38">
        <v>4539</v>
      </c>
      <c r="F80" s="39" t="s">
        <v>1868</v>
      </c>
      <c r="G80" s="39" t="s">
        <v>7158</v>
      </c>
      <c r="H80" s="39" t="s">
        <v>7</v>
      </c>
      <c r="I80" s="38">
        <v>2</v>
      </c>
      <c r="J80" s="40">
        <v>44453.583333333343</v>
      </c>
      <c r="K80" s="40">
        <v>44607.458333333343</v>
      </c>
      <c r="M80" s="37">
        <v>28</v>
      </c>
      <c r="N80" s="45" t="s">
        <v>9075</v>
      </c>
      <c r="O80" s="44" t="s">
        <v>9076</v>
      </c>
      <c r="P80" s="58" t="s">
        <v>8600</v>
      </c>
      <c r="Q80" s="58" t="s">
        <v>9077</v>
      </c>
      <c r="R80" s="36">
        <v>0</v>
      </c>
      <c r="S80" s="40">
        <v>45320</v>
      </c>
      <c r="T80" s="57" t="s">
        <v>53</v>
      </c>
      <c r="V80" s="37">
        <v>78</v>
      </c>
      <c r="W80" s="37" t="str">
        <f t="shared" si="6"/>
        <v>新竹縣</v>
      </c>
      <c r="X80" s="44" t="s">
        <v>24</v>
      </c>
      <c r="Y80" s="44">
        <v>2</v>
      </c>
      <c r="Z80" s="44">
        <v>5035</v>
      </c>
      <c r="AA80" s="44" t="s">
        <v>9078</v>
      </c>
      <c r="AB80" s="44" t="s">
        <v>9079</v>
      </c>
      <c r="AC80" s="40">
        <v>44966.67083333333</v>
      </c>
      <c r="AD80" s="40">
        <v>44986.458333333343</v>
      </c>
      <c r="AF80" s="37">
        <v>78</v>
      </c>
      <c r="AG80" s="37" t="str">
        <f t="shared" si="5"/>
        <v>新竹市</v>
      </c>
      <c r="AH80" s="44" t="s">
        <v>23</v>
      </c>
      <c r="AI80" s="45">
        <v>2</v>
      </c>
      <c r="AJ80" s="44">
        <v>2987</v>
      </c>
      <c r="AK80" s="44" t="s">
        <v>9080</v>
      </c>
      <c r="AL80" s="44" t="s">
        <v>9081</v>
      </c>
      <c r="AM80" s="40">
        <v>44917.382638888892</v>
      </c>
      <c r="AN80" s="40">
        <v>44930.625</v>
      </c>
    </row>
    <row r="81" spans="4:40" ht="15.6" customHeight="1">
      <c r="D81" s="37">
        <v>79</v>
      </c>
      <c r="E81" s="38">
        <v>4552</v>
      </c>
      <c r="F81" s="39" t="s">
        <v>151</v>
      </c>
      <c r="G81" s="39" t="s">
        <v>7158</v>
      </c>
      <c r="H81" s="39" t="s">
        <v>11</v>
      </c>
      <c r="I81" s="38">
        <v>2</v>
      </c>
      <c r="J81" s="40">
        <v>44453.583333333343</v>
      </c>
      <c r="K81" s="40">
        <v>44609.395833333343</v>
      </c>
      <c r="M81" s="37">
        <v>29</v>
      </c>
      <c r="N81" s="45" t="s">
        <v>9082</v>
      </c>
      <c r="O81" s="44" t="s">
        <v>9083</v>
      </c>
      <c r="P81" s="58" t="s">
        <v>8583</v>
      </c>
      <c r="Q81" s="58" t="s">
        <v>8750</v>
      </c>
      <c r="R81" s="36">
        <v>0</v>
      </c>
      <c r="S81" s="40">
        <v>45308</v>
      </c>
      <c r="T81" s="57" t="s">
        <v>53</v>
      </c>
      <c r="V81" s="37">
        <v>79</v>
      </c>
      <c r="W81" s="37" t="str">
        <f t="shared" si="6"/>
        <v>新北市</v>
      </c>
      <c r="X81" s="44" t="s">
        <v>24</v>
      </c>
      <c r="Y81" s="44">
        <v>2</v>
      </c>
      <c r="Z81" s="44">
        <v>5074</v>
      </c>
      <c r="AA81" s="44" t="s">
        <v>1743</v>
      </c>
      <c r="AB81" s="44" t="s">
        <v>6833</v>
      </c>
      <c r="AC81" s="40">
        <v>44987.512499999997</v>
      </c>
      <c r="AD81" s="40">
        <v>45006.458333333343</v>
      </c>
      <c r="AF81" s="37">
        <v>79</v>
      </c>
      <c r="AG81" s="37" t="str">
        <f t="shared" si="5"/>
        <v>新北市</v>
      </c>
      <c r="AH81" s="44" t="s">
        <v>23</v>
      </c>
      <c r="AI81" s="45">
        <v>2</v>
      </c>
      <c r="AJ81" s="44">
        <v>4340</v>
      </c>
      <c r="AK81" s="44" t="s">
        <v>9084</v>
      </c>
      <c r="AL81" s="44" t="s">
        <v>9085</v>
      </c>
      <c r="AM81" s="40">
        <v>44915.666666666657</v>
      </c>
      <c r="AN81" s="40">
        <v>44931.458333333343</v>
      </c>
    </row>
    <row r="82" spans="4:40" ht="15.6" customHeight="1">
      <c r="D82" s="37">
        <v>80</v>
      </c>
      <c r="E82" s="38">
        <v>3380</v>
      </c>
      <c r="F82" s="39" t="s">
        <v>1588</v>
      </c>
      <c r="G82" s="39" t="s">
        <v>7158</v>
      </c>
      <c r="H82" s="39" t="s">
        <v>11</v>
      </c>
      <c r="I82" s="38">
        <v>2</v>
      </c>
      <c r="J82" s="40">
        <v>44453.583333333343</v>
      </c>
      <c r="K82" s="40">
        <v>44609.416666666657</v>
      </c>
      <c r="M82" s="37">
        <v>30</v>
      </c>
      <c r="N82" s="45" t="s">
        <v>9086</v>
      </c>
      <c r="O82" s="44" t="s">
        <v>9087</v>
      </c>
      <c r="P82" s="58" t="s">
        <v>8644</v>
      </c>
      <c r="Q82" s="58" t="s">
        <v>8756</v>
      </c>
      <c r="R82" s="36">
        <v>0</v>
      </c>
      <c r="S82" s="40">
        <v>45309</v>
      </c>
      <c r="T82" s="57" t="s">
        <v>53</v>
      </c>
      <c r="V82" s="37">
        <v>80</v>
      </c>
      <c r="W82" s="37" t="str">
        <f t="shared" si="6"/>
        <v>宜蘭縣</v>
      </c>
      <c r="X82" s="44" t="s">
        <v>24</v>
      </c>
      <c r="Y82" s="44">
        <v>2</v>
      </c>
      <c r="Z82" s="44">
        <v>5001</v>
      </c>
      <c r="AA82" s="44" t="s">
        <v>9088</v>
      </c>
      <c r="AB82" s="44" t="s">
        <v>9089</v>
      </c>
      <c r="AC82" s="40">
        <v>44979.540972222218</v>
      </c>
      <c r="AD82" s="40">
        <v>45007.458333333343</v>
      </c>
      <c r="AF82" s="37">
        <v>80</v>
      </c>
      <c r="AG82" s="37" t="str">
        <f t="shared" si="5"/>
        <v>桃園市</v>
      </c>
      <c r="AH82" s="44" t="s">
        <v>23</v>
      </c>
      <c r="AI82" s="45">
        <v>2</v>
      </c>
      <c r="AJ82" s="44">
        <v>3220</v>
      </c>
      <c r="AK82" s="44" t="s">
        <v>9090</v>
      </c>
      <c r="AL82" s="44" t="s">
        <v>9091</v>
      </c>
      <c r="AM82" s="40">
        <v>44904.59652777778</v>
      </c>
      <c r="AN82" s="40">
        <v>44936.458333333343</v>
      </c>
    </row>
    <row r="83" spans="4:40" ht="15.6" customHeight="1">
      <c r="D83" s="37">
        <v>81</v>
      </c>
      <c r="E83" s="38">
        <v>4561</v>
      </c>
      <c r="F83" s="39" t="s">
        <v>9092</v>
      </c>
      <c r="G83" s="39" t="s">
        <v>8525</v>
      </c>
      <c r="H83" s="39" t="s">
        <v>155</v>
      </c>
      <c r="I83" s="38">
        <v>2</v>
      </c>
      <c r="J83" s="40">
        <v>44454.416666666657</v>
      </c>
      <c r="K83" s="40">
        <v>44615.395833333343</v>
      </c>
      <c r="M83" s="37">
        <v>31</v>
      </c>
      <c r="N83" s="45" t="s">
        <v>9093</v>
      </c>
      <c r="O83" s="44" t="s">
        <v>9094</v>
      </c>
      <c r="P83" s="58" t="s">
        <v>8583</v>
      </c>
      <c r="Q83" s="58" t="s">
        <v>9095</v>
      </c>
      <c r="R83" s="36">
        <v>0</v>
      </c>
      <c r="S83" s="40">
        <v>45310</v>
      </c>
      <c r="T83" s="57" t="s">
        <v>53</v>
      </c>
      <c r="V83" s="37">
        <v>81</v>
      </c>
      <c r="W83" s="37" t="str">
        <f t="shared" si="6"/>
        <v>彰化縣</v>
      </c>
      <c r="X83" s="44" t="s">
        <v>24</v>
      </c>
      <c r="Y83" s="44">
        <v>2</v>
      </c>
      <c r="Z83" s="44">
        <v>5069</v>
      </c>
      <c r="AA83" s="44" t="s">
        <v>9096</v>
      </c>
      <c r="AB83" s="44" t="s">
        <v>9097</v>
      </c>
      <c r="AC83" s="40">
        <v>44979.491666666669</v>
      </c>
      <c r="AD83" s="40">
        <v>45007.625</v>
      </c>
      <c r="AF83" s="37">
        <v>81</v>
      </c>
      <c r="AG83" s="37" t="str">
        <f t="shared" si="5"/>
        <v>台中市</v>
      </c>
      <c r="AH83" s="44" t="s">
        <v>23</v>
      </c>
      <c r="AI83" s="45">
        <v>2</v>
      </c>
      <c r="AJ83" s="44">
        <v>2998</v>
      </c>
      <c r="AK83" s="44" t="s">
        <v>9098</v>
      </c>
      <c r="AL83" s="44" t="s">
        <v>9099</v>
      </c>
      <c r="AM83" s="40">
        <v>44916.571527777778</v>
      </c>
      <c r="AN83" s="40">
        <v>44937.458333333343</v>
      </c>
    </row>
    <row r="84" spans="4:40" ht="15.6" customHeight="1">
      <c r="D84" s="37">
        <v>82</v>
      </c>
      <c r="E84" s="38">
        <v>4523</v>
      </c>
      <c r="F84" s="39" t="s">
        <v>9100</v>
      </c>
      <c r="G84" s="39" t="s">
        <v>7158</v>
      </c>
      <c r="H84" s="39" t="s">
        <v>8594</v>
      </c>
      <c r="I84" s="38">
        <v>2</v>
      </c>
      <c r="J84" s="40">
        <v>44454.583333333343</v>
      </c>
      <c r="K84" s="40">
        <v>44613.416666666657</v>
      </c>
      <c r="M84" s="37">
        <v>32</v>
      </c>
      <c r="N84" s="45" t="s">
        <v>9101</v>
      </c>
      <c r="O84" s="44" t="s">
        <v>8663</v>
      </c>
      <c r="P84" s="58" t="s">
        <v>8555</v>
      </c>
      <c r="Q84" s="58" t="s">
        <v>8</v>
      </c>
      <c r="R84" s="36">
        <v>0</v>
      </c>
      <c r="S84" s="40">
        <v>45323</v>
      </c>
      <c r="T84" s="57" t="s">
        <v>53</v>
      </c>
      <c r="V84" s="37">
        <v>82</v>
      </c>
      <c r="W84" s="37" t="str">
        <f t="shared" si="6"/>
        <v>宜蘭縣</v>
      </c>
      <c r="X84" s="44" t="s">
        <v>24</v>
      </c>
      <c r="Y84" s="44">
        <v>2</v>
      </c>
      <c r="Z84" s="44">
        <v>5084</v>
      </c>
      <c r="AA84" s="44" t="s">
        <v>9102</v>
      </c>
      <c r="AB84" s="44" t="s">
        <v>9103</v>
      </c>
      <c r="AC84" s="40">
        <v>44998.617361111108</v>
      </c>
      <c r="AD84" s="40">
        <v>45008.583333333343</v>
      </c>
      <c r="AF84" s="37">
        <v>82</v>
      </c>
      <c r="AG84" s="37" t="str">
        <f t="shared" si="5"/>
        <v>新北市</v>
      </c>
      <c r="AH84" s="44" t="s">
        <v>23</v>
      </c>
      <c r="AI84" s="45">
        <v>2</v>
      </c>
      <c r="AJ84" s="44">
        <v>4568</v>
      </c>
      <c r="AK84" s="44" t="s">
        <v>9104</v>
      </c>
      <c r="AL84" s="44" t="s">
        <v>9105</v>
      </c>
      <c r="AM84" s="40">
        <v>44938.493750000001</v>
      </c>
      <c r="AN84" s="40">
        <v>44964.458333333343</v>
      </c>
    </row>
    <row r="85" spans="4:40" ht="15.6" customHeight="1">
      <c r="D85" s="37">
        <v>83</v>
      </c>
      <c r="E85" s="38">
        <v>4599</v>
      </c>
      <c r="F85" s="39" t="s">
        <v>9106</v>
      </c>
      <c r="G85" s="39" t="s">
        <v>7158</v>
      </c>
      <c r="H85" s="39" t="s">
        <v>8594</v>
      </c>
      <c r="I85" s="38">
        <v>2</v>
      </c>
      <c r="J85" s="40">
        <v>44454.583333333343</v>
      </c>
      <c r="K85" s="40">
        <v>44613.458333333343</v>
      </c>
      <c r="M85" s="37">
        <v>33</v>
      </c>
      <c r="N85" s="45" t="s">
        <v>59</v>
      </c>
      <c r="O85" s="44" t="s">
        <v>186</v>
      </c>
      <c r="P85" s="58" t="s">
        <v>8555</v>
      </c>
      <c r="Q85" s="58" t="s">
        <v>8</v>
      </c>
      <c r="R85" s="36">
        <v>0</v>
      </c>
      <c r="S85" s="40">
        <v>45323</v>
      </c>
      <c r="T85" s="57" t="s">
        <v>53</v>
      </c>
      <c r="V85" s="37">
        <v>83</v>
      </c>
      <c r="W85" s="37" t="str">
        <f t="shared" si="6"/>
        <v>桃園市</v>
      </c>
      <c r="X85" s="44" t="s">
        <v>24</v>
      </c>
      <c r="Y85" s="44">
        <v>2</v>
      </c>
      <c r="Z85" s="44">
        <v>5072</v>
      </c>
      <c r="AA85" s="44" t="s">
        <v>9107</v>
      </c>
      <c r="AB85" s="44" t="s">
        <v>9108</v>
      </c>
      <c r="AC85" s="40">
        <v>44987.696527777778</v>
      </c>
      <c r="AD85" s="40">
        <v>45009.458333333343</v>
      </c>
      <c r="AF85" s="37">
        <v>83</v>
      </c>
      <c r="AG85" s="37" t="str">
        <f t="shared" si="5"/>
        <v>新北市</v>
      </c>
      <c r="AH85" s="44" t="s">
        <v>23</v>
      </c>
      <c r="AI85" s="45">
        <v>2</v>
      </c>
      <c r="AJ85" s="44">
        <v>4081</v>
      </c>
      <c r="AK85" s="44" t="s">
        <v>9109</v>
      </c>
      <c r="AL85" s="44" t="s">
        <v>9110</v>
      </c>
      <c r="AM85" s="40">
        <v>44961.690972222219</v>
      </c>
      <c r="AN85" s="40">
        <v>44975.458333333343</v>
      </c>
    </row>
    <row r="86" spans="4:40" ht="15.6" customHeight="1">
      <c r="D86" s="37">
        <v>84</v>
      </c>
      <c r="E86" s="38">
        <v>2154</v>
      </c>
      <c r="F86" s="39" t="s">
        <v>7086</v>
      </c>
      <c r="G86" s="39" t="s">
        <v>7158</v>
      </c>
      <c r="H86" s="39" t="s">
        <v>14</v>
      </c>
      <c r="I86" s="38">
        <v>2</v>
      </c>
      <c r="J86" s="40">
        <v>44454.583333333343</v>
      </c>
      <c r="K86" s="40">
        <v>44617.395833333343</v>
      </c>
      <c r="M86" s="37">
        <v>34</v>
      </c>
      <c r="N86" s="45" t="s">
        <v>9111</v>
      </c>
      <c r="O86" s="44" t="s">
        <v>9112</v>
      </c>
      <c r="P86" s="58" t="s">
        <v>8546</v>
      </c>
      <c r="Q86" s="58" t="s">
        <v>9113</v>
      </c>
      <c r="R86" s="36">
        <v>0</v>
      </c>
      <c r="S86" s="40">
        <v>45345.458333333343</v>
      </c>
      <c r="T86" s="57" t="s">
        <v>53</v>
      </c>
      <c r="V86" s="37">
        <v>84</v>
      </c>
      <c r="W86" s="37" t="str">
        <f t="shared" si="6"/>
        <v>高雄市</v>
      </c>
      <c r="X86" s="44" t="s">
        <v>24</v>
      </c>
      <c r="Y86" s="44">
        <v>2</v>
      </c>
      <c r="Z86" s="44">
        <v>5065</v>
      </c>
      <c r="AA86" s="44" t="s">
        <v>9114</v>
      </c>
      <c r="AB86" s="44" t="s">
        <v>9115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9116</v>
      </c>
      <c r="AL86" s="44" t="s">
        <v>9117</v>
      </c>
      <c r="AM86" s="40">
        <v>44957.46597222222</v>
      </c>
      <c r="AN86" s="40">
        <v>44980.625</v>
      </c>
    </row>
    <row r="87" spans="4:40" ht="15.6" customHeight="1">
      <c r="D87" s="37">
        <v>85</v>
      </c>
      <c r="E87" s="38">
        <v>2422</v>
      </c>
      <c r="F87" s="39" t="s">
        <v>587</v>
      </c>
      <c r="G87" s="39" t="s">
        <v>7158</v>
      </c>
      <c r="H87" s="39" t="s">
        <v>14</v>
      </c>
      <c r="I87" s="38">
        <v>2</v>
      </c>
      <c r="J87" s="40">
        <v>44454.583333333343</v>
      </c>
      <c r="K87" s="40">
        <v>44617.4375</v>
      </c>
      <c r="M87" s="37">
        <v>35</v>
      </c>
      <c r="N87" s="45" t="s">
        <v>9118</v>
      </c>
      <c r="O87" s="44" t="s">
        <v>9119</v>
      </c>
      <c r="P87" s="58" t="s">
        <v>8660</v>
      </c>
      <c r="Q87" s="58" t="s">
        <v>9120</v>
      </c>
      <c r="R87" s="36">
        <v>0</v>
      </c>
      <c r="S87" s="40">
        <v>45346.458333333343</v>
      </c>
      <c r="T87" s="57" t="s">
        <v>53</v>
      </c>
      <c r="V87" s="37">
        <v>85</v>
      </c>
      <c r="W87" s="37" t="str">
        <f t="shared" si="6"/>
        <v>新竹市</v>
      </c>
      <c r="X87" s="44" t="s">
        <v>24</v>
      </c>
      <c r="Y87" s="44">
        <v>2</v>
      </c>
      <c r="Z87" s="44">
        <v>5070</v>
      </c>
      <c r="AA87" s="44" t="s">
        <v>9121</v>
      </c>
      <c r="AB87" s="44" t="s">
        <v>9122</v>
      </c>
      <c r="AC87" s="40">
        <v>44991.507638888892</v>
      </c>
      <c r="AD87" s="40">
        <v>45013.458333333343</v>
      </c>
      <c r="AF87" s="37">
        <v>85</v>
      </c>
      <c r="AG87" s="37" t="str">
        <f t="shared" si="7"/>
        <v>新北市</v>
      </c>
      <c r="AH87" s="44" t="s">
        <v>23</v>
      </c>
      <c r="AI87" s="45">
        <v>2</v>
      </c>
      <c r="AJ87" s="44">
        <v>2508</v>
      </c>
      <c r="AK87" s="44" t="s">
        <v>9123</v>
      </c>
      <c r="AL87" s="44" t="s">
        <v>9124</v>
      </c>
      <c r="AM87" s="40">
        <v>44958.622916666667</v>
      </c>
      <c r="AN87" s="40">
        <v>44986.625</v>
      </c>
    </row>
    <row r="88" spans="4:40" ht="15.6" customHeight="1">
      <c r="D88" s="37">
        <v>86</v>
      </c>
      <c r="E88" s="38">
        <v>4728</v>
      </c>
      <c r="F88" s="39" t="s">
        <v>9125</v>
      </c>
      <c r="G88" s="39" t="s">
        <v>8525</v>
      </c>
      <c r="H88" s="39" t="s">
        <v>8602</v>
      </c>
      <c r="I88" s="38">
        <v>2</v>
      </c>
      <c r="J88" s="40">
        <v>44455.416666666657</v>
      </c>
      <c r="K88" s="40">
        <v>44606.416666666657</v>
      </c>
      <c r="M88" s="51">
        <v>36</v>
      </c>
      <c r="N88" s="2" t="s">
        <v>66</v>
      </c>
      <c r="O88" s="4" t="s">
        <v>1963</v>
      </c>
      <c r="P88" s="207" t="s">
        <v>7158</v>
      </c>
      <c r="Q88" s="208" t="s">
        <v>11</v>
      </c>
      <c r="T88" s="57" t="s">
        <v>53</v>
      </c>
      <c r="V88" s="37">
        <v>86</v>
      </c>
      <c r="W88" s="37" t="str">
        <f t="shared" si="6"/>
        <v>高雄市</v>
      </c>
      <c r="X88" s="44" t="s">
        <v>24</v>
      </c>
      <c r="Y88" s="44">
        <v>2</v>
      </c>
      <c r="Z88" s="44">
        <v>5068</v>
      </c>
      <c r="AA88" s="44" t="s">
        <v>9126</v>
      </c>
      <c r="AB88" s="44" t="s">
        <v>9127</v>
      </c>
      <c r="AC88" s="40">
        <v>45000.723611111112</v>
      </c>
      <c r="AD88" s="40">
        <v>45014.625</v>
      </c>
      <c r="AF88" s="37">
        <v>86</v>
      </c>
      <c r="AG88" s="37" t="str">
        <f t="shared" si="7"/>
        <v>宜蘭縣</v>
      </c>
      <c r="AH88" s="44" t="s">
        <v>23</v>
      </c>
      <c r="AI88" s="45">
        <v>2</v>
      </c>
      <c r="AJ88" s="44">
        <v>5084</v>
      </c>
      <c r="AK88" s="44" t="s">
        <v>9102</v>
      </c>
      <c r="AL88" s="44" t="s">
        <v>9103</v>
      </c>
      <c r="AM88" s="40">
        <v>44998.617361111108</v>
      </c>
      <c r="AN88" s="40">
        <v>45010.625</v>
      </c>
    </row>
    <row r="89" spans="4:40" ht="15.6" customHeight="1">
      <c r="D89" s="37">
        <v>87</v>
      </c>
      <c r="E89" s="38">
        <v>2860</v>
      </c>
      <c r="F89" s="39" t="s">
        <v>9128</v>
      </c>
      <c r="G89" s="39" t="s">
        <v>8525</v>
      </c>
      <c r="H89" s="39" t="s">
        <v>8602</v>
      </c>
      <c r="I89" s="38">
        <v>2</v>
      </c>
      <c r="J89" s="40">
        <v>44455.416666666657</v>
      </c>
      <c r="K89" s="40">
        <v>44606.4375</v>
      </c>
      <c r="V89" s="37">
        <v>87</v>
      </c>
      <c r="W89" s="37" t="str">
        <f t="shared" si="6"/>
        <v>台中市</v>
      </c>
      <c r="X89" s="44" t="s">
        <v>24</v>
      </c>
      <c r="Y89" s="44">
        <v>2</v>
      </c>
      <c r="Z89" s="44">
        <v>5062</v>
      </c>
      <c r="AA89" s="44" t="s">
        <v>9129</v>
      </c>
      <c r="AB89" s="44" t="s">
        <v>9130</v>
      </c>
      <c r="AC89" s="40">
        <v>45000.40625</v>
      </c>
      <c r="AD89" s="40">
        <v>45027.625</v>
      </c>
      <c r="AF89" s="37">
        <v>87</v>
      </c>
      <c r="AG89" s="37" t="str">
        <f t="shared" si="7"/>
        <v>台北市</v>
      </c>
      <c r="AH89" s="44" t="s">
        <v>23</v>
      </c>
      <c r="AI89" s="45">
        <v>2</v>
      </c>
      <c r="AJ89" s="44">
        <v>4108</v>
      </c>
      <c r="AK89" s="44" t="s">
        <v>9131</v>
      </c>
      <c r="AL89" s="44" t="s">
        <v>9132</v>
      </c>
      <c r="AM89" s="40">
        <v>44992.647916666669</v>
      </c>
      <c r="AN89" s="40">
        <v>45022.625</v>
      </c>
    </row>
    <row r="90" spans="4:40" ht="15.6" customHeight="1">
      <c r="D90" s="37">
        <v>88</v>
      </c>
      <c r="E90" s="38" t="s">
        <v>85</v>
      </c>
      <c r="F90" s="39" t="s">
        <v>7965</v>
      </c>
      <c r="G90" s="39" t="s">
        <v>7158</v>
      </c>
      <c r="H90" s="39" t="s">
        <v>7</v>
      </c>
      <c r="I90" s="38">
        <v>2</v>
      </c>
      <c r="J90" s="40">
        <v>44455.583333333343</v>
      </c>
      <c r="K90" s="40">
        <v>44608.395833333343</v>
      </c>
      <c r="V90" s="37">
        <v>88</v>
      </c>
      <c r="W90" s="37" t="str">
        <f t="shared" si="6"/>
        <v>新北市</v>
      </c>
      <c r="X90" s="44" t="s">
        <v>24</v>
      </c>
      <c r="Y90" s="44">
        <v>2</v>
      </c>
      <c r="Z90" s="44">
        <v>5082</v>
      </c>
      <c r="AA90" s="44" t="s">
        <v>2244</v>
      </c>
      <c r="AB90" s="44" t="s">
        <v>7323</v>
      </c>
      <c r="AC90" s="40">
        <v>45005.419444444437</v>
      </c>
      <c r="AD90" s="40">
        <v>45028.458333333343</v>
      </c>
      <c r="AF90" s="37">
        <v>88</v>
      </c>
      <c r="AG90" s="37" t="str">
        <f t="shared" si="7"/>
        <v>彰化縣</v>
      </c>
      <c r="AH90" s="44" t="s">
        <v>23</v>
      </c>
      <c r="AI90" s="45">
        <v>2</v>
      </c>
      <c r="AJ90" s="44" t="s">
        <v>9133</v>
      </c>
      <c r="AK90" s="44" t="s">
        <v>9134</v>
      </c>
      <c r="AL90" s="44" t="s">
        <v>9135</v>
      </c>
      <c r="AM90" s="40">
        <v>45026.407638888893</v>
      </c>
      <c r="AN90" s="40">
        <v>45042.458333333343</v>
      </c>
    </row>
    <row r="91" spans="4:40" ht="15.6" customHeight="1">
      <c r="D91" s="37">
        <v>89</v>
      </c>
      <c r="E91" s="38">
        <v>2442</v>
      </c>
      <c r="F91" s="39" t="s">
        <v>1115</v>
      </c>
      <c r="G91" s="39" t="s">
        <v>7158</v>
      </c>
      <c r="H91" s="39" t="s">
        <v>5</v>
      </c>
      <c r="I91" s="38">
        <v>2</v>
      </c>
      <c r="J91" s="40">
        <v>44456.416666666657</v>
      </c>
      <c r="K91" s="40">
        <v>44610.458333333343</v>
      </c>
      <c r="V91" s="37">
        <v>89</v>
      </c>
      <c r="W91" s="37" t="str">
        <f t="shared" si="6"/>
        <v>台南市</v>
      </c>
      <c r="X91" s="44" t="s">
        <v>24</v>
      </c>
      <c r="Y91" s="44">
        <v>2</v>
      </c>
      <c r="Z91" s="44">
        <v>5088</v>
      </c>
      <c r="AA91" s="44" t="s">
        <v>9136</v>
      </c>
      <c r="AB91" s="44" t="s">
        <v>9137</v>
      </c>
      <c r="AC91" s="40">
        <v>45030.584027777782</v>
      </c>
      <c r="AD91" s="40">
        <v>45050.458333333343</v>
      </c>
      <c r="AF91" s="37">
        <v>89</v>
      </c>
      <c r="AG91" s="37" t="str">
        <f t="shared" si="7"/>
        <v>桃園市</v>
      </c>
      <c r="AH91" s="44" t="s">
        <v>23</v>
      </c>
      <c r="AI91" s="45">
        <v>2</v>
      </c>
      <c r="AJ91" s="44">
        <v>4285</v>
      </c>
      <c r="AK91" s="44" t="s">
        <v>9138</v>
      </c>
      <c r="AL91" s="44" t="s">
        <v>9139</v>
      </c>
      <c r="AM91" s="40">
        <v>45043.729166666657</v>
      </c>
      <c r="AN91" s="40">
        <v>45063.458333333343</v>
      </c>
    </row>
    <row r="92" spans="4:40" ht="15.6" customHeight="1">
      <c r="D92" s="37">
        <v>90</v>
      </c>
      <c r="E92" s="38">
        <v>4541</v>
      </c>
      <c r="F92" s="39" t="s">
        <v>1716</v>
      </c>
      <c r="G92" s="39" t="s">
        <v>7158</v>
      </c>
      <c r="H92" s="39" t="s">
        <v>3</v>
      </c>
      <c r="I92" s="38">
        <v>2</v>
      </c>
      <c r="J92" s="40">
        <v>44456.583333333343</v>
      </c>
      <c r="K92" s="40">
        <v>44615.4375</v>
      </c>
      <c r="V92" s="37">
        <v>90</v>
      </c>
      <c r="W92" s="37" t="str">
        <f t="shared" si="6"/>
        <v>台北市</v>
      </c>
      <c r="X92" s="44" t="s">
        <v>24</v>
      </c>
      <c r="Y92" s="44">
        <v>2</v>
      </c>
      <c r="Z92" s="44">
        <v>5081</v>
      </c>
      <c r="AA92" s="44" t="s">
        <v>9140</v>
      </c>
      <c r="AB92" s="44" t="s">
        <v>9141</v>
      </c>
      <c r="AC92" s="40">
        <v>45028.620138888888</v>
      </c>
      <c r="AD92" s="40">
        <v>45055.458333333343</v>
      </c>
      <c r="AF92" s="37">
        <v>90</v>
      </c>
      <c r="AG92" s="37" t="str">
        <f t="shared" si="7"/>
        <v>新北市</v>
      </c>
      <c r="AH92" s="44" t="s">
        <v>23</v>
      </c>
      <c r="AI92" s="45">
        <v>2</v>
      </c>
      <c r="AJ92" s="44">
        <v>4126</v>
      </c>
      <c r="AK92" s="44" t="s">
        <v>9142</v>
      </c>
      <c r="AL92" s="44" t="s">
        <v>9143</v>
      </c>
      <c r="AM92" s="40">
        <v>45051.656944444447</v>
      </c>
      <c r="AN92" s="40">
        <v>45075.625</v>
      </c>
    </row>
    <row r="93" spans="4:40" ht="15.6" customHeight="1">
      <c r="D93" s="37">
        <v>91</v>
      </c>
      <c r="E93" s="38">
        <v>4298</v>
      </c>
      <c r="F93" s="39" t="s">
        <v>642</v>
      </c>
      <c r="G93" s="39" t="s">
        <v>7158</v>
      </c>
      <c r="H93" s="39" t="s">
        <v>3</v>
      </c>
      <c r="I93" s="38">
        <v>2</v>
      </c>
      <c r="J93" s="40">
        <v>44456.583333333343</v>
      </c>
      <c r="K93" s="40">
        <v>44615.458333333343</v>
      </c>
      <c r="V93" s="37">
        <v>91</v>
      </c>
      <c r="W93" s="37" t="str">
        <f t="shared" si="6"/>
        <v>桃園市</v>
      </c>
      <c r="X93" s="44" t="s">
        <v>24</v>
      </c>
      <c r="Y93" s="44">
        <v>2</v>
      </c>
      <c r="Z93" s="44">
        <v>5058</v>
      </c>
      <c r="AA93" s="44" t="s">
        <v>9144</v>
      </c>
      <c r="AB93" s="44" t="s">
        <v>9145</v>
      </c>
      <c r="AC93" s="40">
        <v>45034.510416666657</v>
      </c>
      <c r="AD93" s="40">
        <v>45056.458333333343</v>
      </c>
      <c r="AF93" s="37">
        <v>91</v>
      </c>
      <c r="AG93" s="37" t="str">
        <f t="shared" si="7"/>
        <v>金門縣</v>
      </c>
      <c r="AH93" s="44" t="s">
        <v>23</v>
      </c>
      <c r="AI93" s="45">
        <v>2</v>
      </c>
      <c r="AJ93" s="44">
        <v>4439</v>
      </c>
      <c r="AK93" s="44" t="s">
        <v>9146</v>
      </c>
      <c r="AL93" s="44" t="s">
        <v>9147</v>
      </c>
      <c r="AM93" s="40">
        <v>45049.63958333333</v>
      </c>
      <c r="AN93" s="40">
        <v>45077.625</v>
      </c>
    </row>
    <row r="94" spans="4:40" ht="15.6" customHeight="1">
      <c r="D94" s="37">
        <v>92</v>
      </c>
      <c r="E94" s="38">
        <v>4748</v>
      </c>
      <c r="F94" s="39" t="s">
        <v>3299</v>
      </c>
      <c r="G94" s="39" t="s">
        <v>7158</v>
      </c>
      <c r="H94" s="39" t="s">
        <v>15</v>
      </c>
      <c r="I94" s="38">
        <v>2</v>
      </c>
      <c r="J94" s="40">
        <v>44494.4375</v>
      </c>
      <c r="K94" s="40">
        <v>44615.569444444453</v>
      </c>
      <c r="V94" s="37">
        <v>92</v>
      </c>
      <c r="W94" s="37" t="str">
        <f t="shared" si="6"/>
        <v>新北市</v>
      </c>
      <c r="X94" s="44" t="s">
        <v>24</v>
      </c>
      <c r="Y94" s="44">
        <v>2</v>
      </c>
      <c r="Z94" s="44">
        <v>5079</v>
      </c>
      <c r="AA94" s="44" t="s">
        <v>9148</v>
      </c>
      <c r="AB94" s="44" t="s">
        <v>9149</v>
      </c>
      <c r="AC94" s="40">
        <v>45049.663194444453</v>
      </c>
      <c r="AD94" s="40">
        <v>45064.458333333343</v>
      </c>
      <c r="AF94" s="37">
        <v>92</v>
      </c>
      <c r="AG94" s="37" t="str">
        <f t="shared" si="7"/>
        <v>台北市</v>
      </c>
      <c r="AH94" s="44" t="s">
        <v>9150</v>
      </c>
      <c r="AI94" s="45">
        <v>1</v>
      </c>
      <c r="AJ94" s="44" t="s">
        <v>8907</v>
      </c>
      <c r="AK94" s="44" t="s">
        <v>9151</v>
      </c>
      <c r="AL94" s="44" t="s">
        <v>9152</v>
      </c>
      <c r="AM94" s="40">
        <v>45068.72152777778</v>
      </c>
      <c r="AN94" s="40">
        <v>45077.625</v>
      </c>
    </row>
    <row r="95" spans="4:40" ht="15.6" customHeight="1">
      <c r="D95" s="37">
        <v>93</v>
      </c>
      <c r="E95" s="38">
        <v>4714</v>
      </c>
      <c r="F95" s="39" t="s">
        <v>3379</v>
      </c>
      <c r="G95" s="39" t="s">
        <v>7158</v>
      </c>
      <c r="H95" s="39" t="s">
        <v>8906</v>
      </c>
      <c r="I95" s="38">
        <v>2</v>
      </c>
      <c r="J95" s="40">
        <v>44494.555555555547</v>
      </c>
      <c r="K95" s="40">
        <v>44609.416666666657</v>
      </c>
      <c r="V95" s="37">
        <v>93</v>
      </c>
      <c r="W95" s="37" t="str">
        <f t="shared" si="6"/>
        <v>新竹縣</v>
      </c>
      <c r="X95" s="44" t="s">
        <v>24</v>
      </c>
      <c r="Y95" s="44">
        <v>2</v>
      </c>
      <c r="Z95" s="44">
        <v>4716</v>
      </c>
      <c r="AA95" s="44" t="s">
        <v>9153</v>
      </c>
      <c r="AB95" s="44" t="s">
        <v>9154</v>
      </c>
      <c r="AC95" s="40">
        <v>45050.484027777777</v>
      </c>
      <c r="AD95" s="40">
        <v>45068.458333333343</v>
      </c>
      <c r="AF95" s="37">
        <v>93</v>
      </c>
      <c r="AG95" s="37" t="str">
        <f t="shared" si="7"/>
        <v>新北市</v>
      </c>
      <c r="AH95" s="44" t="s">
        <v>23</v>
      </c>
      <c r="AI95" s="45">
        <v>2</v>
      </c>
      <c r="AJ95" s="44">
        <v>4412</v>
      </c>
      <c r="AK95" s="44" t="s">
        <v>9155</v>
      </c>
      <c r="AL95" s="44" t="s">
        <v>9156</v>
      </c>
      <c r="AM95" s="40">
        <v>45058.404861111107</v>
      </c>
      <c r="AN95" s="40">
        <v>45079.458333333343</v>
      </c>
    </row>
    <row r="96" spans="4:40" ht="15.6" customHeight="1">
      <c r="D96" s="37">
        <v>94</v>
      </c>
      <c r="E96" s="38">
        <v>4519</v>
      </c>
      <c r="F96" s="39" t="s">
        <v>9157</v>
      </c>
      <c r="G96" s="39" t="s">
        <v>8525</v>
      </c>
      <c r="H96" s="39" t="s">
        <v>9158</v>
      </c>
      <c r="I96" s="38">
        <v>2</v>
      </c>
      <c r="J96" s="40">
        <v>44495.4375</v>
      </c>
      <c r="K96" s="40">
        <v>44608.569444444453</v>
      </c>
      <c r="V96" s="37">
        <v>94</v>
      </c>
      <c r="W96" s="37" t="str">
        <f t="shared" si="6"/>
        <v>新北市</v>
      </c>
      <c r="X96" s="44" t="s">
        <v>24</v>
      </c>
      <c r="Y96" s="44">
        <v>2</v>
      </c>
      <c r="Z96" s="44">
        <v>5080</v>
      </c>
      <c r="AA96" s="44" t="s">
        <v>246</v>
      </c>
      <c r="AB96" s="44" t="s">
        <v>6850</v>
      </c>
      <c r="AC96" s="40">
        <v>45054.635416666657</v>
      </c>
      <c r="AD96" s="40">
        <v>45068.458333333343</v>
      </c>
      <c r="AF96" s="37">
        <v>94</v>
      </c>
      <c r="AG96" s="37" t="str">
        <f t="shared" si="7"/>
        <v>台北市</v>
      </c>
      <c r="AH96" s="44" t="s">
        <v>23</v>
      </c>
      <c r="AI96" s="45">
        <v>2</v>
      </c>
      <c r="AJ96" s="44">
        <v>3080</v>
      </c>
      <c r="AK96" s="44" t="s">
        <v>9159</v>
      </c>
      <c r="AL96" s="44" t="s">
        <v>9160</v>
      </c>
      <c r="AM96" s="40">
        <v>45071.51458333333</v>
      </c>
      <c r="AN96" s="40">
        <v>45083.416666666657</v>
      </c>
    </row>
    <row r="97" spans="4:40" ht="15.6" customHeight="1">
      <c r="D97" s="37">
        <v>95</v>
      </c>
      <c r="E97" s="38">
        <v>4554</v>
      </c>
      <c r="F97" s="39" t="s">
        <v>9161</v>
      </c>
      <c r="G97" s="39" t="s">
        <v>8523</v>
      </c>
      <c r="H97" s="39" t="s">
        <v>9162</v>
      </c>
      <c r="I97" s="38">
        <v>2</v>
      </c>
      <c r="J97" s="40">
        <v>44495.583333333343</v>
      </c>
      <c r="K97" s="40">
        <v>44614.416666666657</v>
      </c>
      <c r="V97" s="37">
        <v>95</v>
      </c>
      <c r="W97" s="37" t="str">
        <f t="shared" si="6"/>
        <v>屏東縣</v>
      </c>
      <c r="X97" s="44" t="s">
        <v>24</v>
      </c>
      <c r="Y97" s="44">
        <v>2</v>
      </c>
      <c r="Z97" s="44">
        <v>4996</v>
      </c>
      <c r="AA97" s="44" t="s">
        <v>9163</v>
      </c>
      <c r="AB97" s="44" t="s">
        <v>9164</v>
      </c>
      <c r="AC97" s="40">
        <v>45042.716666666667</v>
      </c>
      <c r="AD97" s="40">
        <v>45069.583333333343</v>
      </c>
      <c r="AF97" s="37">
        <v>95</v>
      </c>
      <c r="AG97" s="37" t="str">
        <f t="shared" si="7"/>
        <v>台北市</v>
      </c>
      <c r="AH97" s="44" t="s">
        <v>23</v>
      </c>
      <c r="AI97" s="45">
        <v>2</v>
      </c>
      <c r="AJ97" s="44">
        <v>3271</v>
      </c>
      <c r="AK97" s="44" t="s">
        <v>9165</v>
      </c>
      <c r="AL97" s="44" t="s">
        <v>9166</v>
      </c>
      <c r="AM97" s="40">
        <v>45070.36041666667</v>
      </c>
      <c r="AN97" s="40">
        <v>45085.625</v>
      </c>
    </row>
    <row r="98" spans="4:40" ht="15.6" customHeight="1">
      <c r="D98" s="37">
        <v>96</v>
      </c>
      <c r="E98" s="38">
        <v>3955</v>
      </c>
      <c r="F98" s="39" t="s">
        <v>670</v>
      </c>
      <c r="G98" s="39" t="s">
        <v>7158</v>
      </c>
      <c r="H98" s="39" t="s">
        <v>14</v>
      </c>
      <c r="I98" s="38">
        <v>2</v>
      </c>
      <c r="J98" s="40">
        <v>44495.4375</v>
      </c>
      <c r="K98" s="40">
        <v>44617.458333333343</v>
      </c>
      <c r="V98" s="37">
        <v>96</v>
      </c>
      <c r="W98" s="37" t="str">
        <f t="shared" si="6"/>
        <v>嘉義縣</v>
      </c>
      <c r="X98" s="44" t="s">
        <v>24</v>
      </c>
      <c r="Y98" s="44">
        <v>2</v>
      </c>
      <c r="Z98" s="44">
        <v>5089</v>
      </c>
      <c r="AA98" s="44" t="s">
        <v>9167</v>
      </c>
      <c r="AB98" s="44" t="s">
        <v>9168</v>
      </c>
      <c r="AC98" s="40">
        <v>45050.511805555558</v>
      </c>
      <c r="AD98" s="40">
        <v>45070.458333333343</v>
      </c>
      <c r="AF98" s="37">
        <v>96</v>
      </c>
      <c r="AG98" s="37" t="str">
        <f t="shared" si="7"/>
        <v>雲林縣</v>
      </c>
      <c r="AH98" s="44" t="s">
        <v>23</v>
      </c>
      <c r="AI98" s="45">
        <v>2</v>
      </c>
      <c r="AJ98" s="44">
        <v>3753</v>
      </c>
      <c r="AK98" s="44" t="s">
        <v>9169</v>
      </c>
      <c r="AL98" s="44" t="s">
        <v>9170</v>
      </c>
      <c r="AM98" s="40">
        <v>45079.720833333333</v>
      </c>
      <c r="AN98" s="40">
        <v>45086.458333333343</v>
      </c>
    </row>
    <row r="99" spans="4:40" ht="15.6" customHeight="1">
      <c r="D99" s="37">
        <v>97</v>
      </c>
      <c r="E99" s="38">
        <v>4683</v>
      </c>
      <c r="F99" s="39" t="s">
        <v>9171</v>
      </c>
      <c r="G99" s="39" t="s">
        <v>8525</v>
      </c>
      <c r="H99" s="39" t="s">
        <v>154</v>
      </c>
      <c r="I99" s="38">
        <v>2</v>
      </c>
      <c r="J99" s="40">
        <v>44495.5625</v>
      </c>
      <c r="K99" s="40">
        <v>44610.416666666657</v>
      </c>
      <c r="V99" s="37">
        <v>97</v>
      </c>
      <c r="W99" s="37" t="str">
        <f t="shared" ref="W99:W130" si="8">LEFT(AB99,3)</f>
        <v>雲林縣</v>
      </c>
      <c r="X99" s="44" t="s">
        <v>24</v>
      </c>
      <c r="Y99" s="44">
        <v>2</v>
      </c>
      <c r="Z99" s="44">
        <v>5086</v>
      </c>
      <c r="AA99" s="44" t="s">
        <v>9172</v>
      </c>
      <c r="AB99" s="44" t="s">
        <v>9173</v>
      </c>
      <c r="AC99" s="40">
        <v>45050.627083333333</v>
      </c>
      <c r="AD99" s="40">
        <v>45071.416666666657</v>
      </c>
      <c r="AF99" s="37">
        <v>97</v>
      </c>
      <c r="AG99" s="37" t="str">
        <f t="shared" si="7"/>
        <v>新竹縣</v>
      </c>
      <c r="AH99" s="44" t="s">
        <v>23</v>
      </c>
      <c r="AI99" s="45">
        <v>2</v>
      </c>
      <c r="AJ99" s="44">
        <v>4988</v>
      </c>
      <c r="AK99" s="44" t="s">
        <v>9174</v>
      </c>
      <c r="AL99" s="44" t="s">
        <v>9175</v>
      </c>
      <c r="AM99" s="40">
        <v>45065.630555555559</v>
      </c>
      <c r="AN99" s="40">
        <v>45096.625</v>
      </c>
    </row>
    <row r="100" spans="4:40" ht="15.6" customHeight="1">
      <c r="D100" s="37">
        <v>98</v>
      </c>
      <c r="E100" s="38">
        <v>4643</v>
      </c>
      <c r="F100" s="39" t="s">
        <v>9176</v>
      </c>
      <c r="G100" s="39" t="s">
        <v>8525</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9177</v>
      </c>
      <c r="AC100" s="40">
        <v>45051.679166666669</v>
      </c>
      <c r="AD100" s="40">
        <v>45071.416666666657</v>
      </c>
      <c r="AF100" s="37">
        <v>98</v>
      </c>
      <c r="AG100" s="37" t="str">
        <f t="shared" si="7"/>
        <v>彰化縣</v>
      </c>
      <c r="AH100" s="44" t="s">
        <v>23</v>
      </c>
      <c r="AI100" s="45">
        <v>2</v>
      </c>
      <c r="AJ100" s="44">
        <v>3617</v>
      </c>
      <c r="AK100" s="44" t="s">
        <v>9178</v>
      </c>
      <c r="AL100" s="44" t="s">
        <v>9179</v>
      </c>
      <c r="AM100" s="40">
        <v>45082.727083333331</v>
      </c>
      <c r="AN100" s="40">
        <v>45097.625</v>
      </c>
    </row>
    <row r="101" spans="4:40" ht="15.6" customHeight="1">
      <c r="D101" s="37">
        <v>99</v>
      </c>
      <c r="E101" s="38">
        <v>4679</v>
      </c>
      <c r="F101" s="39" t="s">
        <v>1213</v>
      </c>
      <c r="G101" s="39" t="s">
        <v>7158</v>
      </c>
      <c r="H101" s="39" t="s">
        <v>11</v>
      </c>
      <c r="I101" s="38">
        <v>2</v>
      </c>
      <c r="J101" s="40">
        <v>44496.458333333343</v>
      </c>
      <c r="K101" s="40">
        <v>44609.4375</v>
      </c>
      <c r="V101" s="37">
        <v>99</v>
      </c>
      <c r="W101" s="37" t="str">
        <f t="shared" si="8"/>
        <v>桃園市</v>
      </c>
      <c r="X101" s="44" t="s">
        <v>24</v>
      </c>
      <c r="Y101" s="44">
        <v>2</v>
      </c>
      <c r="Z101" s="44">
        <v>5087</v>
      </c>
      <c r="AA101" s="44" t="s">
        <v>9180</v>
      </c>
      <c r="AB101" s="44" t="s">
        <v>9181</v>
      </c>
      <c r="AC101" s="40">
        <v>45056.468055555553</v>
      </c>
      <c r="AD101" s="40">
        <v>45075.458333333343</v>
      </c>
      <c r="AF101" s="37">
        <v>99</v>
      </c>
      <c r="AG101" s="37" t="str">
        <f t="shared" si="7"/>
        <v>台中市</v>
      </c>
      <c r="AH101" s="44" t="s">
        <v>23</v>
      </c>
      <c r="AI101" s="45">
        <v>3</v>
      </c>
      <c r="AJ101" s="44">
        <v>4193</v>
      </c>
      <c r="AK101" s="44" t="s">
        <v>9182</v>
      </c>
      <c r="AL101" s="44" t="s">
        <v>9183</v>
      </c>
      <c r="AM101" s="40">
        <v>45069.564583333333</v>
      </c>
      <c r="AN101" s="40">
        <v>45098.625</v>
      </c>
    </row>
    <row r="102" spans="4:40" ht="15.6" customHeight="1">
      <c r="D102" s="37">
        <v>100</v>
      </c>
      <c r="E102" s="38">
        <v>3959</v>
      </c>
      <c r="F102" s="52" t="s">
        <v>9184</v>
      </c>
      <c r="G102" s="39" t="s">
        <v>8581</v>
      </c>
      <c r="H102" s="39" t="s">
        <v>8647</v>
      </c>
      <c r="I102" s="38">
        <v>2</v>
      </c>
      <c r="J102" s="40">
        <v>44495.4375</v>
      </c>
      <c r="K102" s="40">
        <v>44610.4375</v>
      </c>
      <c r="V102" s="37">
        <v>100</v>
      </c>
      <c r="W102" s="37" t="str">
        <f t="shared" si="8"/>
        <v>台中市</v>
      </c>
      <c r="X102" s="44" t="s">
        <v>24</v>
      </c>
      <c r="Y102" s="44">
        <v>2</v>
      </c>
      <c r="Z102" s="44">
        <v>5025</v>
      </c>
      <c r="AA102" s="44" t="s">
        <v>9185</v>
      </c>
      <c r="AB102" s="44" t="s">
        <v>9186</v>
      </c>
      <c r="AC102" s="40">
        <v>45063.588194444441</v>
      </c>
      <c r="AD102" s="40">
        <v>45082.625</v>
      </c>
      <c r="AF102" s="37">
        <v>100</v>
      </c>
      <c r="AG102" s="37" t="str">
        <f t="shared" si="7"/>
        <v>新北市</v>
      </c>
      <c r="AH102" s="44" t="s">
        <v>23</v>
      </c>
      <c r="AI102" s="45">
        <v>3</v>
      </c>
      <c r="AJ102" s="44">
        <v>4256</v>
      </c>
      <c r="AK102" s="44" t="s">
        <v>9187</v>
      </c>
      <c r="AL102" s="44" t="s">
        <v>7240</v>
      </c>
      <c r="AM102" s="40">
        <v>45082.694444444453</v>
      </c>
      <c r="AN102" s="40">
        <v>45111.625</v>
      </c>
    </row>
    <row r="103" spans="4:40" ht="15.6" customHeight="1">
      <c r="D103" s="37">
        <v>101</v>
      </c>
      <c r="E103" s="38">
        <v>4630</v>
      </c>
      <c r="F103" s="52" t="s">
        <v>9188</v>
      </c>
      <c r="G103" s="39" t="s">
        <v>8581</v>
      </c>
      <c r="H103" s="39" t="s">
        <v>9189</v>
      </c>
      <c r="I103" s="38">
        <v>2</v>
      </c>
      <c r="J103" s="40">
        <v>44495.604166666657</v>
      </c>
      <c r="K103" s="40">
        <v>44607.604166666657</v>
      </c>
      <c r="V103" s="37">
        <v>101</v>
      </c>
      <c r="W103" s="37" t="str">
        <f t="shared" si="8"/>
        <v>台北市</v>
      </c>
      <c r="X103" s="44" t="s">
        <v>24</v>
      </c>
      <c r="Y103" s="44">
        <v>2</v>
      </c>
      <c r="Z103" s="44">
        <v>4772</v>
      </c>
      <c r="AA103" s="44" t="s">
        <v>9190</v>
      </c>
      <c r="AB103" s="44" t="s">
        <v>9191</v>
      </c>
      <c r="AC103" s="40">
        <v>45070.36041666667</v>
      </c>
      <c r="AD103" s="40">
        <v>45085.458333333343</v>
      </c>
      <c r="AF103" s="37">
        <v>101</v>
      </c>
      <c r="AG103" s="37" t="str">
        <f t="shared" si="7"/>
        <v>台北市</v>
      </c>
      <c r="AH103" s="44" t="s">
        <v>23</v>
      </c>
      <c r="AI103" s="45">
        <v>2</v>
      </c>
      <c r="AJ103" s="44">
        <v>4936</v>
      </c>
      <c r="AK103" s="44" t="s">
        <v>9192</v>
      </c>
      <c r="AL103" s="44" t="s">
        <v>9193</v>
      </c>
      <c r="AM103" s="40">
        <v>45121.411111111112</v>
      </c>
      <c r="AN103" s="40">
        <v>45139.458333333343</v>
      </c>
    </row>
    <row r="104" spans="4:40" ht="15.6" customHeight="1">
      <c r="D104" s="37">
        <v>102</v>
      </c>
      <c r="E104" s="38">
        <v>4688</v>
      </c>
      <c r="F104" s="52" t="s">
        <v>9194</v>
      </c>
      <c r="G104" s="39" t="s">
        <v>8572</v>
      </c>
      <c r="H104" s="39" t="s">
        <v>8574</v>
      </c>
      <c r="I104" s="38">
        <v>2</v>
      </c>
      <c r="J104" s="40">
        <v>44496.416666666657</v>
      </c>
      <c r="K104" s="40">
        <v>44608.604166666657</v>
      </c>
      <c r="V104" s="37">
        <v>102</v>
      </c>
      <c r="W104" s="37" t="str">
        <f t="shared" si="8"/>
        <v>新北市</v>
      </c>
      <c r="X104" s="44" t="s">
        <v>24</v>
      </c>
      <c r="Y104" s="44">
        <v>2</v>
      </c>
      <c r="Z104" s="44">
        <v>5101</v>
      </c>
      <c r="AA104" s="44" t="s">
        <v>236</v>
      </c>
      <c r="AB104" s="44" t="s">
        <v>9195</v>
      </c>
      <c r="AC104" s="40">
        <v>45075.423611111109</v>
      </c>
      <c r="AD104" s="40">
        <v>45090.458333333343</v>
      </c>
      <c r="AF104" s="37">
        <v>102</v>
      </c>
      <c r="AG104" s="37" t="str">
        <f t="shared" si="7"/>
        <v>台北市</v>
      </c>
      <c r="AH104" s="44" t="s">
        <v>23</v>
      </c>
      <c r="AI104" s="45">
        <v>2</v>
      </c>
      <c r="AJ104" s="44">
        <v>4092</v>
      </c>
      <c r="AK104" s="44" t="s">
        <v>9196</v>
      </c>
      <c r="AL104" s="44" t="s">
        <v>9197</v>
      </c>
      <c r="AM104" s="40">
        <v>45124.374305555553</v>
      </c>
      <c r="AN104" s="40">
        <v>45139.458333333343</v>
      </c>
    </row>
    <row r="105" spans="4:40" ht="15.6" customHeight="1">
      <c r="D105" s="37">
        <v>103</v>
      </c>
      <c r="E105" s="38">
        <v>4615</v>
      </c>
      <c r="F105" s="39" t="s">
        <v>9198</v>
      </c>
      <c r="G105" s="39" t="s">
        <v>8572</v>
      </c>
      <c r="H105" s="39" t="s">
        <v>9199</v>
      </c>
      <c r="I105" s="38">
        <v>2</v>
      </c>
      <c r="J105" s="40">
        <v>44496.583333333343</v>
      </c>
      <c r="K105" s="40">
        <v>44580.604166666657</v>
      </c>
      <c r="V105" s="37">
        <v>103</v>
      </c>
      <c r="W105" s="37" t="str">
        <f t="shared" si="8"/>
        <v>屏東縣</v>
      </c>
      <c r="X105" s="44" t="s">
        <v>24</v>
      </c>
      <c r="Y105" s="44">
        <v>2</v>
      </c>
      <c r="Z105" s="44">
        <v>5096</v>
      </c>
      <c r="AA105" s="44" t="s">
        <v>9200</v>
      </c>
      <c r="AB105" s="44" t="s">
        <v>9201</v>
      </c>
      <c r="AC105" s="40">
        <v>45064.602777777778</v>
      </c>
      <c r="AD105" s="40">
        <v>45090.625</v>
      </c>
      <c r="AF105" s="37">
        <v>103</v>
      </c>
      <c r="AG105" s="37" t="str">
        <f t="shared" si="7"/>
        <v>新北市</v>
      </c>
      <c r="AH105" s="44" t="s">
        <v>23</v>
      </c>
      <c r="AI105" s="45">
        <v>2</v>
      </c>
      <c r="AJ105" s="44">
        <v>3890</v>
      </c>
      <c r="AK105" s="44" t="s">
        <v>862</v>
      </c>
      <c r="AL105" s="44" t="s">
        <v>6862</v>
      </c>
      <c r="AM105" s="40">
        <v>45140.57916666667</v>
      </c>
      <c r="AN105" s="40">
        <v>45140.729166666657</v>
      </c>
    </row>
    <row r="106" spans="4:40" ht="15.6" customHeight="1">
      <c r="D106" s="37">
        <v>104</v>
      </c>
      <c r="E106" s="38">
        <v>4578</v>
      </c>
      <c r="F106" s="39" t="s">
        <v>9202</v>
      </c>
      <c r="G106" s="39" t="s">
        <v>8581</v>
      </c>
      <c r="H106" s="39" t="s">
        <v>8928</v>
      </c>
      <c r="I106" s="38">
        <v>2</v>
      </c>
      <c r="J106" s="40">
        <v>44497.5625</v>
      </c>
      <c r="K106" s="40">
        <v>44613.458333333343</v>
      </c>
      <c r="V106" s="37">
        <v>104</v>
      </c>
      <c r="W106" s="37" t="str">
        <f t="shared" si="8"/>
        <v>新竹縣</v>
      </c>
      <c r="X106" s="44" t="s">
        <v>24</v>
      </c>
      <c r="Y106" s="44">
        <v>2</v>
      </c>
      <c r="Z106" s="44">
        <v>5019</v>
      </c>
      <c r="AA106" s="44" t="s">
        <v>9203</v>
      </c>
      <c r="AB106" s="44" t="s">
        <v>9204</v>
      </c>
      <c r="AC106" s="40">
        <v>45071.695833333331</v>
      </c>
      <c r="AD106" s="40">
        <v>45092.458333333343</v>
      </c>
      <c r="AF106" s="37">
        <v>104</v>
      </c>
      <c r="AG106" s="37" t="str">
        <f t="shared" si="7"/>
        <v>新竹縣</v>
      </c>
      <c r="AH106" s="44" t="s">
        <v>23</v>
      </c>
      <c r="AI106" s="45">
        <v>2</v>
      </c>
      <c r="AJ106" s="44">
        <v>3015</v>
      </c>
      <c r="AK106" s="44" t="s">
        <v>9205</v>
      </c>
      <c r="AL106" s="44" t="s">
        <v>9206</v>
      </c>
      <c r="AM106" s="40">
        <v>45148.579861111109</v>
      </c>
      <c r="AN106" s="40">
        <v>45162.625</v>
      </c>
    </row>
    <row r="107" spans="4:40" ht="15.6" customHeight="1">
      <c r="D107" s="37">
        <v>105</v>
      </c>
      <c r="E107" s="38">
        <v>4590</v>
      </c>
      <c r="F107" s="39" t="s">
        <v>9207</v>
      </c>
      <c r="G107" s="39" t="s">
        <v>8546</v>
      </c>
      <c r="H107" s="39" t="s">
        <v>9208</v>
      </c>
      <c r="I107" s="38">
        <v>2</v>
      </c>
      <c r="J107" s="40">
        <v>44494.583333333343</v>
      </c>
      <c r="K107" s="40">
        <v>44579.583333333343</v>
      </c>
      <c r="V107" s="37">
        <v>105</v>
      </c>
      <c r="W107" s="37" t="str">
        <f t="shared" si="8"/>
        <v>台中市</v>
      </c>
      <c r="X107" s="44" t="s">
        <v>24</v>
      </c>
      <c r="Y107" s="44">
        <v>2</v>
      </c>
      <c r="Z107" s="44">
        <v>5021</v>
      </c>
      <c r="AA107" s="44" t="s">
        <v>9209</v>
      </c>
      <c r="AB107" s="44" t="s">
        <v>9210</v>
      </c>
      <c r="AC107" s="40">
        <v>45075.592361111107</v>
      </c>
      <c r="AD107" s="40">
        <v>45092.458333333343</v>
      </c>
      <c r="AF107" s="37">
        <v>105</v>
      </c>
      <c r="AG107" s="37" t="str">
        <f t="shared" si="7"/>
        <v>新竹市</v>
      </c>
      <c r="AH107" s="44" t="s">
        <v>23</v>
      </c>
      <c r="AI107" s="45">
        <v>2</v>
      </c>
      <c r="AJ107" s="44" t="s">
        <v>9211</v>
      </c>
      <c r="AK107" s="44" t="s">
        <v>9212</v>
      </c>
      <c r="AL107" s="44" t="s">
        <v>9213</v>
      </c>
      <c r="AM107" s="40">
        <v>45149.405555555553</v>
      </c>
      <c r="AN107" s="40">
        <v>45166.625</v>
      </c>
    </row>
    <row r="108" spans="4:40" ht="15.6" customHeight="1">
      <c r="D108" s="37">
        <v>106</v>
      </c>
      <c r="E108" s="38">
        <v>4842</v>
      </c>
      <c r="F108" s="39" t="s">
        <v>9214</v>
      </c>
      <c r="G108" s="39" t="s">
        <v>8546</v>
      </c>
      <c r="H108" s="39" t="s">
        <v>8547</v>
      </c>
      <c r="I108" s="38">
        <v>2</v>
      </c>
      <c r="J108" s="40">
        <v>44494.583333333343</v>
      </c>
      <c r="K108" s="40">
        <v>44606.4375</v>
      </c>
      <c r="V108" s="37">
        <v>106</v>
      </c>
      <c r="W108" s="37" t="str">
        <f t="shared" si="8"/>
        <v>台中市</v>
      </c>
      <c r="X108" s="44" t="s">
        <v>24</v>
      </c>
      <c r="Y108" s="44">
        <v>2</v>
      </c>
      <c r="Z108" s="44">
        <v>5047</v>
      </c>
      <c r="AA108" s="44" t="s">
        <v>9215</v>
      </c>
      <c r="AB108" s="44" t="s">
        <v>9216</v>
      </c>
      <c r="AC108" s="40">
        <v>45064.65</v>
      </c>
      <c r="AD108" s="40">
        <v>45092.625</v>
      </c>
      <c r="AF108" s="37">
        <v>106</v>
      </c>
      <c r="AG108" s="37" t="str">
        <f t="shared" si="7"/>
        <v>新北市</v>
      </c>
      <c r="AH108" s="44" t="s">
        <v>23</v>
      </c>
      <c r="AI108" s="45">
        <v>2</v>
      </c>
      <c r="AJ108" s="44">
        <v>4799</v>
      </c>
      <c r="AK108" s="44" t="s">
        <v>9217</v>
      </c>
      <c r="AL108" s="44" t="s">
        <v>9218</v>
      </c>
      <c r="AM108" s="40">
        <v>45153.765972222223</v>
      </c>
      <c r="AN108" s="40">
        <v>45167.625</v>
      </c>
    </row>
    <row r="109" spans="4:40" ht="15.6" customHeight="1">
      <c r="D109" s="37">
        <v>107</v>
      </c>
      <c r="E109" s="38">
        <v>4741</v>
      </c>
      <c r="F109" s="39" t="s">
        <v>9219</v>
      </c>
      <c r="G109" s="39" t="s">
        <v>8546</v>
      </c>
      <c r="H109" s="39" t="s">
        <v>8961</v>
      </c>
      <c r="I109" s="38">
        <v>2</v>
      </c>
      <c r="J109" s="40">
        <v>44494.583333333343</v>
      </c>
      <c r="K109" s="40">
        <v>44607.4375</v>
      </c>
      <c r="V109" s="37">
        <v>107</v>
      </c>
      <c r="W109" s="37" t="str">
        <f t="shared" si="8"/>
        <v>嘉義縣</v>
      </c>
      <c r="X109" s="44" t="s">
        <v>24</v>
      </c>
      <c r="Y109" s="44">
        <v>2</v>
      </c>
      <c r="Z109" s="44">
        <v>5102</v>
      </c>
      <c r="AA109" s="44" t="s">
        <v>9220</v>
      </c>
      <c r="AB109" s="44" t="s">
        <v>9221</v>
      </c>
      <c r="AC109" s="40">
        <v>45076.717361111107</v>
      </c>
      <c r="AD109" s="40">
        <v>45097.458333333343</v>
      </c>
      <c r="AF109" s="37">
        <v>107</v>
      </c>
      <c r="AG109" s="37" t="str">
        <f t="shared" si="7"/>
        <v>新北市</v>
      </c>
      <c r="AH109" s="44" t="s">
        <v>23</v>
      </c>
      <c r="AI109" s="45">
        <v>2</v>
      </c>
      <c r="AJ109" s="44">
        <v>5052</v>
      </c>
      <c r="AK109" s="44" t="s">
        <v>9000</v>
      </c>
      <c r="AL109" s="44" t="s">
        <v>9001</v>
      </c>
      <c r="AM109" s="40">
        <v>45153.754861111112</v>
      </c>
      <c r="AN109" s="40">
        <v>45168.625</v>
      </c>
    </row>
    <row r="110" spans="4:40" ht="15.6" customHeight="1">
      <c r="D110" s="37">
        <v>108</v>
      </c>
      <c r="E110" s="38">
        <v>4632</v>
      </c>
      <c r="F110" s="39" t="s">
        <v>9222</v>
      </c>
      <c r="G110" s="39" t="s">
        <v>8609</v>
      </c>
      <c r="H110" s="39" t="s">
        <v>8701</v>
      </c>
      <c r="I110" s="38">
        <v>2</v>
      </c>
      <c r="J110" s="40">
        <v>44495.583333333343</v>
      </c>
      <c r="K110" s="40">
        <v>44579.583333333343</v>
      </c>
      <c r="V110" s="37">
        <v>108</v>
      </c>
      <c r="W110" s="37" t="str">
        <f t="shared" si="8"/>
        <v>雲林縣</v>
      </c>
      <c r="X110" s="44" t="s">
        <v>24</v>
      </c>
      <c r="Y110" s="44">
        <v>2</v>
      </c>
      <c r="Z110" s="44">
        <v>5097</v>
      </c>
      <c r="AA110" s="44" t="s">
        <v>9223</v>
      </c>
      <c r="AB110" s="44" t="s">
        <v>9224</v>
      </c>
      <c r="AC110" s="40">
        <v>45076.756249999999</v>
      </c>
      <c r="AD110" s="40">
        <v>45097.625</v>
      </c>
      <c r="AF110" s="37">
        <v>108</v>
      </c>
      <c r="AG110" s="37" t="str">
        <f t="shared" si="7"/>
        <v>彰化縣</v>
      </c>
      <c r="AH110" s="44" t="s">
        <v>23</v>
      </c>
      <c r="AI110" s="45">
        <v>2</v>
      </c>
      <c r="AJ110" s="44">
        <v>3138</v>
      </c>
      <c r="AK110" s="44" t="s">
        <v>9225</v>
      </c>
      <c r="AL110" s="44" t="s">
        <v>9226</v>
      </c>
      <c r="AM110" s="40">
        <v>45170.659722222219</v>
      </c>
      <c r="AN110" s="40">
        <v>45181.458333333343</v>
      </c>
    </row>
    <row r="111" spans="4:40" ht="15.6" customHeight="1">
      <c r="D111" s="37">
        <v>109</v>
      </c>
      <c r="E111" s="38">
        <v>4611</v>
      </c>
      <c r="F111" s="39" t="s">
        <v>9227</v>
      </c>
      <c r="G111" s="39" t="s">
        <v>8609</v>
      </c>
      <c r="H111" s="39" t="s">
        <v>9228</v>
      </c>
      <c r="I111" s="38">
        <v>2</v>
      </c>
      <c r="J111" s="40">
        <v>44495.583333333343</v>
      </c>
      <c r="K111" s="40">
        <v>44608.458333333343</v>
      </c>
      <c r="V111" s="37">
        <v>109</v>
      </c>
      <c r="W111" s="37" t="str">
        <f t="shared" si="8"/>
        <v>桃園市</v>
      </c>
      <c r="X111" s="44" t="s">
        <v>24</v>
      </c>
      <c r="Y111" s="44">
        <v>2</v>
      </c>
      <c r="Z111" s="44">
        <v>5017</v>
      </c>
      <c r="AA111" s="44" t="s">
        <v>9229</v>
      </c>
      <c r="AB111" s="44" t="s">
        <v>9230</v>
      </c>
      <c r="AC111" s="40">
        <v>45085.479166666657</v>
      </c>
      <c r="AD111" s="40">
        <v>45105.458333333343</v>
      </c>
      <c r="AF111" s="37">
        <v>109</v>
      </c>
      <c r="AG111" s="37" t="str">
        <f t="shared" si="7"/>
        <v>新竹市</v>
      </c>
      <c r="AH111" s="44" t="s">
        <v>23</v>
      </c>
      <c r="AI111" s="45">
        <v>2</v>
      </c>
      <c r="AJ111" s="44">
        <v>4142</v>
      </c>
      <c r="AK111" s="44" t="s">
        <v>9231</v>
      </c>
      <c r="AL111" s="44" t="s">
        <v>9232</v>
      </c>
      <c r="AM111" s="40">
        <v>45167.736111111109</v>
      </c>
      <c r="AN111" s="40">
        <v>45182.625</v>
      </c>
    </row>
    <row r="112" spans="4:40" ht="15.6" customHeight="1">
      <c r="D112" s="37">
        <v>110</v>
      </c>
      <c r="E112" s="38">
        <v>2503</v>
      </c>
      <c r="F112" s="39" t="s">
        <v>9233</v>
      </c>
      <c r="G112" s="39" t="s">
        <v>8619</v>
      </c>
      <c r="H112" s="39" t="s">
        <v>9234</v>
      </c>
      <c r="I112" s="38">
        <v>2</v>
      </c>
      <c r="J112" s="40">
        <v>44495.583333333343</v>
      </c>
      <c r="K112" s="40">
        <v>44614.458333333343</v>
      </c>
      <c r="V112" s="37">
        <v>110</v>
      </c>
      <c r="W112" s="37" t="str">
        <f t="shared" si="8"/>
        <v>新北市</v>
      </c>
      <c r="X112" s="44" t="s">
        <v>24</v>
      </c>
      <c r="Y112" s="44">
        <v>2</v>
      </c>
      <c r="Z112" s="44">
        <v>4906</v>
      </c>
      <c r="AA112" s="44" t="s">
        <v>2316</v>
      </c>
      <c r="AB112" s="44" t="s">
        <v>9235</v>
      </c>
      <c r="AC112" s="40">
        <v>45086.472222222219</v>
      </c>
      <c r="AD112" s="40">
        <v>45106.458333333343</v>
      </c>
      <c r="AF112" s="37">
        <v>110</v>
      </c>
      <c r="AG112" s="37" t="str">
        <f t="shared" si="7"/>
        <v>嘉義市</v>
      </c>
      <c r="AH112" s="44" t="s">
        <v>23</v>
      </c>
      <c r="AI112" s="45">
        <v>2</v>
      </c>
      <c r="AJ112" s="44">
        <v>4185</v>
      </c>
      <c r="AK112" s="44" t="s">
        <v>9236</v>
      </c>
      <c r="AL112" s="44" t="s">
        <v>9237</v>
      </c>
      <c r="AM112" s="40">
        <v>45163.550694444442</v>
      </c>
      <c r="AN112" s="40">
        <v>45183.458333333343</v>
      </c>
    </row>
    <row r="113" spans="4:40" ht="15.6" customHeight="1">
      <c r="D113" s="37">
        <v>111</v>
      </c>
      <c r="E113" s="38">
        <v>4515</v>
      </c>
      <c r="F113" s="39" t="s">
        <v>9238</v>
      </c>
      <c r="G113" s="39" t="s">
        <v>8619</v>
      </c>
      <c r="H113" s="39" t="s">
        <v>9234</v>
      </c>
      <c r="I113" s="38">
        <v>2</v>
      </c>
      <c r="J113" s="40">
        <v>44495.583333333343</v>
      </c>
      <c r="K113" s="40">
        <v>44614.458333333343</v>
      </c>
      <c r="V113" s="37">
        <v>111</v>
      </c>
      <c r="W113" s="37" t="str">
        <f t="shared" si="8"/>
        <v>屏東縣</v>
      </c>
      <c r="X113" s="44" t="s">
        <v>24</v>
      </c>
      <c r="Y113" s="44">
        <v>2</v>
      </c>
      <c r="Z113" s="44">
        <v>5109</v>
      </c>
      <c r="AA113" s="44" t="s">
        <v>9239</v>
      </c>
      <c r="AB113" s="44" t="s">
        <v>9240</v>
      </c>
      <c r="AC113" s="40">
        <v>45086.695138888892</v>
      </c>
      <c r="AD113" s="40">
        <v>45118.625</v>
      </c>
      <c r="AF113" s="37">
        <v>111</v>
      </c>
      <c r="AG113" s="37" t="str">
        <f t="shared" si="7"/>
        <v>新北市</v>
      </c>
      <c r="AH113" s="44" t="s">
        <v>23</v>
      </c>
      <c r="AI113" s="45">
        <v>2</v>
      </c>
      <c r="AJ113" s="44" t="s">
        <v>9241</v>
      </c>
      <c r="AK113" s="44" t="s">
        <v>9242</v>
      </c>
      <c r="AL113" s="44" t="s">
        <v>9243</v>
      </c>
      <c r="AM113" s="40">
        <v>45174.727083333331</v>
      </c>
      <c r="AN113" s="40">
        <v>45187.625</v>
      </c>
    </row>
    <row r="114" spans="4:40" ht="15.6" customHeight="1">
      <c r="D114" s="37">
        <v>112</v>
      </c>
      <c r="E114" s="38">
        <v>4520</v>
      </c>
      <c r="F114" s="39" t="s">
        <v>9244</v>
      </c>
      <c r="G114" s="39" t="s">
        <v>8600</v>
      </c>
      <c r="H114" s="39" t="s">
        <v>9245</v>
      </c>
      <c r="I114" s="38">
        <v>2</v>
      </c>
      <c r="J114" s="40">
        <v>44496.583333333343</v>
      </c>
      <c r="K114" s="40">
        <v>44614.458333333343</v>
      </c>
      <c r="V114" s="37">
        <v>112</v>
      </c>
      <c r="W114" s="37" t="str">
        <f t="shared" si="8"/>
        <v>雲林縣</v>
      </c>
      <c r="X114" s="44" t="s">
        <v>24</v>
      </c>
      <c r="Y114" s="44">
        <v>2</v>
      </c>
      <c r="Z114" s="44">
        <v>5108</v>
      </c>
      <c r="AA114" s="44" t="s">
        <v>9246</v>
      </c>
      <c r="AB114" s="44" t="s">
        <v>9247</v>
      </c>
      <c r="AC114" s="40">
        <v>45096.397916666669</v>
      </c>
      <c r="AD114" s="40">
        <v>45118.625</v>
      </c>
      <c r="AF114" s="37">
        <v>112</v>
      </c>
      <c r="AG114" s="37" t="str">
        <f t="shared" si="7"/>
        <v>台北市</v>
      </c>
      <c r="AH114" s="44" t="s">
        <v>23</v>
      </c>
      <c r="AI114" s="45">
        <v>2</v>
      </c>
      <c r="AJ114" s="44">
        <v>2051</v>
      </c>
      <c r="AK114" s="44" t="s">
        <v>9248</v>
      </c>
      <c r="AL114" s="44" t="s">
        <v>9249</v>
      </c>
      <c r="AM114" s="40">
        <v>45167.455555555563</v>
      </c>
      <c r="AN114" s="40">
        <v>45188.458333333343</v>
      </c>
    </row>
    <row r="115" spans="4:40" ht="15.6" customHeight="1">
      <c r="D115" s="37">
        <v>113</v>
      </c>
      <c r="E115" s="38">
        <v>4810</v>
      </c>
      <c r="F115" s="39" t="s">
        <v>9250</v>
      </c>
      <c r="G115" s="39" t="s">
        <v>8600</v>
      </c>
      <c r="H115" s="39" t="s">
        <v>9245</v>
      </c>
      <c r="I115" s="38">
        <v>2</v>
      </c>
      <c r="J115" s="40">
        <v>44496.583333333343</v>
      </c>
      <c r="K115" s="40">
        <v>44614.458333333343</v>
      </c>
      <c r="V115" s="37">
        <v>113</v>
      </c>
      <c r="W115" s="37" t="str">
        <f t="shared" si="8"/>
        <v>高雄市</v>
      </c>
      <c r="X115" s="44" t="s">
        <v>24</v>
      </c>
      <c r="Y115" s="44">
        <v>2</v>
      </c>
      <c r="Z115" s="44">
        <v>5111</v>
      </c>
      <c r="AA115" s="44" t="s">
        <v>9251</v>
      </c>
      <c r="AB115" s="44" t="s">
        <v>9252</v>
      </c>
      <c r="AC115" s="40">
        <v>45106.734722222223</v>
      </c>
      <c r="AD115" s="40">
        <v>45131.458333333343</v>
      </c>
      <c r="AF115" s="37">
        <v>113</v>
      </c>
      <c r="AG115" s="37" t="str">
        <f t="shared" si="7"/>
        <v>彰化縣</v>
      </c>
      <c r="AH115" s="44" t="s">
        <v>23</v>
      </c>
      <c r="AI115" s="45">
        <v>2</v>
      </c>
      <c r="AJ115" s="44">
        <v>5045</v>
      </c>
      <c r="AK115" s="44" t="s">
        <v>9022</v>
      </c>
      <c r="AL115" s="44" t="s">
        <v>9253</v>
      </c>
      <c r="AM115" s="40">
        <v>45170.694444444453</v>
      </c>
      <c r="AN115" s="40">
        <v>45188.458333333343</v>
      </c>
    </row>
    <row r="116" spans="4:40" ht="15.6" customHeight="1">
      <c r="D116" s="37">
        <v>114</v>
      </c>
      <c r="E116" s="38">
        <v>2839</v>
      </c>
      <c r="F116" s="39" t="s">
        <v>9254</v>
      </c>
      <c r="G116" s="39" t="s">
        <v>8600</v>
      </c>
      <c r="H116" s="39" t="s">
        <v>9255</v>
      </c>
      <c r="I116" s="38">
        <v>2</v>
      </c>
      <c r="J116" s="40">
        <v>44497.583333333343</v>
      </c>
      <c r="K116" s="40">
        <v>44615.458333333343</v>
      </c>
      <c r="V116" s="37">
        <v>114</v>
      </c>
      <c r="W116" s="37" t="str">
        <f t="shared" si="8"/>
        <v>桃園市</v>
      </c>
      <c r="X116" s="44" t="s">
        <v>24</v>
      </c>
      <c r="Y116" s="44">
        <v>2</v>
      </c>
      <c r="Z116" s="44">
        <v>5103</v>
      </c>
      <c r="AA116" s="44" t="s">
        <v>9256</v>
      </c>
      <c r="AB116" s="44" t="s">
        <v>9257</v>
      </c>
      <c r="AC116" s="40">
        <v>45107.621527777781</v>
      </c>
      <c r="AD116" s="40">
        <v>45132.458333333343</v>
      </c>
      <c r="AF116" s="37">
        <v>114</v>
      </c>
      <c r="AG116" s="37" t="str">
        <f t="shared" si="7"/>
        <v>新竹縣</v>
      </c>
      <c r="AH116" s="44" t="s">
        <v>23</v>
      </c>
      <c r="AI116" s="45">
        <v>2</v>
      </c>
      <c r="AJ116" s="44">
        <v>4688</v>
      </c>
      <c r="AK116" s="44" t="s">
        <v>9194</v>
      </c>
      <c r="AL116" s="44" t="s">
        <v>9258</v>
      </c>
      <c r="AM116" s="40">
        <v>45161.719444444447</v>
      </c>
      <c r="AN116" s="40">
        <v>45189.625</v>
      </c>
    </row>
    <row r="117" spans="4:40" ht="15.6" customHeight="1">
      <c r="D117" s="37">
        <v>115</v>
      </c>
      <c r="E117" s="38">
        <v>4605</v>
      </c>
      <c r="F117" s="39" t="s">
        <v>9259</v>
      </c>
      <c r="G117" s="39" t="s">
        <v>8600</v>
      </c>
      <c r="H117" s="39" t="s">
        <v>9255</v>
      </c>
      <c r="I117" s="38">
        <v>2</v>
      </c>
      <c r="J117" s="40">
        <v>44497.583333333343</v>
      </c>
      <c r="K117" s="40">
        <v>44615.458333333343</v>
      </c>
      <c r="V117" s="37">
        <v>115</v>
      </c>
      <c r="W117" s="37" t="str">
        <f t="shared" si="8"/>
        <v>新北市</v>
      </c>
      <c r="X117" s="44" t="s">
        <v>24</v>
      </c>
      <c r="Y117" s="44">
        <v>2</v>
      </c>
      <c r="Z117" s="44">
        <v>5107</v>
      </c>
      <c r="AA117" s="44" t="s">
        <v>9260</v>
      </c>
      <c r="AB117" s="44" t="s">
        <v>9261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9262</v>
      </c>
      <c r="AL117" s="44" t="s">
        <v>9263</v>
      </c>
      <c r="AM117" s="40">
        <v>45175.602083333331</v>
      </c>
      <c r="AN117" s="40">
        <v>45189.625</v>
      </c>
    </row>
    <row r="118" spans="4:40" ht="15.6" customHeight="1">
      <c r="D118" s="37">
        <v>116</v>
      </c>
      <c r="E118" s="38">
        <v>4581</v>
      </c>
      <c r="F118" s="39" t="s">
        <v>9264</v>
      </c>
      <c r="G118" s="39" t="s">
        <v>8600</v>
      </c>
      <c r="H118" s="39" t="s">
        <v>8694</v>
      </c>
      <c r="I118" s="38">
        <v>2</v>
      </c>
      <c r="J118" s="40">
        <v>44497.583333333343</v>
      </c>
      <c r="K118" s="40">
        <v>44615.458333333343</v>
      </c>
      <c r="V118" s="37">
        <v>116</v>
      </c>
      <c r="W118" s="37" t="str">
        <f t="shared" si="8"/>
        <v>宜蘭縣</v>
      </c>
      <c r="X118" s="44" t="s">
        <v>24</v>
      </c>
      <c r="Y118" s="44">
        <v>2</v>
      </c>
      <c r="Z118" s="44">
        <v>5094</v>
      </c>
      <c r="AA118" s="44" t="s">
        <v>9265</v>
      </c>
      <c r="AB118" s="44" t="s">
        <v>9266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9267</v>
      </c>
      <c r="AL118" s="44" t="s">
        <v>9268</v>
      </c>
      <c r="AM118" s="40">
        <v>45177.768055555563</v>
      </c>
      <c r="AN118" s="40">
        <v>45195.458333333343</v>
      </c>
    </row>
    <row r="119" spans="4:40" ht="15.6" customHeight="1">
      <c r="D119" s="37">
        <v>117</v>
      </c>
      <c r="E119" s="38">
        <v>2512</v>
      </c>
      <c r="F119" s="39" t="s">
        <v>9269</v>
      </c>
      <c r="G119" s="39" t="s">
        <v>8644</v>
      </c>
      <c r="H119" s="39" t="s">
        <v>8794</v>
      </c>
      <c r="I119" s="38">
        <v>2</v>
      </c>
      <c r="J119" s="40">
        <v>44494.4375</v>
      </c>
      <c r="K119" s="40">
        <v>44615.604166666657</v>
      </c>
      <c r="V119" s="37">
        <v>117</v>
      </c>
      <c r="W119" s="37" t="str">
        <f t="shared" si="8"/>
        <v>台中市</v>
      </c>
      <c r="X119" s="44" t="s">
        <v>24</v>
      </c>
      <c r="Y119" s="44">
        <v>2</v>
      </c>
      <c r="Z119" s="44">
        <v>5092</v>
      </c>
      <c r="AA119" s="44" t="s">
        <v>9270</v>
      </c>
      <c r="AB119" s="44" t="s">
        <v>9271</v>
      </c>
      <c r="AC119" s="40">
        <v>45114.765972222223</v>
      </c>
      <c r="AD119" s="40">
        <v>45132.625</v>
      </c>
      <c r="AF119" s="37">
        <v>117</v>
      </c>
      <c r="AG119" s="37" t="str">
        <f t="shared" si="9"/>
        <v>新北市</v>
      </c>
      <c r="AH119" s="44" t="s">
        <v>23</v>
      </c>
      <c r="AI119" s="45">
        <v>2</v>
      </c>
      <c r="AJ119" s="44" t="s">
        <v>9272</v>
      </c>
      <c r="AK119" s="44" t="s">
        <v>9273</v>
      </c>
      <c r="AL119" s="44" t="s">
        <v>9274</v>
      </c>
      <c r="AM119" s="40">
        <v>45189.428472222222</v>
      </c>
      <c r="AN119" s="40">
        <v>45197.625</v>
      </c>
    </row>
    <row r="120" spans="4:40" ht="15.6" customHeight="1">
      <c r="D120" s="37">
        <v>118</v>
      </c>
      <c r="E120" s="38">
        <v>4545</v>
      </c>
      <c r="F120" s="39" t="s">
        <v>8791</v>
      </c>
      <c r="G120" s="39" t="s">
        <v>8644</v>
      </c>
      <c r="H120" s="39" t="s">
        <v>9275</v>
      </c>
      <c r="I120" s="38">
        <v>2</v>
      </c>
      <c r="J120" s="40">
        <v>44494.583333333343</v>
      </c>
      <c r="K120" s="40">
        <v>44582.583333333343</v>
      </c>
      <c r="V120" s="37">
        <v>118</v>
      </c>
      <c r="W120" s="37" t="str">
        <f t="shared" si="8"/>
        <v>桃園市</v>
      </c>
      <c r="X120" s="44" t="s">
        <v>24</v>
      </c>
      <c r="Y120" s="44">
        <v>2</v>
      </c>
      <c r="Z120" s="44">
        <v>4946</v>
      </c>
      <c r="AA120" s="44" t="s">
        <v>9276</v>
      </c>
      <c r="AB120" s="44" t="s">
        <v>9277</v>
      </c>
      <c r="AC120" s="40">
        <v>45114.734027777777</v>
      </c>
      <c r="AD120" s="40">
        <v>45134.458333333343</v>
      </c>
      <c r="AF120" s="37">
        <v>118</v>
      </c>
      <c r="AG120" s="37" t="str">
        <f t="shared" si="9"/>
        <v>雲林縣</v>
      </c>
      <c r="AH120" s="44" t="s">
        <v>23</v>
      </c>
      <c r="AI120" s="45">
        <v>3</v>
      </c>
      <c r="AJ120" s="44">
        <v>4119</v>
      </c>
      <c r="AK120" s="44" t="s">
        <v>9278</v>
      </c>
      <c r="AL120" s="44" t="s">
        <v>9279</v>
      </c>
      <c r="AM120" s="40">
        <v>45191.361805555563</v>
      </c>
      <c r="AN120" s="40">
        <v>45197.708333333343</v>
      </c>
    </row>
    <row r="121" spans="4:40" ht="15.6" customHeight="1">
      <c r="D121" s="37">
        <v>119</v>
      </c>
      <c r="E121" s="38" t="s">
        <v>9280</v>
      </c>
      <c r="F121" s="39" t="s">
        <v>9281</v>
      </c>
      <c r="G121" s="39" t="s">
        <v>8583</v>
      </c>
      <c r="H121" s="39" t="s">
        <v>8845</v>
      </c>
      <c r="I121" s="38">
        <v>2</v>
      </c>
      <c r="J121" s="40">
        <v>44495.4375</v>
      </c>
      <c r="K121" s="40">
        <v>44606.4375</v>
      </c>
      <c r="V121" s="37">
        <v>119</v>
      </c>
      <c r="W121" s="37" t="str">
        <f t="shared" si="8"/>
        <v>台北市</v>
      </c>
      <c r="X121" s="44" t="s">
        <v>24</v>
      </c>
      <c r="Y121" s="44">
        <v>2</v>
      </c>
      <c r="Z121" s="44">
        <v>5130</v>
      </c>
      <c r="AA121" s="44" t="s">
        <v>9192</v>
      </c>
      <c r="AB121" s="44" t="s">
        <v>9193</v>
      </c>
      <c r="AC121" s="40">
        <v>45121.411111111112</v>
      </c>
      <c r="AD121" s="40">
        <v>45139.458333333343</v>
      </c>
      <c r="AF121" s="37">
        <v>119</v>
      </c>
      <c r="AG121" s="37" t="str">
        <f t="shared" si="9"/>
        <v>新北市</v>
      </c>
      <c r="AH121" s="44" t="s">
        <v>23</v>
      </c>
      <c r="AI121" s="45">
        <v>2</v>
      </c>
      <c r="AJ121" s="44">
        <v>2492</v>
      </c>
      <c r="AK121" s="44" t="s">
        <v>9282</v>
      </c>
      <c r="AL121" s="44" t="s">
        <v>9283</v>
      </c>
      <c r="AM121" s="40">
        <v>45215.684027777781</v>
      </c>
      <c r="AN121" s="40">
        <v>45229.625</v>
      </c>
    </row>
    <row r="122" spans="4:40" ht="15.6" customHeight="1">
      <c r="D122" s="37">
        <v>120</v>
      </c>
      <c r="E122" s="38" t="s">
        <v>9284</v>
      </c>
      <c r="F122" s="39" t="s">
        <v>9285</v>
      </c>
      <c r="G122" s="39" t="s">
        <v>8583</v>
      </c>
      <c r="H122" s="39" t="s">
        <v>8762</v>
      </c>
      <c r="I122" s="38">
        <v>2</v>
      </c>
      <c r="J122" s="40">
        <v>44495.4375</v>
      </c>
      <c r="K122" s="40">
        <v>44609.4375</v>
      </c>
      <c r="V122" s="37">
        <v>120</v>
      </c>
      <c r="W122" s="37" t="str">
        <f t="shared" si="8"/>
        <v>台南市</v>
      </c>
      <c r="X122" s="44" t="s">
        <v>24</v>
      </c>
      <c r="Y122" s="44">
        <v>2</v>
      </c>
      <c r="Z122" s="44">
        <v>5115</v>
      </c>
      <c r="AA122" s="44" t="s">
        <v>9286</v>
      </c>
      <c r="AB122" s="44" t="s">
        <v>9287</v>
      </c>
      <c r="AC122" s="40">
        <v>45117.808333333327</v>
      </c>
      <c r="AD122" s="40">
        <v>45139.625</v>
      </c>
      <c r="AF122" s="37">
        <v>120</v>
      </c>
      <c r="AG122" s="37" t="str">
        <f t="shared" si="9"/>
        <v>嘉義縣</v>
      </c>
      <c r="AH122" s="44" t="s">
        <v>23</v>
      </c>
      <c r="AI122" s="45">
        <v>2</v>
      </c>
      <c r="AJ122" s="44">
        <v>3542</v>
      </c>
      <c r="AK122" s="44" t="s">
        <v>9288</v>
      </c>
      <c r="AL122" s="44" t="s">
        <v>9289</v>
      </c>
      <c r="AM122" s="40">
        <v>45224.522916666669</v>
      </c>
      <c r="AN122" s="40">
        <v>45230.458333333343</v>
      </c>
    </row>
    <row r="123" spans="4:40" ht="15.6" customHeight="1">
      <c r="D123" s="37">
        <v>121</v>
      </c>
      <c r="E123" s="38">
        <v>3110</v>
      </c>
      <c r="F123" s="39" t="s">
        <v>9290</v>
      </c>
      <c r="G123" s="39" t="s">
        <v>8635</v>
      </c>
      <c r="H123" s="39" t="s">
        <v>9291</v>
      </c>
      <c r="I123" s="38">
        <v>2</v>
      </c>
      <c r="J123" s="40">
        <v>44496.479166666657</v>
      </c>
      <c r="K123" s="40">
        <v>44582.4375</v>
      </c>
      <c r="V123" s="37">
        <v>121</v>
      </c>
      <c r="W123" s="37" t="str">
        <f t="shared" si="8"/>
        <v>台南市</v>
      </c>
      <c r="X123" s="44" t="s">
        <v>24</v>
      </c>
      <c r="Y123" s="44">
        <v>2</v>
      </c>
      <c r="Z123" s="44">
        <v>5121</v>
      </c>
      <c r="AA123" s="44" t="s">
        <v>9292</v>
      </c>
      <c r="AB123" s="44" t="s">
        <v>9293</v>
      </c>
      <c r="AC123" s="40">
        <v>45117.734722222223</v>
      </c>
      <c r="AD123" s="40">
        <v>45145.625</v>
      </c>
      <c r="AF123" s="37">
        <v>117</v>
      </c>
      <c r="AG123" s="37" t="str">
        <f t="shared" si="9"/>
        <v>屏東縣</v>
      </c>
      <c r="AH123" s="44" t="s">
        <v>23</v>
      </c>
      <c r="AI123" s="45">
        <v>2</v>
      </c>
      <c r="AJ123" s="44">
        <v>4832</v>
      </c>
      <c r="AK123" s="44" t="s">
        <v>9294</v>
      </c>
      <c r="AL123" s="44" t="s">
        <v>9295</v>
      </c>
      <c r="AM123" s="40">
        <v>45240.588194444441</v>
      </c>
      <c r="AN123" s="40">
        <v>45251.458333333343</v>
      </c>
    </row>
    <row r="124" spans="4:40" ht="15.6" customHeight="1">
      <c r="D124" s="37">
        <v>122</v>
      </c>
      <c r="E124" s="38">
        <v>4743</v>
      </c>
      <c r="F124" s="39" t="s">
        <v>9296</v>
      </c>
      <c r="G124" s="39" t="s">
        <v>8635</v>
      </c>
      <c r="H124" s="39" t="s">
        <v>8838</v>
      </c>
      <c r="I124" s="38">
        <v>2</v>
      </c>
      <c r="J124" s="40">
        <v>44496.479166666657</v>
      </c>
      <c r="K124" s="40">
        <v>44615.479166666657</v>
      </c>
      <c r="V124" s="37">
        <v>122</v>
      </c>
      <c r="W124" s="37" t="str">
        <f t="shared" si="8"/>
        <v>新北市</v>
      </c>
      <c r="X124" s="44" t="s">
        <v>24</v>
      </c>
      <c r="Y124" s="44">
        <v>2</v>
      </c>
      <c r="Z124" s="44">
        <v>5091</v>
      </c>
      <c r="AA124" s="44" t="s">
        <v>9297</v>
      </c>
      <c r="AB124" s="44" t="s">
        <v>9298</v>
      </c>
      <c r="AC124" s="40">
        <v>45131.411805555559</v>
      </c>
      <c r="AD124" s="40">
        <v>45147.458333333343</v>
      </c>
      <c r="AF124" s="37">
        <v>118</v>
      </c>
      <c r="AG124" s="37" t="str">
        <f t="shared" si="9"/>
        <v>新北市</v>
      </c>
      <c r="AH124" s="44" t="s">
        <v>23</v>
      </c>
      <c r="AI124" s="45">
        <v>3</v>
      </c>
      <c r="AJ124" s="44">
        <v>3896</v>
      </c>
      <c r="AK124" s="44" t="s">
        <v>9299</v>
      </c>
      <c r="AL124" s="44" t="s">
        <v>9300</v>
      </c>
      <c r="AM124" s="40">
        <v>45232.491666666669</v>
      </c>
      <c r="AN124" s="40">
        <v>45253.458333333343</v>
      </c>
    </row>
    <row r="125" spans="4:40" ht="15.6" customHeight="1">
      <c r="D125" s="37">
        <v>123</v>
      </c>
      <c r="E125" s="38">
        <v>4732</v>
      </c>
      <c r="F125" s="39" t="s">
        <v>9301</v>
      </c>
      <c r="G125" s="39" t="s">
        <v>8626</v>
      </c>
      <c r="H125" s="39" t="s">
        <v>8637</v>
      </c>
      <c r="I125" s="38">
        <v>2</v>
      </c>
      <c r="J125" s="40">
        <v>44496.604166666657</v>
      </c>
      <c r="K125" s="40">
        <v>44606.604166666657</v>
      </c>
      <c r="V125" s="37">
        <v>123</v>
      </c>
      <c r="W125" s="37" t="str">
        <f t="shared" si="8"/>
        <v>桃園市</v>
      </c>
      <c r="X125" s="44" t="s">
        <v>24</v>
      </c>
      <c r="Y125" s="44">
        <v>2</v>
      </c>
      <c r="Z125" s="44">
        <v>5110</v>
      </c>
      <c r="AA125" s="44" t="s">
        <v>3523</v>
      </c>
      <c r="AB125" s="44" t="s">
        <v>9302</v>
      </c>
      <c r="AC125" s="40">
        <v>45126.428472222222</v>
      </c>
      <c r="AD125" s="40">
        <v>45148.458333333343</v>
      </c>
    </row>
    <row r="126" spans="4:40" ht="15.6" customHeight="1">
      <c r="D126" s="37">
        <v>124</v>
      </c>
      <c r="E126" s="38">
        <v>4654</v>
      </c>
      <c r="F126" s="39" t="s">
        <v>9303</v>
      </c>
      <c r="G126" s="39" t="s">
        <v>8660</v>
      </c>
      <c r="H126" s="39" t="s">
        <v>9304</v>
      </c>
      <c r="I126" s="38">
        <v>2</v>
      </c>
      <c r="J126" s="40">
        <v>44497.458333333343</v>
      </c>
      <c r="K126" s="40">
        <v>44607.458333333343</v>
      </c>
      <c r="V126" s="37">
        <v>124</v>
      </c>
      <c r="W126" s="37" t="str">
        <f t="shared" si="8"/>
        <v>高雄市</v>
      </c>
      <c r="X126" s="44" t="s">
        <v>24</v>
      </c>
      <c r="Y126" s="44">
        <v>2</v>
      </c>
      <c r="Z126" s="44">
        <v>4811</v>
      </c>
      <c r="AA126" s="44" t="s">
        <v>9305</v>
      </c>
      <c r="AB126" s="44" t="s">
        <v>9306</v>
      </c>
      <c r="AC126" s="40">
        <v>45126.37777777778</v>
      </c>
      <c r="AD126" s="40">
        <v>45154.625</v>
      </c>
    </row>
    <row r="127" spans="4:40" ht="15.6" customHeight="1">
      <c r="D127" s="37">
        <v>125</v>
      </c>
      <c r="E127" s="38">
        <v>4753</v>
      </c>
      <c r="F127" s="39" t="s">
        <v>9307</v>
      </c>
      <c r="G127" s="39" t="s">
        <v>8660</v>
      </c>
      <c r="H127" s="39" t="s">
        <v>9308</v>
      </c>
      <c r="I127" s="38">
        <v>2</v>
      </c>
      <c r="J127" s="40">
        <v>44497.458333333343</v>
      </c>
      <c r="K127" s="40">
        <v>44607.458333333343</v>
      </c>
      <c r="V127" s="37">
        <v>125</v>
      </c>
      <c r="W127" s="37" t="str">
        <f t="shared" si="8"/>
        <v>宜蘭縣</v>
      </c>
      <c r="X127" s="44" t="s">
        <v>24</v>
      </c>
      <c r="Y127" s="44">
        <v>2</v>
      </c>
      <c r="Z127" s="44">
        <v>5125</v>
      </c>
      <c r="AA127" s="44" t="s">
        <v>9309</v>
      </c>
      <c r="AB127" s="44" t="s">
        <v>9310</v>
      </c>
      <c r="AC127" s="40">
        <v>45134.496527777781</v>
      </c>
      <c r="AD127" s="40">
        <v>45155.458333333343</v>
      </c>
    </row>
    <row r="128" spans="4:40" ht="15.6" customHeight="1">
      <c r="D128" s="37">
        <v>126</v>
      </c>
      <c r="E128" s="38">
        <v>4659</v>
      </c>
      <c r="F128" s="39" t="s">
        <v>9311</v>
      </c>
      <c r="G128" s="39" t="s">
        <v>8660</v>
      </c>
      <c r="H128" s="39" t="s">
        <v>9308</v>
      </c>
      <c r="I128" s="38">
        <v>2</v>
      </c>
      <c r="J128" s="40">
        <v>44497.583333333343</v>
      </c>
      <c r="K128" s="40">
        <v>44578.451388888891</v>
      </c>
      <c r="V128" s="37">
        <v>126</v>
      </c>
      <c r="W128" s="37" t="str">
        <f t="shared" si="8"/>
        <v>彰化縣</v>
      </c>
      <c r="X128" s="44" t="s">
        <v>24</v>
      </c>
      <c r="Y128" s="44">
        <v>2</v>
      </c>
      <c r="Z128" s="44">
        <v>4978</v>
      </c>
      <c r="AA128" s="44" t="s">
        <v>9312</v>
      </c>
      <c r="AB128" s="44" t="s">
        <v>9313</v>
      </c>
      <c r="AC128" s="40">
        <v>45133.29791666667</v>
      </c>
      <c r="AD128" s="40">
        <v>45159.625</v>
      </c>
    </row>
    <row r="129" spans="4:30" ht="15.6" customHeight="1">
      <c r="D129" s="37">
        <v>127</v>
      </c>
      <c r="E129" s="38">
        <v>4895</v>
      </c>
      <c r="F129" s="39" t="s">
        <v>9314</v>
      </c>
      <c r="G129" s="39" t="s">
        <v>8660</v>
      </c>
      <c r="H129" s="39" t="s">
        <v>9315</v>
      </c>
      <c r="I129" s="38">
        <v>2</v>
      </c>
      <c r="J129" s="40">
        <v>44497.583333333343</v>
      </c>
      <c r="K129" s="40">
        <v>44608.479166666657</v>
      </c>
      <c r="V129" s="37">
        <v>127</v>
      </c>
      <c r="W129" s="37" t="str">
        <f t="shared" si="8"/>
        <v>桃園市</v>
      </c>
      <c r="X129" s="44" t="s">
        <v>24</v>
      </c>
      <c r="Y129" s="44">
        <v>2</v>
      </c>
      <c r="Z129" s="44">
        <v>5129</v>
      </c>
      <c r="AA129" s="44" t="s">
        <v>9316</v>
      </c>
      <c r="AB129" s="44" t="s">
        <v>9317</v>
      </c>
      <c r="AC129" s="40">
        <v>45145.69027777778</v>
      </c>
      <c r="AD129" s="40">
        <v>45161.458333333343</v>
      </c>
    </row>
    <row r="130" spans="4:30" ht="15.6" customHeight="1">
      <c r="D130" s="37">
        <v>128</v>
      </c>
      <c r="E130" s="38" t="s">
        <v>96</v>
      </c>
      <c r="F130" s="39" t="s">
        <v>9318</v>
      </c>
      <c r="G130" s="39" t="s">
        <v>7158</v>
      </c>
      <c r="H130" s="39" t="s">
        <v>14</v>
      </c>
      <c r="I130" s="38">
        <v>2</v>
      </c>
      <c r="J130" s="57">
        <v>44622</v>
      </c>
      <c r="V130" s="37">
        <v>128</v>
      </c>
      <c r="W130" s="37" t="str">
        <f t="shared" si="8"/>
        <v>新北市</v>
      </c>
      <c r="X130" s="44" t="s">
        <v>24</v>
      </c>
      <c r="Y130" s="44">
        <v>2</v>
      </c>
      <c r="Z130" s="44">
        <v>5145</v>
      </c>
      <c r="AA130" s="44" t="s">
        <v>9319</v>
      </c>
      <c r="AB130" s="44" t="s">
        <v>9320</v>
      </c>
      <c r="AC130" s="40">
        <v>45153.63958333333</v>
      </c>
      <c r="AD130" s="40">
        <v>45166.458333333343</v>
      </c>
    </row>
    <row r="131" spans="4:30" ht="15.6" customHeight="1">
      <c r="D131" s="37">
        <v>129</v>
      </c>
      <c r="E131" s="38">
        <v>4015</v>
      </c>
      <c r="F131" s="39" t="s">
        <v>9321</v>
      </c>
      <c r="G131" s="39" t="s">
        <v>8555</v>
      </c>
      <c r="H131" s="39" t="s">
        <v>9322</v>
      </c>
      <c r="I131" s="38">
        <v>2</v>
      </c>
      <c r="J131" s="57">
        <v>44623</v>
      </c>
      <c r="V131" s="37">
        <v>129</v>
      </c>
      <c r="W131" s="37" t="str">
        <f t="shared" ref="W131:W158" si="10">LEFT(AB131,3)</f>
        <v>高雄市</v>
      </c>
      <c r="X131" s="44" t="s">
        <v>24</v>
      </c>
      <c r="Y131" s="44">
        <v>2</v>
      </c>
      <c r="Z131" s="44">
        <v>5126</v>
      </c>
      <c r="AA131" s="44" t="s">
        <v>9323</v>
      </c>
      <c r="AB131" s="44" t="s">
        <v>9324</v>
      </c>
      <c r="AC131" s="40">
        <v>45140.59652777778</v>
      </c>
      <c r="AD131" s="40">
        <v>45166.625</v>
      </c>
    </row>
    <row r="132" spans="4:30" ht="15.6" customHeight="1">
      <c r="D132" s="37">
        <v>130</v>
      </c>
      <c r="E132" s="38">
        <v>2079</v>
      </c>
      <c r="F132" s="39" t="s">
        <v>9325</v>
      </c>
      <c r="G132" s="39" t="s">
        <v>8609</v>
      </c>
      <c r="H132" s="39" t="s">
        <v>9326</v>
      </c>
      <c r="I132" s="38">
        <v>2</v>
      </c>
      <c r="J132" s="57">
        <v>44623</v>
      </c>
      <c r="V132" s="37">
        <v>130</v>
      </c>
      <c r="W132" s="37" t="str">
        <f t="shared" si="10"/>
        <v>桃園市</v>
      </c>
      <c r="X132" s="44" t="s">
        <v>24</v>
      </c>
      <c r="Y132" s="44">
        <v>2</v>
      </c>
      <c r="Z132" s="44">
        <v>5144</v>
      </c>
      <c r="AA132" s="44" t="s">
        <v>9327</v>
      </c>
      <c r="AB132" s="44" t="s">
        <v>9328</v>
      </c>
      <c r="AC132" s="40">
        <v>45152.699305555558</v>
      </c>
      <c r="AD132" s="40">
        <v>45167.458333333343</v>
      </c>
    </row>
    <row r="133" spans="4:30" ht="15.6" customHeight="1">
      <c r="D133" s="37">
        <v>131</v>
      </c>
      <c r="E133" s="38">
        <v>2006</v>
      </c>
      <c r="F133" s="39" t="s">
        <v>9329</v>
      </c>
      <c r="G133" s="39" t="s">
        <v>8525</v>
      </c>
      <c r="H133" s="39" t="s">
        <v>8526</v>
      </c>
      <c r="I133" s="38">
        <v>2</v>
      </c>
      <c r="J133" s="57">
        <v>44627</v>
      </c>
      <c r="V133" s="37">
        <v>131</v>
      </c>
      <c r="W133" s="37" t="str">
        <f t="shared" si="10"/>
        <v>台中市</v>
      </c>
      <c r="X133" s="44" t="s">
        <v>24</v>
      </c>
      <c r="Y133" s="44">
        <v>2</v>
      </c>
      <c r="Z133" s="44">
        <v>5066</v>
      </c>
      <c r="AA133" s="44" t="s">
        <v>9330</v>
      </c>
      <c r="AB133" s="44" t="s">
        <v>9331</v>
      </c>
      <c r="AC133" s="40">
        <v>45142.398611111108</v>
      </c>
      <c r="AD133" s="40">
        <v>45167.625</v>
      </c>
    </row>
    <row r="134" spans="4:30" ht="15.6" customHeight="1">
      <c r="D134" s="37">
        <v>132</v>
      </c>
      <c r="E134" s="38">
        <v>2020</v>
      </c>
      <c r="F134" s="39" t="s">
        <v>9332</v>
      </c>
      <c r="G134" s="39" t="s">
        <v>8525</v>
      </c>
      <c r="H134" s="39" t="s">
        <v>8526</v>
      </c>
      <c r="I134" s="38">
        <v>2</v>
      </c>
      <c r="J134" s="57">
        <v>44627</v>
      </c>
      <c r="V134" s="37">
        <v>132</v>
      </c>
      <c r="W134" s="37" t="str">
        <f t="shared" si="10"/>
        <v>台中市</v>
      </c>
      <c r="X134" s="44" t="s">
        <v>24</v>
      </c>
      <c r="Y134" s="44">
        <v>2</v>
      </c>
      <c r="Z134" s="44">
        <v>5123</v>
      </c>
      <c r="AA134" s="44" t="s">
        <v>9333</v>
      </c>
      <c r="AB134" s="44" t="s">
        <v>9334</v>
      </c>
      <c r="AC134" s="40">
        <v>45142.39166666667</v>
      </c>
      <c r="AD134" s="40">
        <v>45174.625</v>
      </c>
    </row>
    <row r="135" spans="4:30" ht="15.6" customHeight="1">
      <c r="D135" s="37">
        <v>133</v>
      </c>
      <c r="E135" s="38" t="s">
        <v>9335</v>
      </c>
      <c r="F135" s="39" t="s">
        <v>9336</v>
      </c>
      <c r="G135" s="39" t="s">
        <v>8564</v>
      </c>
      <c r="H135" s="39" t="s">
        <v>8655</v>
      </c>
      <c r="I135" s="38">
        <v>2</v>
      </c>
      <c r="J135" s="57">
        <v>44627</v>
      </c>
      <c r="V135" s="37">
        <v>133</v>
      </c>
      <c r="W135" s="37" t="str">
        <f t="shared" si="10"/>
        <v>新竹市</v>
      </c>
      <c r="X135" s="44" t="s">
        <v>24</v>
      </c>
      <c r="Y135" s="44">
        <v>2</v>
      </c>
      <c r="Z135" s="44">
        <v>4854</v>
      </c>
      <c r="AA135" s="44" t="s">
        <v>9337</v>
      </c>
      <c r="AB135" s="44" t="s">
        <v>9338</v>
      </c>
      <c r="AC135" s="40">
        <v>45162.643750000003</v>
      </c>
      <c r="AD135" s="40">
        <v>45181.458333333343</v>
      </c>
    </row>
    <row r="136" spans="4:30" ht="15.6" customHeight="1">
      <c r="D136" s="37">
        <v>134</v>
      </c>
      <c r="E136" s="38" t="s">
        <v>9339</v>
      </c>
      <c r="F136" s="39" t="s">
        <v>9340</v>
      </c>
      <c r="G136" s="39" t="s">
        <v>8564</v>
      </c>
      <c r="H136" s="39" t="s">
        <v>8655</v>
      </c>
      <c r="I136" s="38">
        <v>2</v>
      </c>
      <c r="J136" s="57">
        <v>44627</v>
      </c>
      <c r="V136" s="37">
        <v>134</v>
      </c>
      <c r="W136" s="37" t="str">
        <f t="shared" si="10"/>
        <v>台中市</v>
      </c>
      <c r="X136" s="44" t="s">
        <v>24</v>
      </c>
      <c r="Y136" s="44">
        <v>2</v>
      </c>
      <c r="Z136" s="44">
        <v>4963</v>
      </c>
      <c r="AA136" s="44" t="s">
        <v>9341</v>
      </c>
      <c r="AB136" s="44" t="s">
        <v>9342</v>
      </c>
      <c r="AC136" s="40">
        <v>45173.42291666667</v>
      </c>
      <c r="AD136" s="40">
        <v>45188.625</v>
      </c>
    </row>
    <row r="137" spans="4:30" ht="15.6" customHeight="1">
      <c r="D137" s="37">
        <v>135</v>
      </c>
      <c r="E137" s="38">
        <v>4485</v>
      </c>
      <c r="F137" s="39" t="s">
        <v>9343</v>
      </c>
      <c r="G137" s="39" t="s">
        <v>8564</v>
      </c>
      <c r="H137" s="39" t="s">
        <v>8655</v>
      </c>
      <c r="I137" s="38">
        <v>2</v>
      </c>
      <c r="J137" s="57">
        <v>44627</v>
      </c>
      <c r="V137" s="37">
        <v>135</v>
      </c>
      <c r="W137" s="37" t="str">
        <f t="shared" si="10"/>
        <v>台北市</v>
      </c>
      <c r="X137" s="44" t="s">
        <v>24</v>
      </c>
      <c r="Y137" s="44">
        <v>2</v>
      </c>
      <c r="Z137" s="44">
        <v>5147</v>
      </c>
      <c r="AA137" s="44" t="s">
        <v>9344</v>
      </c>
      <c r="AB137" s="44" t="s">
        <v>9345</v>
      </c>
      <c r="AC137" s="40">
        <v>45182.361805555563</v>
      </c>
      <c r="AD137" s="40">
        <v>45189.458333333343</v>
      </c>
    </row>
    <row r="138" spans="4:30" ht="15.6" customHeight="1">
      <c r="D138" s="37">
        <v>136</v>
      </c>
      <c r="E138" s="38">
        <v>4420</v>
      </c>
      <c r="F138" s="39" t="s">
        <v>9346</v>
      </c>
      <c r="G138" s="39" t="s">
        <v>8564</v>
      </c>
      <c r="H138" s="39" t="s">
        <v>8655</v>
      </c>
      <c r="I138" s="38">
        <v>2</v>
      </c>
      <c r="J138" s="57">
        <v>44627</v>
      </c>
      <c r="V138" s="37">
        <v>136</v>
      </c>
      <c r="W138" s="37" t="str">
        <f t="shared" si="10"/>
        <v>宜蘭縣</v>
      </c>
      <c r="X138" s="44" t="s">
        <v>24</v>
      </c>
      <c r="Y138" s="44">
        <v>2</v>
      </c>
      <c r="Z138" s="44">
        <v>5133</v>
      </c>
      <c r="AA138" s="44" t="s">
        <v>9347</v>
      </c>
      <c r="AB138" s="44" t="s">
        <v>9348</v>
      </c>
      <c r="AC138" s="40">
        <v>45174.765277777777</v>
      </c>
      <c r="AD138" s="40">
        <v>45194.458333333343</v>
      </c>
    </row>
    <row r="139" spans="4:30" ht="15.6" customHeight="1">
      <c r="D139" s="37">
        <v>137</v>
      </c>
      <c r="E139" s="38">
        <v>4627</v>
      </c>
      <c r="F139" s="39" t="s">
        <v>9349</v>
      </c>
      <c r="G139" s="39" t="s">
        <v>8546</v>
      </c>
      <c r="H139" s="39" t="s">
        <v>8961</v>
      </c>
      <c r="I139" s="38">
        <v>2</v>
      </c>
      <c r="J139" s="57">
        <v>44627</v>
      </c>
      <c r="V139" s="37">
        <v>137</v>
      </c>
      <c r="W139" s="37" t="str">
        <f t="shared" si="10"/>
        <v>台南市</v>
      </c>
      <c r="X139" s="44" t="s">
        <v>24</v>
      </c>
      <c r="Y139" s="44">
        <v>2</v>
      </c>
      <c r="Z139" s="44">
        <v>5027</v>
      </c>
      <c r="AA139" s="44" t="s">
        <v>9350</v>
      </c>
      <c r="AB139" s="44" t="s">
        <v>9351</v>
      </c>
      <c r="AC139" s="40">
        <v>45169.690972222219</v>
      </c>
      <c r="AD139" s="40">
        <v>45194.625</v>
      </c>
    </row>
    <row r="140" spans="4:30" ht="15.6" customHeight="1">
      <c r="D140" s="37">
        <v>138</v>
      </c>
      <c r="E140" s="38">
        <v>2731</v>
      </c>
      <c r="F140" s="39" t="s">
        <v>9352</v>
      </c>
      <c r="G140" s="39" t="s">
        <v>8546</v>
      </c>
      <c r="H140" s="39" t="s">
        <v>8961</v>
      </c>
      <c r="I140" s="38">
        <v>2</v>
      </c>
      <c r="J140" s="57">
        <v>44627</v>
      </c>
      <c r="V140" s="37">
        <v>138</v>
      </c>
      <c r="W140" s="37" t="str">
        <f t="shared" si="10"/>
        <v>彰化縣</v>
      </c>
      <c r="X140" s="44" t="s">
        <v>24</v>
      </c>
      <c r="Y140" s="44">
        <v>2</v>
      </c>
      <c r="Z140" s="44">
        <v>5136</v>
      </c>
      <c r="AA140" s="44" t="s">
        <v>9353</v>
      </c>
      <c r="AB140" s="44" t="s">
        <v>9354</v>
      </c>
      <c r="AC140" s="40">
        <v>45174.6</v>
      </c>
      <c r="AD140" s="40">
        <v>45194.625</v>
      </c>
    </row>
    <row r="141" spans="4:30" ht="15.6" customHeight="1">
      <c r="D141" s="37">
        <v>139</v>
      </c>
      <c r="E141" s="38">
        <v>4382</v>
      </c>
      <c r="F141" s="39" t="s">
        <v>9355</v>
      </c>
      <c r="G141" s="39" t="s">
        <v>8546</v>
      </c>
      <c r="H141" s="39" t="s">
        <v>8961</v>
      </c>
      <c r="I141" s="38">
        <v>2</v>
      </c>
      <c r="J141" s="57">
        <v>44627</v>
      </c>
      <c r="V141" s="37">
        <v>139</v>
      </c>
      <c r="W141" s="37" t="str">
        <f t="shared" si="10"/>
        <v>高雄市</v>
      </c>
      <c r="X141" s="44" t="s">
        <v>24</v>
      </c>
      <c r="Y141" s="44">
        <v>2</v>
      </c>
      <c r="Z141" s="44">
        <v>5149</v>
      </c>
      <c r="AA141" s="44" t="s">
        <v>9356</v>
      </c>
      <c r="AB141" s="44" t="s">
        <v>9357</v>
      </c>
      <c r="AC141" s="40">
        <v>45184.74722222222</v>
      </c>
      <c r="AD141" s="40">
        <v>45196.625</v>
      </c>
    </row>
    <row r="142" spans="4:30" ht="15.6" customHeight="1">
      <c r="D142" s="37">
        <v>140</v>
      </c>
      <c r="E142" s="38">
        <v>4450</v>
      </c>
      <c r="F142" s="39" t="s">
        <v>9358</v>
      </c>
      <c r="G142" s="39" t="s">
        <v>8546</v>
      </c>
      <c r="H142" s="39" t="s">
        <v>8961</v>
      </c>
      <c r="I142" s="38">
        <v>2</v>
      </c>
      <c r="J142" s="57">
        <v>44627</v>
      </c>
      <c r="V142" s="37">
        <v>140</v>
      </c>
      <c r="W142" s="37" t="str">
        <f t="shared" si="10"/>
        <v>台中市</v>
      </c>
      <c r="X142" s="44" t="s">
        <v>24</v>
      </c>
      <c r="Y142" s="44">
        <v>2</v>
      </c>
      <c r="Z142" s="44">
        <v>5112</v>
      </c>
      <c r="AA142" s="44" t="s">
        <v>9359</v>
      </c>
      <c r="AB142" s="44" t="s">
        <v>9360</v>
      </c>
      <c r="AC142" s="40">
        <v>45188.446527777778</v>
      </c>
      <c r="AD142" s="40">
        <v>45202.625</v>
      </c>
    </row>
    <row r="143" spans="4:30" ht="15.6" customHeight="1">
      <c r="D143" s="37">
        <v>141</v>
      </c>
      <c r="E143" s="38" t="s">
        <v>9361</v>
      </c>
      <c r="F143" s="39" t="s">
        <v>9362</v>
      </c>
      <c r="G143" s="39" t="s">
        <v>8583</v>
      </c>
      <c r="H143" s="39" t="s">
        <v>9363</v>
      </c>
      <c r="I143" s="38">
        <v>2</v>
      </c>
      <c r="J143" s="57">
        <v>44627</v>
      </c>
      <c r="V143" s="37">
        <v>141</v>
      </c>
      <c r="W143" s="37" t="str">
        <f t="shared" si="10"/>
        <v>新竹市</v>
      </c>
      <c r="X143" s="44" t="s">
        <v>24</v>
      </c>
      <c r="Y143" s="44">
        <v>2</v>
      </c>
      <c r="Z143" s="44">
        <v>5141</v>
      </c>
      <c r="AA143" s="44" t="s">
        <v>9364</v>
      </c>
      <c r="AB143" s="44" t="s">
        <v>9365</v>
      </c>
      <c r="AC143" s="40">
        <v>45189.499305555553</v>
      </c>
      <c r="AD143" s="40">
        <v>45211.458333333343</v>
      </c>
    </row>
    <row r="144" spans="4:30" ht="15.6" customHeight="1">
      <c r="D144" s="37">
        <v>142</v>
      </c>
      <c r="E144" s="38">
        <v>2054</v>
      </c>
      <c r="F144" s="39" t="s">
        <v>9366</v>
      </c>
      <c r="G144" s="39" t="s">
        <v>8583</v>
      </c>
      <c r="H144" s="39" t="s">
        <v>9363</v>
      </c>
      <c r="I144" s="38">
        <v>2</v>
      </c>
      <c r="J144" s="57">
        <v>44627</v>
      </c>
      <c r="V144" s="37">
        <v>142</v>
      </c>
      <c r="W144" s="37" t="str">
        <f t="shared" si="10"/>
        <v>台中市</v>
      </c>
      <c r="X144" s="44" t="s">
        <v>24</v>
      </c>
      <c r="Y144" s="44">
        <v>2</v>
      </c>
      <c r="Z144" s="44">
        <v>5153</v>
      </c>
      <c r="AA144" s="44" t="s">
        <v>9367</v>
      </c>
      <c r="AB144" s="44" t="s">
        <v>9368</v>
      </c>
      <c r="AC144" s="40">
        <v>45191.287499999999</v>
      </c>
      <c r="AD144" s="40">
        <v>45211.625</v>
      </c>
    </row>
    <row r="145" spans="4:30" ht="15.6" customHeight="1">
      <c r="D145" s="37">
        <v>143</v>
      </c>
      <c r="E145" s="38">
        <v>4324</v>
      </c>
      <c r="F145" s="39" t="s">
        <v>9369</v>
      </c>
      <c r="G145" s="39" t="s">
        <v>8583</v>
      </c>
      <c r="H145" s="39" t="s">
        <v>9363</v>
      </c>
      <c r="I145" s="38">
        <v>3</v>
      </c>
      <c r="J145" s="57">
        <v>44627</v>
      </c>
      <c r="V145" s="37">
        <v>143</v>
      </c>
      <c r="W145" s="37" t="str">
        <f t="shared" si="10"/>
        <v>屏東縣</v>
      </c>
      <c r="X145" s="44" t="s">
        <v>24</v>
      </c>
      <c r="Y145" s="44">
        <v>2</v>
      </c>
      <c r="Z145" s="44">
        <v>5116</v>
      </c>
      <c r="AA145" s="44" t="s">
        <v>9370</v>
      </c>
      <c r="AB145" s="44" t="s">
        <v>9371</v>
      </c>
      <c r="AC145" s="40">
        <v>45191.281944444447</v>
      </c>
      <c r="AD145" s="40">
        <v>45215.625</v>
      </c>
    </row>
    <row r="146" spans="4:30" ht="15.6" customHeight="1">
      <c r="D146" s="37">
        <v>144</v>
      </c>
      <c r="E146" s="38">
        <v>4239</v>
      </c>
      <c r="F146" s="39" t="s">
        <v>9372</v>
      </c>
      <c r="G146" s="39" t="s">
        <v>8572</v>
      </c>
      <c r="H146" s="39" t="s">
        <v>9373</v>
      </c>
      <c r="I146" s="38">
        <v>2</v>
      </c>
      <c r="J146" s="57">
        <v>44627</v>
      </c>
      <c r="V146" s="37">
        <v>144</v>
      </c>
      <c r="W146" s="37" t="str">
        <f t="shared" si="10"/>
        <v>高雄市</v>
      </c>
      <c r="X146" s="44" t="s">
        <v>24</v>
      </c>
      <c r="Y146" s="44">
        <v>2</v>
      </c>
      <c r="Z146" s="44">
        <v>5139</v>
      </c>
      <c r="AA146" s="44" t="s">
        <v>9374</v>
      </c>
      <c r="AB146" s="44" t="s">
        <v>9375</v>
      </c>
      <c r="AC146" s="40">
        <v>45194.745833333327</v>
      </c>
      <c r="AD146" s="40">
        <v>45217.625</v>
      </c>
    </row>
    <row r="147" spans="4:30" ht="15.6" customHeight="1">
      <c r="D147" s="37">
        <v>145</v>
      </c>
      <c r="E147" s="38">
        <v>2190</v>
      </c>
      <c r="F147" s="39" t="s">
        <v>9376</v>
      </c>
      <c r="G147" s="39" t="s">
        <v>8525</v>
      </c>
      <c r="H147" s="39" t="s">
        <v>8526</v>
      </c>
      <c r="I147" s="38">
        <v>2</v>
      </c>
      <c r="J147" s="57">
        <v>44628</v>
      </c>
      <c r="V147" s="37">
        <v>145</v>
      </c>
      <c r="W147" s="37" t="str">
        <f t="shared" si="10"/>
        <v>台中市</v>
      </c>
      <c r="X147" s="44" t="s">
        <v>24</v>
      </c>
      <c r="Y147" s="44">
        <v>2</v>
      </c>
      <c r="Z147" s="44">
        <v>5105</v>
      </c>
      <c r="AA147" s="44" t="s">
        <v>9377</v>
      </c>
      <c r="AB147" s="44" t="s">
        <v>9378</v>
      </c>
      <c r="AC147" s="40">
        <v>45196.587500000001</v>
      </c>
      <c r="AD147" s="40">
        <v>45218.583333333343</v>
      </c>
    </row>
    <row r="148" spans="4:30" ht="15.6" customHeight="1">
      <c r="D148" s="37">
        <v>146</v>
      </c>
      <c r="E148" s="38">
        <v>2233</v>
      </c>
      <c r="F148" s="39" t="s">
        <v>9379</v>
      </c>
      <c r="G148" s="39" t="s">
        <v>8525</v>
      </c>
      <c r="H148" s="39" t="s">
        <v>8526</v>
      </c>
      <c r="I148" s="38">
        <v>2</v>
      </c>
      <c r="J148" s="57">
        <v>44628</v>
      </c>
      <c r="V148" s="37">
        <v>146</v>
      </c>
      <c r="W148" s="37" t="str">
        <f t="shared" si="10"/>
        <v>宜蘭縣</v>
      </c>
      <c r="X148" s="44" t="s">
        <v>24</v>
      </c>
      <c r="Y148" s="44">
        <v>2</v>
      </c>
      <c r="Z148" s="44">
        <v>5104</v>
      </c>
      <c r="AA148" s="44" t="s">
        <v>9380</v>
      </c>
      <c r="AB148" s="44" t="s">
        <v>9381</v>
      </c>
      <c r="AC148" s="40">
        <v>45210.421527777777</v>
      </c>
      <c r="AD148" s="40">
        <v>45223.458333333343</v>
      </c>
    </row>
    <row r="149" spans="4:30" ht="15.6" customHeight="1">
      <c r="D149" s="37">
        <v>147</v>
      </c>
      <c r="E149" s="38">
        <v>3707</v>
      </c>
      <c r="F149" s="39" t="s">
        <v>9382</v>
      </c>
      <c r="G149" s="39" t="s">
        <v>8525</v>
      </c>
      <c r="H149" s="39" t="s">
        <v>155</v>
      </c>
      <c r="I149" s="38">
        <v>2</v>
      </c>
      <c r="J149" s="57">
        <v>44628</v>
      </c>
      <c r="V149" s="37">
        <v>147</v>
      </c>
      <c r="W149" s="37" t="str">
        <f t="shared" si="10"/>
        <v>屏東縣</v>
      </c>
      <c r="X149" s="44" t="s">
        <v>24</v>
      </c>
      <c r="Y149" s="44">
        <v>2</v>
      </c>
      <c r="Z149" s="44">
        <v>4944</v>
      </c>
      <c r="AA149" s="44" t="s">
        <v>9383</v>
      </c>
      <c r="AB149" s="44" t="s">
        <v>9384</v>
      </c>
      <c r="AC149" s="40">
        <v>45195.751388888893</v>
      </c>
      <c r="AD149" s="40">
        <v>45224.625</v>
      </c>
    </row>
    <row r="150" spans="4:30" ht="15.6" customHeight="1">
      <c r="D150" s="37">
        <v>148</v>
      </c>
      <c r="E150" s="38">
        <v>4124</v>
      </c>
      <c r="F150" s="39" t="s">
        <v>9385</v>
      </c>
      <c r="G150" s="39" t="s">
        <v>8525</v>
      </c>
      <c r="H150" s="39" t="s">
        <v>155</v>
      </c>
      <c r="I150" s="38">
        <v>2</v>
      </c>
      <c r="J150" s="57">
        <v>44628</v>
      </c>
      <c r="V150" s="37">
        <v>148</v>
      </c>
      <c r="W150" s="37" t="str">
        <f t="shared" si="10"/>
        <v>新竹市</v>
      </c>
      <c r="X150" s="44" t="s">
        <v>24</v>
      </c>
      <c r="Y150" s="44">
        <v>2</v>
      </c>
      <c r="Z150" s="44">
        <v>5154</v>
      </c>
      <c r="AA150" s="44" t="s">
        <v>9386</v>
      </c>
      <c r="AB150" s="44" t="s">
        <v>9387</v>
      </c>
      <c r="AC150" s="40">
        <v>45194.677777777782</v>
      </c>
      <c r="AD150" s="40">
        <v>45225.458333333343</v>
      </c>
    </row>
    <row r="151" spans="4:30" ht="15.6" customHeight="1">
      <c r="D151" s="37">
        <v>149</v>
      </c>
      <c r="E151" s="38">
        <v>3221</v>
      </c>
      <c r="F151" s="39" t="s">
        <v>9388</v>
      </c>
      <c r="G151" s="39" t="s">
        <v>8564</v>
      </c>
      <c r="H151" s="39" t="s">
        <v>8655</v>
      </c>
      <c r="I151" s="38">
        <v>2</v>
      </c>
      <c r="J151" s="57">
        <v>44628</v>
      </c>
      <c r="V151" s="37">
        <v>149</v>
      </c>
      <c r="W151" s="37" t="str">
        <f t="shared" si="10"/>
        <v>桃園市</v>
      </c>
      <c r="X151" s="44" t="s">
        <v>24</v>
      </c>
      <c r="Y151" s="44">
        <v>2</v>
      </c>
      <c r="Z151" s="44">
        <v>5156</v>
      </c>
      <c r="AA151" s="44" t="s">
        <v>9389</v>
      </c>
      <c r="AB151" s="44" t="s">
        <v>9390</v>
      </c>
      <c r="AC151" s="40">
        <v>45203.722916666673</v>
      </c>
      <c r="AD151" s="40">
        <v>45225.458333333343</v>
      </c>
    </row>
    <row r="152" spans="4:30" ht="15.6" customHeight="1">
      <c r="D152" s="37">
        <v>150</v>
      </c>
      <c r="E152" s="38">
        <v>4142</v>
      </c>
      <c r="F152" s="39" t="s">
        <v>9231</v>
      </c>
      <c r="G152" s="39" t="s">
        <v>8564</v>
      </c>
      <c r="H152" s="39" t="s">
        <v>8655</v>
      </c>
      <c r="I152" s="38">
        <v>2</v>
      </c>
      <c r="J152" s="57">
        <v>44628</v>
      </c>
      <c r="V152" s="37">
        <v>150</v>
      </c>
      <c r="W152" s="37" t="str">
        <f t="shared" si="10"/>
        <v>屏東縣</v>
      </c>
      <c r="X152" s="44" t="s">
        <v>24</v>
      </c>
      <c r="Y152" s="44">
        <v>2</v>
      </c>
      <c r="Z152" s="44">
        <v>4918</v>
      </c>
      <c r="AA152" s="44" t="s">
        <v>9391</v>
      </c>
      <c r="AB152" s="44" t="s">
        <v>9392</v>
      </c>
      <c r="AC152" s="40">
        <v>45191.372916666667</v>
      </c>
      <c r="AD152" s="40">
        <v>45225.625</v>
      </c>
    </row>
    <row r="153" spans="4:30" ht="15.6" customHeight="1">
      <c r="D153" s="37">
        <v>151</v>
      </c>
      <c r="E153" s="38">
        <v>4065</v>
      </c>
      <c r="F153" s="39" t="s">
        <v>9393</v>
      </c>
      <c r="G153" s="39" t="s">
        <v>8564</v>
      </c>
      <c r="H153" s="39" t="s">
        <v>8655</v>
      </c>
      <c r="I153" s="38">
        <v>2</v>
      </c>
      <c r="J153" s="57">
        <v>44628</v>
      </c>
      <c r="V153" s="37">
        <v>150</v>
      </c>
      <c r="W153" s="37" t="str">
        <f t="shared" si="10"/>
        <v>桃園市</v>
      </c>
      <c r="X153" s="44" t="s">
        <v>24</v>
      </c>
      <c r="Y153" s="44">
        <v>2</v>
      </c>
      <c r="Z153" s="44">
        <v>5117</v>
      </c>
      <c r="AA153" s="44" t="s">
        <v>9394</v>
      </c>
      <c r="AB153" s="44" t="s">
        <v>9395</v>
      </c>
      <c r="AC153" s="40">
        <v>45223.634027777778</v>
      </c>
      <c r="AD153" s="40">
        <v>45246.458333333343</v>
      </c>
    </row>
    <row r="154" spans="4:30" ht="15.6" customHeight="1">
      <c r="D154" s="37">
        <v>152</v>
      </c>
      <c r="E154" s="38">
        <v>4292</v>
      </c>
      <c r="F154" s="39" t="s">
        <v>9396</v>
      </c>
      <c r="G154" s="39" t="s">
        <v>8564</v>
      </c>
      <c r="H154" s="39" t="s">
        <v>8655</v>
      </c>
      <c r="I154" s="38">
        <v>2</v>
      </c>
      <c r="J154" s="57">
        <v>44628</v>
      </c>
      <c r="V154" s="37">
        <v>150</v>
      </c>
      <c r="W154" s="37" t="str">
        <f t="shared" si="10"/>
        <v>高雄市</v>
      </c>
      <c r="X154" s="44" t="s">
        <v>24</v>
      </c>
      <c r="Y154" s="44">
        <v>2</v>
      </c>
      <c r="Z154" s="44">
        <v>5127</v>
      </c>
      <c r="AA154" s="44" t="s">
        <v>9397</v>
      </c>
      <c r="AB154" s="44" t="s">
        <v>9398</v>
      </c>
      <c r="AC154" s="40">
        <v>45217.614583333343</v>
      </c>
      <c r="AD154" s="40">
        <v>45246.625</v>
      </c>
    </row>
    <row r="155" spans="4:30" ht="15.6" customHeight="1">
      <c r="D155" s="37">
        <v>153</v>
      </c>
      <c r="E155" s="38">
        <v>4399</v>
      </c>
      <c r="F155" s="39" t="s">
        <v>9399</v>
      </c>
      <c r="G155" s="39" t="s">
        <v>8546</v>
      </c>
      <c r="H155" s="39" t="s">
        <v>8677</v>
      </c>
      <c r="I155" s="38">
        <v>2</v>
      </c>
      <c r="J155" s="57">
        <v>44628</v>
      </c>
      <c r="V155" s="37">
        <v>150</v>
      </c>
      <c r="W155" s="37" t="str">
        <f t="shared" si="10"/>
        <v>屏東縣</v>
      </c>
      <c r="X155" s="44" t="s">
        <v>24</v>
      </c>
      <c r="Y155" s="44">
        <v>2</v>
      </c>
      <c r="Z155" s="44">
        <v>5142</v>
      </c>
      <c r="AA155" s="44" t="s">
        <v>9400</v>
      </c>
      <c r="AB155" s="44" t="s">
        <v>9401</v>
      </c>
      <c r="AC155" s="40">
        <v>45229.393055555563</v>
      </c>
      <c r="AD155" s="40">
        <v>45251.625</v>
      </c>
    </row>
    <row r="156" spans="4:30" ht="15.6" customHeight="1">
      <c r="D156" s="37">
        <v>154</v>
      </c>
      <c r="E156" s="38" t="s">
        <v>9402</v>
      </c>
      <c r="F156" s="39" t="s">
        <v>9403</v>
      </c>
      <c r="G156" s="39" t="s">
        <v>8546</v>
      </c>
      <c r="H156" s="39" t="s">
        <v>8677</v>
      </c>
      <c r="I156" s="38">
        <v>2</v>
      </c>
      <c r="J156" s="57">
        <v>44628</v>
      </c>
      <c r="V156" s="37">
        <v>150</v>
      </c>
      <c r="W156" s="37" t="str">
        <f t="shared" si="10"/>
        <v>桃園市</v>
      </c>
      <c r="X156" s="44" t="s">
        <v>24</v>
      </c>
      <c r="Y156" s="44">
        <v>2</v>
      </c>
      <c r="Z156" s="44">
        <v>5162</v>
      </c>
      <c r="AA156" s="44" t="s">
        <v>2489</v>
      </c>
      <c r="AB156" s="44" t="s">
        <v>9404</v>
      </c>
      <c r="AC156" s="40">
        <v>45236.387499999997</v>
      </c>
      <c r="AD156" s="40">
        <v>45253.458333333343</v>
      </c>
    </row>
    <row r="157" spans="4:30" ht="15.6" customHeight="1">
      <c r="D157" s="37">
        <v>155</v>
      </c>
      <c r="E157" s="38" t="s">
        <v>9405</v>
      </c>
      <c r="F157" s="39" t="s">
        <v>9406</v>
      </c>
      <c r="G157" s="39" t="s">
        <v>8546</v>
      </c>
      <c r="H157" s="39" t="s">
        <v>8677</v>
      </c>
      <c r="I157" s="38">
        <v>2</v>
      </c>
      <c r="J157" s="57">
        <v>44628</v>
      </c>
      <c r="V157" s="37">
        <v>150</v>
      </c>
      <c r="W157" s="37" t="str">
        <f t="shared" si="10"/>
        <v>高雄市</v>
      </c>
      <c r="X157" s="44" t="s">
        <v>24</v>
      </c>
      <c r="Y157" s="44">
        <v>2</v>
      </c>
      <c r="Z157" s="44">
        <v>5157</v>
      </c>
      <c r="AA157" s="44" t="s">
        <v>9407</v>
      </c>
      <c r="AB157" s="44" t="s">
        <v>9408</v>
      </c>
      <c r="AC157" s="40">
        <v>45231.688194444447</v>
      </c>
      <c r="AD157" s="40">
        <v>45257.625</v>
      </c>
    </row>
    <row r="158" spans="4:30" ht="15.6" customHeight="1">
      <c r="D158" s="37">
        <v>156</v>
      </c>
      <c r="E158" s="38">
        <v>2068</v>
      </c>
      <c r="F158" s="39" t="s">
        <v>9409</v>
      </c>
      <c r="G158" s="39" t="s">
        <v>8546</v>
      </c>
      <c r="H158" s="39" t="s">
        <v>8961</v>
      </c>
      <c r="I158" s="38">
        <v>2</v>
      </c>
      <c r="J158" s="57">
        <v>44628</v>
      </c>
      <c r="V158" s="37">
        <v>150</v>
      </c>
      <c r="W158" s="37" t="str">
        <f t="shared" si="10"/>
        <v>台中市</v>
      </c>
      <c r="X158" s="44" t="s">
        <v>24</v>
      </c>
      <c r="Y158" s="44">
        <v>2</v>
      </c>
      <c r="Z158" s="44">
        <v>5148</v>
      </c>
      <c r="AA158" s="44" t="s">
        <v>9410</v>
      </c>
      <c r="AB158" s="44" t="s">
        <v>9411</v>
      </c>
      <c r="AC158" s="40">
        <v>45236.442361111112</v>
      </c>
      <c r="AD158" s="40">
        <v>45258.625</v>
      </c>
    </row>
    <row r="159" spans="4:30" ht="15.6" customHeight="1">
      <c r="D159" s="37">
        <v>157</v>
      </c>
      <c r="E159" s="38">
        <v>2136</v>
      </c>
      <c r="F159" s="39" t="s">
        <v>9412</v>
      </c>
      <c r="G159" s="39" t="s">
        <v>8583</v>
      </c>
      <c r="H159" s="39" t="s">
        <v>9363</v>
      </c>
      <c r="I159" s="38">
        <v>2</v>
      </c>
      <c r="J159" s="57">
        <v>44628</v>
      </c>
    </row>
    <row r="160" spans="4:30" ht="15.6" customHeight="1">
      <c r="D160" s="37">
        <v>158</v>
      </c>
      <c r="E160" s="38">
        <v>3435</v>
      </c>
      <c r="F160" s="39" t="s">
        <v>9413</v>
      </c>
      <c r="G160" s="39" t="s">
        <v>8583</v>
      </c>
      <c r="H160" s="39" t="s">
        <v>9363</v>
      </c>
      <c r="I160" s="38">
        <v>2</v>
      </c>
      <c r="J160" s="57">
        <v>44628</v>
      </c>
    </row>
    <row r="161" spans="4:10" ht="15.6" customHeight="1">
      <c r="D161" s="37">
        <v>159</v>
      </c>
      <c r="E161" s="38">
        <v>4022</v>
      </c>
      <c r="F161" s="39" t="s">
        <v>9414</v>
      </c>
      <c r="G161" s="39" t="s">
        <v>8583</v>
      </c>
      <c r="H161" s="39" t="s">
        <v>9363</v>
      </c>
      <c r="I161" s="38">
        <v>2</v>
      </c>
      <c r="J161" s="57">
        <v>44628</v>
      </c>
    </row>
    <row r="162" spans="4:10" ht="15.6" customHeight="1">
      <c r="D162" s="37">
        <v>160</v>
      </c>
      <c r="E162" s="38">
        <v>3976</v>
      </c>
      <c r="F162" s="39" t="s">
        <v>9415</v>
      </c>
      <c r="G162" s="39" t="s">
        <v>8583</v>
      </c>
      <c r="H162" s="39" t="s">
        <v>9363</v>
      </c>
      <c r="I162" s="38">
        <v>2</v>
      </c>
      <c r="J162" s="57">
        <v>44628</v>
      </c>
    </row>
    <row r="163" spans="4:10" ht="15.6" customHeight="1">
      <c r="D163" s="37">
        <v>161</v>
      </c>
      <c r="E163" s="38">
        <v>2228</v>
      </c>
      <c r="F163" s="39" t="s">
        <v>8958</v>
      </c>
      <c r="G163" s="39" t="s">
        <v>8525</v>
      </c>
      <c r="H163" s="39" t="s">
        <v>8526</v>
      </c>
      <c r="I163" s="38">
        <v>2</v>
      </c>
      <c r="J163" s="57">
        <v>44629</v>
      </c>
    </row>
    <row r="164" spans="4:10" ht="15.6" customHeight="1">
      <c r="D164" s="37">
        <v>162</v>
      </c>
      <c r="E164" s="38" t="s">
        <v>9416</v>
      </c>
      <c r="F164" s="39" t="s">
        <v>9417</v>
      </c>
      <c r="G164" s="39" t="s">
        <v>8525</v>
      </c>
      <c r="H164" s="39" t="s">
        <v>8526</v>
      </c>
      <c r="I164" s="38">
        <v>2</v>
      </c>
      <c r="J164" s="57">
        <v>44629</v>
      </c>
    </row>
    <row r="165" spans="4:10" ht="15.6" customHeight="1">
      <c r="D165" s="37">
        <v>163</v>
      </c>
      <c r="E165" s="38">
        <v>3206</v>
      </c>
      <c r="F165" s="39" t="s">
        <v>9418</v>
      </c>
      <c r="G165" s="39" t="s">
        <v>8525</v>
      </c>
      <c r="H165" s="39" t="s">
        <v>8526</v>
      </c>
      <c r="I165" s="38">
        <v>2</v>
      </c>
      <c r="J165" s="57">
        <v>44629</v>
      </c>
    </row>
    <row r="166" spans="4:10" ht="15.6" customHeight="1">
      <c r="D166" s="37">
        <v>164</v>
      </c>
      <c r="E166" s="38">
        <v>3969</v>
      </c>
      <c r="F166" s="39" t="s">
        <v>9419</v>
      </c>
      <c r="G166" s="39" t="s">
        <v>8525</v>
      </c>
      <c r="H166" s="39" t="s">
        <v>155</v>
      </c>
      <c r="I166" s="38">
        <v>2</v>
      </c>
      <c r="J166" s="57">
        <v>44629</v>
      </c>
    </row>
    <row r="167" spans="4:10" ht="15.6" customHeight="1">
      <c r="D167" s="37">
        <v>165</v>
      </c>
      <c r="E167" s="38">
        <v>4498</v>
      </c>
      <c r="F167" s="39" t="s">
        <v>9420</v>
      </c>
      <c r="G167" s="39" t="s">
        <v>8525</v>
      </c>
      <c r="H167" s="39" t="s">
        <v>155</v>
      </c>
      <c r="I167" s="38">
        <v>2</v>
      </c>
      <c r="J167" s="57">
        <v>44629</v>
      </c>
    </row>
    <row r="168" spans="4:10" ht="15.6" customHeight="1">
      <c r="D168" s="37">
        <v>166</v>
      </c>
      <c r="E168" s="38">
        <v>4956</v>
      </c>
      <c r="F168" s="39" t="s">
        <v>9421</v>
      </c>
      <c r="G168" s="39" t="s">
        <v>8525</v>
      </c>
      <c r="H168" s="39" t="s">
        <v>155</v>
      </c>
      <c r="I168" s="38">
        <v>2</v>
      </c>
      <c r="J168" s="57">
        <v>44629</v>
      </c>
    </row>
    <row r="169" spans="4:10" ht="15.6" customHeight="1">
      <c r="D169" s="37">
        <v>167</v>
      </c>
      <c r="E169" s="38">
        <v>4313</v>
      </c>
      <c r="F169" s="39" t="s">
        <v>9422</v>
      </c>
      <c r="G169" s="39" t="s">
        <v>8525</v>
      </c>
      <c r="H169" s="39" t="s">
        <v>155</v>
      </c>
      <c r="I169" s="38">
        <v>2</v>
      </c>
      <c r="J169" s="57">
        <v>44629</v>
      </c>
    </row>
    <row r="170" spans="4:10" ht="15.6" customHeight="1">
      <c r="D170" s="37">
        <v>168</v>
      </c>
      <c r="E170" s="38">
        <v>2261</v>
      </c>
      <c r="F170" s="39" t="s">
        <v>9423</v>
      </c>
      <c r="G170" s="39" t="s">
        <v>8564</v>
      </c>
      <c r="H170" s="39" t="s">
        <v>8655</v>
      </c>
      <c r="I170" s="38">
        <v>2</v>
      </c>
      <c r="J170" s="57">
        <v>44629</v>
      </c>
    </row>
    <row r="171" spans="4:10" ht="15.6" customHeight="1">
      <c r="D171" s="37">
        <v>169</v>
      </c>
      <c r="E171" s="38">
        <v>2972</v>
      </c>
      <c r="F171" s="39" t="s">
        <v>9424</v>
      </c>
      <c r="G171" s="39" t="s">
        <v>8564</v>
      </c>
      <c r="H171" s="39" t="s">
        <v>8655</v>
      </c>
      <c r="I171" s="38">
        <v>2</v>
      </c>
      <c r="J171" s="57">
        <v>44629</v>
      </c>
    </row>
    <row r="172" spans="4:10" ht="15.6" customHeight="1">
      <c r="D172" s="37">
        <v>170</v>
      </c>
      <c r="E172" s="38">
        <v>3218</v>
      </c>
      <c r="F172" s="39" t="s">
        <v>9425</v>
      </c>
      <c r="G172" s="39" t="s">
        <v>8564</v>
      </c>
      <c r="H172" s="39" t="s">
        <v>8655</v>
      </c>
      <c r="I172" s="38">
        <v>2</v>
      </c>
      <c r="J172" s="57">
        <v>44629</v>
      </c>
    </row>
    <row r="173" spans="4:10" ht="15.6" customHeight="1">
      <c r="D173" s="37">
        <v>171</v>
      </c>
      <c r="E173" s="38">
        <v>2787</v>
      </c>
      <c r="F173" s="39" t="s">
        <v>9426</v>
      </c>
      <c r="G173" s="39" t="s">
        <v>8564</v>
      </c>
      <c r="H173" s="39" t="s">
        <v>8655</v>
      </c>
      <c r="I173" s="38">
        <v>2</v>
      </c>
      <c r="J173" s="57">
        <v>44629</v>
      </c>
    </row>
    <row r="174" spans="4:10" ht="15.6" customHeight="1">
      <c r="D174" s="37">
        <v>172</v>
      </c>
      <c r="E174" s="38">
        <v>2637</v>
      </c>
      <c r="F174" s="39" t="s">
        <v>9427</v>
      </c>
      <c r="G174" s="39" t="s">
        <v>8546</v>
      </c>
      <c r="H174" s="39" t="s">
        <v>8677</v>
      </c>
      <c r="I174" s="38">
        <v>2</v>
      </c>
      <c r="J174" s="57">
        <v>44629</v>
      </c>
    </row>
    <row r="175" spans="4:10" ht="15.6" customHeight="1">
      <c r="D175" s="37">
        <v>173</v>
      </c>
      <c r="E175" s="38">
        <v>2767</v>
      </c>
      <c r="F175" s="39" t="s">
        <v>9428</v>
      </c>
      <c r="G175" s="39" t="s">
        <v>8546</v>
      </c>
      <c r="H175" s="39" t="s">
        <v>8677</v>
      </c>
      <c r="I175" s="38">
        <v>2</v>
      </c>
      <c r="J175" s="57">
        <v>44629</v>
      </c>
    </row>
    <row r="176" spans="4:10" ht="15.6" customHeight="1">
      <c r="D176" s="37">
        <v>174</v>
      </c>
      <c r="E176" s="38">
        <v>3702</v>
      </c>
      <c r="F176" s="39" t="s">
        <v>9429</v>
      </c>
      <c r="G176" s="39" t="s">
        <v>8546</v>
      </c>
      <c r="H176" s="39" t="s">
        <v>8677</v>
      </c>
      <c r="I176" s="38">
        <v>2</v>
      </c>
      <c r="J176" s="57">
        <v>44629</v>
      </c>
    </row>
    <row r="177" spans="4:10" ht="15.6" customHeight="1">
      <c r="D177" s="37">
        <v>175</v>
      </c>
      <c r="E177" s="38">
        <v>4247</v>
      </c>
      <c r="F177" s="39" t="s">
        <v>9430</v>
      </c>
      <c r="G177" s="39" t="s">
        <v>8546</v>
      </c>
      <c r="H177" s="39" t="s">
        <v>8677</v>
      </c>
      <c r="I177" s="38">
        <v>2</v>
      </c>
      <c r="J177" s="57">
        <v>44629</v>
      </c>
    </row>
    <row r="178" spans="4:10" ht="15.6" customHeight="1">
      <c r="D178" s="37">
        <v>176</v>
      </c>
      <c r="E178" s="38">
        <v>4792</v>
      </c>
      <c r="F178" s="39" t="s">
        <v>9431</v>
      </c>
      <c r="G178" s="39" t="s">
        <v>8583</v>
      </c>
      <c r="H178" s="39" t="s">
        <v>9432</v>
      </c>
      <c r="I178" s="38">
        <v>2</v>
      </c>
      <c r="J178" s="57">
        <v>44629</v>
      </c>
    </row>
    <row r="179" spans="4:10" ht="15.6" customHeight="1">
      <c r="D179" s="37">
        <v>177</v>
      </c>
      <c r="E179" s="38" t="s">
        <v>9433</v>
      </c>
      <c r="F179" s="39" t="s">
        <v>9434</v>
      </c>
      <c r="G179" s="39" t="s">
        <v>8583</v>
      </c>
      <c r="H179" s="39" t="s">
        <v>9432</v>
      </c>
      <c r="I179" s="38">
        <v>2</v>
      </c>
      <c r="J179" s="57">
        <v>44629</v>
      </c>
    </row>
    <row r="180" spans="4:10" ht="15.6" customHeight="1">
      <c r="D180" s="37">
        <v>178</v>
      </c>
      <c r="E180" s="38">
        <v>2955</v>
      </c>
      <c r="F180" s="39" t="s">
        <v>9435</v>
      </c>
      <c r="G180" s="39" t="s">
        <v>8609</v>
      </c>
      <c r="H180" s="39" t="s">
        <v>9436</v>
      </c>
      <c r="I180" s="38">
        <v>2</v>
      </c>
      <c r="J180" s="57">
        <v>44629</v>
      </c>
    </row>
    <row r="181" spans="4:10" ht="15.6" customHeight="1">
      <c r="D181" s="37">
        <v>179</v>
      </c>
      <c r="E181" s="38">
        <v>3735</v>
      </c>
      <c r="F181" s="39" t="s">
        <v>9437</v>
      </c>
      <c r="G181" s="39" t="s">
        <v>8525</v>
      </c>
      <c r="H181" s="39" t="s">
        <v>8526</v>
      </c>
      <c r="I181" s="38">
        <v>2</v>
      </c>
      <c r="J181" s="57">
        <v>44630</v>
      </c>
    </row>
    <row r="182" spans="4:10" ht="15.6" customHeight="1">
      <c r="D182" s="37">
        <v>180</v>
      </c>
      <c r="E182" s="38">
        <v>3836</v>
      </c>
      <c r="F182" s="39" t="s">
        <v>8975</v>
      </c>
      <c r="G182" s="39" t="s">
        <v>8525</v>
      </c>
      <c r="H182" s="39" t="s">
        <v>8526</v>
      </c>
      <c r="I182" s="38">
        <v>2</v>
      </c>
      <c r="J182" s="57">
        <v>44630</v>
      </c>
    </row>
    <row r="183" spans="4:10" ht="15.6" customHeight="1">
      <c r="D183" s="37">
        <v>181</v>
      </c>
      <c r="E183" s="38">
        <v>4160</v>
      </c>
      <c r="F183" s="39" t="s">
        <v>9438</v>
      </c>
      <c r="G183" s="39" t="s">
        <v>8525</v>
      </c>
      <c r="H183" s="39" t="s">
        <v>8526</v>
      </c>
      <c r="I183" s="38">
        <v>2</v>
      </c>
      <c r="J183" s="57">
        <v>44630</v>
      </c>
    </row>
    <row r="184" spans="4:10" ht="15.6" customHeight="1">
      <c r="D184" s="37">
        <v>182</v>
      </c>
      <c r="E184" s="38">
        <v>3118</v>
      </c>
      <c r="F184" s="39" t="s">
        <v>9439</v>
      </c>
      <c r="G184" s="39" t="s">
        <v>8525</v>
      </c>
      <c r="H184" s="39" t="s">
        <v>155</v>
      </c>
      <c r="I184" s="38">
        <v>2</v>
      </c>
      <c r="J184" s="57">
        <v>44630</v>
      </c>
    </row>
    <row r="185" spans="4:10" ht="15.6" customHeight="1">
      <c r="D185" s="37">
        <v>183</v>
      </c>
      <c r="E185" s="38">
        <v>2528</v>
      </c>
      <c r="F185" s="39" t="s">
        <v>9440</v>
      </c>
      <c r="G185" s="39" t="s">
        <v>8525</v>
      </c>
      <c r="H185" s="39" t="s">
        <v>155</v>
      </c>
      <c r="I185" s="38">
        <v>2</v>
      </c>
      <c r="J185" s="57">
        <v>44630</v>
      </c>
    </row>
    <row r="186" spans="4:10" ht="15.6" customHeight="1">
      <c r="D186" s="37">
        <v>184</v>
      </c>
      <c r="E186" s="38">
        <v>2673</v>
      </c>
      <c r="F186" s="39" t="s">
        <v>9441</v>
      </c>
      <c r="G186" s="39" t="s">
        <v>8525</v>
      </c>
      <c r="H186" s="39" t="s">
        <v>155</v>
      </c>
      <c r="I186" s="38">
        <v>2</v>
      </c>
      <c r="J186" s="57">
        <v>44630</v>
      </c>
    </row>
    <row r="187" spans="4:10" ht="15.6" customHeight="1">
      <c r="D187" s="37">
        <v>185</v>
      </c>
      <c r="E187" s="38">
        <v>4824</v>
      </c>
      <c r="F187" s="39" t="s">
        <v>9442</v>
      </c>
      <c r="G187" s="39" t="s">
        <v>8564</v>
      </c>
      <c r="H187" s="39" t="s">
        <v>9443</v>
      </c>
      <c r="I187" s="38">
        <v>2</v>
      </c>
      <c r="J187" s="57">
        <v>44630</v>
      </c>
    </row>
    <row r="188" spans="4:10" ht="15.6" customHeight="1">
      <c r="D188" s="37">
        <v>186</v>
      </c>
      <c r="E188" s="38" t="s">
        <v>9444</v>
      </c>
      <c r="F188" s="39" t="s">
        <v>9445</v>
      </c>
      <c r="G188" s="39" t="s">
        <v>8564</v>
      </c>
      <c r="H188" s="39" t="s">
        <v>9443</v>
      </c>
      <c r="I188" s="38">
        <v>2</v>
      </c>
      <c r="J188" s="57">
        <v>44630</v>
      </c>
    </row>
    <row r="189" spans="4:10" ht="15.6" customHeight="1">
      <c r="D189" s="37">
        <v>187</v>
      </c>
      <c r="E189" s="38">
        <v>2025</v>
      </c>
      <c r="F189" s="39" t="s">
        <v>9446</v>
      </c>
      <c r="G189" s="39" t="s">
        <v>8564</v>
      </c>
      <c r="H189" s="39" t="s">
        <v>8655</v>
      </c>
      <c r="I189" s="38">
        <v>2</v>
      </c>
      <c r="J189" s="57">
        <v>44630</v>
      </c>
    </row>
    <row r="190" spans="4:10" ht="15.6" customHeight="1">
      <c r="D190" s="37">
        <v>188</v>
      </c>
      <c r="E190" s="38">
        <v>2242</v>
      </c>
      <c r="F190" s="39" t="s">
        <v>9447</v>
      </c>
      <c r="G190" s="39" t="s">
        <v>8564</v>
      </c>
      <c r="H190" s="39" t="s">
        <v>8655</v>
      </c>
      <c r="I190" s="38">
        <v>2</v>
      </c>
      <c r="J190" s="57">
        <v>44630</v>
      </c>
    </row>
    <row r="191" spans="4:10" ht="15.6" customHeight="1">
      <c r="D191" s="37">
        <v>189</v>
      </c>
      <c r="E191" s="38">
        <v>2064</v>
      </c>
      <c r="F191" s="39" t="s">
        <v>9448</v>
      </c>
      <c r="G191" s="39" t="s">
        <v>8546</v>
      </c>
      <c r="H191" s="39" t="s">
        <v>8677</v>
      </c>
      <c r="I191" s="38">
        <v>3</v>
      </c>
      <c r="J191" s="57">
        <v>44630</v>
      </c>
    </row>
    <row r="192" spans="4:10" ht="15.6" customHeight="1">
      <c r="D192" s="37">
        <v>190</v>
      </c>
      <c r="E192" s="38">
        <v>2594</v>
      </c>
      <c r="F192" s="39" t="s">
        <v>9449</v>
      </c>
      <c r="G192" s="39" t="s">
        <v>8546</v>
      </c>
      <c r="H192" s="39" t="s">
        <v>8677</v>
      </c>
      <c r="I192" s="38">
        <v>2</v>
      </c>
      <c r="J192" s="57">
        <v>44630</v>
      </c>
    </row>
    <row r="193" spans="4:10" ht="15.6" customHeight="1">
      <c r="D193" s="37">
        <v>191</v>
      </c>
      <c r="E193" s="38">
        <v>3277</v>
      </c>
      <c r="F193" s="39" t="s">
        <v>9450</v>
      </c>
      <c r="G193" s="39" t="s">
        <v>8583</v>
      </c>
      <c r="H193" s="39" t="s">
        <v>8662</v>
      </c>
      <c r="I193" s="38">
        <v>2</v>
      </c>
      <c r="J193" s="57">
        <v>44630</v>
      </c>
    </row>
    <row r="194" spans="4:10" ht="15.6" customHeight="1">
      <c r="D194" s="37">
        <v>192</v>
      </c>
      <c r="E194" s="38">
        <v>3495</v>
      </c>
      <c r="F194" s="39" t="s">
        <v>9451</v>
      </c>
      <c r="G194" s="39" t="s">
        <v>8583</v>
      </c>
      <c r="H194" s="39" t="s">
        <v>8662</v>
      </c>
      <c r="I194" s="38">
        <v>2</v>
      </c>
      <c r="J194" s="57">
        <v>44630</v>
      </c>
    </row>
    <row r="195" spans="4:10" ht="15.6" customHeight="1">
      <c r="D195" s="37">
        <v>193</v>
      </c>
      <c r="E195" s="38" t="s">
        <v>9452</v>
      </c>
      <c r="F195" s="39" t="s">
        <v>9453</v>
      </c>
      <c r="G195" s="39" t="s">
        <v>8525</v>
      </c>
      <c r="H195" s="39" t="s">
        <v>8526</v>
      </c>
      <c r="I195" s="38">
        <v>2</v>
      </c>
      <c r="J195" s="57">
        <v>44631</v>
      </c>
    </row>
    <row r="196" spans="4:10" ht="15.6" customHeight="1">
      <c r="D196" s="37">
        <v>194</v>
      </c>
      <c r="E196" s="38">
        <v>4592</v>
      </c>
      <c r="F196" s="39" t="s">
        <v>9454</v>
      </c>
      <c r="G196" s="39" t="s">
        <v>8525</v>
      </c>
      <c r="H196" s="39" t="s">
        <v>8526</v>
      </c>
      <c r="I196" s="38">
        <v>2</v>
      </c>
      <c r="J196" s="57">
        <v>44631</v>
      </c>
    </row>
    <row r="197" spans="4:10" ht="15.6" customHeight="1">
      <c r="D197" s="37">
        <v>195</v>
      </c>
      <c r="E197" s="38">
        <v>4951</v>
      </c>
      <c r="F197" s="39" t="s">
        <v>9262</v>
      </c>
      <c r="G197" s="39" t="s">
        <v>8525</v>
      </c>
      <c r="H197" s="39" t="s">
        <v>8526</v>
      </c>
      <c r="I197" s="38">
        <v>2</v>
      </c>
      <c r="J197" s="57">
        <v>44631</v>
      </c>
    </row>
    <row r="198" spans="4:10" ht="15.6" customHeight="1">
      <c r="D198" s="37">
        <v>196</v>
      </c>
      <c r="E198" s="38">
        <v>3607</v>
      </c>
      <c r="F198" s="39" t="s">
        <v>9455</v>
      </c>
      <c r="G198" s="39" t="s">
        <v>8525</v>
      </c>
      <c r="H198" s="39" t="s">
        <v>155</v>
      </c>
      <c r="I198" s="38">
        <v>2</v>
      </c>
      <c r="J198" s="57">
        <v>44631</v>
      </c>
    </row>
    <row r="199" spans="4:10" ht="15.6" customHeight="1">
      <c r="D199" s="37">
        <v>197</v>
      </c>
      <c r="E199" s="38" t="s">
        <v>9456</v>
      </c>
      <c r="F199" s="39" t="s">
        <v>9457</v>
      </c>
      <c r="G199" s="39" t="s">
        <v>8525</v>
      </c>
      <c r="H199" s="39" t="s">
        <v>155</v>
      </c>
      <c r="I199" s="38">
        <v>2</v>
      </c>
      <c r="J199" s="57">
        <v>44631</v>
      </c>
    </row>
    <row r="200" spans="4:10" ht="15.6" customHeight="1">
      <c r="D200" s="37">
        <v>198</v>
      </c>
      <c r="E200" s="38">
        <v>3034</v>
      </c>
      <c r="F200" s="39" t="s">
        <v>9458</v>
      </c>
      <c r="G200" s="39" t="s">
        <v>8525</v>
      </c>
      <c r="H200" s="39" t="s">
        <v>155</v>
      </c>
      <c r="I200" s="38">
        <v>2</v>
      </c>
      <c r="J200" s="57">
        <v>44631</v>
      </c>
    </row>
    <row r="201" spans="4:10" ht="15.6" customHeight="1">
      <c r="D201" s="37">
        <v>199</v>
      </c>
      <c r="E201" s="38">
        <v>3931</v>
      </c>
      <c r="F201" s="39" t="s">
        <v>9459</v>
      </c>
      <c r="G201" s="39" t="s">
        <v>8564</v>
      </c>
      <c r="H201" s="39" t="s">
        <v>9443</v>
      </c>
      <c r="I201" s="38">
        <v>2</v>
      </c>
      <c r="J201" s="57">
        <v>44631</v>
      </c>
    </row>
    <row r="202" spans="4:10" ht="15.6" customHeight="1">
      <c r="D202" s="37">
        <v>200</v>
      </c>
      <c r="E202" s="38">
        <v>4059</v>
      </c>
      <c r="F202" s="39" t="s">
        <v>9460</v>
      </c>
      <c r="G202" s="39" t="s">
        <v>8564</v>
      </c>
      <c r="H202" s="39" t="s">
        <v>9443</v>
      </c>
      <c r="I202" s="38">
        <v>2</v>
      </c>
      <c r="J202" s="57">
        <v>44631</v>
      </c>
    </row>
    <row r="203" spans="4:10" ht="15.6" customHeight="1">
      <c r="D203" s="37">
        <v>201</v>
      </c>
      <c r="E203" s="38">
        <v>4361</v>
      </c>
      <c r="F203" s="39" t="s">
        <v>9461</v>
      </c>
      <c r="G203" s="39" t="s">
        <v>8564</v>
      </c>
      <c r="H203" s="39" t="s">
        <v>9443</v>
      </c>
      <c r="I203" s="38">
        <v>2</v>
      </c>
      <c r="J203" s="57">
        <v>44631</v>
      </c>
    </row>
    <row r="204" spans="4:10" ht="15.6" customHeight="1">
      <c r="D204" s="37">
        <v>202</v>
      </c>
      <c r="E204" s="38">
        <v>4367</v>
      </c>
      <c r="F204" s="39" t="s">
        <v>9462</v>
      </c>
      <c r="G204" s="39" t="s">
        <v>8564</v>
      </c>
      <c r="H204" s="39" t="s">
        <v>9443</v>
      </c>
      <c r="I204" s="38">
        <v>2</v>
      </c>
      <c r="J204" s="57">
        <v>44631</v>
      </c>
    </row>
    <row r="205" spans="4:10" ht="15.6" customHeight="1">
      <c r="D205" s="37">
        <v>203</v>
      </c>
      <c r="E205" s="38">
        <v>4067</v>
      </c>
      <c r="F205" s="39" t="s">
        <v>9463</v>
      </c>
      <c r="G205" s="39" t="s">
        <v>8583</v>
      </c>
      <c r="H205" s="39" t="s">
        <v>8662</v>
      </c>
      <c r="I205" s="38">
        <v>2</v>
      </c>
      <c r="J205" s="57">
        <v>44631</v>
      </c>
    </row>
    <row r="206" spans="4:10" ht="15.6" customHeight="1">
      <c r="D206" s="37">
        <v>204</v>
      </c>
      <c r="E206" s="38" t="s">
        <v>9464</v>
      </c>
      <c r="F206" s="39" t="s">
        <v>9465</v>
      </c>
      <c r="G206" s="39" t="s">
        <v>8583</v>
      </c>
      <c r="H206" s="39" t="s">
        <v>8584</v>
      </c>
      <c r="I206" s="38">
        <v>2</v>
      </c>
      <c r="J206" s="57">
        <v>44631</v>
      </c>
    </row>
    <row r="207" spans="4:10" ht="15.6" customHeight="1">
      <c r="D207" s="37">
        <v>205</v>
      </c>
      <c r="E207" s="38">
        <v>4433</v>
      </c>
      <c r="F207" s="39" t="s">
        <v>9466</v>
      </c>
      <c r="G207" s="39" t="s">
        <v>8583</v>
      </c>
      <c r="H207" s="39" t="s">
        <v>8584</v>
      </c>
      <c r="I207" s="38">
        <v>2</v>
      </c>
      <c r="J207" s="57">
        <v>44631</v>
      </c>
    </row>
    <row r="208" spans="4:10" ht="15.6" customHeight="1">
      <c r="D208" s="37">
        <v>206</v>
      </c>
      <c r="E208" s="38">
        <v>4763</v>
      </c>
      <c r="F208" s="39" t="s">
        <v>9467</v>
      </c>
      <c r="G208" s="39" t="s">
        <v>8583</v>
      </c>
      <c r="H208" s="39" t="s">
        <v>8584</v>
      </c>
      <c r="I208" s="38">
        <v>2</v>
      </c>
      <c r="J208" s="57">
        <v>44631</v>
      </c>
    </row>
    <row r="209" spans="4:10" ht="15.6" customHeight="1">
      <c r="D209" s="37">
        <v>207</v>
      </c>
      <c r="E209" s="38">
        <v>4053</v>
      </c>
      <c r="F209" s="39" t="s">
        <v>8916</v>
      </c>
      <c r="G209" s="39" t="s">
        <v>8525</v>
      </c>
      <c r="H209" s="39" t="s">
        <v>8526</v>
      </c>
      <c r="I209" s="38">
        <v>2</v>
      </c>
      <c r="J209" s="57">
        <v>44634</v>
      </c>
    </row>
    <row r="210" spans="4:10" ht="15.6" customHeight="1">
      <c r="D210" s="37">
        <v>208</v>
      </c>
      <c r="E210" s="38">
        <v>4097</v>
      </c>
      <c r="F210" s="39" t="s">
        <v>9468</v>
      </c>
      <c r="G210" s="39" t="s">
        <v>8525</v>
      </c>
      <c r="H210" s="39" t="s">
        <v>8526</v>
      </c>
      <c r="I210" s="38">
        <v>2</v>
      </c>
      <c r="J210" s="57">
        <v>44634</v>
      </c>
    </row>
    <row r="211" spans="4:10" ht="15.6" customHeight="1">
      <c r="D211" s="37">
        <v>209</v>
      </c>
      <c r="E211" s="38">
        <v>4158</v>
      </c>
      <c r="F211" s="39" t="s">
        <v>9469</v>
      </c>
      <c r="G211" s="39" t="s">
        <v>8525</v>
      </c>
      <c r="H211" s="39" t="s">
        <v>8526</v>
      </c>
      <c r="I211" s="38">
        <v>2</v>
      </c>
      <c r="J211" s="57">
        <v>44634</v>
      </c>
    </row>
    <row r="212" spans="4:10" ht="15.6" customHeight="1">
      <c r="D212" s="37">
        <v>210</v>
      </c>
      <c r="E212" s="38">
        <v>4931</v>
      </c>
      <c r="F212" s="39" t="s">
        <v>9470</v>
      </c>
      <c r="G212" s="39" t="s">
        <v>8525</v>
      </c>
      <c r="H212" s="39" t="s">
        <v>8602</v>
      </c>
      <c r="I212" s="38">
        <v>2</v>
      </c>
      <c r="J212" s="57">
        <v>44634</v>
      </c>
    </row>
    <row r="213" spans="4:10" ht="15.6" customHeight="1">
      <c r="D213" s="37">
        <v>211</v>
      </c>
      <c r="E213" s="38">
        <v>4752</v>
      </c>
      <c r="F213" s="39" t="s">
        <v>9471</v>
      </c>
      <c r="G213" s="39" t="s">
        <v>8525</v>
      </c>
      <c r="H213" s="39" t="s">
        <v>8602</v>
      </c>
      <c r="I213" s="38">
        <v>2</v>
      </c>
      <c r="J213" s="57">
        <v>44634</v>
      </c>
    </row>
    <row r="214" spans="4:10" ht="15.6" customHeight="1">
      <c r="D214" s="37">
        <v>212</v>
      </c>
      <c r="E214" s="38">
        <v>3078</v>
      </c>
      <c r="F214" s="39" t="s">
        <v>9472</v>
      </c>
      <c r="G214" s="39" t="s">
        <v>8564</v>
      </c>
      <c r="H214" s="39" t="s">
        <v>8637</v>
      </c>
      <c r="I214" s="38">
        <v>2</v>
      </c>
      <c r="J214" s="57">
        <v>44634</v>
      </c>
    </row>
    <row r="215" spans="4:10" ht="15.6" customHeight="1">
      <c r="D215" s="37">
        <v>213</v>
      </c>
      <c r="E215" s="38">
        <v>3240</v>
      </c>
      <c r="F215" s="39" t="s">
        <v>9473</v>
      </c>
      <c r="G215" s="39" t="s">
        <v>8564</v>
      </c>
      <c r="H215" s="39" t="s">
        <v>8637</v>
      </c>
      <c r="I215" s="38">
        <v>2</v>
      </c>
      <c r="J215" s="57">
        <v>44634</v>
      </c>
    </row>
    <row r="216" spans="4:10" ht="15.6" customHeight="1">
      <c r="D216" s="37">
        <v>214</v>
      </c>
      <c r="E216" s="38">
        <v>3436</v>
      </c>
      <c r="F216" s="39" t="s">
        <v>9474</v>
      </c>
      <c r="G216" s="39" t="s">
        <v>8564</v>
      </c>
      <c r="H216" s="39" t="s">
        <v>8637</v>
      </c>
      <c r="I216" s="38">
        <v>2</v>
      </c>
      <c r="J216" s="57">
        <v>44634</v>
      </c>
    </row>
    <row r="217" spans="4:10" ht="15.6" customHeight="1">
      <c r="D217" s="37">
        <v>215</v>
      </c>
      <c r="E217" s="38">
        <v>3927</v>
      </c>
      <c r="F217" s="39" t="s">
        <v>9475</v>
      </c>
      <c r="G217" s="39" t="s">
        <v>8546</v>
      </c>
      <c r="H217" s="39" t="s">
        <v>9476</v>
      </c>
      <c r="I217" s="38">
        <v>2</v>
      </c>
      <c r="J217" s="57">
        <v>44634</v>
      </c>
    </row>
    <row r="218" spans="4:10" ht="15.6" customHeight="1">
      <c r="D218" s="37">
        <v>216</v>
      </c>
      <c r="E218" s="38">
        <v>4517</v>
      </c>
      <c r="F218" s="39" t="s">
        <v>9477</v>
      </c>
      <c r="G218" s="39" t="s">
        <v>8546</v>
      </c>
      <c r="H218" s="39" t="s">
        <v>9478</v>
      </c>
      <c r="I218" s="38">
        <v>2</v>
      </c>
      <c r="J218" s="57">
        <v>44634</v>
      </c>
    </row>
    <row r="219" spans="4:10" ht="15.6" customHeight="1">
      <c r="D219" s="37">
        <v>217</v>
      </c>
      <c r="E219" s="38">
        <v>3912</v>
      </c>
      <c r="F219" s="39" t="s">
        <v>9479</v>
      </c>
      <c r="G219" s="39" t="s">
        <v>8546</v>
      </c>
      <c r="H219" s="39" t="s">
        <v>9476</v>
      </c>
      <c r="I219" s="38">
        <v>2</v>
      </c>
      <c r="J219" s="57">
        <v>44634</v>
      </c>
    </row>
    <row r="220" spans="4:10" ht="15.6" customHeight="1">
      <c r="D220" s="37">
        <v>218</v>
      </c>
      <c r="E220" s="38">
        <v>4742</v>
      </c>
      <c r="F220" s="39" t="s">
        <v>9480</v>
      </c>
      <c r="G220" s="39" t="s">
        <v>8546</v>
      </c>
      <c r="H220" s="39" t="s">
        <v>9476</v>
      </c>
      <c r="I220" s="38">
        <v>2</v>
      </c>
      <c r="J220" s="57">
        <v>44634</v>
      </c>
    </row>
    <row r="221" spans="4:10" ht="15.6" customHeight="1">
      <c r="D221" s="37">
        <v>219</v>
      </c>
      <c r="E221" s="38">
        <v>4151</v>
      </c>
      <c r="F221" s="39" t="s">
        <v>9481</v>
      </c>
      <c r="G221" s="39" t="s">
        <v>8583</v>
      </c>
      <c r="H221" s="39" t="s">
        <v>8584</v>
      </c>
      <c r="I221" s="38">
        <v>2</v>
      </c>
      <c r="J221" s="57">
        <v>44634</v>
      </c>
    </row>
    <row r="222" spans="4:10" ht="15.6" customHeight="1">
      <c r="D222" s="37">
        <v>220</v>
      </c>
      <c r="E222" s="38">
        <v>4235</v>
      </c>
      <c r="F222" s="39" t="s">
        <v>9482</v>
      </c>
      <c r="G222" s="39" t="s">
        <v>8583</v>
      </c>
      <c r="H222" s="39" t="s">
        <v>8584</v>
      </c>
      <c r="I222" s="38">
        <v>2</v>
      </c>
      <c r="J222" s="57">
        <v>44634</v>
      </c>
    </row>
    <row r="223" spans="4:10" ht="15.6" customHeight="1">
      <c r="D223" s="37">
        <v>221</v>
      </c>
      <c r="E223" s="38">
        <v>4314</v>
      </c>
      <c r="F223" s="39" t="s">
        <v>9483</v>
      </c>
      <c r="G223" s="39" t="s">
        <v>8583</v>
      </c>
      <c r="H223" s="39" t="s">
        <v>8584</v>
      </c>
      <c r="I223" s="38">
        <v>2</v>
      </c>
      <c r="J223" s="57">
        <v>44634</v>
      </c>
    </row>
    <row r="224" spans="4:10" ht="15.6" customHeight="1">
      <c r="D224" s="37">
        <v>222</v>
      </c>
      <c r="E224" s="38">
        <v>4161</v>
      </c>
      <c r="F224" s="39" t="s">
        <v>9484</v>
      </c>
      <c r="G224" s="39" t="s">
        <v>8525</v>
      </c>
      <c r="H224" s="39" t="s">
        <v>8526</v>
      </c>
      <c r="I224" s="38">
        <v>2</v>
      </c>
      <c r="J224" s="57">
        <v>44635</v>
      </c>
    </row>
    <row r="225" spans="4:10" ht="15.6" customHeight="1">
      <c r="D225" s="37">
        <v>223</v>
      </c>
      <c r="E225" s="38">
        <v>4211</v>
      </c>
      <c r="F225" s="39" t="s">
        <v>9485</v>
      </c>
      <c r="G225" s="39" t="s">
        <v>8525</v>
      </c>
      <c r="H225" s="39" t="s">
        <v>8526</v>
      </c>
      <c r="I225" s="38">
        <v>2</v>
      </c>
      <c r="J225" s="57">
        <v>44635</v>
      </c>
    </row>
    <row r="226" spans="4:10" ht="15.6" customHeight="1">
      <c r="D226" s="37">
        <v>224</v>
      </c>
      <c r="E226" s="38">
        <v>4754</v>
      </c>
      <c r="F226" s="39" t="s">
        <v>9486</v>
      </c>
      <c r="G226" s="39" t="s">
        <v>8525</v>
      </c>
      <c r="H226" s="39" t="s">
        <v>8526</v>
      </c>
      <c r="I226" s="38">
        <v>2</v>
      </c>
      <c r="J226" s="57">
        <v>44635</v>
      </c>
    </row>
    <row r="227" spans="4:10" ht="15.6" customHeight="1">
      <c r="D227" s="37">
        <v>225</v>
      </c>
      <c r="E227" s="38">
        <v>4551</v>
      </c>
      <c r="F227" s="39" t="s">
        <v>9487</v>
      </c>
      <c r="G227" s="39" t="s">
        <v>8525</v>
      </c>
      <c r="H227" s="39" t="s">
        <v>8602</v>
      </c>
      <c r="I227" s="38">
        <v>2</v>
      </c>
      <c r="J227" s="57">
        <v>44635</v>
      </c>
    </row>
    <row r="228" spans="4:10" ht="15.6" customHeight="1">
      <c r="D228" s="37">
        <v>226</v>
      </c>
      <c r="E228" s="38" t="s">
        <v>9488</v>
      </c>
      <c r="F228" s="39" t="s">
        <v>9489</v>
      </c>
      <c r="G228" s="39" t="s">
        <v>8525</v>
      </c>
      <c r="H228" s="39" t="s">
        <v>8602</v>
      </c>
      <c r="I228" s="38">
        <v>2</v>
      </c>
      <c r="J228" s="57">
        <v>44635</v>
      </c>
    </row>
    <row r="229" spans="4:10" ht="15.6" customHeight="1">
      <c r="D229" s="37">
        <v>227</v>
      </c>
      <c r="E229" s="38">
        <v>2051</v>
      </c>
      <c r="F229" s="39" t="s">
        <v>9248</v>
      </c>
      <c r="G229" s="39" t="s">
        <v>8525</v>
      </c>
      <c r="H229" s="39" t="s">
        <v>8602</v>
      </c>
      <c r="I229" s="38">
        <v>2</v>
      </c>
      <c r="J229" s="57">
        <v>44635</v>
      </c>
    </row>
    <row r="230" spans="4:10" ht="15.6" customHeight="1">
      <c r="D230" s="37">
        <v>228</v>
      </c>
      <c r="E230" s="38">
        <v>2952</v>
      </c>
      <c r="F230" s="39" t="s">
        <v>9490</v>
      </c>
      <c r="G230" s="39" t="s">
        <v>8564</v>
      </c>
      <c r="H230" s="39" t="s">
        <v>8637</v>
      </c>
      <c r="I230" s="38">
        <v>2</v>
      </c>
      <c r="J230" s="57">
        <v>44635</v>
      </c>
    </row>
    <row r="231" spans="4:10" ht="15.6" customHeight="1">
      <c r="D231" s="37">
        <v>229</v>
      </c>
      <c r="E231" s="38">
        <v>4645</v>
      </c>
      <c r="F231" s="39" t="s">
        <v>9491</v>
      </c>
      <c r="G231" s="39" t="s">
        <v>8564</v>
      </c>
      <c r="H231" s="39" t="s">
        <v>8637</v>
      </c>
      <c r="I231" s="38">
        <v>2</v>
      </c>
      <c r="J231" s="57">
        <v>44635</v>
      </c>
    </row>
    <row r="232" spans="4:10" ht="15.6" customHeight="1">
      <c r="D232" s="37">
        <v>230</v>
      </c>
      <c r="E232" s="38" t="s">
        <v>8841</v>
      </c>
      <c r="F232" s="39" t="s">
        <v>8842</v>
      </c>
      <c r="G232" s="39" t="s">
        <v>8564</v>
      </c>
      <c r="H232" s="39" t="s">
        <v>8637</v>
      </c>
      <c r="I232" s="38">
        <v>2</v>
      </c>
      <c r="J232" s="57">
        <v>44635</v>
      </c>
    </row>
    <row r="233" spans="4:10" ht="15.6" customHeight="1">
      <c r="D233" s="37">
        <v>231</v>
      </c>
      <c r="E233" s="38">
        <v>2656</v>
      </c>
      <c r="F233" s="39" t="s">
        <v>9492</v>
      </c>
      <c r="G233" s="39" t="s">
        <v>8546</v>
      </c>
      <c r="H233" s="39" t="s">
        <v>9476</v>
      </c>
      <c r="I233" s="38">
        <v>2</v>
      </c>
      <c r="J233" s="57">
        <v>44635</v>
      </c>
    </row>
    <row r="234" spans="4:10" ht="15.6" customHeight="1">
      <c r="D234" s="37">
        <v>232</v>
      </c>
      <c r="E234" s="38">
        <v>2734</v>
      </c>
      <c r="F234" s="39" t="s">
        <v>9493</v>
      </c>
      <c r="G234" s="39" t="s">
        <v>8546</v>
      </c>
      <c r="H234" s="39" t="s">
        <v>9476</v>
      </c>
      <c r="I234" s="38">
        <v>2</v>
      </c>
      <c r="J234" s="57">
        <v>44635</v>
      </c>
    </row>
    <row r="235" spans="4:10" ht="15.6" customHeight="1">
      <c r="D235" s="37">
        <v>233</v>
      </c>
      <c r="E235" s="38">
        <v>2863</v>
      </c>
      <c r="F235" s="39" t="s">
        <v>9494</v>
      </c>
      <c r="G235" s="39" t="s">
        <v>8546</v>
      </c>
      <c r="H235" s="39" t="s">
        <v>9476</v>
      </c>
      <c r="I235" s="38">
        <v>2</v>
      </c>
      <c r="J235" s="57">
        <v>44635</v>
      </c>
    </row>
    <row r="236" spans="4:10" ht="15.6" customHeight="1">
      <c r="D236" s="37">
        <v>234</v>
      </c>
      <c r="E236" s="38">
        <v>3377</v>
      </c>
      <c r="F236" s="39" t="s">
        <v>9495</v>
      </c>
      <c r="G236" s="39" t="s">
        <v>8546</v>
      </c>
      <c r="H236" s="39" t="s">
        <v>9476</v>
      </c>
      <c r="I236" s="38">
        <v>2</v>
      </c>
      <c r="J236" s="57">
        <v>44635</v>
      </c>
    </row>
    <row r="237" spans="4:10" ht="15.6" customHeight="1">
      <c r="D237" s="37">
        <v>235</v>
      </c>
      <c r="E237" s="38">
        <v>2641</v>
      </c>
      <c r="F237" s="39" t="s">
        <v>9496</v>
      </c>
      <c r="G237" s="39" t="s">
        <v>8583</v>
      </c>
      <c r="H237" s="39" t="s">
        <v>8584</v>
      </c>
      <c r="I237" s="38">
        <v>2</v>
      </c>
      <c r="J237" s="57">
        <v>44635</v>
      </c>
    </row>
    <row r="238" spans="4:10" ht="15.6" customHeight="1">
      <c r="D238" s="37">
        <v>236</v>
      </c>
      <c r="E238" s="38">
        <v>4085</v>
      </c>
      <c r="F238" s="39" t="s">
        <v>9497</v>
      </c>
      <c r="G238" s="39" t="s">
        <v>8583</v>
      </c>
      <c r="H238" s="39" t="s">
        <v>8584</v>
      </c>
      <c r="I238" s="38">
        <v>2</v>
      </c>
      <c r="J238" s="57">
        <v>44635</v>
      </c>
    </row>
    <row r="239" spans="4:10" ht="15.6" customHeight="1">
      <c r="D239" s="37">
        <v>237</v>
      </c>
      <c r="E239" s="38">
        <v>4847</v>
      </c>
      <c r="F239" s="39" t="s">
        <v>9498</v>
      </c>
      <c r="G239" s="39" t="s">
        <v>8583</v>
      </c>
      <c r="H239" s="39" t="s">
        <v>8854</v>
      </c>
      <c r="I239" s="38">
        <v>2</v>
      </c>
      <c r="J239" s="57">
        <v>44635</v>
      </c>
    </row>
    <row r="240" spans="4:10" ht="15.6" customHeight="1">
      <c r="D240" s="37">
        <v>238</v>
      </c>
      <c r="E240" s="38">
        <v>4935</v>
      </c>
      <c r="F240" s="39" t="s">
        <v>9499</v>
      </c>
      <c r="G240" s="39" t="s">
        <v>8525</v>
      </c>
      <c r="H240" s="39" t="s">
        <v>8526</v>
      </c>
      <c r="I240" s="38">
        <v>2</v>
      </c>
      <c r="J240" s="57">
        <v>44636</v>
      </c>
    </row>
    <row r="241" spans="4:10" ht="15.6" customHeight="1">
      <c r="D241" s="37">
        <v>239</v>
      </c>
      <c r="E241" s="38">
        <v>4893</v>
      </c>
      <c r="F241" s="39" t="s">
        <v>8947</v>
      </c>
      <c r="G241" s="39" t="s">
        <v>8525</v>
      </c>
      <c r="H241" s="39" t="s">
        <v>8526</v>
      </c>
      <c r="I241" s="38">
        <v>2</v>
      </c>
      <c r="J241" s="57">
        <v>44636</v>
      </c>
    </row>
    <row r="242" spans="4:10" ht="15.6" customHeight="1">
      <c r="D242" s="37">
        <v>240</v>
      </c>
      <c r="E242" s="38" t="s">
        <v>90</v>
      </c>
      <c r="F242" s="39" t="s">
        <v>9500</v>
      </c>
      <c r="G242" s="39" t="s">
        <v>7158</v>
      </c>
      <c r="H242" s="39" t="s">
        <v>15</v>
      </c>
      <c r="I242" s="38">
        <v>2</v>
      </c>
      <c r="J242" s="57">
        <v>44636</v>
      </c>
    </row>
    <row r="243" spans="4:10" ht="15.6" customHeight="1">
      <c r="D243" s="37">
        <v>241</v>
      </c>
      <c r="E243" s="38">
        <v>4957</v>
      </c>
      <c r="F243" s="39" t="s">
        <v>9501</v>
      </c>
      <c r="G243" s="39" t="s">
        <v>8525</v>
      </c>
      <c r="H243" s="39" t="s">
        <v>8602</v>
      </c>
      <c r="I243" s="38">
        <v>2</v>
      </c>
      <c r="J243" s="57">
        <v>44636</v>
      </c>
    </row>
    <row r="244" spans="4:10" ht="15.6" customHeight="1">
      <c r="D244" s="37">
        <v>242</v>
      </c>
      <c r="E244" s="38" t="s">
        <v>9502</v>
      </c>
      <c r="F244" s="39" t="s">
        <v>9503</v>
      </c>
      <c r="G244" s="39" t="s">
        <v>8525</v>
      </c>
      <c r="H244" s="39" t="s">
        <v>8602</v>
      </c>
      <c r="I244" s="38">
        <v>2</v>
      </c>
      <c r="J244" s="57">
        <v>44636</v>
      </c>
    </row>
    <row r="245" spans="4:10" ht="15.6" customHeight="1">
      <c r="D245" s="37">
        <v>243</v>
      </c>
      <c r="E245" s="38" t="s">
        <v>8780</v>
      </c>
      <c r="F245" s="39" t="s">
        <v>8781</v>
      </c>
      <c r="G245" s="39" t="s">
        <v>8525</v>
      </c>
      <c r="H245" s="39" t="s">
        <v>8602</v>
      </c>
      <c r="I245" s="38">
        <v>2</v>
      </c>
      <c r="J245" s="57">
        <v>44636</v>
      </c>
    </row>
    <row r="246" spans="4:10" ht="15.6" customHeight="1">
      <c r="D246" s="37">
        <v>244</v>
      </c>
      <c r="E246" s="38">
        <v>3449</v>
      </c>
      <c r="F246" s="39" t="s">
        <v>9504</v>
      </c>
      <c r="G246" s="39" t="s">
        <v>8525</v>
      </c>
      <c r="H246" s="39" t="s">
        <v>8602</v>
      </c>
      <c r="I246" s="38">
        <v>2</v>
      </c>
      <c r="J246" s="57">
        <v>44636</v>
      </c>
    </row>
    <row r="247" spans="4:10" ht="15.6" customHeight="1">
      <c r="D247" s="37">
        <v>245</v>
      </c>
      <c r="E247" s="38" t="s">
        <v>9505</v>
      </c>
      <c r="F247" s="39" t="s">
        <v>9506</v>
      </c>
      <c r="G247" s="39" t="s">
        <v>8564</v>
      </c>
      <c r="H247" s="39" t="s">
        <v>8637</v>
      </c>
      <c r="I247" s="38">
        <v>2</v>
      </c>
      <c r="J247" s="57">
        <v>44636</v>
      </c>
    </row>
    <row r="248" spans="4:10" ht="15.6" customHeight="1">
      <c r="D248" s="37">
        <v>246</v>
      </c>
      <c r="E248" s="38" t="s">
        <v>9507</v>
      </c>
      <c r="F248" s="39" t="s">
        <v>9508</v>
      </c>
      <c r="G248" s="39" t="s">
        <v>8564</v>
      </c>
      <c r="H248" s="39" t="s">
        <v>8637</v>
      </c>
      <c r="I248" s="38">
        <v>2</v>
      </c>
      <c r="J248" s="57">
        <v>44636</v>
      </c>
    </row>
    <row r="249" spans="4:10" ht="15.6" customHeight="1">
      <c r="D249" s="37">
        <v>247</v>
      </c>
      <c r="E249" s="38">
        <v>2539</v>
      </c>
      <c r="F249" s="39" t="s">
        <v>9509</v>
      </c>
      <c r="G249" s="39" t="s">
        <v>8546</v>
      </c>
      <c r="H249" s="39" t="s">
        <v>8794</v>
      </c>
      <c r="I249" s="38">
        <v>2</v>
      </c>
      <c r="J249" s="57">
        <v>44636</v>
      </c>
    </row>
    <row r="250" spans="4:10" ht="15.6" customHeight="1">
      <c r="D250" s="37">
        <v>248</v>
      </c>
      <c r="E250" s="38">
        <v>2595</v>
      </c>
      <c r="F250" s="39" t="s">
        <v>9510</v>
      </c>
      <c r="G250" s="39" t="s">
        <v>8546</v>
      </c>
      <c r="H250" s="39" t="s">
        <v>9476</v>
      </c>
      <c r="I250" s="38">
        <v>2</v>
      </c>
      <c r="J250" s="57">
        <v>44636</v>
      </c>
    </row>
    <row r="251" spans="4:10" ht="15.6" customHeight="1">
      <c r="D251" s="37">
        <v>249</v>
      </c>
      <c r="E251" s="38">
        <v>2998</v>
      </c>
      <c r="F251" s="39" t="s">
        <v>9098</v>
      </c>
      <c r="G251" s="39" t="s">
        <v>8546</v>
      </c>
      <c r="H251" s="39" t="s">
        <v>8794</v>
      </c>
      <c r="I251" s="38">
        <v>2</v>
      </c>
      <c r="J251" s="57">
        <v>44636</v>
      </c>
    </row>
    <row r="252" spans="4:10" ht="15.6" customHeight="1">
      <c r="D252" s="37">
        <v>250</v>
      </c>
      <c r="E252" s="38">
        <v>2832</v>
      </c>
      <c r="F252" s="39" t="s">
        <v>9511</v>
      </c>
      <c r="G252" s="39" t="s">
        <v>8546</v>
      </c>
      <c r="H252" s="39" t="s">
        <v>8794</v>
      </c>
      <c r="I252" s="38">
        <v>2</v>
      </c>
      <c r="J252" s="57">
        <v>44636</v>
      </c>
    </row>
    <row r="253" spans="4:10" ht="15.6" customHeight="1">
      <c r="D253" s="37">
        <v>251</v>
      </c>
      <c r="E253" s="38" t="s">
        <v>9512</v>
      </c>
      <c r="F253" s="39" t="s">
        <v>9513</v>
      </c>
      <c r="G253" s="39" t="s">
        <v>8583</v>
      </c>
      <c r="H253" s="39" t="s">
        <v>8762</v>
      </c>
      <c r="I253" s="38">
        <v>2</v>
      </c>
      <c r="J253" s="57">
        <v>44636</v>
      </c>
    </row>
    <row r="254" spans="4:10" ht="15.6" customHeight="1">
      <c r="D254" s="37">
        <v>252</v>
      </c>
      <c r="E254" s="38" t="s">
        <v>9514</v>
      </c>
      <c r="F254" s="39" t="s">
        <v>9515</v>
      </c>
      <c r="G254" s="39" t="s">
        <v>8583</v>
      </c>
      <c r="H254" s="39" t="s">
        <v>8762</v>
      </c>
      <c r="I254" s="38">
        <v>2</v>
      </c>
      <c r="J254" s="57">
        <v>44636</v>
      </c>
    </row>
    <row r="255" spans="4:10" ht="15.6" customHeight="1">
      <c r="D255" s="37">
        <v>253</v>
      </c>
      <c r="E255" s="38">
        <v>2047</v>
      </c>
      <c r="F255" s="39" t="s">
        <v>9516</v>
      </c>
      <c r="G255" s="39" t="s">
        <v>8583</v>
      </c>
      <c r="H255" s="39" t="s">
        <v>8762</v>
      </c>
      <c r="I255" s="38">
        <v>2</v>
      </c>
      <c r="J255" s="57">
        <v>44636</v>
      </c>
    </row>
    <row r="256" spans="4:10" ht="15.6" customHeight="1">
      <c r="D256" s="37">
        <v>254</v>
      </c>
      <c r="E256" s="38" t="s">
        <v>75</v>
      </c>
      <c r="F256" s="39" t="s">
        <v>3400</v>
      </c>
      <c r="G256" s="39" t="s">
        <v>7158</v>
      </c>
      <c r="H256" s="39" t="s">
        <v>15</v>
      </c>
      <c r="I256" s="38">
        <v>2</v>
      </c>
      <c r="J256" s="57">
        <v>44637</v>
      </c>
    </row>
    <row r="257" spans="4:10" ht="15.6" customHeight="1">
      <c r="D257" s="37">
        <v>255</v>
      </c>
      <c r="E257" s="38" t="s">
        <v>64</v>
      </c>
      <c r="F257" s="39" t="s">
        <v>9517</v>
      </c>
      <c r="G257" s="39" t="s">
        <v>7158</v>
      </c>
      <c r="H257" s="39" t="s">
        <v>15</v>
      </c>
      <c r="I257" s="38">
        <v>2</v>
      </c>
      <c r="J257" s="57">
        <v>44637</v>
      </c>
    </row>
    <row r="258" spans="4:10" ht="15.6" customHeight="1">
      <c r="D258" s="37">
        <v>256</v>
      </c>
      <c r="E258" s="38">
        <v>3899</v>
      </c>
      <c r="F258" s="39" t="s">
        <v>8931</v>
      </c>
      <c r="G258" s="39" t="s">
        <v>8525</v>
      </c>
      <c r="H258" s="39" t="s">
        <v>8602</v>
      </c>
      <c r="I258" s="38">
        <v>2</v>
      </c>
      <c r="J258" s="57">
        <v>44637</v>
      </c>
    </row>
    <row r="259" spans="4:10" ht="15.6" customHeight="1">
      <c r="D259" s="37">
        <v>257</v>
      </c>
      <c r="E259" s="38">
        <v>4055</v>
      </c>
      <c r="F259" s="39" t="s">
        <v>9518</v>
      </c>
      <c r="G259" s="39" t="s">
        <v>8525</v>
      </c>
      <c r="H259" s="39" t="s">
        <v>8602</v>
      </c>
      <c r="I259" s="38">
        <v>2</v>
      </c>
      <c r="J259" s="57">
        <v>44637</v>
      </c>
    </row>
    <row r="260" spans="4:10" ht="15.6" customHeight="1">
      <c r="D260" s="37">
        <v>258</v>
      </c>
      <c r="E260" s="38">
        <v>4472</v>
      </c>
      <c r="F260" s="39" t="s">
        <v>9519</v>
      </c>
      <c r="G260" s="39" t="s">
        <v>8525</v>
      </c>
      <c r="H260" s="39" t="s">
        <v>8602</v>
      </c>
      <c r="I260" s="38">
        <v>2</v>
      </c>
      <c r="J260" s="57">
        <v>44637</v>
      </c>
    </row>
    <row r="261" spans="4:10" ht="15.6" customHeight="1">
      <c r="D261" s="37">
        <v>259</v>
      </c>
      <c r="E261" s="38" t="s">
        <v>9520</v>
      </c>
      <c r="F261" s="39" t="s">
        <v>9521</v>
      </c>
      <c r="G261" s="39" t="s">
        <v>8564</v>
      </c>
      <c r="H261" s="39" t="s">
        <v>8637</v>
      </c>
      <c r="I261" s="38">
        <v>2</v>
      </c>
      <c r="J261" s="57">
        <v>44637</v>
      </c>
    </row>
    <row r="262" spans="4:10" ht="15.6" customHeight="1">
      <c r="D262" s="37">
        <v>260</v>
      </c>
      <c r="E262" s="38" t="s">
        <v>9522</v>
      </c>
      <c r="F262" s="39" t="s">
        <v>9523</v>
      </c>
      <c r="G262" s="39" t="s">
        <v>8564</v>
      </c>
      <c r="H262" s="39" t="s">
        <v>8637</v>
      </c>
      <c r="I262" s="38">
        <v>2</v>
      </c>
      <c r="J262" s="57">
        <v>44637</v>
      </c>
    </row>
    <row r="263" spans="4:10" ht="15.6" customHeight="1">
      <c r="D263" s="37">
        <v>261</v>
      </c>
      <c r="E263" s="38">
        <v>4757</v>
      </c>
      <c r="F263" s="39" t="s">
        <v>9524</v>
      </c>
      <c r="G263" s="39" t="s">
        <v>8564</v>
      </c>
      <c r="H263" s="39" t="s">
        <v>8637</v>
      </c>
      <c r="I263" s="38">
        <v>2</v>
      </c>
      <c r="J263" s="57">
        <v>44637</v>
      </c>
    </row>
    <row r="264" spans="4:10" ht="15.6" customHeight="1">
      <c r="D264" s="37">
        <v>262</v>
      </c>
      <c r="E264" s="38">
        <v>4760</v>
      </c>
      <c r="F264" s="39" t="s">
        <v>8588</v>
      </c>
      <c r="G264" s="39" t="s">
        <v>8564</v>
      </c>
      <c r="H264" s="39" t="s">
        <v>8637</v>
      </c>
      <c r="I264" s="38">
        <v>2</v>
      </c>
      <c r="J264" s="57">
        <v>44637</v>
      </c>
    </row>
    <row r="265" spans="4:10" ht="15.6" customHeight="1">
      <c r="D265" s="37">
        <v>263</v>
      </c>
      <c r="E265" s="38" t="s">
        <v>9525</v>
      </c>
      <c r="F265" s="39" t="s">
        <v>9526</v>
      </c>
      <c r="G265" s="39" t="s">
        <v>8546</v>
      </c>
      <c r="H265" s="39" t="s">
        <v>9527</v>
      </c>
      <c r="I265" s="38">
        <v>2</v>
      </c>
      <c r="J265" s="57">
        <v>44637</v>
      </c>
    </row>
    <row r="266" spans="4:10" ht="15.6" customHeight="1">
      <c r="D266" s="37">
        <v>264</v>
      </c>
      <c r="E266" s="38">
        <v>4733</v>
      </c>
      <c r="F266" s="39" t="s">
        <v>9528</v>
      </c>
      <c r="G266" s="39" t="s">
        <v>8546</v>
      </c>
      <c r="H266" s="39" t="s">
        <v>8794</v>
      </c>
      <c r="I266" s="38">
        <v>2</v>
      </c>
      <c r="J266" s="57">
        <v>44637</v>
      </c>
    </row>
    <row r="267" spans="4:10" ht="15.6" customHeight="1">
      <c r="D267" s="37">
        <v>265</v>
      </c>
      <c r="E267" s="38">
        <v>4253</v>
      </c>
      <c r="F267" s="39" t="s">
        <v>9529</v>
      </c>
      <c r="G267" s="39" t="s">
        <v>8583</v>
      </c>
      <c r="H267" s="39" t="s">
        <v>8762</v>
      </c>
      <c r="I267" s="38">
        <v>2</v>
      </c>
      <c r="J267" s="57">
        <v>44637</v>
      </c>
    </row>
    <row r="268" spans="4:10" ht="15.6" customHeight="1">
      <c r="D268" s="37">
        <v>266</v>
      </c>
      <c r="E268" s="38">
        <v>4362</v>
      </c>
      <c r="F268" s="39" t="s">
        <v>9530</v>
      </c>
      <c r="G268" s="39" t="s">
        <v>8583</v>
      </c>
      <c r="H268" s="39" t="s">
        <v>8762</v>
      </c>
      <c r="I268" s="38">
        <v>2</v>
      </c>
      <c r="J268" s="57">
        <v>44637</v>
      </c>
    </row>
    <row r="269" spans="4:10" ht="15.6" customHeight="1">
      <c r="D269" s="37">
        <v>267</v>
      </c>
      <c r="E269" s="38">
        <v>4348</v>
      </c>
      <c r="F269" s="39" t="s">
        <v>9531</v>
      </c>
      <c r="G269" s="39" t="s">
        <v>8583</v>
      </c>
      <c r="H269" s="39" t="s">
        <v>8762</v>
      </c>
      <c r="I269" s="38">
        <v>2</v>
      </c>
      <c r="J269" s="57">
        <v>44637</v>
      </c>
    </row>
    <row r="270" spans="4:10" ht="15.6" customHeight="1">
      <c r="D270" s="37">
        <v>268</v>
      </c>
      <c r="E270" s="38">
        <v>2171</v>
      </c>
      <c r="F270" s="39" t="s">
        <v>4780</v>
      </c>
      <c r="G270" s="39" t="s">
        <v>7158</v>
      </c>
      <c r="H270" s="39" t="s">
        <v>15</v>
      </c>
      <c r="I270" s="38">
        <v>2</v>
      </c>
      <c r="J270" s="57">
        <v>44638</v>
      </c>
    </row>
    <row r="271" spans="4:10" ht="15.6" customHeight="1">
      <c r="D271" s="37">
        <v>269</v>
      </c>
      <c r="E271" s="38">
        <v>3913</v>
      </c>
      <c r="F271" s="39" t="s">
        <v>2372</v>
      </c>
      <c r="G271" s="39" t="s">
        <v>7158</v>
      </c>
      <c r="H271" s="39" t="s">
        <v>15</v>
      </c>
      <c r="I271" s="38">
        <v>2</v>
      </c>
      <c r="J271" s="57">
        <v>44638</v>
      </c>
    </row>
    <row r="272" spans="4:10" ht="15.6" customHeight="1">
      <c r="D272" s="37">
        <v>270</v>
      </c>
      <c r="E272" s="38">
        <v>4008</v>
      </c>
      <c r="F272" s="39" t="s">
        <v>3585</v>
      </c>
      <c r="G272" s="39" t="s">
        <v>7158</v>
      </c>
      <c r="H272" s="39" t="s">
        <v>15</v>
      </c>
      <c r="I272" s="38">
        <v>2</v>
      </c>
      <c r="J272" s="57">
        <v>44638</v>
      </c>
    </row>
    <row r="273" spans="4:10" ht="15.6" customHeight="1">
      <c r="D273" s="37">
        <v>271</v>
      </c>
      <c r="E273" s="38" t="s">
        <v>89</v>
      </c>
      <c r="F273" s="39" t="s">
        <v>9532</v>
      </c>
      <c r="G273" s="39" t="s">
        <v>7158</v>
      </c>
      <c r="H273" s="39" t="s">
        <v>15</v>
      </c>
      <c r="I273" s="38">
        <v>2</v>
      </c>
      <c r="J273" s="57">
        <v>44638</v>
      </c>
    </row>
    <row r="274" spans="4:10" ht="15.6" customHeight="1">
      <c r="D274" s="37">
        <v>272</v>
      </c>
      <c r="E274" s="38" t="s">
        <v>57</v>
      </c>
      <c r="F274" s="39" t="s">
        <v>7033</v>
      </c>
      <c r="G274" s="39" t="s">
        <v>7158</v>
      </c>
      <c r="H274" s="39" t="s">
        <v>15</v>
      </c>
      <c r="I274" s="38">
        <v>2</v>
      </c>
      <c r="J274" s="57">
        <v>44638</v>
      </c>
    </row>
    <row r="275" spans="4:10" ht="15.6" customHeight="1">
      <c r="D275" s="37">
        <v>273</v>
      </c>
      <c r="E275" s="38">
        <v>2407</v>
      </c>
      <c r="F275" s="39" t="s">
        <v>9533</v>
      </c>
      <c r="G275" s="39" t="s">
        <v>8525</v>
      </c>
      <c r="H275" s="39" t="s">
        <v>8602</v>
      </c>
      <c r="I275" s="38">
        <v>2</v>
      </c>
      <c r="J275" s="57">
        <v>44638</v>
      </c>
    </row>
    <row r="276" spans="4:10" ht="15.6" customHeight="1">
      <c r="D276" s="37">
        <v>274</v>
      </c>
      <c r="E276" s="38">
        <v>2425</v>
      </c>
      <c r="F276" s="39" t="s">
        <v>9534</v>
      </c>
      <c r="G276" s="39" t="s">
        <v>8525</v>
      </c>
      <c r="H276" s="39" t="s">
        <v>8602</v>
      </c>
      <c r="I276" s="38">
        <v>2</v>
      </c>
      <c r="J276" s="57">
        <v>44638</v>
      </c>
    </row>
    <row r="277" spans="4:10" ht="15.6" customHeight="1">
      <c r="D277" s="37">
        <v>275</v>
      </c>
      <c r="E277" s="38">
        <v>4123</v>
      </c>
      <c r="F277" s="39" t="s">
        <v>9535</v>
      </c>
      <c r="G277" s="39" t="s">
        <v>8564</v>
      </c>
      <c r="H277" s="39" t="s">
        <v>8637</v>
      </c>
      <c r="I277" s="38">
        <v>2</v>
      </c>
      <c r="J277" s="57">
        <v>44638</v>
      </c>
    </row>
    <row r="278" spans="4:10" ht="15.6" customHeight="1">
      <c r="D278" s="37">
        <v>276</v>
      </c>
      <c r="E278" s="38">
        <v>4343</v>
      </c>
      <c r="F278" s="39" t="s">
        <v>9536</v>
      </c>
      <c r="G278" s="39" t="s">
        <v>8564</v>
      </c>
      <c r="H278" s="39" t="s">
        <v>8637</v>
      </c>
      <c r="I278" s="38">
        <v>2</v>
      </c>
      <c r="J278" s="57">
        <v>44638</v>
      </c>
    </row>
    <row r="279" spans="4:10" ht="15.6" customHeight="1">
      <c r="D279" s="37">
        <v>277</v>
      </c>
      <c r="E279" s="38">
        <v>4305</v>
      </c>
      <c r="F279" s="39" t="s">
        <v>9537</v>
      </c>
      <c r="G279" s="39" t="s">
        <v>8564</v>
      </c>
      <c r="H279" s="39" t="s">
        <v>8637</v>
      </c>
      <c r="I279" s="38">
        <v>2</v>
      </c>
      <c r="J279" s="57">
        <v>44638</v>
      </c>
    </row>
    <row r="280" spans="4:10" ht="15.6" customHeight="1">
      <c r="D280" s="37">
        <v>278</v>
      </c>
      <c r="E280" s="38">
        <v>3964</v>
      </c>
      <c r="F280" s="39" t="s">
        <v>9538</v>
      </c>
      <c r="G280" s="39" t="s">
        <v>8546</v>
      </c>
      <c r="H280" s="39" t="s">
        <v>8794</v>
      </c>
      <c r="I280" s="38">
        <v>2</v>
      </c>
      <c r="J280" s="57">
        <v>44638</v>
      </c>
    </row>
    <row r="281" spans="4:10" ht="15.6" customHeight="1">
      <c r="D281" s="37">
        <v>279</v>
      </c>
      <c r="E281" s="38">
        <v>4559</v>
      </c>
      <c r="F281" s="39" t="s">
        <v>9539</v>
      </c>
      <c r="G281" s="39" t="s">
        <v>8546</v>
      </c>
      <c r="H281" s="39" t="s">
        <v>9527</v>
      </c>
      <c r="I281" s="38">
        <v>2</v>
      </c>
      <c r="J281" s="57">
        <v>44638</v>
      </c>
    </row>
    <row r="282" spans="4:10" ht="15.6" customHeight="1">
      <c r="D282" s="37">
        <v>280</v>
      </c>
      <c r="E282" s="38">
        <v>3670</v>
      </c>
      <c r="F282" s="39" t="s">
        <v>9540</v>
      </c>
      <c r="G282" s="39" t="s">
        <v>8583</v>
      </c>
      <c r="H282" s="39" t="s">
        <v>8762</v>
      </c>
      <c r="I282" s="38">
        <v>2</v>
      </c>
      <c r="J282" s="57">
        <v>44638</v>
      </c>
    </row>
    <row r="283" spans="4:10" ht="15.6" customHeight="1">
      <c r="D283" s="37">
        <v>281</v>
      </c>
      <c r="E283" s="38">
        <v>3690</v>
      </c>
      <c r="F283" s="39" t="s">
        <v>9541</v>
      </c>
      <c r="G283" s="39" t="s">
        <v>8583</v>
      </c>
      <c r="H283" s="39" t="s">
        <v>8762</v>
      </c>
      <c r="I283" s="38">
        <v>2</v>
      </c>
      <c r="J283" s="57">
        <v>44638</v>
      </c>
    </row>
    <row r="284" spans="4:10" ht="15.6" customHeight="1">
      <c r="D284" s="37">
        <v>282</v>
      </c>
      <c r="E284" s="38">
        <v>4174</v>
      </c>
      <c r="F284" s="39" t="s">
        <v>9542</v>
      </c>
      <c r="G284" s="39" t="s">
        <v>8583</v>
      </c>
      <c r="H284" s="39" t="s">
        <v>8762</v>
      </c>
      <c r="I284" s="38">
        <v>2</v>
      </c>
      <c r="J284" s="57">
        <v>44638</v>
      </c>
    </row>
    <row r="285" spans="4:10" ht="15.6" customHeight="1">
      <c r="D285" s="37">
        <v>283</v>
      </c>
      <c r="E285" s="38">
        <v>4087</v>
      </c>
      <c r="F285" s="39" t="s">
        <v>9543</v>
      </c>
      <c r="G285" s="39" t="s">
        <v>8564</v>
      </c>
      <c r="H285" s="39" t="s">
        <v>8637</v>
      </c>
      <c r="I285" s="38">
        <v>2</v>
      </c>
      <c r="J285" s="57">
        <v>44639</v>
      </c>
    </row>
    <row r="286" spans="4:10" ht="15.6" customHeight="1">
      <c r="D286" s="37">
        <v>284</v>
      </c>
      <c r="E286" s="38" t="s">
        <v>9544</v>
      </c>
      <c r="F286" s="39" t="s">
        <v>9545</v>
      </c>
      <c r="G286" s="39" t="s">
        <v>8525</v>
      </c>
      <c r="H286" s="39" t="s">
        <v>8602</v>
      </c>
      <c r="I286" s="38">
        <v>2</v>
      </c>
      <c r="J286" s="57">
        <v>44641</v>
      </c>
    </row>
    <row r="287" spans="4:10" ht="15.6" customHeight="1">
      <c r="D287" s="37">
        <v>285</v>
      </c>
      <c r="E287" s="38" t="s">
        <v>9211</v>
      </c>
      <c r="F287" s="39" t="s">
        <v>9212</v>
      </c>
      <c r="G287" s="39" t="s">
        <v>8564</v>
      </c>
      <c r="H287" s="39" t="s">
        <v>8637</v>
      </c>
      <c r="I287" s="38">
        <v>2</v>
      </c>
      <c r="J287" s="57">
        <v>44641</v>
      </c>
    </row>
    <row r="288" spans="4:10" ht="15.6" customHeight="1">
      <c r="D288" s="37">
        <v>286</v>
      </c>
      <c r="E288" s="38">
        <v>4970</v>
      </c>
      <c r="F288" s="39" t="s">
        <v>3062</v>
      </c>
      <c r="G288" s="39" t="s">
        <v>7158</v>
      </c>
      <c r="H288" s="39" t="s">
        <v>15</v>
      </c>
      <c r="I288" s="38">
        <v>2</v>
      </c>
      <c r="J288" s="57">
        <v>44641</v>
      </c>
    </row>
    <row r="289" spans="4:10" ht="15.6" customHeight="1">
      <c r="D289" s="37">
        <v>287</v>
      </c>
      <c r="E289" s="38">
        <v>2398</v>
      </c>
      <c r="F289" s="39" t="s">
        <v>9546</v>
      </c>
      <c r="G289" s="39" t="s">
        <v>7158</v>
      </c>
      <c r="H289" s="39" t="s">
        <v>15</v>
      </c>
      <c r="I289" s="38">
        <v>2</v>
      </c>
      <c r="J289" s="57">
        <v>44641</v>
      </c>
    </row>
    <row r="290" spans="4:10" ht="15.6" customHeight="1">
      <c r="D290" s="37">
        <v>288</v>
      </c>
      <c r="E290" s="38">
        <v>2570</v>
      </c>
      <c r="F290" s="39" t="s">
        <v>9547</v>
      </c>
      <c r="G290" s="39" t="s">
        <v>7158</v>
      </c>
      <c r="H290" s="39" t="s">
        <v>15</v>
      </c>
      <c r="I290" s="38">
        <v>2</v>
      </c>
      <c r="J290" s="57">
        <v>44641</v>
      </c>
    </row>
    <row r="291" spans="4:10" ht="15.6" customHeight="1">
      <c r="D291" s="37">
        <v>289</v>
      </c>
      <c r="E291" s="38">
        <v>3088</v>
      </c>
      <c r="F291" s="39" t="s">
        <v>9548</v>
      </c>
      <c r="G291" s="39" t="s">
        <v>8525</v>
      </c>
      <c r="H291" s="39" t="s">
        <v>8612</v>
      </c>
      <c r="I291" s="38">
        <v>2</v>
      </c>
      <c r="J291" s="57">
        <v>44641</v>
      </c>
    </row>
    <row r="292" spans="4:10" ht="15.6" customHeight="1">
      <c r="D292" s="37">
        <v>290</v>
      </c>
      <c r="E292" s="38">
        <v>3080</v>
      </c>
      <c r="F292" s="39" t="s">
        <v>9159</v>
      </c>
      <c r="G292" s="39" t="s">
        <v>8525</v>
      </c>
      <c r="H292" s="39" t="s">
        <v>8612</v>
      </c>
      <c r="I292" s="38">
        <v>2</v>
      </c>
      <c r="J292" s="57">
        <v>44641</v>
      </c>
    </row>
    <row r="293" spans="4:10" ht="15.6" customHeight="1">
      <c r="D293" s="37">
        <v>291</v>
      </c>
      <c r="E293" s="38">
        <v>3570</v>
      </c>
      <c r="F293" s="39" t="s">
        <v>9549</v>
      </c>
      <c r="G293" s="39" t="s">
        <v>8525</v>
      </c>
      <c r="H293" s="39" t="s">
        <v>8612</v>
      </c>
      <c r="I293" s="38">
        <v>2</v>
      </c>
      <c r="J293" s="57">
        <v>44641</v>
      </c>
    </row>
    <row r="294" spans="4:10" ht="15.6" customHeight="1">
      <c r="D294" s="37">
        <v>292</v>
      </c>
      <c r="E294" s="38">
        <v>3856</v>
      </c>
      <c r="F294" s="39" t="s">
        <v>9550</v>
      </c>
      <c r="G294" s="39" t="s">
        <v>8564</v>
      </c>
      <c r="H294" s="39" t="s">
        <v>8637</v>
      </c>
      <c r="I294" s="38">
        <v>2</v>
      </c>
      <c r="J294" s="57">
        <v>44641</v>
      </c>
    </row>
    <row r="295" spans="4:10" ht="15.6" customHeight="1">
      <c r="D295" s="37">
        <v>293</v>
      </c>
      <c r="E295" s="38">
        <v>3963</v>
      </c>
      <c r="F295" s="39" t="s">
        <v>9551</v>
      </c>
      <c r="G295" s="39" t="s">
        <v>8564</v>
      </c>
      <c r="H295" s="39" t="s">
        <v>8637</v>
      </c>
      <c r="I295" s="38">
        <v>2</v>
      </c>
      <c r="J295" s="57">
        <v>44641</v>
      </c>
    </row>
    <row r="296" spans="4:10" ht="15.6" customHeight="1">
      <c r="D296" s="37">
        <v>294</v>
      </c>
      <c r="E296" s="38">
        <v>3602</v>
      </c>
      <c r="F296" s="39" t="s">
        <v>9552</v>
      </c>
      <c r="G296" s="39" t="s">
        <v>8546</v>
      </c>
      <c r="H296" s="39" t="s">
        <v>9527</v>
      </c>
      <c r="I296" s="38">
        <v>2</v>
      </c>
      <c r="J296" s="57">
        <v>44641</v>
      </c>
    </row>
    <row r="297" spans="4:10" ht="15.6" customHeight="1">
      <c r="D297" s="37">
        <v>295</v>
      </c>
      <c r="E297" s="38">
        <v>3682</v>
      </c>
      <c r="F297" s="39" t="s">
        <v>9553</v>
      </c>
      <c r="G297" s="39" t="s">
        <v>8546</v>
      </c>
      <c r="H297" s="39" t="s">
        <v>9527</v>
      </c>
      <c r="I297" s="38">
        <v>2</v>
      </c>
      <c r="J297" s="57">
        <v>44641</v>
      </c>
    </row>
    <row r="298" spans="4:10" ht="15.6" customHeight="1">
      <c r="D298" s="37">
        <v>296</v>
      </c>
      <c r="E298" s="38">
        <v>3888</v>
      </c>
      <c r="F298" s="39" t="s">
        <v>9554</v>
      </c>
      <c r="G298" s="39" t="s">
        <v>8546</v>
      </c>
      <c r="H298" s="39" t="s">
        <v>9527</v>
      </c>
      <c r="I298" s="38">
        <v>2</v>
      </c>
      <c r="J298" s="57">
        <v>44641</v>
      </c>
    </row>
    <row r="299" spans="4:10" ht="15.6" customHeight="1">
      <c r="D299" s="37">
        <v>297</v>
      </c>
      <c r="E299" s="38">
        <v>4395</v>
      </c>
      <c r="F299" s="39" t="s">
        <v>9555</v>
      </c>
      <c r="G299" s="39" t="s">
        <v>8546</v>
      </c>
      <c r="H299" s="39" t="s">
        <v>9527</v>
      </c>
      <c r="I299" s="38">
        <v>2</v>
      </c>
      <c r="J299" s="57">
        <v>44641</v>
      </c>
    </row>
    <row r="300" spans="4:10" ht="15.6" customHeight="1">
      <c r="D300" s="37">
        <v>298</v>
      </c>
      <c r="E300" s="38">
        <v>2760</v>
      </c>
      <c r="F300" s="39" t="s">
        <v>9556</v>
      </c>
      <c r="G300" s="39" t="s">
        <v>8583</v>
      </c>
      <c r="H300" s="39" t="s">
        <v>8762</v>
      </c>
      <c r="I300" s="38">
        <v>2</v>
      </c>
      <c r="J300" s="57">
        <v>44641</v>
      </c>
    </row>
    <row r="301" spans="4:10" ht="15.6" customHeight="1">
      <c r="D301" s="37">
        <v>299</v>
      </c>
      <c r="E301" s="38">
        <v>3282</v>
      </c>
      <c r="F301" s="39" t="s">
        <v>9557</v>
      </c>
      <c r="G301" s="39" t="s">
        <v>8583</v>
      </c>
      <c r="H301" s="39" t="s">
        <v>8762</v>
      </c>
      <c r="I301" s="38">
        <v>2</v>
      </c>
      <c r="J301" s="57">
        <v>44641</v>
      </c>
    </row>
    <row r="302" spans="4:10" ht="15.6" customHeight="1">
      <c r="D302" s="37">
        <v>300</v>
      </c>
      <c r="E302" s="38" t="s">
        <v>82</v>
      </c>
      <c r="F302" s="39" t="s">
        <v>9558</v>
      </c>
      <c r="G302" s="39" t="s">
        <v>7158</v>
      </c>
      <c r="H302" s="39" t="s">
        <v>15</v>
      </c>
      <c r="I302" s="38">
        <v>2</v>
      </c>
      <c r="J302" s="57">
        <v>44642</v>
      </c>
    </row>
    <row r="303" spans="4:10" ht="15.6" customHeight="1">
      <c r="D303" s="37">
        <v>301</v>
      </c>
      <c r="E303" s="38">
        <v>2180</v>
      </c>
      <c r="F303" s="39" t="s">
        <v>9559</v>
      </c>
      <c r="G303" s="39" t="s">
        <v>7158</v>
      </c>
      <c r="H303" s="39" t="s">
        <v>15</v>
      </c>
      <c r="I303" s="38">
        <v>2</v>
      </c>
      <c r="J303" s="57">
        <v>44642</v>
      </c>
    </row>
    <row r="304" spans="4:10" ht="15.6" customHeight="1">
      <c r="D304" s="37">
        <v>302</v>
      </c>
      <c r="E304" s="38">
        <v>4020</v>
      </c>
      <c r="F304" s="39" t="s">
        <v>4282</v>
      </c>
      <c r="G304" s="39" t="s">
        <v>7158</v>
      </c>
      <c r="H304" s="39" t="s">
        <v>15</v>
      </c>
      <c r="I304" s="38">
        <v>2</v>
      </c>
      <c r="J304" s="57">
        <v>44642</v>
      </c>
    </row>
    <row r="305" spans="4:10" ht="15.6" customHeight="1">
      <c r="D305" s="37">
        <v>303</v>
      </c>
      <c r="E305" s="38" t="s">
        <v>9560</v>
      </c>
      <c r="F305" s="39" t="s">
        <v>9561</v>
      </c>
      <c r="G305" s="39" t="s">
        <v>8525</v>
      </c>
      <c r="H305" s="39" t="s">
        <v>8612</v>
      </c>
      <c r="I305" s="38">
        <v>2</v>
      </c>
      <c r="J305" s="57">
        <v>44642</v>
      </c>
    </row>
    <row r="306" spans="4:10" ht="15.6" customHeight="1">
      <c r="D306" s="37">
        <v>304</v>
      </c>
      <c r="E306" s="38">
        <v>2792</v>
      </c>
      <c r="F306" s="39" t="s">
        <v>9562</v>
      </c>
      <c r="G306" s="39" t="s">
        <v>8525</v>
      </c>
      <c r="H306" s="39" t="s">
        <v>8612</v>
      </c>
      <c r="I306" s="38">
        <v>2</v>
      </c>
      <c r="J306" s="57">
        <v>44642</v>
      </c>
    </row>
    <row r="307" spans="4:10" ht="15.6" customHeight="1">
      <c r="D307" s="37">
        <v>305</v>
      </c>
      <c r="E307" s="38">
        <v>2845</v>
      </c>
      <c r="F307" s="39" t="s">
        <v>9563</v>
      </c>
      <c r="G307" s="39" t="s">
        <v>8525</v>
      </c>
      <c r="H307" s="39" t="s">
        <v>8612</v>
      </c>
      <c r="I307" s="38">
        <v>2</v>
      </c>
      <c r="J307" s="57">
        <v>44642</v>
      </c>
    </row>
    <row r="308" spans="4:10" ht="15.6" customHeight="1">
      <c r="D308" s="37">
        <v>306</v>
      </c>
      <c r="E308" s="38">
        <v>3686</v>
      </c>
      <c r="F308" s="39" t="s">
        <v>9564</v>
      </c>
      <c r="G308" s="39" t="s">
        <v>8525</v>
      </c>
      <c r="H308" s="39" t="s">
        <v>8612</v>
      </c>
      <c r="I308" s="38">
        <v>2</v>
      </c>
      <c r="J308" s="57">
        <v>44642</v>
      </c>
    </row>
    <row r="309" spans="4:10" ht="15.6" customHeight="1">
      <c r="D309" s="37">
        <v>307</v>
      </c>
      <c r="E309" s="38">
        <v>2987</v>
      </c>
      <c r="F309" s="39" t="s">
        <v>9080</v>
      </c>
      <c r="G309" s="39" t="s">
        <v>8564</v>
      </c>
      <c r="H309" s="39" t="s">
        <v>8637</v>
      </c>
      <c r="I309" s="38">
        <v>2</v>
      </c>
      <c r="J309" s="57">
        <v>44642</v>
      </c>
    </row>
    <row r="310" spans="4:10" ht="15.6" customHeight="1">
      <c r="D310" s="37">
        <v>308</v>
      </c>
      <c r="E310" s="38">
        <v>3699</v>
      </c>
      <c r="F310" s="39" t="s">
        <v>9565</v>
      </c>
      <c r="G310" s="39" t="s">
        <v>8564</v>
      </c>
      <c r="H310" s="39" t="s">
        <v>8637</v>
      </c>
      <c r="I310" s="38">
        <v>2</v>
      </c>
      <c r="J310" s="57">
        <v>44642</v>
      </c>
    </row>
    <row r="311" spans="4:10" ht="15.6" customHeight="1">
      <c r="D311" s="37">
        <v>309</v>
      </c>
      <c r="E311" s="38" t="s">
        <v>9566</v>
      </c>
      <c r="F311" s="39" t="s">
        <v>9567</v>
      </c>
      <c r="G311" s="39" t="s">
        <v>8546</v>
      </c>
      <c r="H311" s="39" t="s">
        <v>8547</v>
      </c>
      <c r="I311" s="38">
        <v>2</v>
      </c>
      <c r="J311" s="57">
        <v>44642</v>
      </c>
    </row>
    <row r="312" spans="4:10" ht="15.6" customHeight="1">
      <c r="D312" s="37">
        <v>310</v>
      </c>
      <c r="E312" s="38">
        <v>2493</v>
      </c>
      <c r="F312" s="39" t="s">
        <v>9568</v>
      </c>
      <c r="G312" s="39" t="s">
        <v>8546</v>
      </c>
      <c r="H312" s="39" t="s">
        <v>9527</v>
      </c>
      <c r="I312" s="38">
        <v>2</v>
      </c>
      <c r="J312" s="57">
        <v>44642</v>
      </c>
    </row>
    <row r="313" spans="4:10" ht="15.6" customHeight="1">
      <c r="D313" s="37">
        <v>311</v>
      </c>
      <c r="E313" s="38">
        <v>2706</v>
      </c>
      <c r="F313" s="39" t="s">
        <v>9569</v>
      </c>
      <c r="G313" s="39" t="s">
        <v>8546</v>
      </c>
      <c r="H313" s="39" t="s">
        <v>9527</v>
      </c>
      <c r="I313" s="38">
        <v>2</v>
      </c>
      <c r="J313" s="57">
        <v>44642</v>
      </c>
    </row>
    <row r="314" spans="4:10" ht="15.6" customHeight="1">
      <c r="D314" s="37">
        <v>312</v>
      </c>
      <c r="E314" s="38">
        <v>4738</v>
      </c>
      <c r="F314" s="39" t="s">
        <v>9570</v>
      </c>
      <c r="G314" s="39" t="s">
        <v>8583</v>
      </c>
      <c r="H314" s="39" t="s">
        <v>8750</v>
      </c>
      <c r="I314" s="38">
        <v>2</v>
      </c>
      <c r="J314" s="57">
        <v>44642</v>
      </c>
    </row>
    <row r="315" spans="4:10" ht="15.6" customHeight="1">
      <c r="D315" s="37">
        <v>313</v>
      </c>
      <c r="E315" s="38" t="s">
        <v>9571</v>
      </c>
      <c r="F315" s="39" t="s">
        <v>9572</v>
      </c>
      <c r="G315" s="39" t="s">
        <v>8583</v>
      </c>
      <c r="H315" s="39" t="s">
        <v>8750</v>
      </c>
      <c r="I315" s="38">
        <v>2</v>
      </c>
      <c r="J315" s="57">
        <v>44642</v>
      </c>
    </row>
    <row r="316" spans="4:10" ht="15.6" customHeight="1">
      <c r="D316" s="37">
        <v>314</v>
      </c>
      <c r="E316" s="38">
        <v>4277</v>
      </c>
      <c r="F316" s="39" t="s">
        <v>9573</v>
      </c>
      <c r="G316" s="39" t="s">
        <v>8583</v>
      </c>
      <c r="H316" s="39" t="s">
        <v>8750</v>
      </c>
      <c r="I316" s="38">
        <v>2</v>
      </c>
      <c r="J316" s="57">
        <v>44642</v>
      </c>
    </row>
    <row r="317" spans="4:10" ht="15.6" customHeight="1">
      <c r="D317" s="37">
        <v>315</v>
      </c>
      <c r="E317" s="38" t="s">
        <v>62</v>
      </c>
      <c r="F317" s="39" t="s">
        <v>9574</v>
      </c>
      <c r="G317" s="39" t="s">
        <v>7158</v>
      </c>
      <c r="H317" s="39" t="s">
        <v>15</v>
      </c>
      <c r="I317" s="38">
        <v>2</v>
      </c>
      <c r="J317" s="57">
        <v>44643</v>
      </c>
    </row>
    <row r="318" spans="4:10" ht="15.6" customHeight="1">
      <c r="D318" s="37">
        <v>316</v>
      </c>
      <c r="E318" s="38">
        <v>3318</v>
      </c>
      <c r="F318" s="39" t="s">
        <v>9575</v>
      </c>
      <c r="G318" s="39" t="s">
        <v>7158</v>
      </c>
      <c r="H318" s="39" t="s">
        <v>15</v>
      </c>
      <c r="I318" s="38">
        <v>2</v>
      </c>
      <c r="J318" s="57">
        <v>44643</v>
      </c>
    </row>
    <row r="319" spans="4:10" ht="15.6" customHeight="1">
      <c r="D319" s="37">
        <v>317</v>
      </c>
      <c r="E319" s="38">
        <v>4770</v>
      </c>
      <c r="F319" s="39" t="s">
        <v>148</v>
      </c>
      <c r="G319" s="39" t="s">
        <v>7158</v>
      </c>
      <c r="H319" s="39" t="s">
        <v>15</v>
      </c>
      <c r="I319" s="38">
        <v>2</v>
      </c>
      <c r="J319" s="57">
        <v>44643</v>
      </c>
    </row>
    <row r="320" spans="4:10" ht="15.6" customHeight="1">
      <c r="D320" s="37">
        <v>318</v>
      </c>
      <c r="E320" s="38">
        <v>2389</v>
      </c>
      <c r="F320" s="39" t="s">
        <v>9576</v>
      </c>
      <c r="G320" s="39" t="s">
        <v>8525</v>
      </c>
      <c r="H320" s="39" t="s">
        <v>8612</v>
      </c>
      <c r="I320" s="38">
        <v>2</v>
      </c>
      <c r="J320" s="57">
        <v>44643</v>
      </c>
    </row>
    <row r="321" spans="4:10" ht="15.6" customHeight="1">
      <c r="D321" s="37">
        <v>319</v>
      </c>
      <c r="E321" s="38">
        <v>2707</v>
      </c>
      <c r="F321" s="39" t="s">
        <v>9577</v>
      </c>
      <c r="G321" s="39" t="s">
        <v>8525</v>
      </c>
      <c r="H321" s="39" t="s">
        <v>8612</v>
      </c>
      <c r="I321" s="38">
        <v>2</v>
      </c>
      <c r="J321" s="57">
        <v>44643</v>
      </c>
    </row>
    <row r="322" spans="4:10" ht="15.6" customHeight="1">
      <c r="D322" s="37">
        <v>320</v>
      </c>
      <c r="E322" s="38">
        <v>3633</v>
      </c>
      <c r="F322" s="39" t="s">
        <v>9578</v>
      </c>
      <c r="G322" s="39" t="s">
        <v>8525</v>
      </c>
      <c r="H322" s="39" t="s">
        <v>8612</v>
      </c>
      <c r="I322" s="38">
        <v>2</v>
      </c>
      <c r="J322" s="57">
        <v>44643</v>
      </c>
    </row>
    <row r="323" spans="4:10" ht="15.6" customHeight="1">
      <c r="D323" s="37">
        <v>321</v>
      </c>
      <c r="E323" s="38">
        <v>4232</v>
      </c>
      <c r="F323" s="39" t="s">
        <v>9579</v>
      </c>
      <c r="G323" s="39" t="s">
        <v>8525</v>
      </c>
      <c r="H323" s="39" t="s">
        <v>8612</v>
      </c>
      <c r="I323" s="38">
        <v>2</v>
      </c>
      <c r="J323" s="57">
        <v>44643</v>
      </c>
    </row>
    <row r="324" spans="4:10" ht="15.6" customHeight="1">
      <c r="D324" s="37">
        <v>322</v>
      </c>
      <c r="E324" s="38">
        <v>2635</v>
      </c>
      <c r="F324" s="39" t="s">
        <v>9580</v>
      </c>
      <c r="G324" s="39" t="s">
        <v>8564</v>
      </c>
      <c r="H324" s="39" t="s">
        <v>8637</v>
      </c>
      <c r="I324" s="38">
        <v>2</v>
      </c>
      <c r="J324" s="57">
        <v>44643</v>
      </c>
    </row>
    <row r="325" spans="4:10" ht="15.6" customHeight="1">
      <c r="D325" s="37">
        <v>323</v>
      </c>
      <c r="E325" s="38">
        <v>2765</v>
      </c>
      <c r="F325" s="39" t="s">
        <v>9581</v>
      </c>
      <c r="G325" s="39" t="s">
        <v>8564</v>
      </c>
      <c r="H325" s="39" t="s">
        <v>8637</v>
      </c>
      <c r="I325" s="38">
        <v>2</v>
      </c>
      <c r="J325" s="57">
        <v>44643</v>
      </c>
    </row>
    <row r="326" spans="4:10" ht="15.6" customHeight="1">
      <c r="D326" s="37">
        <v>324</v>
      </c>
      <c r="E326" s="38">
        <v>2965</v>
      </c>
      <c r="F326" s="39" t="s">
        <v>9582</v>
      </c>
      <c r="G326" s="39" t="s">
        <v>8564</v>
      </c>
      <c r="H326" s="39" t="s">
        <v>8637</v>
      </c>
      <c r="I326" s="38">
        <v>2</v>
      </c>
      <c r="J326" s="57">
        <v>44643</v>
      </c>
    </row>
    <row r="327" spans="4:10" ht="15.6" customHeight="1">
      <c r="D327" s="37">
        <v>325</v>
      </c>
      <c r="E327" s="38">
        <v>2901</v>
      </c>
      <c r="F327" s="39" t="s">
        <v>9583</v>
      </c>
      <c r="G327" s="39" t="s">
        <v>8564</v>
      </c>
      <c r="H327" s="39" t="s">
        <v>8637</v>
      </c>
      <c r="I327" s="38">
        <v>2</v>
      </c>
      <c r="J327" s="57">
        <v>44643</v>
      </c>
    </row>
    <row r="328" spans="4:10" ht="15.6" customHeight="1">
      <c r="D328" s="37">
        <v>326</v>
      </c>
      <c r="E328" s="38">
        <v>3901</v>
      </c>
      <c r="F328" s="39" t="s">
        <v>9584</v>
      </c>
      <c r="G328" s="39" t="s">
        <v>8546</v>
      </c>
      <c r="H328" s="39" t="s">
        <v>8547</v>
      </c>
      <c r="I328" s="38">
        <v>2</v>
      </c>
      <c r="J328" s="57">
        <v>44643</v>
      </c>
    </row>
    <row r="329" spans="4:10" ht="15.6" customHeight="1">
      <c r="D329" s="37">
        <v>327</v>
      </c>
      <c r="E329" s="38">
        <v>4481</v>
      </c>
      <c r="F329" s="39" t="s">
        <v>9585</v>
      </c>
      <c r="G329" s="39" t="s">
        <v>8546</v>
      </c>
      <c r="H329" s="39" t="s">
        <v>8547</v>
      </c>
      <c r="I329" s="38">
        <v>2</v>
      </c>
      <c r="J329" s="57">
        <v>44643</v>
      </c>
    </row>
    <row r="330" spans="4:10" ht="15.6" customHeight="1">
      <c r="D330" s="37">
        <v>328</v>
      </c>
      <c r="E330" s="38">
        <v>4779</v>
      </c>
      <c r="F330" s="39" t="s">
        <v>9586</v>
      </c>
      <c r="G330" s="39" t="s">
        <v>8546</v>
      </c>
      <c r="H330" s="39" t="s">
        <v>8547</v>
      </c>
      <c r="I330" s="38">
        <v>2</v>
      </c>
      <c r="J330" s="57">
        <v>44643</v>
      </c>
    </row>
    <row r="331" spans="4:10" ht="15.6" customHeight="1">
      <c r="D331" s="37">
        <v>329</v>
      </c>
      <c r="E331" s="38">
        <v>4830</v>
      </c>
      <c r="F331" s="39" t="s">
        <v>9587</v>
      </c>
      <c r="G331" s="39" t="s">
        <v>8546</v>
      </c>
      <c r="H331" s="39" t="s">
        <v>8547</v>
      </c>
      <c r="I331" s="38">
        <v>2</v>
      </c>
      <c r="J331" s="57">
        <v>44643</v>
      </c>
    </row>
    <row r="332" spans="4:10" ht="15.6" customHeight="1">
      <c r="D332" s="37">
        <v>330</v>
      </c>
      <c r="E332" s="38">
        <v>4173</v>
      </c>
      <c r="F332" s="39" t="s">
        <v>9588</v>
      </c>
      <c r="G332" s="39" t="s">
        <v>8583</v>
      </c>
      <c r="H332" s="39" t="s">
        <v>8750</v>
      </c>
      <c r="I332" s="38">
        <v>2</v>
      </c>
      <c r="J332" s="57">
        <v>44643</v>
      </c>
    </row>
    <row r="333" spans="4:10" ht="15.6" customHeight="1">
      <c r="D333" s="37">
        <v>331</v>
      </c>
      <c r="E333" s="38">
        <v>4245</v>
      </c>
      <c r="F333" s="39" t="s">
        <v>9589</v>
      </c>
      <c r="G333" s="39" t="s">
        <v>8583</v>
      </c>
      <c r="H333" s="39" t="s">
        <v>8750</v>
      </c>
      <c r="I333" s="38">
        <v>2</v>
      </c>
      <c r="J333" s="57">
        <v>44643</v>
      </c>
    </row>
    <row r="334" spans="4:10" ht="15.6" customHeight="1">
      <c r="D334" s="37">
        <v>332</v>
      </c>
      <c r="E334" s="38" t="s">
        <v>8968</v>
      </c>
      <c r="F334" s="39" t="s">
        <v>8969</v>
      </c>
      <c r="G334" s="39" t="s">
        <v>8564</v>
      </c>
      <c r="H334" s="39" t="s">
        <v>8637</v>
      </c>
      <c r="I334" s="38">
        <v>2</v>
      </c>
      <c r="J334" s="57">
        <v>44644</v>
      </c>
    </row>
    <row r="335" spans="4:10" ht="15.6" customHeight="1">
      <c r="D335" s="37">
        <v>333</v>
      </c>
      <c r="E335" s="38" t="s">
        <v>65</v>
      </c>
      <c r="F335" s="39" t="s">
        <v>9590</v>
      </c>
      <c r="G335" s="39" t="s">
        <v>7158</v>
      </c>
      <c r="H335" s="39" t="s">
        <v>15</v>
      </c>
      <c r="I335" s="38">
        <v>2</v>
      </c>
      <c r="J335" s="57">
        <v>44644</v>
      </c>
    </row>
    <row r="336" spans="4:10" ht="15.6" customHeight="1">
      <c r="D336" s="37">
        <v>334</v>
      </c>
      <c r="E336" s="38">
        <v>2911</v>
      </c>
      <c r="F336" s="39" t="s">
        <v>9591</v>
      </c>
      <c r="G336" s="39" t="s">
        <v>7158</v>
      </c>
      <c r="H336" s="39" t="s">
        <v>15</v>
      </c>
      <c r="I336" s="38">
        <v>2</v>
      </c>
      <c r="J336" s="57">
        <v>44644</v>
      </c>
    </row>
    <row r="337" spans="4:10" ht="15.6" customHeight="1">
      <c r="D337" s="37">
        <v>335</v>
      </c>
      <c r="E337" s="38">
        <v>3569</v>
      </c>
      <c r="F337" s="39" t="s">
        <v>9592</v>
      </c>
      <c r="G337" s="39" t="s">
        <v>7158</v>
      </c>
      <c r="H337" s="39" t="s">
        <v>15</v>
      </c>
      <c r="I337" s="38">
        <v>2</v>
      </c>
      <c r="J337" s="57">
        <v>44644</v>
      </c>
    </row>
    <row r="338" spans="4:10" ht="15.6" customHeight="1">
      <c r="D338" s="37">
        <v>336</v>
      </c>
      <c r="E338" s="38" t="s">
        <v>61</v>
      </c>
      <c r="F338" s="39" t="s">
        <v>9593</v>
      </c>
      <c r="G338" s="39" t="s">
        <v>7158</v>
      </c>
      <c r="H338" s="39" t="s">
        <v>7</v>
      </c>
      <c r="I338" s="38">
        <v>2</v>
      </c>
      <c r="J338" s="57">
        <v>44644</v>
      </c>
    </row>
    <row r="339" spans="4:10" ht="15.6" customHeight="1">
      <c r="D339" s="37">
        <v>337</v>
      </c>
      <c r="E339" s="38">
        <v>4084</v>
      </c>
      <c r="F339" s="39" t="s">
        <v>9594</v>
      </c>
      <c r="G339" s="39" t="s">
        <v>7158</v>
      </c>
      <c r="H339" s="39" t="s">
        <v>7</v>
      </c>
      <c r="I339" s="38">
        <v>2</v>
      </c>
      <c r="J339" s="57">
        <v>44644</v>
      </c>
    </row>
    <row r="340" spans="4:10" ht="15.6" customHeight="1">
      <c r="D340" s="37">
        <v>338</v>
      </c>
      <c r="E340" s="38">
        <v>4260</v>
      </c>
      <c r="F340" s="39" t="s">
        <v>7857</v>
      </c>
      <c r="G340" s="39" t="s">
        <v>7158</v>
      </c>
      <c r="H340" s="39" t="s">
        <v>7</v>
      </c>
      <c r="I340" s="38">
        <v>2</v>
      </c>
      <c r="J340" s="57">
        <v>44644</v>
      </c>
    </row>
    <row r="341" spans="4:10" ht="15.6" customHeight="1">
      <c r="D341" s="37">
        <v>339</v>
      </c>
      <c r="E341" s="38">
        <v>2589</v>
      </c>
      <c r="F341" s="39" t="s">
        <v>9595</v>
      </c>
      <c r="G341" s="39" t="s">
        <v>8564</v>
      </c>
      <c r="H341" s="39" t="s">
        <v>8637</v>
      </c>
      <c r="I341" s="38">
        <v>2</v>
      </c>
      <c r="J341" s="57">
        <v>44644</v>
      </c>
    </row>
    <row r="342" spans="4:10" ht="15.6" customHeight="1">
      <c r="D342" s="37">
        <v>340</v>
      </c>
      <c r="E342" s="38">
        <v>2561</v>
      </c>
      <c r="F342" s="39" t="s">
        <v>9596</v>
      </c>
      <c r="G342" s="39" t="s">
        <v>8564</v>
      </c>
      <c r="H342" s="39" t="s">
        <v>8637</v>
      </c>
      <c r="I342" s="38">
        <v>2</v>
      </c>
      <c r="J342" s="57">
        <v>44644</v>
      </c>
    </row>
    <row r="343" spans="4:10" ht="15.6" customHeight="1">
      <c r="D343" s="37">
        <v>341</v>
      </c>
      <c r="E343" s="38">
        <v>3765</v>
      </c>
      <c r="F343" s="39" t="s">
        <v>9597</v>
      </c>
      <c r="G343" s="39" t="s">
        <v>8546</v>
      </c>
      <c r="H343" s="39" t="s">
        <v>8547</v>
      </c>
      <c r="I343" s="38">
        <v>2</v>
      </c>
      <c r="J343" s="57">
        <v>44644</v>
      </c>
    </row>
    <row r="344" spans="4:10" ht="15.6" customHeight="1">
      <c r="D344" s="37">
        <v>342</v>
      </c>
      <c r="E344" s="38">
        <v>3831</v>
      </c>
      <c r="F344" s="39" t="s">
        <v>9598</v>
      </c>
      <c r="G344" s="39" t="s">
        <v>8546</v>
      </c>
      <c r="H344" s="39" t="s">
        <v>8547</v>
      </c>
      <c r="I344" s="38">
        <v>2</v>
      </c>
      <c r="J344" s="57">
        <v>44644</v>
      </c>
    </row>
    <row r="345" spans="4:10" ht="15.6" customHeight="1">
      <c r="D345" s="37">
        <v>343</v>
      </c>
      <c r="E345" s="38">
        <v>4003</v>
      </c>
      <c r="F345" s="39" t="s">
        <v>9599</v>
      </c>
      <c r="G345" s="39" t="s">
        <v>8583</v>
      </c>
      <c r="H345" s="39" t="s">
        <v>8750</v>
      </c>
      <c r="I345" s="38">
        <v>2</v>
      </c>
      <c r="J345" s="57">
        <v>44644</v>
      </c>
    </row>
    <row r="346" spans="4:10" ht="15.6" customHeight="1">
      <c r="D346" s="37">
        <v>344</v>
      </c>
      <c r="E346" s="38">
        <v>3401</v>
      </c>
      <c r="F346" s="39" t="s">
        <v>9600</v>
      </c>
      <c r="G346" s="39" t="s">
        <v>8583</v>
      </c>
      <c r="H346" s="39" t="s">
        <v>8750</v>
      </c>
      <c r="I346" s="38">
        <v>2</v>
      </c>
      <c r="J346" s="57">
        <v>44644</v>
      </c>
    </row>
    <row r="347" spans="4:10" ht="15.6" customHeight="1">
      <c r="D347" s="37">
        <v>345</v>
      </c>
      <c r="E347" s="38">
        <v>3992</v>
      </c>
      <c r="F347" s="39" t="s">
        <v>9601</v>
      </c>
      <c r="G347" s="39" t="s">
        <v>8583</v>
      </c>
      <c r="H347" s="39" t="s">
        <v>8750</v>
      </c>
      <c r="I347" s="38">
        <v>2</v>
      </c>
      <c r="J347" s="57">
        <v>44644</v>
      </c>
    </row>
    <row r="348" spans="4:10" ht="15.6" customHeight="1">
      <c r="D348" s="37">
        <v>346</v>
      </c>
      <c r="E348" s="38">
        <v>3049</v>
      </c>
      <c r="F348" s="39" t="s">
        <v>9602</v>
      </c>
      <c r="G348" s="39" t="s">
        <v>8583</v>
      </c>
      <c r="H348" s="39" t="s">
        <v>9603</v>
      </c>
      <c r="I348" s="38">
        <v>2</v>
      </c>
      <c r="J348" s="57">
        <v>44644</v>
      </c>
    </row>
    <row r="349" spans="4:10" ht="15.6" customHeight="1">
      <c r="D349" s="37">
        <v>347</v>
      </c>
      <c r="E349" s="38" t="s">
        <v>9604</v>
      </c>
      <c r="F349" s="39" t="s">
        <v>9605</v>
      </c>
      <c r="G349" s="39" t="s">
        <v>7158</v>
      </c>
      <c r="H349" s="39" t="s">
        <v>9606</v>
      </c>
      <c r="I349" s="38">
        <v>2</v>
      </c>
      <c r="J349" s="57">
        <v>44645</v>
      </c>
    </row>
    <row r="350" spans="4:10" ht="15.6" customHeight="1">
      <c r="D350" s="37">
        <v>348</v>
      </c>
      <c r="E350" s="38">
        <v>2128</v>
      </c>
      <c r="F350" s="39" t="s">
        <v>9607</v>
      </c>
      <c r="G350" s="39" t="s">
        <v>7158</v>
      </c>
      <c r="H350" s="39" t="s">
        <v>9606</v>
      </c>
      <c r="I350" s="38">
        <v>2</v>
      </c>
      <c r="J350" s="57">
        <v>44645</v>
      </c>
    </row>
    <row r="351" spans="4:10" ht="15.6" customHeight="1">
      <c r="D351" s="37">
        <v>349</v>
      </c>
      <c r="E351" s="38">
        <v>2291</v>
      </c>
      <c r="F351" s="39" t="s">
        <v>9608</v>
      </c>
      <c r="G351" s="39" t="s">
        <v>7158</v>
      </c>
      <c r="H351" s="39" t="s">
        <v>9606</v>
      </c>
      <c r="I351" s="38">
        <v>2</v>
      </c>
      <c r="J351" s="57">
        <v>44645</v>
      </c>
    </row>
    <row r="352" spans="4:10" ht="15.6" customHeight="1">
      <c r="D352" s="37">
        <v>350</v>
      </c>
      <c r="E352" s="38">
        <v>2273</v>
      </c>
      <c r="F352" s="39" t="s">
        <v>9609</v>
      </c>
      <c r="G352" s="39" t="s">
        <v>7158</v>
      </c>
      <c r="H352" s="39" t="s">
        <v>9606</v>
      </c>
      <c r="I352" s="38">
        <v>2</v>
      </c>
      <c r="J352" s="57">
        <v>44645</v>
      </c>
    </row>
    <row r="353" spans="4:10" ht="15.6" customHeight="1">
      <c r="D353" s="37">
        <v>351</v>
      </c>
      <c r="E353" s="38" t="s">
        <v>88</v>
      </c>
      <c r="F353" s="39" t="s">
        <v>7985</v>
      </c>
      <c r="G353" s="39" t="s">
        <v>7158</v>
      </c>
      <c r="H353" s="39" t="s">
        <v>7</v>
      </c>
      <c r="I353" s="38">
        <v>2</v>
      </c>
      <c r="J353" s="57">
        <v>44645</v>
      </c>
    </row>
    <row r="354" spans="4:10" ht="15.6" customHeight="1">
      <c r="D354" s="37">
        <v>352</v>
      </c>
      <c r="E354" s="38">
        <v>2349</v>
      </c>
      <c r="F354" s="39" t="s">
        <v>9610</v>
      </c>
      <c r="G354" s="39" t="s">
        <v>7158</v>
      </c>
      <c r="H354" s="39" t="s">
        <v>7</v>
      </c>
      <c r="I354" s="38">
        <v>2</v>
      </c>
      <c r="J354" s="57">
        <v>44645</v>
      </c>
    </row>
    <row r="355" spans="4:10" ht="15.6" customHeight="1">
      <c r="D355" s="37">
        <v>353</v>
      </c>
      <c r="E355" s="59">
        <v>4784</v>
      </c>
      <c r="F355" s="60" t="s">
        <v>8717</v>
      </c>
      <c r="G355" s="60" t="s">
        <v>7158</v>
      </c>
      <c r="H355" s="60" t="s">
        <v>7</v>
      </c>
      <c r="I355" s="38">
        <v>2</v>
      </c>
      <c r="J355" s="57">
        <v>44645</v>
      </c>
    </row>
    <row r="356" spans="4:10" ht="15.6" customHeight="1">
      <c r="D356" s="37">
        <v>354</v>
      </c>
      <c r="E356" s="38">
        <v>2510</v>
      </c>
      <c r="F356" s="39" t="s">
        <v>9611</v>
      </c>
      <c r="G356" s="39" t="s">
        <v>8564</v>
      </c>
      <c r="H356" s="39" t="s">
        <v>8637</v>
      </c>
      <c r="I356" s="38">
        <v>2</v>
      </c>
      <c r="J356" s="57">
        <v>44645</v>
      </c>
    </row>
    <row r="357" spans="4:10" ht="15.6" customHeight="1">
      <c r="D357" s="37">
        <v>355</v>
      </c>
      <c r="E357" s="38">
        <v>2552</v>
      </c>
      <c r="F357" s="39" t="s">
        <v>9612</v>
      </c>
      <c r="G357" s="39" t="s">
        <v>8564</v>
      </c>
      <c r="H357" s="39" t="s">
        <v>8637</v>
      </c>
      <c r="I357" s="38">
        <v>2</v>
      </c>
      <c r="J357" s="57">
        <v>44645</v>
      </c>
    </row>
    <row r="358" spans="4:10" ht="15.6" customHeight="1">
      <c r="D358" s="37">
        <v>356</v>
      </c>
      <c r="E358" s="38">
        <v>4169</v>
      </c>
      <c r="F358" s="39" t="s">
        <v>9613</v>
      </c>
      <c r="G358" s="39" t="s">
        <v>8583</v>
      </c>
      <c r="H358" s="39" t="s">
        <v>8750</v>
      </c>
      <c r="I358" s="38">
        <v>2</v>
      </c>
      <c r="J358" s="57">
        <v>44645</v>
      </c>
    </row>
    <row r="359" spans="4:10" ht="15.6" customHeight="1">
      <c r="D359" s="37">
        <v>357</v>
      </c>
      <c r="E359" s="38">
        <v>2781</v>
      </c>
      <c r="F359" s="39" t="s">
        <v>9614</v>
      </c>
      <c r="G359" s="39" t="s">
        <v>8583</v>
      </c>
      <c r="H359" s="39" t="s">
        <v>8750</v>
      </c>
      <c r="I359" s="38">
        <v>2</v>
      </c>
      <c r="J359" s="57">
        <v>44645</v>
      </c>
    </row>
    <row r="360" spans="4:10" ht="15.6" customHeight="1">
      <c r="D360" s="37">
        <v>358</v>
      </c>
      <c r="E360" s="38">
        <v>3356</v>
      </c>
      <c r="F360" s="39" t="s">
        <v>9615</v>
      </c>
      <c r="G360" s="39" t="s">
        <v>8583</v>
      </c>
      <c r="H360" s="39" t="s">
        <v>8750</v>
      </c>
      <c r="I360" s="38">
        <v>2</v>
      </c>
      <c r="J360" s="57">
        <v>44645</v>
      </c>
    </row>
    <row r="361" spans="4:10" ht="15.6" customHeight="1">
      <c r="D361" s="37">
        <v>359</v>
      </c>
      <c r="E361" s="38">
        <v>2259</v>
      </c>
      <c r="F361" s="39" t="s">
        <v>9616</v>
      </c>
      <c r="G361" s="39" t="s">
        <v>7158</v>
      </c>
      <c r="H361" s="39" t="s">
        <v>7</v>
      </c>
      <c r="I361" s="38">
        <v>2</v>
      </c>
      <c r="J361" s="57">
        <v>44649</v>
      </c>
    </row>
    <row r="362" spans="4:10" ht="15.6" customHeight="1">
      <c r="D362" s="37">
        <v>360</v>
      </c>
      <c r="E362" s="38">
        <v>3337</v>
      </c>
      <c r="F362" s="39" t="s">
        <v>9617</v>
      </c>
      <c r="G362" s="39" t="s">
        <v>8572</v>
      </c>
      <c r="H362" s="39" t="s">
        <v>9199</v>
      </c>
      <c r="I362" s="38">
        <v>2</v>
      </c>
      <c r="J362" s="57">
        <v>44649</v>
      </c>
    </row>
    <row r="363" spans="4:10" ht="15.6" customHeight="1">
      <c r="D363" s="37">
        <v>361</v>
      </c>
      <c r="E363" s="38">
        <v>2846</v>
      </c>
      <c r="F363" s="39" t="s">
        <v>9618</v>
      </c>
      <c r="G363" s="39" t="s">
        <v>8644</v>
      </c>
      <c r="H363" s="39" t="s">
        <v>9275</v>
      </c>
      <c r="I363" s="38">
        <v>2</v>
      </c>
      <c r="J363" s="57">
        <v>44650</v>
      </c>
    </row>
    <row r="364" spans="4:10" ht="15.6" customHeight="1">
      <c r="D364" s="37">
        <v>362</v>
      </c>
      <c r="E364" s="38">
        <v>2602</v>
      </c>
      <c r="F364" s="39" t="s">
        <v>9619</v>
      </c>
      <c r="G364" s="39" t="s">
        <v>8581</v>
      </c>
      <c r="H364" s="39" t="s">
        <v>9620</v>
      </c>
      <c r="I364" s="38">
        <v>2</v>
      </c>
      <c r="J364" s="57">
        <v>44652</v>
      </c>
    </row>
    <row r="365" spans="4:10" ht="15.6" customHeight="1">
      <c r="D365" s="37">
        <v>363</v>
      </c>
      <c r="E365" s="38">
        <v>2457</v>
      </c>
      <c r="F365" s="39" t="s">
        <v>9621</v>
      </c>
      <c r="G365" s="39" t="s">
        <v>8525</v>
      </c>
      <c r="H365" s="39" t="s">
        <v>8538</v>
      </c>
      <c r="I365" s="38">
        <v>2</v>
      </c>
      <c r="J365" s="57">
        <v>44662</v>
      </c>
    </row>
    <row r="366" spans="4:10" ht="15.6" customHeight="1">
      <c r="D366" s="37">
        <v>364</v>
      </c>
      <c r="E366" s="38">
        <v>2636</v>
      </c>
      <c r="F366" s="39" t="s">
        <v>9622</v>
      </c>
      <c r="G366" s="39" t="s">
        <v>8609</v>
      </c>
      <c r="H366" s="39" t="s">
        <v>9436</v>
      </c>
      <c r="I366" s="38">
        <v>2</v>
      </c>
      <c r="J366" s="57">
        <v>44663</v>
      </c>
    </row>
    <row r="367" spans="4:10" ht="15.6" customHeight="1">
      <c r="D367" s="37">
        <v>365</v>
      </c>
      <c r="E367" s="38">
        <v>2380</v>
      </c>
      <c r="F367" s="39" t="s">
        <v>9623</v>
      </c>
      <c r="G367" s="39" t="s">
        <v>7158</v>
      </c>
      <c r="H367" s="39" t="s">
        <v>16</v>
      </c>
      <c r="I367" s="38">
        <v>2</v>
      </c>
      <c r="J367" s="57">
        <v>44669</v>
      </c>
    </row>
    <row r="368" spans="4:10" ht="15.6" customHeight="1">
      <c r="D368" s="37">
        <v>366</v>
      </c>
      <c r="E368" s="38">
        <v>2941</v>
      </c>
      <c r="F368" s="39" t="s">
        <v>9624</v>
      </c>
      <c r="G368" s="39" t="s">
        <v>7158</v>
      </c>
      <c r="H368" s="39" t="s">
        <v>16</v>
      </c>
      <c r="I368" s="38">
        <v>2</v>
      </c>
      <c r="J368" s="57">
        <v>44669</v>
      </c>
    </row>
    <row r="369" spans="4:10" ht="15.6" customHeight="1">
      <c r="D369" s="37">
        <v>367</v>
      </c>
      <c r="E369" s="38">
        <v>3840</v>
      </c>
      <c r="F369" s="39" t="s">
        <v>728</v>
      </c>
      <c r="G369" s="39" t="s">
        <v>7158</v>
      </c>
      <c r="H369" s="39" t="s">
        <v>7</v>
      </c>
      <c r="I369" s="38">
        <v>2</v>
      </c>
      <c r="J369" s="57">
        <v>44669</v>
      </c>
    </row>
    <row r="370" spans="4:10" ht="15.6" customHeight="1">
      <c r="D370" s="37">
        <v>368</v>
      </c>
      <c r="E370" s="38">
        <v>4029</v>
      </c>
      <c r="F370" s="39" t="s">
        <v>2237</v>
      </c>
      <c r="G370" s="39" t="s">
        <v>7158</v>
      </c>
      <c r="H370" s="39" t="s">
        <v>7</v>
      </c>
      <c r="I370" s="38">
        <v>2</v>
      </c>
      <c r="J370" s="57">
        <v>44669</v>
      </c>
    </row>
    <row r="371" spans="4:10" ht="15.6" customHeight="1">
      <c r="D371" s="37">
        <v>369</v>
      </c>
      <c r="E371" s="38">
        <v>4560</v>
      </c>
      <c r="F371" s="39" t="s">
        <v>1596</v>
      </c>
      <c r="G371" s="39" t="s">
        <v>7158</v>
      </c>
      <c r="H371" s="39" t="s">
        <v>7</v>
      </c>
      <c r="I371" s="38">
        <v>2</v>
      </c>
      <c r="J371" s="57">
        <v>44669</v>
      </c>
    </row>
    <row r="372" spans="4:10" ht="15.6" customHeight="1">
      <c r="D372" s="37">
        <v>370</v>
      </c>
      <c r="E372" s="38">
        <v>4841</v>
      </c>
      <c r="F372" s="39" t="s">
        <v>9625</v>
      </c>
      <c r="G372" s="39" t="s">
        <v>8572</v>
      </c>
      <c r="H372" s="39" t="s">
        <v>9626</v>
      </c>
      <c r="I372" s="38">
        <v>2</v>
      </c>
      <c r="J372" s="57">
        <v>44669</v>
      </c>
    </row>
    <row r="373" spans="4:10" ht="15.6" customHeight="1">
      <c r="D373" s="37">
        <v>371</v>
      </c>
      <c r="E373" s="38">
        <v>4079</v>
      </c>
      <c r="F373" s="39" t="s">
        <v>9627</v>
      </c>
      <c r="G373" s="39" t="s">
        <v>8572</v>
      </c>
      <c r="H373" s="39" t="s">
        <v>9626</v>
      </c>
      <c r="I373" s="38">
        <v>2</v>
      </c>
      <c r="J373" s="57">
        <v>44669</v>
      </c>
    </row>
    <row r="374" spans="4:10" ht="15.6" customHeight="1">
      <c r="D374" s="37">
        <v>372</v>
      </c>
      <c r="E374" s="38">
        <v>3163</v>
      </c>
      <c r="F374" s="39" t="s">
        <v>9628</v>
      </c>
      <c r="G374" s="39" t="s">
        <v>8572</v>
      </c>
      <c r="H374" s="39" t="s">
        <v>9626</v>
      </c>
      <c r="I374" s="38">
        <v>2</v>
      </c>
      <c r="J374" s="57">
        <v>44669</v>
      </c>
    </row>
    <row r="375" spans="4:10" ht="15.6" customHeight="1">
      <c r="D375" s="37">
        <v>373</v>
      </c>
      <c r="E375" s="38">
        <v>3540</v>
      </c>
      <c r="F375" s="39" t="s">
        <v>9629</v>
      </c>
      <c r="G375" s="39" t="s">
        <v>8546</v>
      </c>
      <c r="H375" s="39" t="s">
        <v>9630</v>
      </c>
      <c r="I375" s="38">
        <v>2</v>
      </c>
      <c r="J375" s="57">
        <v>44669</v>
      </c>
    </row>
    <row r="376" spans="4:10" ht="15.6" customHeight="1">
      <c r="D376" s="37">
        <v>374</v>
      </c>
      <c r="E376" s="38">
        <v>4821</v>
      </c>
      <c r="F376" s="39" t="s">
        <v>9631</v>
      </c>
      <c r="G376" s="39" t="s">
        <v>8546</v>
      </c>
      <c r="H376" s="39" t="s">
        <v>9630</v>
      </c>
      <c r="I376" s="38">
        <v>2</v>
      </c>
      <c r="J376" s="57">
        <v>44669</v>
      </c>
    </row>
    <row r="377" spans="4:10" ht="15.6" customHeight="1">
      <c r="D377" s="37">
        <v>375</v>
      </c>
      <c r="E377" s="38">
        <v>3135</v>
      </c>
      <c r="F377" s="39" t="s">
        <v>9632</v>
      </c>
      <c r="G377" s="39" t="s">
        <v>8546</v>
      </c>
      <c r="H377" s="39" t="s">
        <v>9630</v>
      </c>
      <c r="I377" s="38">
        <v>2</v>
      </c>
      <c r="J377" s="57">
        <v>44669</v>
      </c>
    </row>
    <row r="378" spans="4:10" ht="15.6" customHeight="1">
      <c r="D378" s="37">
        <v>376</v>
      </c>
      <c r="E378" s="38">
        <v>4165</v>
      </c>
      <c r="F378" s="39" t="s">
        <v>9633</v>
      </c>
      <c r="G378" s="39" t="s">
        <v>8583</v>
      </c>
      <c r="H378" s="39" t="s">
        <v>9603</v>
      </c>
      <c r="I378" s="38">
        <v>2</v>
      </c>
      <c r="J378" s="57">
        <v>44669</v>
      </c>
    </row>
    <row r="379" spans="4:10" ht="15.6" customHeight="1">
      <c r="D379" s="37">
        <v>377</v>
      </c>
      <c r="E379" s="38">
        <v>2999</v>
      </c>
      <c r="F379" s="39" t="s">
        <v>9634</v>
      </c>
      <c r="G379" s="39" t="s">
        <v>8583</v>
      </c>
      <c r="H379" s="39" t="s">
        <v>9603</v>
      </c>
      <c r="I379" s="38">
        <v>3</v>
      </c>
      <c r="J379" s="57">
        <v>44669</v>
      </c>
    </row>
    <row r="380" spans="4:10" ht="15.6" customHeight="1">
      <c r="D380" s="37">
        <v>378</v>
      </c>
      <c r="E380" s="38">
        <v>3082</v>
      </c>
      <c r="F380" s="39" t="s">
        <v>9635</v>
      </c>
      <c r="G380" s="39" t="s">
        <v>7158</v>
      </c>
      <c r="H380" s="39" t="s">
        <v>16</v>
      </c>
      <c r="I380" s="38">
        <v>2</v>
      </c>
      <c r="J380" s="57">
        <v>44670</v>
      </c>
    </row>
    <row r="381" spans="4:10" ht="15.6" customHeight="1">
      <c r="D381" s="37">
        <v>379</v>
      </c>
      <c r="E381" s="38">
        <v>3968</v>
      </c>
      <c r="F381" s="39" t="s">
        <v>9636</v>
      </c>
      <c r="G381" s="39" t="s">
        <v>7158</v>
      </c>
      <c r="H381" s="39" t="s">
        <v>16</v>
      </c>
      <c r="I381" s="38">
        <v>2</v>
      </c>
      <c r="J381" s="57">
        <v>44670</v>
      </c>
    </row>
    <row r="382" spans="4:10" ht="15.6" customHeight="1">
      <c r="D382" s="37">
        <v>380</v>
      </c>
      <c r="E382" s="38">
        <v>2209</v>
      </c>
      <c r="F382" s="39" t="s">
        <v>8008</v>
      </c>
      <c r="G382" s="39" t="s">
        <v>7158</v>
      </c>
      <c r="H382" s="39" t="s">
        <v>7</v>
      </c>
      <c r="I382" s="38">
        <v>2</v>
      </c>
      <c r="J382" s="57">
        <v>44670</v>
      </c>
    </row>
    <row r="383" spans="4:10" ht="15.6" customHeight="1">
      <c r="D383" s="37">
        <v>381</v>
      </c>
      <c r="E383" s="38">
        <v>2543</v>
      </c>
      <c r="F383" s="39" t="s">
        <v>9637</v>
      </c>
      <c r="G383" s="39" t="s">
        <v>7158</v>
      </c>
      <c r="H383" s="39" t="s">
        <v>7</v>
      </c>
      <c r="I383" s="38">
        <v>2</v>
      </c>
      <c r="J383" s="57">
        <v>44670</v>
      </c>
    </row>
    <row r="384" spans="4:10" ht="15.6" customHeight="1">
      <c r="D384" s="37">
        <v>382</v>
      </c>
      <c r="E384" s="38">
        <v>3362</v>
      </c>
      <c r="F384" s="39" t="s">
        <v>8004</v>
      </c>
      <c r="G384" s="39" t="s">
        <v>7158</v>
      </c>
      <c r="H384" s="39" t="s">
        <v>7</v>
      </c>
      <c r="I384" s="38">
        <v>2</v>
      </c>
      <c r="J384" s="57">
        <v>44670</v>
      </c>
    </row>
    <row r="385" spans="4:10" ht="15.6" customHeight="1">
      <c r="D385" s="37">
        <v>383</v>
      </c>
      <c r="E385" s="38" t="s">
        <v>83</v>
      </c>
      <c r="F385" s="39" t="s">
        <v>9638</v>
      </c>
      <c r="G385" s="39" t="s">
        <v>7158</v>
      </c>
      <c r="H385" s="39" t="s">
        <v>7</v>
      </c>
      <c r="I385" s="38">
        <v>2</v>
      </c>
      <c r="J385" s="57">
        <v>44670</v>
      </c>
    </row>
    <row r="386" spans="4:10" ht="15.6" customHeight="1">
      <c r="D386" s="37">
        <v>384</v>
      </c>
      <c r="E386" s="38">
        <v>3579</v>
      </c>
      <c r="F386" s="39" t="s">
        <v>9639</v>
      </c>
      <c r="G386" s="39" t="s">
        <v>8572</v>
      </c>
      <c r="H386" s="39" t="s">
        <v>9626</v>
      </c>
      <c r="I386" s="38">
        <v>2</v>
      </c>
      <c r="J386" s="57">
        <v>44670</v>
      </c>
    </row>
    <row r="387" spans="4:10" ht="15.6" customHeight="1">
      <c r="D387" s="37">
        <v>385</v>
      </c>
      <c r="E387" s="38">
        <v>3389</v>
      </c>
      <c r="F387" s="39" t="s">
        <v>9640</v>
      </c>
      <c r="G387" s="39" t="s">
        <v>8572</v>
      </c>
      <c r="H387" s="39" t="s">
        <v>9626</v>
      </c>
      <c r="I387" s="38">
        <v>2</v>
      </c>
      <c r="J387" s="57">
        <v>44670</v>
      </c>
    </row>
    <row r="388" spans="4:10" ht="15.6" customHeight="1">
      <c r="D388" s="37">
        <v>386</v>
      </c>
      <c r="E388" s="38">
        <v>2675</v>
      </c>
      <c r="F388" s="39" t="s">
        <v>9641</v>
      </c>
      <c r="G388" s="39" t="s">
        <v>8572</v>
      </c>
      <c r="H388" s="39" t="s">
        <v>9626</v>
      </c>
      <c r="I388" s="38">
        <v>2</v>
      </c>
      <c r="J388" s="57">
        <v>44670</v>
      </c>
    </row>
    <row r="389" spans="4:10" ht="15.6" customHeight="1">
      <c r="D389" s="37">
        <v>387</v>
      </c>
      <c r="E389" s="38">
        <v>3095</v>
      </c>
      <c r="F389" s="39" t="s">
        <v>9642</v>
      </c>
      <c r="G389" s="39" t="s">
        <v>8546</v>
      </c>
      <c r="H389" s="39" t="s">
        <v>9630</v>
      </c>
      <c r="I389" s="38">
        <v>2</v>
      </c>
      <c r="J389" s="57">
        <v>44670</v>
      </c>
    </row>
    <row r="390" spans="4:10" ht="15.6" customHeight="1">
      <c r="D390" s="37">
        <v>388</v>
      </c>
      <c r="E390" s="38">
        <v>4961</v>
      </c>
      <c r="F390" s="39" t="s">
        <v>9643</v>
      </c>
      <c r="G390" s="39" t="s">
        <v>8546</v>
      </c>
      <c r="H390" s="39" t="s">
        <v>9630</v>
      </c>
      <c r="I390" s="38">
        <v>2</v>
      </c>
      <c r="J390" s="57">
        <v>44670</v>
      </c>
    </row>
    <row r="391" spans="4:10" ht="15.6" customHeight="1">
      <c r="D391" s="37">
        <v>389</v>
      </c>
      <c r="E391" s="38">
        <v>4665</v>
      </c>
      <c r="F391" s="39" t="s">
        <v>9644</v>
      </c>
      <c r="G391" s="39" t="s">
        <v>8546</v>
      </c>
      <c r="H391" s="39" t="s">
        <v>9645</v>
      </c>
      <c r="I391" s="38">
        <v>2</v>
      </c>
      <c r="J391" s="57">
        <v>44670</v>
      </c>
    </row>
    <row r="392" spans="4:10" ht="15.6" customHeight="1">
      <c r="D392" s="37">
        <v>390</v>
      </c>
      <c r="E392" s="38">
        <v>3731</v>
      </c>
      <c r="F392" s="39" t="s">
        <v>9646</v>
      </c>
      <c r="G392" s="39" t="s">
        <v>8525</v>
      </c>
      <c r="H392" s="39" t="s">
        <v>9158</v>
      </c>
      <c r="I392" s="38">
        <v>3</v>
      </c>
      <c r="J392" s="57">
        <v>44671</v>
      </c>
    </row>
    <row r="393" spans="4:10" ht="15.6" customHeight="1">
      <c r="D393" s="37">
        <v>391</v>
      </c>
      <c r="E393" s="38">
        <v>4234</v>
      </c>
      <c r="F393" s="39" t="s">
        <v>9647</v>
      </c>
      <c r="G393" s="39" t="s">
        <v>8525</v>
      </c>
      <c r="H393" s="39" t="s">
        <v>9158</v>
      </c>
      <c r="I393" s="38">
        <v>3</v>
      </c>
      <c r="J393" s="57">
        <v>44671</v>
      </c>
    </row>
    <row r="394" spans="4:10" ht="15.6" customHeight="1">
      <c r="D394" s="37">
        <v>392</v>
      </c>
      <c r="E394" s="38" t="s">
        <v>3453</v>
      </c>
      <c r="F394" s="39" t="s">
        <v>3454</v>
      </c>
      <c r="G394" s="39" t="s">
        <v>7158</v>
      </c>
      <c r="H394" s="39" t="s">
        <v>8906</v>
      </c>
      <c r="I394" s="38">
        <v>2</v>
      </c>
      <c r="J394" s="57">
        <v>44671</v>
      </c>
    </row>
    <row r="395" spans="4:10" ht="15.6" customHeight="1">
      <c r="D395" s="37">
        <v>393</v>
      </c>
      <c r="E395" s="38">
        <v>4241</v>
      </c>
      <c r="F395" s="39" t="s">
        <v>9648</v>
      </c>
      <c r="G395" s="39" t="s">
        <v>7158</v>
      </c>
      <c r="H395" s="39" t="s">
        <v>7</v>
      </c>
      <c r="I395" s="38">
        <v>2</v>
      </c>
      <c r="J395" s="57">
        <v>44671</v>
      </c>
    </row>
    <row r="396" spans="4:10" ht="15.6" customHeight="1">
      <c r="D396" s="37">
        <v>394</v>
      </c>
      <c r="E396" s="38">
        <v>4352</v>
      </c>
      <c r="F396" s="39" t="s">
        <v>732</v>
      </c>
      <c r="G396" s="39" t="s">
        <v>7158</v>
      </c>
      <c r="H396" s="39" t="s">
        <v>7</v>
      </c>
      <c r="I396" s="38">
        <v>2</v>
      </c>
      <c r="J396" s="57">
        <v>44671</v>
      </c>
    </row>
    <row r="397" spans="4:10" ht="15.6" customHeight="1">
      <c r="D397" s="37">
        <v>395</v>
      </c>
      <c r="E397" s="38">
        <v>4397</v>
      </c>
      <c r="F397" s="39" t="s">
        <v>724</v>
      </c>
      <c r="G397" s="39" t="s">
        <v>7158</v>
      </c>
      <c r="H397" s="39" t="s">
        <v>7</v>
      </c>
      <c r="I397" s="38">
        <v>2</v>
      </c>
      <c r="J397" s="57">
        <v>44671</v>
      </c>
    </row>
    <row r="398" spans="4:10" ht="15.6" customHeight="1">
      <c r="D398" s="37">
        <v>396</v>
      </c>
      <c r="E398" s="38" t="s">
        <v>87</v>
      </c>
      <c r="F398" s="39" t="s">
        <v>9649</v>
      </c>
      <c r="G398" s="39" t="s">
        <v>7158</v>
      </c>
      <c r="H398" s="39" t="s">
        <v>7</v>
      </c>
      <c r="I398" s="38">
        <v>2</v>
      </c>
      <c r="J398" s="57">
        <v>44671</v>
      </c>
    </row>
    <row r="399" spans="4:10" ht="15.6" customHeight="1">
      <c r="D399" s="37">
        <v>397</v>
      </c>
      <c r="E399" s="38">
        <v>4058</v>
      </c>
      <c r="F399" s="39" t="s">
        <v>9650</v>
      </c>
      <c r="G399" s="39" t="s">
        <v>8555</v>
      </c>
      <c r="H399" s="39" t="s">
        <v>9651</v>
      </c>
      <c r="I399" s="38">
        <v>2</v>
      </c>
      <c r="J399" s="57">
        <v>44671</v>
      </c>
    </row>
    <row r="400" spans="4:10" ht="15.6" customHeight="1">
      <c r="D400" s="37">
        <v>398</v>
      </c>
      <c r="E400" s="38">
        <v>3549</v>
      </c>
      <c r="F400" s="39" t="s">
        <v>8562</v>
      </c>
      <c r="G400" s="39" t="s">
        <v>8555</v>
      </c>
      <c r="H400" s="39" t="s">
        <v>9652</v>
      </c>
      <c r="I400" s="38">
        <v>2</v>
      </c>
      <c r="J400" s="57">
        <v>44671</v>
      </c>
    </row>
    <row r="401" spans="4:10" ht="15.6" customHeight="1">
      <c r="D401" s="37">
        <v>399</v>
      </c>
      <c r="E401" s="38">
        <v>3249</v>
      </c>
      <c r="F401" s="39" t="s">
        <v>8731</v>
      </c>
      <c r="G401" s="39" t="s">
        <v>8546</v>
      </c>
      <c r="H401" s="39" t="s">
        <v>9653</v>
      </c>
      <c r="I401" s="38">
        <v>2</v>
      </c>
      <c r="J401" s="57">
        <v>44671</v>
      </c>
    </row>
    <row r="402" spans="4:10" ht="15.6" customHeight="1">
      <c r="D402" s="37">
        <v>400</v>
      </c>
      <c r="E402" s="38">
        <v>4337</v>
      </c>
      <c r="F402" s="39" t="s">
        <v>9654</v>
      </c>
      <c r="G402" s="39" t="s">
        <v>8546</v>
      </c>
      <c r="H402" s="39" t="s">
        <v>9653</v>
      </c>
      <c r="I402" s="38">
        <v>2</v>
      </c>
      <c r="J402" s="57">
        <v>44671</v>
      </c>
    </row>
    <row r="403" spans="4:10" ht="15.6" customHeight="1">
      <c r="D403" s="37">
        <v>401</v>
      </c>
      <c r="E403" s="38" t="s">
        <v>8831</v>
      </c>
      <c r="F403" s="39" t="s">
        <v>8832</v>
      </c>
      <c r="G403" s="39" t="s">
        <v>7158</v>
      </c>
      <c r="H403" s="39" t="s">
        <v>8906</v>
      </c>
      <c r="I403" s="38">
        <v>2</v>
      </c>
      <c r="J403" s="57">
        <v>44672</v>
      </c>
    </row>
    <row r="404" spans="4:10" ht="15.6" customHeight="1">
      <c r="D404" s="37">
        <v>402</v>
      </c>
      <c r="E404" s="38" t="s">
        <v>9655</v>
      </c>
      <c r="F404" s="39" t="s">
        <v>9656</v>
      </c>
      <c r="G404" s="39" t="s">
        <v>7158</v>
      </c>
      <c r="H404" s="39" t="s">
        <v>8906</v>
      </c>
      <c r="I404" s="38">
        <v>2</v>
      </c>
      <c r="J404" s="57">
        <v>44672</v>
      </c>
    </row>
    <row r="405" spans="4:10" ht="15.6" customHeight="1">
      <c r="D405" s="37">
        <v>403</v>
      </c>
      <c r="E405" s="38">
        <v>2353</v>
      </c>
      <c r="F405" s="39" t="s">
        <v>3444</v>
      </c>
      <c r="G405" s="39" t="s">
        <v>7158</v>
      </c>
      <c r="H405" s="39" t="s">
        <v>8906</v>
      </c>
      <c r="I405" s="38">
        <v>2</v>
      </c>
      <c r="J405" s="57">
        <v>44672</v>
      </c>
    </row>
    <row r="406" spans="4:10" ht="15.6" customHeight="1">
      <c r="D406" s="37">
        <v>404</v>
      </c>
      <c r="E406" s="38">
        <v>3623</v>
      </c>
      <c r="F406" s="39" t="s">
        <v>9657</v>
      </c>
      <c r="G406" s="39" t="s">
        <v>7158</v>
      </c>
      <c r="H406" s="39" t="s">
        <v>7</v>
      </c>
      <c r="I406" s="38">
        <v>2</v>
      </c>
      <c r="J406" s="57">
        <v>44672</v>
      </c>
    </row>
    <row r="407" spans="4:10" ht="15.6" customHeight="1">
      <c r="D407" s="37">
        <v>405</v>
      </c>
      <c r="E407" s="38">
        <v>4388</v>
      </c>
      <c r="F407" s="39" t="s">
        <v>1281</v>
      </c>
      <c r="G407" s="39" t="s">
        <v>7158</v>
      </c>
      <c r="H407" s="39" t="s">
        <v>7</v>
      </c>
      <c r="I407" s="38">
        <v>2</v>
      </c>
      <c r="J407" s="57">
        <v>44672</v>
      </c>
    </row>
    <row r="408" spans="4:10" ht="15.6" customHeight="1">
      <c r="D408" s="37">
        <v>406</v>
      </c>
      <c r="E408" s="38" t="s">
        <v>80</v>
      </c>
      <c r="F408" s="39" t="s">
        <v>9658</v>
      </c>
      <c r="G408" s="39" t="s">
        <v>7158</v>
      </c>
      <c r="H408" s="39" t="s">
        <v>7</v>
      </c>
      <c r="I408" s="38">
        <v>2</v>
      </c>
      <c r="J408" s="57">
        <v>44672</v>
      </c>
    </row>
    <row r="409" spans="4:10" ht="15.6" customHeight="1">
      <c r="D409" s="37">
        <v>407</v>
      </c>
      <c r="E409" s="38">
        <v>4075</v>
      </c>
      <c r="F409" s="39" t="s">
        <v>9659</v>
      </c>
      <c r="G409" s="39" t="s">
        <v>8555</v>
      </c>
      <c r="H409" s="39" t="s">
        <v>9660</v>
      </c>
      <c r="I409" s="38">
        <v>2</v>
      </c>
      <c r="J409" s="57">
        <v>44672</v>
      </c>
    </row>
    <row r="410" spans="4:10" ht="15.6" customHeight="1">
      <c r="D410" s="37">
        <v>408</v>
      </c>
      <c r="E410" s="38">
        <v>2788</v>
      </c>
      <c r="F410" s="39" t="s">
        <v>9661</v>
      </c>
      <c r="G410" s="39" t="s">
        <v>8555</v>
      </c>
      <c r="H410" s="39" t="s">
        <v>9662</v>
      </c>
      <c r="I410" s="38">
        <v>2</v>
      </c>
      <c r="J410" s="57">
        <v>44672</v>
      </c>
    </row>
    <row r="411" spans="4:10" ht="15.6" customHeight="1">
      <c r="D411" s="37">
        <v>409</v>
      </c>
      <c r="E411" s="38">
        <v>4526</v>
      </c>
      <c r="F411" s="39" t="s">
        <v>9663</v>
      </c>
      <c r="G411" s="39" t="s">
        <v>8583</v>
      </c>
      <c r="H411" s="39" t="s">
        <v>8845</v>
      </c>
      <c r="I411" s="38">
        <v>2</v>
      </c>
      <c r="J411" s="57">
        <v>44672</v>
      </c>
    </row>
    <row r="412" spans="4:10" ht="15.6" customHeight="1">
      <c r="D412" s="37">
        <v>410</v>
      </c>
      <c r="E412" s="38">
        <v>4051</v>
      </c>
      <c r="F412" s="39" t="s">
        <v>9664</v>
      </c>
      <c r="G412" s="39" t="s">
        <v>8583</v>
      </c>
      <c r="H412" s="39" t="s">
        <v>8845</v>
      </c>
      <c r="I412" s="38">
        <v>2</v>
      </c>
      <c r="J412" s="57">
        <v>44672</v>
      </c>
    </row>
    <row r="413" spans="4:10" ht="15.6" customHeight="1">
      <c r="D413" s="37">
        <v>411</v>
      </c>
      <c r="E413" s="38">
        <v>3817</v>
      </c>
      <c r="F413" s="39" t="s">
        <v>9665</v>
      </c>
      <c r="G413" s="39" t="s">
        <v>8583</v>
      </c>
      <c r="H413" s="39" t="s">
        <v>8845</v>
      </c>
      <c r="I413" s="38">
        <v>2</v>
      </c>
      <c r="J413" s="57">
        <v>44672</v>
      </c>
    </row>
    <row r="414" spans="4:10" ht="15.6" customHeight="1">
      <c r="D414" s="37">
        <v>412</v>
      </c>
      <c r="E414" s="38">
        <v>3441</v>
      </c>
      <c r="F414" s="39" t="s">
        <v>9666</v>
      </c>
      <c r="G414" s="39" t="s">
        <v>7158</v>
      </c>
      <c r="H414" s="39" t="s">
        <v>8906</v>
      </c>
      <c r="I414" s="38">
        <v>2</v>
      </c>
      <c r="J414" s="57">
        <v>44673</v>
      </c>
    </row>
    <row r="415" spans="4:10" ht="15.6" customHeight="1">
      <c r="D415" s="37">
        <v>413</v>
      </c>
      <c r="E415" s="38">
        <v>3534</v>
      </c>
      <c r="F415" s="39" t="s">
        <v>9667</v>
      </c>
      <c r="G415" s="39" t="s">
        <v>7158</v>
      </c>
      <c r="H415" s="39" t="s">
        <v>8906</v>
      </c>
      <c r="I415" s="38">
        <v>2</v>
      </c>
      <c r="J415" s="57">
        <v>44673</v>
      </c>
    </row>
    <row r="416" spans="4:10" ht="15.6" customHeight="1">
      <c r="D416" s="37">
        <v>414</v>
      </c>
      <c r="E416" s="38">
        <v>3973</v>
      </c>
      <c r="F416" s="39" t="s">
        <v>9668</v>
      </c>
      <c r="G416" s="39" t="s">
        <v>7158</v>
      </c>
      <c r="H416" s="39" t="s">
        <v>8906</v>
      </c>
      <c r="I416" s="38">
        <v>2</v>
      </c>
      <c r="J416" s="57">
        <v>44673</v>
      </c>
    </row>
    <row r="417" spans="4:10" ht="15.6" customHeight="1">
      <c r="D417" s="37">
        <v>415</v>
      </c>
      <c r="E417" s="38">
        <v>4836</v>
      </c>
      <c r="F417" s="39" t="s">
        <v>8889</v>
      </c>
      <c r="G417" s="39" t="s">
        <v>7158</v>
      </c>
      <c r="H417" s="39" t="s">
        <v>7</v>
      </c>
      <c r="I417" s="38">
        <v>2</v>
      </c>
      <c r="J417" s="57">
        <v>44673</v>
      </c>
    </row>
    <row r="418" spans="4:10" ht="15.6" customHeight="1">
      <c r="D418" s="37">
        <v>416</v>
      </c>
      <c r="E418" s="38" t="s">
        <v>78</v>
      </c>
      <c r="F418" s="39" t="s">
        <v>9669</v>
      </c>
      <c r="G418" s="39" t="s">
        <v>7158</v>
      </c>
      <c r="H418" s="39" t="s">
        <v>7</v>
      </c>
      <c r="I418" s="38">
        <v>2</v>
      </c>
      <c r="J418" s="57">
        <v>44673</v>
      </c>
    </row>
    <row r="419" spans="4:10" ht="15.6" customHeight="1">
      <c r="D419" s="37">
        <v>417</v>
      </c>
      <c r="E419" s="38">
        <v>4155</v>
      </c>
      <c r="F419" s="39" t="s">
        <v>9670</v>
      </c>
      <c r="G419" s="39" t="s">
        <v>7158</v>
      </c>
      <c r="H419" s="39" t="s">
        <v>7</v>
      </c>
      <c r="I419" s="38">
        <v>2</v>
      </c>
      <c r="J419" s="57">
        <v>44673</v>
      </c>
    </row>
    <row r="420" spans="4:10" ht="15.6" customHeight="1">
      <c r="D420" s="37">
        <v>418</v>
      </c>
      <c r="E420" s="38">
        <v>3910</v>
      </c>
      <c r="F420" s="39" t="s">
        <v>9671</v>
      </c>
      <c r="G420" s="39" t="s">
        <v>8572</v>
      </c>
      <c r="H420" s="39" t="s">
        <v>9672</v>
      </c>
      <c r="I420" s="38">
        <v>2</v>
      </c>
      <c r="J420" s="57">
        <v>44673</v>
      </c>
    </row>
    <row r="421" spans="4:10" ht="15.6" customHeight="1">
      <c r="D421" s="37">
        <v>419</v>
      </c>
      <c r="E421" s="38">
        <v>4416</v>
      </c>
      <c r="F421" s="39" t="s">
        <v>9673</v>
      </c>
      <c r="G421" s="39" t="s">
        <v>8581</v>
      </c>
      <c r="H421" s="39" t="s">
        <v>9189</v>
      </c>
      <c r="I421" s="38">
        <v>2</v>
      </c>
      <c r="J421" s="57">
        <v>44673</v>
      </c>
    </row>
    <row r="422" spans="4:10" ht="15.6" customHeight="1">
      <c r="D422" s="37">
        <v>420</v>
      </c>
      <c r="E422" s="38">
        <v>3126</v>
      </c>
      <c r="F422" s="39" t="s">
        <v>9674</v>
      </c>
      <c r="G422" s="39" t="s">
        <v>8583</v>
      </c>
      <c r="H422" s="39" t="s">
        <v>9675</v>
      </c>
      <c r="I422" s="38">
        <v>2</v>
      </c>
      <c r="J422" s="57">
        <v>44694</v>
      </c>
    </row>
    <row r="423" spans="4:10" ht="15.6" customHeight="1">
      <c r="D423" s="37">
        <v>421</v>
      </c>
      <c r="E423" s="38">
        <v>4527</v>
      </c>
      <c r="F423" s="39" t="s">
        <v>9676</v>
      </c>
      <c r="G423" s="39" t="s">
        <v>8525</v>
      </c>
      <c r="H423" s="39" t="s">
        <v>9027</v>
      </c>
      <c r="I423" s="38">
        <v>2</v>
      </c>
      <c r="J423" s="57">
        <v>44697</v>
      </c>
    </row>
    <row r="424" spans="4:10" ht="15.6" customHeight="1">
      <c r="D424" s="37">
        <v>422</v>
      </c>
      <c r="E424" s="38" t="s">
        <v>9677</v>
      </c>
      <c r="F424" s="39" t="s">
        <v>9678</v>
      </c>
      <c r="G424" s="39" t="s">
        <v>8525</v>
      </c>
      <c r="H424" s="39" t="s">
        <v>9027</v>
      </c>
      <c r="I424" s="38">
        <v>2</v>
      </c>
      <c r="J424" s="57">
        <v>44697</v>
      </c>
    </row>
    <row r="425" spans="4:10" ht="15.6" customHeight="1">
      <c r="D425" s="37">
        <v>423</v>
      </c>
      <c r="E425" s="38">
        <v>4973</v>
      </c>
      <c r="F425" s="39" t="s">
        <v>9679</v>
      </c>
      <c r="G425" s="39" t="s">
        <v>8525</v>
      </c>
      <c r="H425" s="39" t="s">
        <v>9027</v>
      </c>
      <c r="I425" s="38">
        <v>2</v>
      </c>
      <c r="J425" s="57">
        <v>44697</v>
      </c>
    </row>
    <row r="426" spans="4:10" ht="15.6" customHeight="1">
      <c r="D426" s="37">
        <v>424</v>
      </c>
      <c r="E426" s="38" t="s">
        <v>9680</v>
      </c>
      <c r="F426" s="39" t="s">
        <v>9681</v>
      </c>
      <c r="G426" s="39" t="s">
        <v>8525</v>
      </c>
      <c r="H426" s="39" t="s">
        <v>9027</v>
      </c>
      <c r="I426" s="38">
        <v>2</v>
      </c>
      <c r="J426" s="57">
        <v>44697</v>
      </c>
    </row>
    <row r="427" spans="4:10" ht="15.6" customHeight="1">
      <c r="D427" s="37">
        <v>425</v>
      </c>
      <c r="E427" s="38">
        <v>4658</v>
      </c>
      <c r="F427" s="39" t="s">
        <v>609</v>
      </c>
      <c r="G427" s="39" t="s">
        <v>7158</v>
      </c>
      <c r="H427" s="39" t="s">
        <v>3</v>
      </c>
      <c r="I427" s="38">
        <v>2</v>
      </c>
      <c r="J427" s="57">
        <v>44697</v>
      </c>
    </row>
    <row r="428" spans="4:10" ht="15.6" customHeight="1">
      <c r="D428" s="37">
        <v>426</v>
      </c>
      <c r="E428" s="38" t="s">
        <v>74</v>
      </c>
      <c r="F428" s="39" t="s">
        <v>9682</v>
      </c>
      <c r="G428" s="39" t="s">
        <v>7158</v>
      </c>
      <c r="H428" s="39" t="s">
        <v>3</v>
      </c>
      <c r="I428" s="38">
        <v>2</v>
      </c>
      <c r="J428" s="57">
        <v>44697</v>
      </c>
    </row>
    <row r="429" spans="4:10" ht="15.6" customHeight="1">
      <c r="D429" s="37">
        <v>427</v>
      </c>
      <c r="E429" s="38">
        <v>2318</v>
      </c>
      <c r="F429" s="39" t="s">
        <v>817</v>
      </c>
      <c r="G429" s="39" t="s">
        <v>7158</v>
      </c>
      <c r="H429" s="39" t="s">
        <v>3</v>
      </c>
      <c r="I429" s="38">
        <v>2</v>
      </c>
      <c r="J429" s="57">
        <v>44697</v>
      </c>
    </row>
    <row r="430" spans="4:10" ht="15.6" customHeight="1">
      <c r="D430" s="37">
        <v>428</v>
      </c>
      <c r="E430" s="38">
        <v>2897</v>
      </c>
      <c r="F430" s="39" t="s">
        <v>9683</v>
      </c>
      <c r="G430" s="39" t="s">
        <v>7158</v>
      </c>
      <c r="H430" s="39" t="s">
        <v>3</v>
      </c>
      <c r="I430" s="38">
        <v>2</v>
      </c>
      <c r="J430" s="57">
        <v>44697</v>
      </c>
    </row>
    <row r="431" spans="4:10" ht="15.6" customHeight="1">
      <c r="D431" s="37">
        <v>429</v>
      </c>
      <c r="E431" s="38">
        <v>3015</v>
      </c>
      <c r="F431" s="39" t="s">
        <v>9205</v>
      </c>
      <c r="G431" s="39" t="s">
        <v>8572</v>
      </c>
      <c r="H431" s="39" t="s">
        <v>8574</v>
      </c>
      <c r="I431" s="38">
        <v>2</v>
      </c>
      <c r="J431" s="57">
        <v>44697</v>
      </c>
    </row>
    <row r="432" spans="4:10" ht="15.6" customHeight="1">
      <c r="D432" s="37">
        <v>430</v>
      </c>
      <c r="E432" s="38">
        <v>2057</v>
      </c>
      <c r="F432" s="39" t="s">
        <v>9684</v>
      </c>
      <c r="G432" s="39" t="s">
        <v>8572</v>
      </c>
      <c r="H432" s="39" t="s">
        <v>8574</v>
      </c>
      <c r="I432" s="38">
        <v>2</v>
      </c>
      <c r="J432" s="57">
        <v>44697</v>
      </c>
    </row>
    <row r="433" spans="4:10" ht="15.6" customHeight="1">
      <c r="D433" s="37">
        <v>431</v>
      </c>
      <c r="E433" s="38">
        <v>4120</v>
      </c>
      <c r="F433" s="39" t="s">
        <v>9685</v>
      </c>
      <c r="G433" s="39" t="s">
        <v>8572</v>
      </c>
      <c r="H433" s="39" t="s">
        <v>8574</v>
      </c>
      <c r="I433" s="38">
        <v>2</v>
      </c>
      <c r="J433" s="57">
        <v>44697</v>
      </c>
    </row>
    <row r="434" spans="4:10" ht="15.6" customHeight="1">
      <c r="D434" s="37">
        <v>432</v>
      </c>
      <c r="E434" s="38" t="s">
        <v>9686</v>
      </c>
      <c r="F434" s="39" t="s">
        <v>9687</v>
      </c>
      <c r="G434" s="39" t="s">
        <v>8546</v>
      </c>
      <c r="H434" s="39" t="s">
        <v>8715</v>
      </c>
      <c r="I434" s="38">
        <v>2</v>
      </c>
      <c r="J434" s="57">
        <v>44697</v>
      </c>
    </row>
    <row r="435" spans="4:10" ht="15.6" customHeight="1">
      <c r="D435" s="37">
        <v>433</v>
      </c>
      <c r="E435" s="38">
        <v>2329</v>
      </c>
      <c r="F435" s="39" t="s">
        <v>9688</v>
      </c>
      <c r="G435" s="39" t="s">
        <v>8546</v>
      </c>
      <c r="H435" s="39" t="s">
        <v>8715</v>
      </c>
      <c r="I435" s="38">
        <v>2</v>
      </c>
      <c r="J435" s="57">
        <v>44697</v>
      </c>
    </row>
    <row r="436" spans="4:10" ht="15.6" customHeight="1">
      <c r="D436" s="37">
        <v>434</v>
      </c>
      <c r="E436" s="38">
        <v>3285</v>
      </c>
      <c r="F436" s="39" t="s">
        <v>9689</v>
      </c>
      <c r="G436" s="39" t="s">
        <v>8546</v>
      </c>
      <c r="H436" s="39" t="s">
        <v>8715</v>
      </c>
      <c r="I436" s="38">
        <v>2</v>
      </c>
      <c r="J436" s="57">
        <v>44697</v>
      </c>
    </row>
    <row r="437" spans="4:10" ht="15.6" customHeight="1">
      <c r="D437" s="37">
        <v>435</v>
      </c>
      <c r="E437" s="38">
        <v>3327</v>
      </c>
      <c r="F437" s="39" t="s">
        <v>9690</v>
      </c>
      <c r="G437" s="39" t="s">
        <v>8546</v>
      </c>
      <c r="H437" s="39" t="s">
        <v>8715</v>
      </c>
      <c r="I437" s="38">
        <v>2</v>
      </c>
      <c r="J437" s="57">
        <v>44697</v>
      </c>
    </row>
    <row r="438" spans="4:10" ht="15.6" customHeight="1">
      <c r="D438" s="37">
        <v>436</v>
      </c>
      <c r="E438" s="38">
        <v>4577</v>
      </c>
      <c r="F438" s="39" t="s">
        <v>9691</v>
      </c>
      <c r="G438" s="39" t="s">
        <v>8583</v>
      </c>
      <c r="H438" s="39" t="s">
        <v>8871</v>
      </c>
      <c r="I438" s="38">
        <v>2</v>
      </c>
      <c r="J438" s="57">
        <v>44697</v>
      </c>
    </row>
    <row r="439" spans="4:10" ht="15.6" customHeight="1">
      <c r="D439" s="37">
        <v>437</v>
      </c>
      <c r="E439" s="38">
        <v>4530</v>
      </c>
      <c r="F439" s="39" t="s">
        <v>9692</v>
      </c>
      <c r="G439" s="39" t="s">
        <v>8583</v>
      </c>
      <c r="H439" s="39" t="s">
        <v>8871</v>
      </c>
      <c r="I439" s="38">
        <v>2</v>
      </c>
      <c r="J439" s="57">
        <v>44697</v>
      </c>
    </row>
    <row r="440" spans="4:10" ht="15.6" customHeight="1">
      <c r="D440" s="37">
        <v>438</v>
      </c>
      <c r="E440" s="38">
        <v>3875</v>
      </c>
      <c r="F440" s="39" t="s">
        <v>9693</v>
      </c>
      <c r="G440" s="39" t="s">
        <v>8583</v>
      </c>
      <c r="H440" s="39" t="s">
        <v>8871</v>
      </c>
      <c r="I440" s="38">
        <v>2</v>
      </c>
      <c r="J440" s="57">
        <v>44697</v>
      </c>
    </row>
    <row r="441" spans="4:10" ht="15.6" customHeight="1">
      <c r="D441" s="37">
        <v>439</v>
      </c>
      <c r="E441" s="38">
        <v>2895</v>
      </c>
      <c r="F441" s="39" t="s">
        <v>9694</v>
      </c>
      <c r="G441" s="39" t="s">
        <v>8525</v>
      </c>
      <c r="H441" s="39" t="s">
        <v>8538</v>
      </c>
      <c r="I441" s="38">
        <v>2</v>
      </c>
      <c r="J441" s="57">
        <v>44698</v>
      </c>
    </row>
    <row r="442" spans="4:10" ht="15.6" customHeight="1">
      <c r="D442" s="37">
        <v>440</v>
      </c>
      <c r="E442" s="38">
        <v>3611</v>
      </c>
      <c r="F442" s="39" t="s">
        <v>9695</v>
      </c>
      <c r="G442" s="39" t="s">
        <v>8525</v>
      </c>
      <c r="H442" s="39" t="s">
        <v>8538</v>
      </c>
      <c r="I442" s="38">
        <v>2</v>
      </c>
      <c r="J442" s="57">
        <v>44698</v>
      </c>
    </row>
    <row r="443" spans="4:10" ht="15.6" customHeight="1">
      <c r="D443" s="37">
        <v>441</v>
      </c>
      <c r="E443" s="38">
        <v>4739</v>
      </c>
      <c r="F443" s="39" t="s">
        <v>2079</v>
      </c>
      <c r="G443" s="39" t="s">
        <v>7158</v>
      </c>
      <c r="H443" s="39" t="s">
        <v>3</v>
      </c>
      <c r="I443" s="38">
        <v>2</v>
      </c>
      <c r="J443" s="57">
        <v>44698</v>
      </c>
    </row>
    <row r="444" spans="4:10" ht="15.6" customHeight="1">
      <c r="D444" s="37">
        <v>442</v>
      </c>
      <c r="E444" s="38">
        <v>4081</v>
      </c>
      <c r="F444" s="39" t="s">
        <v>9109</v>
      </c>
      <c r="G444" s="39" t="s">
        <v>7158</v>
      </c>
      <c r="H444" s="39" t="s">
        <v>3</v>
      </c>
      <c r="I444" s="38">
        <v>2</v>
      </c>
      <c r="J444" s="57">
        <v>44698</v>
      </c>
    </row>
    <row r="445" spans="4:10" ht="15.6" customHeight="1">
      <c r="D445" s="37">
        <v>443</v>
      </c>
      <c r="E445" s="38">
        <v>2749</v>
      </c>
      <c r="F445" s="39" t="s">
        <v>9696</v>
      </c>
      <c r="G445" s="39" t="s">
        <v>7158</v>
      </c>
      <c r="H445" s="39" t="s">
        <v>3</v>
      </c>
      <c r="I445" s="38">
        <v>2</v>
      </c>
      <c r="J445" s="57">
        <v>44698</v>
      </c>
    </row>
    <row r="446" spans="4:10" ht="15.6" customHeight="1">
      <c r="D446" s="37">
        <v>444</v>
      </c>
      <c r="E446" s="38">
        <v>4511</v>
      </c>
      <c r="F446" s="39" t="s">
        <v>213</v>
      </c>
      <c r="G446" s="39" t="s">
        <v>7158</v>
      </c>
      <c r="H446" s="39" t="s">
        <v>3</v>
      </c>
      <c r="I446" s="38">
        <v>2</v>
      </c>
      <c r="J446" s="57">
        <v>44698</v>
      </c>
    </row>
    <row r="447" spans="4:10" ht="15.6" customHeight="1">
      <c r="D447" s="37">
        <v>445</v>
      </c>
      <c r="E447" s="38">
        <v>4175</v>
      </c>
      <c r="F447" s="39" t="s">
        <v>9697</v>
      </c>
      <c r="G447" s="39" t="s">
        <v>8572</v>
      </c>
      <c r="H447" s="39" t="s">
        <v>8574</v>
      </c>
      <c r="I447" s="38">
        <v>2</v>
      </c>
      <c r="J447" s="57">
        <v>44698</v>
      </c>
    </row>
    <row r="448" spans="4:10" ht="15.6" customHeight="1">
      <c r="D448" s="37">
        <v>446</v>
      </c>
      <c r="E448" s="38">
        <v>4437</v>
      </c>
      <c r="F448" s="39" t="s">
        <v>9698</v>
      </c>
      <c r="G448" s="39" t="s">
        <v>8572</v>
      </c>
      <c r="H448" s="39" t="s">
        <v>8574</v>
      </c>
      <c r="I448" s="38">
        <v>2</v>
      </c>
      <c r="J448" s="57">
        <v>44698</v>
      </c>
    </row>
    <row r="449" spans="4:10" ht="15.6" customHeight="1">
      <c r="D449" s="37">
        <v>447</v>
      </c>
      <c r="E449" s="38">
        <v>3508</v>
      </c>
      <c r="F449" s="39" t="s">
        <v>9699</v>
      </c>
      <c r="G449" s="39" t="s">
        <v>8572</v>
      </c>
      <c r="H449" s="39" t="s">
        <v>8574</v>
      </c>
      <c r="I449" s="38">
        <v>2</v>
      </c>
      <c r="J449" s="57">
        <v>44698</v>
      </c>
    </row>
    <row r="450" spans="4:10" ht="15.6" customHeight="1">
      <c r="D450" s="37">
        <v>448</v>
      </c>
      <c r="E450" s="38">
        <v>4318</v>
      </c>
      <c r="F450" s="39" t="s">
        <v>9700</v>
      </c>
      <c r="G450" s="39" t="s">
        <v>8546</v>
      </c>
      <c r="H450" s="39" t="s">
        <v>8655</v>
      </c>
      <c r="I450" s="38">
        <v>2</v>
      </c>
      <c r="J450" s="57">
        <v>44698</v>
      </c>
    </row>
    <row r="451" spans="4:10" ht="15.6" customHeight="1">
      <c r="D451" s="37">
        <v>449</v>
      </c>
      <c r="E451" s="38">
        <v>4435</v>
      </c>
      <c r="F451" s="39" t="s">
        <v>9701</v>
      </c>
      <c r="G451" s="39" t="s">
        <v>8546</v>
      </c>
      <c r="H451" s="39" t="s">
        <v>8655</v>
      </c>
      <c r="I451" s="38">
        <v>2</v>
      </c>
      <c r="J451" s="57">
        <v>44698</v>
      </c>
    </row>
    <row r="452" spans="4:10" ht="15.6" customHeight="1">
      <c r="D452" s="37">
        <v>450</v>
      </c>
      <c r="E452" s="38" t="s">
        <v>9702</v>
      </c>
      <c r="F452" s="39" t="s">
        <v>9703</v>
      </c>
      <c r="G452" s="39" t="s">
        <v>8546</v>
      </c>
      <c r="H452" s="39" t="s">
        <v>8881</v>
      </c>
      <c r="I452" s="38">
        <v>2</v>
      </c>
      <c r="J452" s="57">
        <v>44698</v>
      </c>
    </row>
    <row r="453" spans="4:10" ht="15.6" customHeight="1">
      <c r="D453" s="37">
        <v>451</v>
      </c>
      <c r="E453" s="38">
        <v>3081</v>
      </c>
      <c r="F453" s="39" t="s">
        <v>9704</v>
      </c>
      <c r="G453" s="39" t="s">
        <v>8546</v>
      </c>
      <c r="H453" s="39" t="s">
        <v>8881</v>
      </c>
      <c r="I453" s="38">
        <v>2</v>
      </c>
      <c r="J453" s="57">
        <v>44698</v>
      </c>
    </row>
    <row r="454" spans="4:10" ht="15.6" customHeight="1">
      <c r="D454" s="37">
        <v>452</v>
      </c>
      <c r="E454" s="38" t="s">
        <v>9705</v>
      </c>
      <c r="F454" s="39" t="s">
        <v>9706</v>
      </c>
      <c r="G454" s="39" t="s">
        <v>8583</v>
      </c>
      <c r="H454" s="39" t="s">
        <v>8769</v>
      </c>
      <c r="I454" s="38">
        <v>2</v>
      </c>
      <c r="J454" s="57">
        <v>44698</v>
      </c>
    </row>
    <row r="455" spans="4:10" ht="15.6" customHeight="1">
      <c r="D455" s="37">
        <v>453</v>
      </c>
      <c r="E455" s="38">
        <v>4831</v>
      </c>
      <c r="F455" s="39" t="s">
        <v>9707</v>
      </c>
      <c r="G455" s="39" t="s">
        <v>8583</v>
      </c>
      <c r="H455" s="39" t="s">
        <v>8769</v>
      </c>
      <c r="I455" s="38">
        <v>2</v>
      </c>
      <c r="J455" s="57">
        <v>44698</v>
      </c>
    </row>
    <row r="456" spans="4:10" ht="15.6" customHeight="1">
      <c r="D456" s="37">
        <v>454</v>
      </c>
      <c r="E456" s="38">
        <v>4618</v>
      </c>
      <c r="F456" s="39" t="s">
        <v>9708</v>
      </c>
      <c r="G456" s="39" t="s">
        <v>8583</v>
      </c>
      <c r="H456" s="39" t="s">
        <v>8769</v>
      </c>
      <c r="I456" s="38">
        <v>2</v>
      </c>
      <c r="J456" s="57">
        <v>44698</v>
      </c>
    </row>
    <row r="457" spans="4:10" ht="15.6" customHeight="1">
      <c r="D457" s="37">
        <v>455</v>
      </c>
      <c r="E457" s="38">
        <v>3576</v>
      </c>
      <c r="F457" s="39" t="s">
        <v>9709</v>
      </c>
      <c r="G457" s="39" t="s">
        <v>8525</v>
      </c>
      <c r="H457" s="39" t="s">
        <v>8538</v>
      </c>
      <c r="I457" s="38">
        <v>2</v>
      </c>
      <c r="J457" s="57">
        <v>44699</v>
      </c>
    </row>
    <row r="458" spans="4:10" ht="15.6" customHeight="1">
      <c r="D458" s="37">
        <v>456</v>
      </c>
      <c r="E458" s="38">
        <v>4096</v>
      </c>
      <c r="F458" s="39" t="s">
        <v>9710</v>
      </c>
      <c r="G458" s="39" t="s">
        <v>8525</v>
      </c>
      <c r="H458" s="39" t="s">
        <v>8538</v>
      </c>
      <c r="I458" s="38">
        <v>2</v>
      </c>
      <c r="J458" s="57">
        <v>44699</v>
      </c>
    </row>
    <row r="459" spans="4:10" ht="15.6" customHeight="1">
      <c r="D459" s="37">
        <v>457</v>
      </c>
      <c r="E459" s="38">
        <v>2755</v>
      </c>
      <c r="F459" s="39" t="s">
        <v>9711</v>
      </c>
      <c r="G459" s="39" t="s">
        <v>8525</v>
      </c>
      <c r="H459" s="39" t="s">
        <v>154</v>
      </c>
      <c r="I459" s="38">
        <v>2</v>
      </c>
      <c r="J459" s="57">
        <v>44699</v>
      </c>
    </row>
    <row r="460" spans="4:10" ht="15.6" customHeight="1">
      <c r="D460" s="37">
        <v>458</v>
      </c>
      <c r="E460" s="38" t="s">
        <v>9712</v>
      </c>
      <c r="F460" s="39" t="s">
        <v>9713</v>
      </c>
      <c r="G460" s="39" t="s">
        <v>8525</v>
      </c>
      <c r="H460" s="39" t="s">
        <v>154</v>
      </c>
      <c r="I460" s="38">
        <v>2</v>
      </c>
      <c r="J460" s="57">
        <v>44699</v>
      </c>
    </row>
    <row r="461" spans="4:10" ht="15.6" customHeight="1">
      <c r="D461" s="37">
        <v>459</v>
      </c>
      <c r="E461" s="38" t="s">
        <v>9714</v>
      </c>
      <c r="F461" s="39" t="s">
        <v>9715</v>
      </c>
      <c r="G461" s="39" t="s">
        <v>8525</v>
      </c>
      <c r="H461" s="39" t="s">
        <v>154</v>
      </c>
      <c r="I461" s="38">
        <v>2</v>
      </c>
      <c r="J461" s="57">
        <v>44699</v>
      </c>
    </row>
    <row r="462" spans="4:10" ht="15.6" customHeight="1">
      <c r="D462" s="37">
        <v>460</v>
      </c>
      <c r="E462" s="38">
        <v>3087</v>
      </c>
      <c r="F462" s="39" t="s">
        <v>9716</v>
      </c>
      <c r="G462" s="39" t="s">
        <v>8572</v>
      </c>
      <c r="H462" s="39" t="s">
        <v>8574</v>
      </c>
      <c r="I462" s="38">
        <v>2</v>
      </c>
      <c r="J462" s="57">
        <v>44699</v>
      </c>
    </row>
    <row r="463" spans="4:10" ht="15.6" customHeight="1">
      <c r="D463" s="37">
        <v>461</v>
      </c>
      <c r="E463" s="38">
        <v>3289</v>
      </c>
      <c r="F463" s="39" t="s">
        <v>9717</v>
      </c>
      <c r="G463" s="39" t="s">
        <v>8572</v>
      </c>
      <c r="H463" s="39" t="s">
        <v>8574</v>
      </c>
      <c r="I463" s="38">
        <v>2</v>
      </c>
      <c r="J463" s="57">
        <v>44699</v>
      </c>
    </row>
    <row r="464" spans="4:10" ht="15.6" customHeight="1">
      <c r="D464" s="37">
        <v>462</v>
      </c>
      <c r="E464" s="38">
        <v>2411</v>
      </c>
      <c r="F464" s="39" t="s">
        <v>9718</v>
      </c>
      <c r="G464" s="39" t="s">
        <v>8572</v>
      </c>
      <c r="H464" s="39" t="s">
        <v>8574</v>
      </c>
      <c r="I464" s="38">
        <v>2</v>
      </c>
      <c r="J464" s="57">
        <v>44699</v>
      </c>
    </row>
    <row r="465" spans="4:10" ht="15.6" customHeight="1">
      <c r="D465" s="37">
        <v>463</v>
      </c>
      <c r="E465" s="38">
        <v>4603</v>
      </c>
      <c r="F465" s="39" t="s">
        <v>9719</v>
      </c>
      <c r="G465" s="39" t="s">
        <v>8600</v>
      </c>
      <c r="H465" s="39" t="s">
        <v>9255</v>
      </c>
      <c r="I465" s="38">
        <v>2</v>
      </c>
      <c r="J465" s="57">
        <v>44699</v>
      </c>
    </row>
    <row r="466" spans="4:10" ht="15.6" customHeight="1">
      <c r="D466" s="37">
        <v>464</v>
      </c>
      <c r="E466" s="38">
        <v>3839</v>
      </c>
      <c r="F466" s="39" t="s">
        <v>9720</v>
      </c>
      <c r="G466" s="39" t="s">
        <v>8600</v>
      </c>
      <c r="H466" s="39" t="s">
        <v>9255</v>
      </c>
      <c r="I466" s="38">
        <v>2</v>
      </c>
      <c r="J466" s="57">
        <v>44699</v>
      </c>
    </row>
    <row r="467" spans="4:10" ht="15.6" customHeight="1">
      <c r="D467" s="37">
        <v>465</v>
      </c>
      <c r="E467" s="38">
        <v>4296</v>
      </c>
      <c r="F467" s="39" t="s">
        <v>9721</v>
      </c>
      <c r="G467" s="39" t="s">
        <v>8583</v>
      </c>
      <c r="H467" s="39" t="s">
        <v>8769</v>
      </c>
      <c r="I467" s="38">
        <v>2</v>
      </c>
      <c r="J467" s="57">
        <v>44699</v>
      </c>
    </row>
    <row r="468" spans="4:10" ht="15.6" customHeight="1">
      <c r="D468" s="37">
        <v>466</v>
      </c>
      <c r="E468" s="38">
        <v>4250</v>
      </c>
      <c r="F468" s="39" t="s">
        <v>9722</v>
      </c>
      <c r="G468" s="39" t="s">
        <v>8583</v>
      </c>
      <c r="H468" s="39" t="s">
        <v>8769</v>
      </c>
      <c r="I468" s="38">
        <v>2</v>
      </c>
      <c r="J468" s="57">
        <v>44699</v>
      </c>
    </row>
    <row r="469" spans="4:10" ht="15.6" customHeight="1">
      <c r="D469" s="37">
        <v>467</v>
      </c>
      <c r="E469" s="38">
        <v>4170</v>
      </c>
      <c r="F469" s="39" t="s">
        <v>9723</v>
      </c>
      <c r="G469" s="39" t="s">
        <v>8583</v>
      </c>
      <c r="H469" s="39" t="s">
        <v>8769</v>
      </c>
      <c r="I469" s="38">
        <v>2</v>
      </c>
      <c r="J469" s="57">
        <v>44699</v>
      </c>
    </row>
    <row r="470" spans="4:10" ht="15.6" customHeight="1">
      <c r="D470" s="37">
        <v>468</v>
      </c>
      <c r="E470" s="38">
        <v>4199</v>
      </c>
      <c r="F470" s="39" t="s">
        <v>9724</v>
      </c>
      <c r="G470" s="39" t="s">
        <v>8525</v>
      </c>
      <c r="H470" s="39" t="s">
        <v>8538</v>
      </c>
      <c r="I470" s="38">
        <v>2</v>
      </c>
      <c r="J470" s="57">
        <v>44700</v>
      </c>
    </row>
    <row r="471" spans="4:10" ht="15.6" customHeight="1">
      <c r="D471" s="37">
        <v>469</v>
      </c>
      <c r="E471" s="38">
        <v>4227</v>
      </c>
      <c r="F471" s="39" t="s">
        <v>9725</v>
      </c>
      <c r="G471" s="39" t="s">
        <v>8525</v>
      </c>
      <c r="H471" s="39" t="s">
        <v>8538</v>
      </c>
      <c r="I471" s="38">
        <v>2</v>
      </c>
      <c r="J471" s="57">
        <v>44700</v>
      </c>
    </row>
    <row r="472" spans="4:10" ht="15.6" customHeight="1">
      <c r="D472" s="37">
        <v>470</v>
      </c>
      <c r="E472" s="38">
        <v>4898</v>
      </c>
      <c r="F472" s="39" t="s">
        <v>9726</v>
      </c>
      <c r="G472" s="39" t="s">
        <v>8525</v>
      </c>
      <c r="H472" s="39" t="s">
        <v>8538</v>
      </c>
      <c r="I472" s="38">
        <v>2</v>
      </c>
      <c r="J472" s="57">
        <v>44700</v>
      </c>
    </row>
    <row r="473" spans="4:10" ht="15.6" customHeight="1">
      <c r="D473" s="37">
        <v>471</v>
      </c>
      <c r="E473" s="38">
        <v>4108</v>
      </c>
      <c r="F473" s="39" t="s">
        <v>9131</v>
      </c>
      <c r="G473" s="39" t="s">
        <v>8525</v>
      </c>
      <c r="H473" s="39" t="s">
        <v>154</v>
      </c>
      <c r="I473" s="38">
        <v>2</v>
      </c>
      <c r="J473" s="57">
        <v>44700</v>
      </c>
    </row>
    <row r="474" spans="4:10" ht="15.6" customHeight="1">
      <c r="D474" s="37">
        <v>472</v>
      </c>
      <c r="E474" s="38">
        <v>3062</v>
      </c>
      <c r="F474" s="39" t="s">
        <v>9727</v>
      </c>
      <c r="G474" s="39" t="s">
        <v>8525</v>
      </c>
      <c r="H474" s="39" t="s">
        <v>154</v>
      </c>
      <c r="I474" s="38">
        <v>2</v>
      </c>
      <c r="J474" s="57">
        <v>44700</v>
      </c>
    </row>
    <row r="475" spans="4:10" ht="15.6" customHeight="1">
      <c r="D475" s="37">
        <v>473</v>
      </c>
      <c r="E475" s="38">
        <v>4574</v>
      </c>
      <c r="F475" s="39" t="s">
        <v>9728</v>
      </c>
      <c r="G475" s="39" t="s">
        <v>8525</v>
      </c>
      <c r="H475" s="39" t="s">
        <v>154</v>
      </c>
      <c r="I475" s="38">
        <v>2</v>
      </c>
      <c r="J475" s="57">
        <v>44700</v>
      </c>
    </row>
    <row r="476" spans="4:10" ht="15.6" customHeight="1">
      <c r="D476" s="37">
        <v>474</v>
      </c>
      <c r="E476" s="38" t="s">
        <v>1396</v>
      </c>
      <c r="F476" s="39" t="s">
        <v>9729</v>
      </c>
      <c r="G476" s="39" t="s">
        <v>8572</v>
      </c>
      <c r="H476" s="39" t="s">
        <v>8574</v>
      </c>
      <c r="I476" s="38">
        <v>2</v>
      </c>
      <c r="J476" s="57">
        <v>44700</v>
      </c>
    </row>
    <row r="477" spans="4:10" ht="15.6" customHeight="1">
      <c r="D477" s="37">
        <v>475</v>
      </c>
      <c r="E477" s="38">
        <v>4497</v>
      </c>
      <c r="F477" s="39" t="s">
        <v>9730</v>
      </c>
      <c r="G477" s="39" t="s">
        <v>8572</v>
      </c>
      <c r="H477" s="39" t="s">
        <v>8574</v>
      </c>
      <c r="I477" s="38">
        <v>2</v>
      </c>
      <c r="J477" s="57">
        <v>44700</v>
      </c>
    </row>
    <row r="478" spans="4:10" ht="15.6" customHeight="1">
      <c r="D478" s="37">
        <v>476</v>
      </c>
      <c r="E478" s="38">
        <v>2713</v>
      </c>
      <c r="F478" s="39" t="s">
        <v>9731</v>
      </c>
      <c r="G478" s="39" t="s">
        <v>8572</v>
      </c>
      <c r="H478" s="39" t="s">
        <v>8574</v>
      </c>
      <c r="I478" s="38">
        <v>2</v>
      </c>
      <c r="J478" s="57">
        <v>44700</v>
      </c>
    </row>
    <row r="479" spans="4:10" ht="15.6" customHeight="1">
      <c r="D479" s="37">
        <v>477</v>
      </c>
      <c r="E479" s="38">
        <v>4370</v>
      </c>
      <c r="F479" s="39" t="s">
        <v>9732</v>
      </c>
      <c r="G479" s="39" t="s">
        <v>8583</v>
      </c>
      <c r="H479" s="39" t="s">
        <v>9095</v>
      </c>
      <c r="I479" s="38">
        <v>2</v>
      </c>
      <c r="J479" s="57">
        <v>44700</v>
      </c>
    </row>
    <row r="480" spans="4:10" ht="15.6" customHeight="1">
      <c r="D480" s="37">
        <v>478</v>
      </c>
      <c r="E480" s="38" t="s">
        <v>9241</v>
      </c>
      <c r="F480" s="39" t="s">
        <v>9242</v>
      </c>
      <c r="G480" s="39" t="s">
        <v>7158</v>
      </c>
      <c r="H480" s="39" t="s">
        <v>8721</v>
      </c>
      <c r="I480" s="38">
        <v>2</v>
      </c>
      <c r="J480" s="57">
        <v>44704</v>
      </c>
    </row>
    <row r="481" spans="4:10" ht="15.6" customHeight="1">
      <c r="D481" s="37">
        <v>479</v>
      </c>
      <c r="E481" s="38" t="s">
        <v>9733</v>
      </c>
      <c r="F481" s="39" t="s">
        <v>9734</v>
      </c>
      <c r="G481" s="39" t="s">
        <v>7158</v>
      </c>
      <c r="H481" s="39" t="s">
        <v>8721</v>
      </c>
      <c r="I481" s="38">
        <v>2</v>
      </c>
      <c r="J481" s="57">
        <v>44704</v>
      </c>
    </row>
    <row r="482" spans="4:10" ht="15.6" customHeight="1">
      <c r="D482" s="37">
        <v>480</v>
      </c>
      <c r="E482" s="38">
        <v>2189</v>
      </c>
      <c r="F482" s="39" t="s">
        <v>9735</v>
      </c>
      <c r="G482" s="39" t="s">
        <v>7158</v>
      </c>
      <c r="H482" s="39" t="s">
        <v>8721</v>
      </c>
      <c r="I482" s="38">
        <v>2</v>
      </c>
      <c r="J482" s="57">
        <v>44704</v>
      </c>
    </row>
    <row r="483" spans="4:10" ht="15.6" customHeight="1">
      <c r="D483" s="37">
        <v>481</v>
      </c>
      <c r="E483" s="38">
        <v>4884</v>
      </c>
      <c r="F483" s="39" t="s">
        <v>9736</v>
      </c>
      <c r="G483" s="39" t="s">
        <v>8525</v>
      </c>
      <c r="H483" s="39" t="s">
        <v>154</v>
      </c>
      <c r="I483" s="38">
        <v>2</v>
      </c>
      <c r="J483" s="57">
        <v>44704</v>
      </c>
    </row>
    <row r="484" spans="4:10" ht="15.6" customHeight="1">
      <c r="D484" s="37">
        <v>482</v>
      </c>
      <c r="E484" s="38">
        <v>4418</v>
      </c>
      <c r="F484" s="39" t="s">
        <v>9737</v>
      </c>
      <c r="G484" s="39" t="s">
        <v>8525</v>
      </c>
      <c r="H484" s="39" t="s">
        <v>154</v>
      </c>
      <c r="I484" s="38">
        <v>2</v>
      </c>
      <c r="J484" s="57">
        <v>44704</v>
      </c>
    </row>
    <row r="485" spans="4:10" ht="15.6" customHeight="1">
      <c r="D485" s="37">
        <v>483</v>
      </c>
      <c r="E485" s="38" t="s">
        <v>9738</v>
      </c>
      <c r="F485" s="39" t="s">
        <v>9739</v>
      </c>
      <c r="G485" s="39" t="s">
        <v>8525</v>
      </c>
      <c r="H485" s="39" t="s">
        <v>154</v>
      </c>
      <c r="I485" s="38">
        <v>2</v>
      </c>
      <c r="J485" s="57">
        <v>44704</v>
      </c>
    </row>
    <row r="486" spans="4:10" ht="15.6" customHeight="1">
      <c r="D486" s="37">
        <v>484</v>
      </c>
      <c r="E486" s="38">
        <v>4157</v>
      </c>
      <c r="F486" s="39" t="s">
        <v>9740</v>
      </c>
      <c r="G486" s="39" t="s">
        <v>8572</v>
      </c>
      <c r="H486" s="39" t="s">
        <v>8574</v>
      </c>
      <c r="I486" s="38">
        <v>2</v>
      </c>
      <c r="J486" s="57">
        <v>44704</v>
      </c>
    </row>
    <row r="487" spans="4:10" ht="15.6" customHeight="1">
      <c r="D487" s="37">
        <v>485</v>
      </c>
      <c r="E487" s="38">
        <v>3028</v>
      </c>
      <c r="F487" s="39" t="s">
        <v>9741</v>
      </c>
      <c r="G487" s="39" t="s">
        <v>8572</v>
      </c>
      <c r="H487" s="39" t="s">
        <v>8574</v>
      </c>
      <c r="I487" s="38">
        <v>2</v>
      </c>
      <c r="J487" s="57">
        <v>44704</v>
      </c>
    </row>
    <row r="488" spans="4:10" ht="15.6" customHeight="1">
      <c r="D488" s="37">
        <v>486</v>
      </c>
      <c r="E488" s="38">
        <v>3739</v>
      </c>
      <c r="F488" s="39" t="s">
        <v>9742</v>
      </c>
      <c r="G488" s="39" t="s">
        <v>8572</v>
      </c>
      <c r="H488" s="39" t="s">
        <v>8574</v>
      </c>
      <c r="I488" s="38">
        <v>2</v>
      </c>
      <c r="J488" s="57">
        <v>44704</v>
      </c>
    </row>
    <row r="489" spans="4:10" ht="15.6" customHeight="1">
      <c r="D489" s="37">
        <v>487</v>
      </c>
      <c r="E489" s="38">
        <v>4816</v>
      </c>
      <c r="F489" s="39" t="s">
        <v>9743</v>
      </c>
      <c r="G489" s="39" t="s">
        <v>8600</v>
      </c>
      <c r="H489" s="39" t="s">
        <v>9255</v>
      </c>
      <c r="I489" s="38">
        <v>2</v>
      </c>
      <c r="J489" s="57">
        <v>44704</v>
      </c>
    </row>
    <row r="490" spans="4:10" ht="15.6" customHeight="1">
      <c r="D490" s="37">
        <v>488</v>
      </c>
      <c r="E490" s="38">
        <v>3613</v>
      </c>
      <c r="F490" s="39" t="s">
        <v>9744</v>
      </c>
      <c r="G490" s="39" t="s">
        <v>8583</v>
      </c>
      <c r="H490" s="39" t="s">
        <v>9095</v>
      </c>
      <c r="I490" s="38">
        <v>2</v>
      </c>
      <c r="J490" s="57">
        <v>44704</v>
      </c>
    </row>
    <row r="491" spans="4:10" ht="15.6" customHeight="1">
      <c r="D491" s="37">
        <v>489</v>
      </c>
      <c r="E491" s="38">
        <v>3672</v>
      </c>
      <c r="F491" s="39" t="s">
        <v>9745</v>
      </c>
      <c r="G491" s="39" t="s">
        <v>8583</v>
      </c>
      <c r="H491" s="39" t="s">
        <v>8769</v>
      </c>
      <c r="I491" s="38">
        <v>2</v>
      </c>
      <c r="J491" s="57">
        <v>44704</v>
      </c>
    </row>
    <row r="492" spans="4:10" ht="15.6" customHeight="1">
      <c r="D492" s="37">
        <v>490</v>
      </c>
      <c r="E492" s="38">
        <v>3513</v>
      </c>
      <c r="F492" s="39" t="s">
        <v>9746</v>
      </c>
      <c r="G492" s="39" t="s">
        <v>8583</v>
      </c>
      <c r="H492" s="39" t="s">
        <v>8769</v>
      </c>
      <c r="I492" s="38">
        <v>2</v>
      </c>
      <c r="J492" s="57">
        <v>44704</v>
      </c>
    </row>
    <row r="493" spans="4:10" ht="15.6" customHeight="1">
      <c r="D493" s="37">
        <v>491</v>
      </c>
      <c r="E493" s="38">
        <v>2312</v>
      </c>
      <c r="F493" s="39" t="s">
        <v>9747</v>
      </c>
      <c r="G493" s="39" t="s">
        <v>7158</v>
      </c>
      <c r="H493" s="39" t="s">
        <v>8721</v>
      </c>
      <c r="I493" s="38">
        <v>2</v>
      </c>
      <c r="J493" s="57">
        <v>44705</v>
      </c>
    </row>
    <row r="494" spans="4:10" ht="15.6" customHeight="1">
      <c r="D494" s="37">
        <v>492</v>
      </c>
      <c r="E494" s="38">
        <v>2642</v>
      </c>
      <c r="F494" s="39" t="s">
        <v>9748</v>
      </c>
      <c r="G494" s="39" t="s">
        <v>7158</v>
      </c>
      <c r="H494" s="39" t="s">
        <v>8721</v>
      </c>
      <c r="I494" s="38">
        <v>2</v>
      </c>
      <c r="J494" s="57">
        <v>44705</v>
      </c>
    </row>
    <row r="495" spans="4:10" ht="15.6" customHeight="1">
      <c r="D495" s="37">
        <v>493</v>
      </c>
      <c r="E495" s="38">
        <v>2912</v>
      </c>
      <c r="F495" s="39" t="s">
        <v>9749</v>
      </c>
      <c r="G495" s="39" t="s">
        <v>7158</v>
      </c>
      <c r="H495" s="39" t="s">
        <v>8721</v>
      </c>
      <c r="I495" s="38">
        <v>2</v>
      </c>
      <c r="J495" s="57">
        <v>44705</v>
      </c>
    </row>
    <row r="496" spans="4:10" ht="15.6" customHeight="1">
      <c r="D496" s="37">
        <v>494</v>
      </c>
      <c r="E496" s="38">
        <v>3785</v>
      </c>
      <c r="F496" s="39" t="s">
        <v>532</v>
      </c>
      <c r="G496" s="39" t="s">
        <v>7158</v>
      </c>
      <c r="H496" s="39" t="s">
        <v>11</v>
      </c>
      <c r="I496" s="38">
        <v>2</v>
      </c>
      <c r="J496" s="57">
        <v>44705</v>
      </c>
    </row>
    <row r="497" spans="4:10" ht="15.6" customHeight="1">
      <c r="D497" s="37">
        <v>495</v>
      </c>
      <c r="E497" s="38">
        <v>2492</v>
      </c>
      <c r="F497" s="39" t="s">
        <v>9282</v>
      </c>
      <c r="G497" s="39" t="s">
        <v>7158</v>
      </c>
      <c r="H497" s="39" t="s">
        <v>11</v>
      </c>
      <c r="I497" s="38">
        <v>2</v>
      </c>
      <c r="J497" s="57">
        <v>44705</v>
      </c>
    </row>
    <row r="498" spans="4:10" ht="15.6" customHeight="1">
      <c r="D498" s="37">
        <v>496</v>
      </c>
      <c r="E498" s="38">
        <v>2743</v>
      </c>
      <c r="F498" s="39" t="s">
        <v>9750</v>
      </c>
      <c r="G498" s="39" t="s">
        <v>7158</v>
      </c>
      <c r="H498" s="39" t="s">
        <v>11</v>
      </c>
      <c r="I498" s="38">
        <v>2</v>
      </c>
      <c r="J498" s="57">
        <v>44705</v>
      </c>
    </row>
    <row r="499" spans="4:10" ht="15.6" customHeight="1">
      <c r="D499" s="37">
        <v>497</v>
      </c>
      <c r="E499" s="38">
        <v>4208</v>
      </c>
      <c r="F499" s="39" t="s">
        <v>1967</v>
      </c>
      <c r="G499" s="39" t="s">
        <v>7158</v>
      </c>
      <c r="H499" s="39" t="s">
        <v>11</v>
      </c>
      <c r="I499" s="38">
        <v>2</v>
      </c>
      <c r="J499" s="57">
        <v>44705</v>
      </c>
    </row>
    <row r="500" spans="4:10" ht="15.6" customHeight="1">
      <c r="D500" s="37">
        <v>498</v>
      </c>
      <c r="E500" s="38">
        <v>3933</v>
      </c>
      <c r="F500" s="39" t="s">
        <v>9751</v>
      </c>
      <c r="G500" s="39" t="s">
        <v>8572</v>
      </c>
      <c r="H500" s="39" t="s">
        <v>9626</v>
      </c>
      <c r="I500" s="38">
        <v>2</v>
      </c>
      <c r="J500" s="57">
        <v>44705</v>
      </c>
    </row>
    <row r="501" spans="4:10" ht="15.6" customHeight="1">
      <c r="D501" s="37">
        <v>499</v>
      </c>
      <c r="E501" s="38">
        <v>3872</v>
      </c>
      <c r="F501" s="39" t="s">
        <v>9752</v>
      </c>
      <c r="G501" s="39" t="s">
        <v>8572</v>
      </c>
      <c r="H501" s="39" t="s">
        <v>9626</v>
      </c>
      <c r="I501" s="38">
        <v>2</v>
      </c>
      <c r="J501" s="57">
        <v>44705</v>
      </c>
    </row>
    <row r="502" spans="4:10" ht="15.6" customHeight="1">
      <c r="D502" s="37">
        <v>500</v>
      </c>
      <c r="E502" s="38">
        <v>3575</v>
      </c>
      <c r="F502" s="39" t="s">
        <v>9753</v>
      </c>
      <c r="G502" s="39" t="s">
        <v>8572</v>
      </c>
      <c r="H502" s="39" t="s">
        <v>9626</v>
      </c>
      <c r="I502" s="38">
        <v>2</v>
      </c>
      <c r="J502" s="57">
        <v>44705</v>
      </c>
    </row>
    <row r="503" spans="4:10" ht="15.6" customHeight="1">
      <c r="D503" s="37">
        <v>501</v>
      </c>
      <c r="E503" s="38">
        <v>3792</v>
      </c>
      <c r="F503" s="39" t="s">
        <v>9754</v>
      </c>
      <c r="G503" s="39" t="s">
        <v>8600</v>
      </c>
      <c r="H503" s="39" t="s">
        <v>9755</v>
      </c>
      <c r="I503" s="38">
        <v>2</v>
      </c>
      <c r="J503" s="57">
        <v>44705</v>
      </c>
    </row>
    <row r="504" spans="4:10" ht="15.6" customHeight="1">
      <c r="D504" s="37">
        <v>502</v>
      </c>
      <c r="E504" s="38">
        <v>3572</v>
      </c>
      <c r="F504" s="39" t="s">
        <v>9756</v>
      </c>
      <c r="G504" s="39" t="s">
        <v>8600</v>
      </c>
      <c r="H504" s="39" t="s">
        <v>9755</v>
      </c>
      <c r="I504" s="38">
        <v>2</v>
      </c>
      <c r="J504" s="57">
        <v>44705</v>
      </c>
    </row>
    <row r="505" spans="4:10" ht="15.6" customHeight="1">
      <c r="D505" s="37">
        <v>503</v>
      </c>
      <c r="E505" s="38">
        <v>4431</v>
      </c>
      <c r="F505" s="39" t="s">
        <v>9757</v>
      </c>
      <c r="G505" s="39" t="s">
        <v>8600</v>
      </c>
      <c r="H505" s="39" t="s">
        <v>9758</v>
      </c>
      <c r="I505" s="38">
        <v>2</v>
      </c>
      <c r="J505" s="57">
        <v>44705</v>
      </c>
    </row>
    <row r="506" spans="4:10" ht="15.6" customHeight="1">
      <c r="D506" s="37">
        <v>504</v>
      </c>
      <c r="E506" s="38">
        <v>4771</v>
      </c>
      <c r="F506" s="39" t="s">
        <v>9759</v>
      </c>
      <c r="G506" s="39" t="s">
        <v>8583</v>
      </c>
      <c r="H506" s="39" t="s">
        <v>9603</v>
      </c>
      <c r="I506" s="38">
        <v>2</v>
      </c>
      <c r="J506" s="57">
        <v>44705</v>
      </c>
    </row>
    <row r="507" spans="4:10" ht="15.6" customHeight="1">
      <c r="D507" s="37">
        <v>505</v>
      </c>
      <c r="E507" s="38">
        <v>4557</v>
      </c>
      <c r="F507" s="39" t="s">
        <v>9760</v>
      </c>
      <c r="G507" s="39" t="s">
        <v>8583</v>
      </c>
      <c r="H507" s="39" t="s">
        <v>9603</v>
      </c>
      <c r="I507" s="38">
        <v>2</v>
      </c>
      <c r="J507" s="57">
        <v>44705</v>
      </c>
    </row>
    <row r="508" spans="4:10" ht="15.6" customHeight="1">
      <c r="D508" s="37">
        <v>506</v>
      </c>
      <c r="E508" s="38">
        <v>4491</v>
      </c>
      <c r="F508" s="39" t="s">
        <v>9761</v>
      </c>
      <c r="G508" s="39" t="s">
        <v>8583</v>
      </c>
      <c r="H508" s="39" t="s">
        <v>9603</v>
      </c>
      <c r="I508" s="38">
        <v>2</v>
      </c>
      <c r="J508" s="57">
        <v>44705</v>
      </c>
    </row>
    <row r="509" spans="4:10" ht="15.6" customHeight="1">
      <c r="D509" s="37">
        <v>507</v>
      </c>
      <c r="E509" s="38">
        <v>4512</v>
      </c>
      <c r="F509" s="39" t="s">
        <v>9762</v>
      </c>
      <c r="G509" s="39" t="s">
        <v>7158</v>
      </c>
      <c r="H509" s="39" t="s">
        <v>8721</v>
      </c>
      <c r="I509" s="38">
        <v>2</v>
      </c>
      <c r="J509" s="57">
        <v>44706</v>
      </c>
    </row>
    <row r="510" spans="4:10" ht="15.6" customHeight="1">
      <c r="D510" s="37">
        <v>508</v>
      </c>
      <c r="E510" s="38">
        <v>4144</v>
      </c>
      <c r="F510" s="39" t="s">
        <v>1044</v>
      </c>
      <c r="G510" s="39" t="s">
        <v>7158</v>
      </c>
      <c r="H510" s="39" t="s">
        <v>11</v>
      </c>
      <c r="I510" s="38">
        <v>2</v>
      </c>
      <c r="J510" s="57">
        <v>44706</v>
      </c>
    </row>
    <row r="511" spans="4:10" ht="15.6" customHeight="1">
      <c r="D511" s="37">
        <v>509</v>
      </c>
      <c r="E511" s="38">
        <v>2362</v>
      </c>
      <c r="F511" s="39" t="s">
        <v>9763</v>
      </c>
      <c r="G511" s="39" t="s">
        <v>7158</v>
      </c>
      <c r="H511" s="39" t="s">
        <v>11</v>
      </c>
      <c r="I511" s="38">
        <v>2</v>
      </c>
      <c r="J511" s="57">
        <v>44706</v>
      </c>
    </row>
    <row r="512" spans="4:10" ht="15.6" customHeight="1">
      <c r="D512" s="37">
        <v>510</v>
      </c>
      <c r="E512" s="38">
        <v>3938</v>
      </c>
      <c r="F512" s="39" t="s">
        <v>8910</v>
      </c>
      <c r="G512" s="39" t="s">
        <v>7158</v>
      </c>
      <c r="H512" s="39" t="s">
        <v>11</v>
      </c>
      <c r="I512" s="38">
        <v>2</v>
      </c>
      <c r="J512" s="57">
        <v>44706</v>
      </c>
    </row>
    <row r="513" spans="4:10" ht="15.6" customHeight="1">
      <c r="D513" s="37">
        <v>511</v>
      </c>
      <c r="E513" s="38">
        <v>2920</v>
      </c>
      <c r="F513" s="39" t="s">
        <v>9764</v>
      </c>
      <c r="G513" s="39" t="s">
        <v>8572</v>
      </c>
      <c r="H513" s="39" t="s">
        <v>9626</v>
      </c>
      <c r="I513" s="38">
        <v>2</v>
      </c>
      <c r="J513" s="57">
        <v>44706</v>
      </c>
    </row>
    <row r="514" spans="4:10" ht="15.6" customHeight="1">
      <c r="D514" s="37">
        <v>512</v>
      </c>
      <c r="E514" s="38">
        <v>2865</v>
      </c>
      <c r="F514" s="39" t="s">
        <v>9765</v>
      </c>
      <c r="G514" s="39" t="s">
        <v>8572</v>
      </c>
      <c r="H514" s="39" t="s">
        <v>9626</v>
      </c>
      <c r="I514" s="38">
        <v>2</v>
      </c>
      <c r="J514" s="57">
        <v>44706</v>
      </c>
    </row>
    <row r="515" spans="4:10" ht="15.6" customHeight="1">
      <c r="D515" s="37">
        <v>513</v>
      </c>
      <c r="E515" s="38">
        <v>4202</v>
      </c>
      <c r="F515" s="39" t="s">
        <v>9766</v>
      </c>
      <c r="G515" s="39" t="s">
        <v>8572</v>
      </c>
      <c r="H515" s="39" t="s">
        <v>9626</v>
      </c>
      <c r="I515" s="38">
        <v>2</v>
      </c>
      <c r="J515" s="57">
        <v>44706</v>
      </c>
    </row>
    <row r="516" spans="4:10" ht="15.6" customHeight="1">
      <c r="D516" s="37">
        <v>514</v>
      </c>
      <c r="E516" s="38">
        <v>4631</v>
      </c>
      <c r="F516" s="39" t="s">
        <v>9767</v>
      </c>
      <c r="G516" s="39" t="s">
        <v>8600</v>
      </c>
      <c r="H516" s="39" t="s">
        <v>9768</v>
      </c>
      <c r="I516" s="38">
        <v>2</v>
      </c>
      <c r="J516" s="57">
        <v>44706</v>
      </c>
    </row>
    <row r="517" spans="4:10" ht="15.6" customHeight="1">
      <c r="D517" s="37">
        <v>515</v>
      </c>
      <c r="E517" s="38">
        <v>3090</v>
      </c>
      <c r="F517" s="39" t="s">
        <v>9769</v>
      </c>
      <c r="G517" s="39" t="s">
        <v>8600</v>
      </c>
      <c r="H517" s="39" t="s">
        <v>9768</v>
      </c>
      <c r="I517" s="38">
        <v>2</v>
      </c>
      <c r="J517" s="57">
        <v>44706</v>
      </c>
    </row>
    <row r="518" spans="4:10" ht="15.6" customHeight="1">
      <c r="D518" s="37">
        <v>516</v>
      </c>
      <c r="E518" s="38" t="s">
        <v>9770</v>
      </c>
      <c r="F518" s="39" t="s">
        <v>9771</v>
      </c>
      <c r="G518" s="39" t="s">
        <v>8583</v>
      </c>
      <c r="H518" s="39" t="s">
        <v>9772</v>
      </c>
      <c r="I518" s="38">
        <v>2</v>
      </c>
      <c r="J518" s="57">
        <v>44706</v>
      </c>
    </row>
    <row r="519" spans="4:10" ht="15.6" customHeight="1">
      <c r="D519" s="37">
        <v>517</v>
      </c>
      <c r="E519" s="38">
        <v>4634</v>
      </c>
      <c r="F519" s="39" t="s">
        <v>9773</v>
      </c>
      <c r="G519" s="39" t="s">
        <v>8583</v>
      </c>
      <c r="H519" s="39" t="s">
        <v>9772</v>
      </c>
      <c r="I519" s="38">
        <v>2</v>
      </c>
      <c r="J519" s="57">
        <v>44706</v>
      </c>
    </row>
    <row r="520" spans="4:10" ht="15.6" customHeight="1">
      <c r="D520" s="37">
        <v>518</v>
      </c>
      <c r="E520" s="38">
        <v>4566</v>
      </c>
      <c r="F520" s="39" t="s">
        <v>9774</v>
      </c>
      <c r="G520" s="39" t="s">
        <v>8583</v>
      </c>
      <c r="H520" s="39" t="s">
        <v>9772</v>
      </c>
      <c r="I520" s="38">
        <v>2</v>
      </c>
      <c r="J520" s="57">
        <v>44706</v>
      </c>
    </row>
    <row r="521" spans="4:10" ht="15.6" customHeight="1">
      <c r="D521" s="37">
        <v>519</v>
      </c>
      <c r="E521" s="38">
        <v>4837</v>
      </c>
      <c r="F521" s="39" t="s">
        <v>9775</v>
      </c>
      <c r="G521" s="39" t="s">
        <v>7158</v>
      </c>
      <c r="H521" s="39" t="s">
        <v>8721</v>
      </c>
      <c r="I521" s="38">
        <v>2</v>
      </c>
      <c r="J521" s="57">
        <v>44707</v>
      </c>
    </row>
    <row r="522" spans="4:10" ht="15.6" customHeight="1">
      <c r="D522" s="37">
        <v>520</v>
      </c>
      <c r="E522" s="38">
        <v>4950</v>
      </c>
      <c r="F522" s="39" t="s">
        <v>9776</v>
      </c>
      <c r="G522" s="39" t="s">
        <v>7158</v>
      </c>
      <c r="H522" s="39" t="s">
        <v>8721</v>
      </c>
      <c r="I522" s="38">
        <v>2</v>
      </c>
      <c r="J522" s="57">
        <v>44707</v>
      </c>
    </row>
    <row r="523" spans="4:10" ht="15.6" customHeight="1">
      <c r="D523" s="37">
        <v>521</v>
      </c>
      <c r="E523" s="38">
        <v>4568</v>
      </c>
      <c r="F523" s="39" t="s">
        <v>9104</v>
      </c>
      <c r="G523" s="39" t="s">
        <v>7158</v>
      </c>
      <c r="H523" s="39" t="s">
        <v>8721</v>
      </c>
      <c r="I523" s="38">
        <v>2</v>
      </c>
      <c r="J523" s="57">
        <v>44707</v>
      </c>
    </row>
    <row r="524" spans="4:10" ht="15.6" customHeight="1">
      <c r="D524" s="37">
        <v>522</v>
      </c>
      <c r="E524" s="38">
        <v>4228</v>
      </c>
      <c r="F524" s="39" t="s">
        <v>9777</v>
      </c>
      <c r="G524" s="39" t="s">
        <v>7158</v>
      </c>
      <c r="H524" s="39" t="s">
        <v>11</v>
      </c>
      <c r="I524" s="38">
        <v>2</v>
      </c>
      <c r="J524" s="57">
        <v>44707</v>
      </c>
    </row>
    <row r="525" spans="4:10" ht="15.6" customHeight="1">
      <c r="D525" s="37">
        <v>523</v>
      </c>
      <c r="E525" s="38">
        <v>4237</v>
      </c>
      <c r="F525" s="39" t="s">
        <v>9778</v>
      </c>
      <c r="G525" s="39" t="s">
        <v>7158</v>
      </c>
      <c r="H525" s="39" t="s">
        <v>11</v>
      </c>
      <c r="I525" s="38">
        <v>2</v>
      </c>
      <c r="J525" s="57">
        <v>44707</v>
      </c>
    </row>
    <row r="526" spans="4:10" ht="15.6" customHeight="1">
      <c r="D526" s="37">
        <v>524</v>
      </c>
      <c r="E526" s="38">
        <v>4194</v>
      </c>
      <c r="F526" s="39" t="s">
        <v>9779</v>
      </c>
      <c r="G526" s="39" t="s">
        <v>7158</v>
      </c>
      <c r="H526" s="39" t="s">
        <v>11</v>
      </c>
      <c r="I526" s="38">
        <v>2</v>
      </c>
      <c r="J526" s="57">
        <v>44707</v>
      </c>
    </row>
    <row r="527" spans="4:10" ht="15.6" customHeight="1">
      <c r="D527" s="37">
        <v>525</v>
      </c>
      <c r="E527" s="38">
        <v>2893</v>
      </c>
      <c r="F527" s="39" t="s">
        <v>9780</v>
      </c>
      <c r="G527" s="39" t="s">
        <v>8572</v>
      </c>
      <c r="H527" s="39" t="s">
        <v>9626</v>
      </c>
      <c r="I527" s="38">
        <v>2</v>
      </c>
      <c r="J527" s="57">
        <v>44707</v>
      </c>
    </row>
    <row r="528" spans="4:10" ht="15.6" customHeight="1">
      <c r="D528" s="37">
        <v>526</v>
      </c>
      <c r="E528" s="38">
        <v>4304</v>
      </c>
      <c r="F528" s="39" t="s">
        <v>9781</v>
      </c>
      <c r="G528" s="39" t="s">
        <v>8572</v>
      </c>
      <c r="H528" s="39" t="s">
        <v>9626</v>
      </c>
      <c r="I528" s="38">
        <v>2</v>
      </c>
      <c r="J528" s="57">
        <v>44707</v>
      </c>
    </row>
    <row r="529" spans="4:11" ht="15.6" customHeight="1">
      <c r="D529" s="37">
        <v>527</v>
      </c>
      <c r="E529" s="38">
        <v>3451</v>
      </c>
      <c r="F529" s="39" t="s">
        <v>9782</v>
      </c>
      <c r="G529" s="39" t="s">
        <v>8572</v>
      </c>
      <c r="H529" s="39" t="s">
        <v>9626</v>
      </c>
      <c r="I529" s="38">
        <v>2</v>
      </c>
      <c r="J529" s="57">
        <v>44707</v>
      </c>
    </row>
    <row r="530" spans="4:11" ht="15.6" customHeight="1">
      <c r="D530" s="37">
        <v>528</v>
      </c>
      <c r="E530" s="38">
        <v>2603</v>
      </c>
      <c r="F530" s="39" t="s">
        <v>9783</v>
      </c>
      <c r="G530" s="39" t="s">
        <v>8546</v>
      </c>
      <c r="H530" s="39" t="s">
        <v>9784</v>
      </c>
      <c r="I530" s="38">
        <v>2</v>
      </c>
      <c r="J530" s="57">
        <v>44707</v>
      </c>
    </row>
    <row r="531" spans="4:11" ht="15.6" customHeight="1">
      <c r="D531" s="37">
        <v>529</v>
      </c>
      <c r="E531" s="38">
        <v>3321</v>
      </c>
      <c r="F531" s="39" t="s">
        <v>9785</v>
      </c>
      <c r="G531" s="39" t="s">
        <v>8546</v>
      </c>
      <c r="H531" s="39" t="s">
        <v>9784</v>
      </c>
      <c r="I531" s="38">
        <v>2</v>
      </c>
      <c r="J531" s="57">
        <v>44707</v>
      </c>
    </row>
    <row r="532" spans="4:11" ht="15.6" customHeight="1">
      <c r="D532" s="37">
        <v>530</v>
      </c>
      <c r="E532" s="38">
        <v>4909</v>
      </c>
      <c r="F532" s="39" t="s">
        <v>9786</v>
      </c>
      <c r="G532" s="39" t="s">
        <v>8546</v>
      </c>
      <c r="H532" s="39" t="s">
        <v>9784</v>
      </c>
      <c r="I532" s="38">
        <v>2</v>
      </c>
      <c r="J532" s="57">
        <v>44707</v>
      </c>
    </row>
    <row r="533" spans="4:11" ht="15.6" customHeight="1">
      <c r="D533" s="37">
        <v>531</v>
      </c>
      <c r="E533" s="38">
        <v>4354</v>
      </c>
      <c r="F533" s="39" t="s">
        <v>9787</v>
      </c>
      <c r="G533" s="39" t="s">
        <v>8583</v>
      </c>
      <c r="H533" s="39" t="s">
        <v>9772</v>
      </c>
      <c r="I533" s="38">
        <v>2</v>
      </c>
      <c r="J533" s="57">
        <v>44707</v>
      </c>
    </row>
    <row r="534" spans="4:11" ht="15.6" customHeight="1">
      <c r="D534" s="37">
        <v>532</v>
      </c>
      <c r="E534" s="38">
        <v>4195</v>
      </c>
      <c r="F534" s="39" t="s">
        <v>9788</v>
      </c>
      <c r="G534" s="39" t="s">
        <v>8583</v>
      </c>
      <c r="H534" s="39" t="s">
        <v>9772</v>
      </c>
      <c r="I534" s="38">
        <v>2</v>
      </c>
      <c r="J534" s="57">
        <v>44707</v>
      </c>
    </row>
    <row r="535" spans="4:11" ht="15.6" customHeight="1">
      <c r="D535" s="37">
        <v>533</v>
      </c>
      <c r="E535" s="38">
        <v>4086</v>
      </c>
      <c r="F535" s="39" t="s">
        <v>9789</v>
      </c>
      <c r="G535" s="39" t="s">
        <v>8583</v>
      </c>
      <c r="H535" s="39" t="s">
        <v>9772</v>
      </c>
      <c r="I535" s="38">
        <v>2</v>
      </c>
      <c r="J535" s="57">
        <v>44707</v>
      </c>
    </row>
    <row r="536" spans="4:11" ht="15.6" customHeight="1">
      <c r="D536" s="37">
        <v>534</v>
      </c>
      <c r="E536" s="61" t="s">
        <v>9790</v>
      </c>
      <c r="F536" s="62" t="s">
        <v>9791</v>
      </c>
      <c r="G536" s="62" t="s">
        <v>8525</v>
      </c>
      <c r="H536" s="62" t="s">
        <v>9792</v>
      </c>
      <c r="I536" s="61">
        <v>2</v>
      </c>
      <c r="J536" s="57">
        <v>44708</v>
      </c>
    </row>
    <row r="537" spans="4:11" ht="15.6" customHeight="1">
      <c r="D537" s="37">
        <v>535</v>
      </c>
      <c r="E537" s="61" t="s">
        <v>9793</v>
      </c>
      <c r="F537" s="62" t="s">
        <v>9794</v>
      </c>
      <c r="G537" s="62" t="s">
        <v>8525</v>
      </c>
      <c r="H537" s="62" t="s">
        <v>9792</v>
      </c>
      <c r="I537" s="61">
        <v>2</v>
      </c>
      <c r="J537" s="57">
        <v>44708</v>
      </c>
    </row>
    <row r="538" spans="4:11" ht="15.6" customHeight="1">
      <c r="D538" s="37">
        <v>536</v>
      </c>
      <c r="E538" s="61">
        <v>2638</v>
      </c>
      <c r="F538" s="62" t="s">
        <v>9795</v>
      </c>
      <c r="G538" s="62" t="s">
        <v>8525</v>
      </c>
      <c r="H538" s="62" t="s">
        <v>9792</v>
      </c>
      <c r="I538" s="61">
        <v>2</v>
      </c>
      <c r="J538" s="57">
        <v>44708</v>
      </c>
    </row>
    <row r="539" spans="4:11" ht="15.6" customHeight="1">
      <c r="D539" s="37">
        <v>537</v>
      </c>
      <c r="E539" s="61">
        <v>3779</v>
      </c>
      <c r="F539" s="62" t="s">
        <v>9796</v>
      </c>
      <c r="G539" s="62" t="s">
        <v>7158</v>
      </c>
      <c r="H539" s="62" t="s">
        <v>8594</v>
      </c>
      <c r="I539" s="61">
        <v>2</v>
      </c>
      <c r="J539" s="57">
        <v>44708</v>
      </c>
    </row>
    <row r="540" spans="4:11" ht="15.6" customHeight="1">
      <c r="D540" s="37">
        <v>538</v>
      </c>
      <c r="E540" s="61">
        <v>3993</v>
      </c>
      <c r="F540" s="62" t="s">
        <v>9797</v>
      </c>
      <c r="G540" s="62" t="s">
        <v>7158</v>
      </c>
      <c r="H540" s="62" t="s">
        <v>8594</v>
      </c>
      <c r="I540" s="61">
        <v>2</v>
      </c>
      <c r="J540" s="57">
        <v>44708</v>
      </c>
    </row>
    <row r="541" spans="4:11" ht="15.6" customHeight="1">
      <c r="D541" s="37">
        <v>539</v>
      </c>
      <c r="E541" s="61">
        <v>4279</v>
      </c>
      <c r="F541" s="62" t="s">
        <v>9798</v>
      </c>
      <c r="G541" s="62" t="s">
        <v>7158</v>
      </c>
      <c r="H541" s="62" t="s">
        <v>8594</v>
      </c>
      <c r="I541" s="61">
        <v>2</v>
      </c>
      <c r="J541" s="57">
        <v>44708</v>
      </c>
    </row>
    <row r="542" spans="4:11" ht="15.6" customHeight="1">
      <c r="D542" s="37">
        <v>540</v>
      </c>
      <c r="E542" s="61">
        <v>2367</v>
      </c>
      <c r="F542" s="62" t="s">
        <v>9799</v>
      </c>
      <c r="G542" s="62" t="s">
        <v>7158</v>
      </c>
      <c r="H542" s="62" t="s">
        <v>8594</v>
      </c>
      <c r="I542" s="61">
        <v>2</v>
      </c>
      <c r="J542" s="57">
        <v>44708</v>
      </c>
    </row>
    <row r="543" spans="4:11" ht="15.6" customHeight="1">
      <c r="D543" s="37">
        <v>541</v>
      </c>
      <c r="E543" s="61">
        <v>2298</v>
      </c>
      <c r="F543" s="62" t="s">
        <v>9800</v>
      </c>
      <c r="G543" s="62" t="s">
        <v>7158</v>
      </c>
      <c r="H543" s="62" t="s">
        <v>9606</v>
      </c>
      <c r="I543" s="61">
        <v>2</v>
      </c>
      <c r="J543" s="57">
        <v>44711</v>
      </c>
      <c r="K543" s="63"/>
    </row>
    <row r="544" spans="4:11" ht="15.6" customHeight="1">
      <c r="D544" s="37">
        <v>542</v>
      </c>
      <c r="E544" s="61">
        <v>2527</v>
      </c>
      <c r="F544" s="62" t="s">
        <v>9801</v>
      </c>
      <c r="G544" s="62" t="s">
        <v>7158</v>
      </c>
      <c r="H544" s="62" t="s">
        <v>9606</v>
      </c>
      <c r="I544" s="61">
        <v>2</v>
      </c>
      <c r="J544" s="57">
        <v>44711</v>
      </c>
      <c r="K544" s="57"/>
    </row>
    <row r="545" spans="4:11" ht="15.6" customHeight="1">
      <c r="D545" s="37">
        <v>543</v>
      </c>
      <c r="E545" s="61">
        <v>2887</v>
      </c>
      <c r="F545" s="62" t="s">
        <v>9802</v>
      </c>
      <c r="G545" s="62" t="s">
        <v>7158</v>
      </c>
      <c r="H545" s="62" t="s">
        <v>9606</v>
      </c>
      <c r="I545" s="61">
        <v>2</v>
      </c>
      <c r="J545" s="57">
        <v>44711</v>
      </c>
      <c r="K545" s="63"/>
    </row>
    <row r="546" spans="4:11" ht="15.6" customHeight="1">
      <c r="D546" s="37">
        <v>544</v>
      </c>
      <c r="E546" s="61" t="s">
        <v>68</v>
      </c>
      <c r="F546" s="62" t="s">
        <v>9803</v>
      </c>
      <c r="G546" s="62" t="s">
        <v>7158</v>
      </c>
      <c r="H546" s="62" t="s">
        <v>7</v>
      </c>
      <c r="I546" s="61">
        <v>2</v>
      </c>
      <c r="J546" s="57">
        <v>44711</v>
      </c>
      <c r="K546" s="63"/>
    </row>
    <row r="547" spans="4:11" ht="15.6" customHeight="1">
      <c r="D547" s="37">
        <v>545</v>
      </c>
      <c r="E547" s="61">
        <v>4698</v>
      </c>
      <c r="F547" s="62" t="s">
        <v>1884</v>
      </c>
      <c r="G547" s="62" t="s">
        <v>7158</v>
      </c>
      <c r="H547" s="62" t="s">
        <v>7</v>
      </c>
      <c r="I547" s="61">
        <v>2</v>
      </c>
      <c r="J547" s="57">
        <v>44711</v>
      </c>
      <c r="K547" s="63"/>
    </row>
    <row r="548" spans="4:11" ht="15.6" customHeight="1">
      <c r="D548" s="37">
        <v>546</v>
      </c>
      <c r="E548" s="61" t="s">
        <v>67</v>
      </c>
      <c r="F548" s="62" t="s">
        <v>9804</v>
      </c>
      <c r="G548" s="62" t="s">
        <v>7158</v>
      </c>
      <c r="H548" s="62" t="s">
        <v>7</v>
      </c>
      <c r="I548" s="61">
        <v>2</v>
      </c>
      <c r="J548" s="57">
        <v>44711</v>
      </c>
      <c r="K548" s="63"/>
    </row>
    <row r="549" spans="4:11" ht="15.6" customHeight="1">
      <c r="D549" s="37">
        <v>547</v>
      </c>
      <c r="E549" s="61">
        <v>4921</v>
      </c>
      <c r="F549" s="62" t="s">
        <v>9805</v>
      </c>
      <c r="G549" s="62" t="s">
        <v>8572</v>
      </c>
      <c r="H549" s="62" t="s">
        <v>9626</v>
      </c>
      <c r="I549" s="61">
        <v>2</v>
      </c>
      <c r="J549" s="57">
        <v>44711</v>
      </c>
      <c r="K549" s="63"/>
    </row>
    <row r="550" spans="4:11" ht="15.6" customHeight="1">
      <c r="D550" s="37">
        <v>548</v>
      </c>
      <c r="E550" s="61" t="s">
        <v>9806</v>
      </c>
      <c r="F550" s="62" t="s">
        <v>9807</v>
      </c>
      <c r="G550" s="62" t="s">
        <v>8572</v>
      </c>
      <c r="H550" s="62" t="s">
        <v>9808</v>
      </c>
      <c r="I550" s="61">
        <v>2</v>
      </c>
      <c r="J550" s="57">
        <v>44711</v>
      </c>
      <c r="K550" s="63"/>
    </row>
    <row r="551" spans="4:11" ht="15.6" customHeight="1">
      <c r="D551" s="37">
        <v>549</v>
      </c>
      <c r="E551" s="61">
        <v>4133</v>
      </c>
      <c r="F551" s="62" t="s">
        <v>9809</v>
      </c>
      <c r="G551" s="62" t="s">
        <v>8572</v>
      </c>
      <c r="H551" s="62" t="s">
        <v>9808</v>
      </c>
      <c r="I551" s="61">
        <v>2</v>
      </c>
      <c r="J551" s="57">
        <v>44711</v>
      </c>
      <c r="K551" s="63"/>
    </row>
    <row r="552" spans="4:11" ht="15.6" customHeight="1">
      <c r="D552" s="37">
        <v>550</v>
      </c>
      <c r="E552" s="61">
        <v>4516</v>
      </c>
      <c r="F552" s="62" t="s">
        <v>9810</v>
      </c>
      <c r="G552" s="62" t="s">
        <v>8546</v>
      </c>
      <c r="H552" s="62" t="s">
        <v>8835</v>
      </c>
      <c r="I552" s="61">
        <v>2</v>
      </c>
      <c r="J552" s="57">
        <v>44711</v>
      </c>
      <c r="K552" s="63"/>
    </row>
    <row r="553" spans="4:11" ht="15.6" customHeight="1">
      <c r="D553" s="37">
        <v>551</v>
      </c>
      <c r="E553" s="61" t="s">
        <v>9811</v>
      </c>
      <c r="F553" s="62" t="s">
        <v>9812</v>
      </c>
      <c r="G553" s="62" t="s">
        <v>8546</v>
      </c>
      <c r="H553" s="62" t="s">
        <v>8835</v>
      </c>
      <c r="I553" s="61">
        <v>2</v>
      </c>
      <c r="J553" s="57">
        <v>44711</v>
      </c>
      <c r="K553" s="63"/>
    </row>
    <row r="554" spans="4:11" ht="15.6" customHeight="1">
      <c r="D554" s="37">
        <v>552</v>
      </c>
      <c r="E554" s="61">
        <v>4888</v>
      </c>
      <c r="F554" s="62" t="s">
        <v>9813</v>
      </c>
      <c r="G554" s="62" t="s">
        <v>8546</v>
      </c>
      <c r="H554" s="62" t="s">
        <v>8835</v>
      </c>
      <c r="I554" s="61">
        <v>2</v>
      </c>
      <c r="J554" s="57">
        <v>44711</v>
      </c>
      <c r="K554" s="63"/>
    </row>
    <row r="555" spans="4:11" ht="15.6" customHeight="1">
      <c r="D555" s="37">
        <v>553</v>
      </c>
      <c r="E555" s="61">
        <v>2558</v>
      </c>
      <c r="F555" s="62" t="s">
        <v>9814</v>
      </c>
      <c r="G555" s="62" t="s">
        <v>8583</v>
      </c>
      <c r="H555" s="62" t="s">
        <v>9772</v>
      </c>
      <c r="I555" s="61">
        <v>2</v>
      </c>
      <c r="J555" s="57">
        <v>44711</v>
      </c>
      <c r="K555" s="63"/>
    </row>
    <row r="556" spans="4:11" ht="15.6" customHeight="1">
      <c r="D556" s="37">
        <v>554</v>
      </c>
      <c r="E556" s="61">
        <v>3972</v>
      </c>
      <c r="F556" s="62" t="s">
        <v>9815</v>
      </c>
      <c r="G556" s="62" t="s">
        <v>8583</v>
      </c>
      <c r="H556" s="62" t="s">
        <v>9816</v>
      </c>
      <c r="I556" s="61">
        <v>2</v>
      </c>
      <c r="J556" s="57">
        <v>44711</v>
      </c>
      <c r="K556" s="63"/>
    </row>
    <row r="557" spans="4:11" ht="15.6" customHeight="1">
      <c r="D557" s="37">
        <v>555</v>
      </c>
      <c r="E557" s="61">
        <v>3988</v>
      </c>
      <c r="F557" s="62" t="s">
        <v>9817</v>
      </c>
      <c r="G557" s="62" t="s">
        <v>8583</v>
      </c>
      <c r="H557" s="62" t="s">
        <v>9818</v>
      </c>
      <c r="I557" s="61">
        <v>2</v>
      </c>
      <c r="J557" s="57">
        <v>44711</v>
      </c>
      <c r="K557" s="63"/>
    </row>
    <row r="558" spans="4:11" ht="15.6" customHeight="1">
      <c r="D558" s="37">
        <v>556</v>
      </c>
      <c r="E558" s="61">
        <v>3403</v>
      </c>
      <c r="F558" s="62" t="s">
        <v>9819</v>
      </c>
      <c r="G558" s="62" t="s">
        <v>7158</v>
      </c>
      <c r="H558" s="62" t="s">
        <v>9606</v>
      </c>
      <c r="I558" s="61">
        <v>2</v>
      </c>
      <c r="J558" s="57">
        <v>44712</v>
      </c>
      <c r="K558" s="63"/>
    </row>
    <row r="559" spans="4:11" ht="15.6" customHeight="1">
      <c r="D559" s="37">
        <v>557</v>
      </c>
      <c r="E559" s="61">
        <v>3407</v>
      </c>
      <c r="F559" s="62" t="s">
        <v>9820</v>
      </c>
      <c r="G559" s="62" t="s">
        <v>7158</v>
      </c>
      <c r="H559" s="62" t="s">
        <v>9606</v>
      </c>
      <c r="I559" s="61">
        <v>2</v>
      </c>
      <c r="J559" s="57">
        <v>44712</v>
      </c>
      <c r="K559" s="63"/>
    </row>
    <row r="560" spans="4:11" ht="15.6" customHeight="1">
      <c r="D560" s="37">
        <v>558</v>
      </c>
      <c r="E560" s="61">
        <v>4162</v>
      </c>
      <c r="F560" s="62" t="s">
        <v>9821</v>
      </c>
      <c r="G560" s="62" t="s">
        <v>7158</v>
      </c>
      <c r="H560" s="62" t="s">
        <v>9606</v>
      </c>
      <c r="I560" s="61">
        <v>2</v>
      </c>
      <c r="J560" s="57">
        <v>44712</v>
      </c>
      <c r="K560" s="63"/>
    </row>
    <row r="561" spans="4:11" ht="15.6" customHeight="1">
      <c r="D561" s="37">
        <v>559</v>
      </c>
      <c r="E561" s="61">
        <v>2759</v>
      </c>
      <c r="F561" s="62" t="s">
        <v>9822</v>
      </c>
      <c r="G561" s="62" t="s">
        <v>7158</v>
      </c>
      <c r="H561" s="62" t="s">
        <v>7</v>
      </c>
      <c r="I561" s="61">
        <v>2</v>
      </c>
      <c r="J561" s="57">
        <v>44712</v>
      </c>
      <c r="K561" s="63"/>
    </row>
    <row r="562" spans="4:11" ht="15.6" customHeight="1">
      <c r="D562" s="37">
        <v>560</v>
      </c>
      <c r="E562" s="61">
        <v>3983</v>
      </c>
      <c r="F562" s="62" t="s">
        <v>716</v>
      </c>
      <c r="G562" s="62" t="s">
        <v>7158</v>
      </c>
      <c r="H562" s="62" t="s">
        <v>7</v>
      </c>
      <c r="I562" s="61">
        <v>2</v>
      </c>
      <c r="J562" s="57">
        <v>44712</v>
      </c>
      <c r="K562" s="63"/>
    </row>
    <row r="563" spans="4:11" ht="15.6" customHeight="1">
      <c r="D563" s="37">
        <v>561</v>
      </c>
      <c r="E563" s="61">
        <v>4804</v>
      </c>
      <c r="F563" s="62" t="s">
        <v>1864</v>
      </c>
      <c r="G563" s="62" t="s">
        <v>7158</v>
      </c>
      <c r="H563" s="62" t="s">
        <v>7</v>
      </c>
      <c r="I563" s="61">
        <v>2</v>
      </c>
      <c r="J563" s="57">
        <v>44712</v>
      </c>
      <c r="K563" s="63"/>
    </row>
    <row r="564" spans="4:11" ht="15.6" customHeight="1">
      <c r="D564" s="37">
        <v>562</v>
      </c>
      <c r="E564" s="61">
        <v>4184</v>
      </c>
      <c r="F564" s="62" t="s">
        <v>1847</v>
      </c>
      <c r="G564" s="62" t="s">
        <v>7158</v>
      </c>
      <c r="H564" s="62" t="s">
        <v>7</v>
      </c>
      <c r="I564" s="61">
        <v>2</v>
      </c>
      <c r="J564" s="57">
        <v>44712</v>
      </c>
      <c r="K564" s="64"/>
    </row>
    <row r="565" spans="4:11" ht="15.6" customHeight="1">
      <c r="D565" s="37">
        <v>563</v>
      </c>
      <c r="E565" s="61">
        <v>3055</v>
      </c>
      <c r="F565" s="62" t="s">
        <v>9823</v>
      </c>
      <c r="G565" s="62" t="s">
        <v>8572</v>
      </c>
      <c r="H565" s="62" t="s">
        <v>9808</v>
      </c>
      <c r="I565" s="61">
        <v>2</v>
      </c>
      <c r="J565" s="57">
        <v>44712</v>
      </c>
      <c r="K565" s="63"/>
    </row>
    <row r="566" spans="4:11" ht="15.6" customHeight="1">
      <c r="D566" s="37">
        <v>564</v>
      </c>
      <c r="E566" s="61">
        <v>3465</v>
      </c>
      <c r="F566" s="62" t="s">
        <v>9824</v>
      </c>
      <c r="G566" s="62" t="s">
        <v>8572</v>
      </c>
      <c r="H566" s="62" t="s">
        <v>9808</v>
      </c>
      <c r="I566" s="61">
        <v>2</v>
      </c>
      <c r="J566" s="57">
        <v>44712</v>
      </c>
      <c r="K566" s="63"/>
    </row>
    <row r="567" spans="4:11" ht="15.6" customHeight="1">
      <c r="D567" s="37">
        <v>565</v>
      </c>
      <c r="E567" s="61">
        <v>3107</v>
      </c>
      <c r="F567" s="62" t="s">
        <v>9825</v>
      </c>
      <c r="G567" s="62" t="s">
        <v>8572</v>
      </c>
      <c r="H567" s="62" t="s">
        <v>9808</v>
      </c>
      <c r="I567" s="61">
        <v>2</v>
      </c>
      <c r="J567" s="57">
        <v>44712</v>
      </c>
      <c r="K567" s="63"/>
    </row>
    <row r="568" spans="4:11" ht="15.6" customHeight="1">
      <c r="D568" s="37">
        <v>566</v>
      </c>
      <c r="E568" s="61">
        <v>3160</v>
      </c>
      <c r="F568" s="62" t="s">
        <v>9826</v>
      </c>
      <c r="G568" s="62" t="s">
        <v>8546</v>
      </c>
      <c r="H568" s="62" t="s">
        <v>9827</v>
      </c>
      <c r="I568" s="61">
        <v>2</v>
      </c>
      <c r="J568" s="57">
        <v>44712</v>
      </c>
      <c r="K568" s="63"/>
    </row>
    <row r="569" spans="4:11" ht="15.6" customHeight="1">
      <c r="D569" s="37">
        <v>567</v>
      </c>
      <c r="E569" s="61">
        <v>4532</v>
      </c>
      <c r="F569" s="62" t="s">
        <v>9828</v>
      </c>
      <c r="G569" s="62" t="s">
        <v>8546</v>
      </c>
      <c r="H569" s="62" t="s">
        <v>9829</v>
      </c>
      <c r="I569" s="61">
        <v>2</v>
      </c>
      <c r="J569" s="57">
        <v>44712</v>
      </c>
      <c r="K569" s="63"/>
    </row>
    <row r="570" spans="4:11" ht="15.6" customHeight="1">
      <c r="D570" s="37">
        <v>568</v>
      </c>
      <c r="E570" s="61" t="s">
        <v>9830</v>
      </c>
      <c r="F570" s="62" t="s">
        <v>9831</v>
      </c>
      <c r="G570" s="62" t="s">
        <v>8546</v>
      </c>
      <c r="H570" s="62" t="s">
        <v>9829</v>
      </c>
      <c r="I570" s="61">
        <v>2</v>
      </c>
      <c r="J570" s="57">
        <v>44712</v>
      </c>
      <c r="K570" s="63"/>
    </row>
    <row r="571" spans="4:11" ht="15.6" customHeight="1">
      <c r="D571" s="37">
        <v>569</v>
      </c>
      <c r="E571" s="61" t="s">
        <v>9832</v>
      </c>
      <c r="F571" s="62" t="s">
        <v>9833</v>
      </c>
      <c r="G571" s="62" t="s">
        <v>8546</v>
      </c>
      <c r="H571" s="62" t="s">
        <v>9829</v>
      </c>
      <c r="I571" s="61">
        <v>2</v>
      </c>
      <c r="J571" s="57">
        <v>44712</v>
      </c>
      <c r="K571" s="63"/>
    </row>
    <row r="572" spans="4:11" ht="15.6" customHeight="1">
      <c r="D572" s="37">
        <v>570</v>
      </c>
      <c r="E572" s="61">
        <v>4482</v>
      </c>
      <c r="F572" s="62" t="s">
        <v>9834</v>
      </c>
      <c r="G572" s="62" t="s">
        <v>8583</v>
      </c>
      <c r="H572" s="62" t="s">
        <v>9835</v>
      </c>
      <c r="I572" s="61">
        <v>2</v>
      </c>
      <c r="J572" s="57">
        <v>44712</v>
      </c>
      <c r="K572" s="63"/>
    </row>
    <row r="573" spans="4:11" ht="15.6" customHeight="1">
      <c r="D573" s="37">
        <v>571</v>
      </c>
      <c r="E573" s="61">
        <v>4127</v>
      </c>
      <c r="F573" s="62" t="s">
        <v>9836</v>
      </c>
      <c r="G573" s="62" t="s">
        <v>8583</v>
      </c>
      <c r="H573" s="62" t="s">
        <v>9837</v>
      </c>
      <c r="I573" s="61">
        <v>2</v>
      </c>
      <c r="J573" s="57">
        <v>44712</v>
      </c>
      <c r="K573" s="63"/>
    </row>
    <row r="574" spans="4:11" ht="15.6" customHeight="1">
      <c r="D574" s="37">
        <v>572</v>
      </c>
      <c r="E574" s="61">
        <v>3661</v>
      </c>
      <c r="F574" s="62" t="s">
        <v>9838</v>
      </c>
      <c r="G574" s="62" t="s">
        <v>8583</v>
      </c>
      <c r="H574" s="62" t="s">
        <v>9837</v>
      </c>
      <c r="I574" s="61">
        <v>2</v>
      </c>
      <c r="J574" s="57">
        <v>44712</v>
      </c>
      <c r="K574" s="63"/>
    </row>
    <row r="575" spans="4:11" ht="15.6" customHeight="1">
      <c r="D575" s="37">
        <v>573</v>
      </c>
      <c r="E575" s="61">
        <v>4284</v>
      </c>
      <c r="F575" s="62" t="s">
        <v>9839</v>
      </c>
      <c r="G575" s="62" t="s">
        <v>7158</v>
      </c>
      <c r="H575" s="62" t="s">
        <v>9606</v>
      </c>
      <c r="I575" s="61">
        <v>2</v>
      </c>
      <c r="J575" s="57">
        <v>44713</v>
      </c>
      <c r="K575" s="63"/>
    </row>
    <row r="576" spans="4:11" ht="15.6" customHeight="1">
      <c r="D576" s="37">
        <v>574</v>
      </c>
      <c r="E576" s="61">
        <v>4649</v>
      </c>
      <c r="F576" s="62" t="s">
        <v>9840</v>
      </c>
      <c r="G576" s="62" t="s">
        <v>7158</v>
      </c>
      <c r="H576" s="62" t="s">
        <v>9606</v>
      </c>
      <c r="I576" s="61">
        <v>2</v>
      </c>
      <c r="J576" s="57">
        <v>44713</v>
      </c>
      <c r="K576" s="63"/>
    </row>
    <row r="577" spans="4:11" ht="15.6" customHeight="1">
      <c r="D577" s="37">
        <v>575</v>
      </c>
      <c r="E577" s="61">
        <v>4255</v>
      </c>
      <c r="F577" s="62" t="s">
        <v>9841</v>
      </c>
      <c r="G577" s="62" t="s">
        <v>7158</v>
      </c>
      <c r="H577" s="62" t="s">
        <v>9606</v>
      </c>
      <c r="I577" s="61">
        <v>2</v>
      </c>
      <c r="J577" s="57">
        <v>44713</v>
      </c>
      <c r="K577" s="63"/>
    </row>
    <row r="578" spans="4:11" ht="15.6" customHeight="1">
      <c r="D578" s="37">
        <v>576</v>
      </c>
      <c r="E578" s="61">
        <v>4327</v>
      </c>
      <c r="F578" s="62" t="s">
        <v>9842</v>
      </c>
      <c r="G578" s="62" t="s">
        <v>7158</v>
      </c>
      <c r="H578" s="62" t="s">
        <v>9606</v>
      </c>
      <c r="I578" s="61">
        <v>2</v>
      </c>
      <c r="J578" s="57">
        <v>44713</v>
      </c>
      <c r="K578" s="63"/>
    </row>
    <row r="579" spans="4:11" ht="15.6" customHeight="1">
      <c r="D579" s="37">
        <v>577</v>
      </c>
      <c r="E579" s="61">
        <v>4977</v>
      </c>
      <c r="F579" s="62" t="s">
        <v>1774</v>
      </c>
      <c r="G579" s="62" t="s">
        <v>7158</v>
      </c>
      <c r="H579" s="62" t="s">
        <v>7</v>
      </c>
      <c r="I579" s="61">
        <v>2</v>
      </c>
      <c r="J579" s="57">
        <v>44713</v>
      </c>
      <c r="K579" s="63"/>
    </row>
    <row r="580" spans="4:11" ht="15.6" customHeight="1">
      <c r="D580" s="37">
        <v>578</v>
      </c>
      <c r="E580" s="61">
        <v>3890</v>
      </c>
      <c r="F580" s="62" t="s">
        <v>862</v>
      </c>
      <c r="G580" s="62" t="s">
        <v>7158</v>
      </c>
      <c r="H580" s="62" t="s">
        <v>7</v>
      </c>
      <c r="I580" s="61">
        <v>2</v>
      </c>
      <c r="J580" s="57">
        <v>44713</v>
      </c>
      <c r="K580" s="57"/>
    </row>
    <row r="581" spans="4:11" ht="15.6" customHeight="1">
      <c r="D581" s="37">
        <v>579</v>
      </c>
      <c r="E581" s="61">
        <v>3601</v>
      </c>
      <c r="F581" s="62" t="s">
        <v>8012</v>
      </c>
      <c r="G581" s="62" t="s">
        <v>7158</v>
      </c>
      <c r="H581" s="62" t="s">
        <v>7</v>
      </c>
      <c r="I581" s="61">
        <v>2</v>
      </c>
      <c r="J581" s="57">
        <v>44713</v>
      </c>
      <c r="K581" s="63"/>
    </row>
    <row r="582" spans="4:11" ht="15.6" customHeight="1">
      <c r="D582" s="37">
        <v>580</v>
      </c>
      <c r="E582" s="61" t="s">
        <v>69</v>
      </c>
      <c r="F582" s="62" t="s">
        <v>9843</v>
      </c>
      <c r="G582" s="62" t="s">
        <v>7158</v>
      </c>
      <c r="H582" s="62" t="s">
        <v>7</v>
      </c>
      <c r="I582" s="61">
        <v>2</v>
      </c>
      <c r="J582" s="57">
        <v>44713</v>
      </c>
      <c r="K582" s="63"/>
    </row>
    <row r="583" spans="4:11" ht="15.6" customHeight="1">
      <c r="D583" s="37">
        <v>581</v>
      </c>
      <c r="E583" s="61">
        <v>4584</v>
      </c>
      <c r="F583" s="62" t="s">
        <v>9844</v>
      </c>
      <c r="G583" s="62" t="s">
        <v>8572</v>
      </c>
      <c r="H583" s="62" t="s">
        <v>9808</v>
      </c>
      <c r="I583" s="61">
        <v>2</v>
      </c>
      <c r="J583" s="57">
        <v>44713</v>
      </c>
      <c r="K583" s="57"/>
    </row>
    <row r="584" spans="4:11" ht="15.6" customHeight="1">
      <c r="D584" s="37">
        <v>582</v>
      </c>
      <c r="E584" s="61">
        <v>4072</v>
      </c>
      <c r="F584" s="62" t="s">
        <v>9845</v>
      </c>
      <c r="G584" s="62" t="s">
        <v>8572</v>
      </c>
      <c r="H584" s="62" t="s">
        <v>8574</v>
      </c>
      <c r="I584" s="61">
        <v>2</v>
      </c>
      <c r="J584" s="57">
        <v>44713</v>
      </c>
      <c r="K584" s="63"/>
    </row>
    <row r="585" spans="4:11" ht="15.6" customHeight="1">
      <c r="D585" s="37">
        <v>583</v>
      </c>
      <c r="E585" s="61">
        <v>4113</v>
      </c>
      <c r="F585" s="62" t="s">
        <v>9846</v>
      </c>
      <c r="G585" s="62" t="s">
        <v>8555</v>
      </c>
      <c r="H585" s="62" t="s">
        <v>9322</v>
      </c>
      <c r="I585" s="61">
        <v>2</v>
      </c>
      <c r="J585" s="57">
        <v>44713</v>
      </c>
      <c r="K585" s="63"/>
    </row>
    <row r="586" spans="4:11" ht="15.6" customHeight="1">
      <c r="D586" s="37">
        <v>584</v>
      </c>
      <c r="E586" s="61">
        <v>4722</v>
      </c>
      <c r="F586" s="62" t="s">
        <v>9847</v>
      </c>
      <c r="G586" s="62" t="s">
        <v>8546</v>
      </c>
      <c r="H586" s="62" t="s">
        <v>9829</v>
      </c>
      <c r="I586" s="61">
        <v>2</v>
      </c>
      <c r="J586" s="57">
        <v>44713</v>
      </c>
      <c r="K586" s="63"/>
    </row>
    <row r="587" spans="4:11" ht="15.6" customHeight="1">
      <c r="D587" s="37">
        <v>585</v>
      </c>
      <c r="E587" s="61">
        <v>3366</v>
      </c>
      <c r="F587" s="62" t="s">
        <v>9848</v>
      </c>
      <c r="G587" s="62" t="s">
        <v>8546</v>
      </c>
      <c r="H587" s="62" t="s">
        <v>9829</v>
      </c>
      <c r="I587" s="61">
        <v>2</v>
      </c>
      <c r="J587" s="57">
        <v>44713</v>
      </c>
      <c r="K587" s="63"/>
    </row>
    <row r="588" spans="4:11" ht="15.6" customHeight="1">
      <c r="D588" s="37">
        <v>586</v>
      </c>
      <c r="E588" s="61">
        <v>2809</v>
      </c>
      <c r="F588" s="62" t="s">
        <v>9849</v>
      </c>
      <c r="G588" s="62" t="s">
        <v>8546</v>
      </c>
      <c r="H588" s="62" t="s">
        <v>9829</v>
      </c>
      <c r="I588" s="61">
        <v>2</v>
      </c>
      <c r="J588" s="57">
        <v>44713</v>
      </c>
      <c r="K588" s="63"/>
    </row>
    <row r="589" spans="4:11" ht="15.6" customHeight="1">
      <c r="D589" s="37">
        <v>587</v>
      </c>
      <c r="E589" s="61">
        <v>4240</v>
      </c>
      <c r="F589" s="62" t="s">
        <v>9850</v>
      </c>
      <c r="G589" s="62" t="s">
        <v>8644</v>
      </c>
      <c r="H589" s="62" t="s">
        <v>9851</v>
      </c>
      <c r="I589" s="61">
        <v>2</v>
      </c>
      <c r="J589" s="57">
        <v>44713</v>
      </c>
      <c r="K589" s="63"/>
    </row>
    <row r="590" spans="4:11" ht="15.6" customHeight="1">
      <c r="D590" s="37">
        <v>588</v>
      </c>
      <c r="E590" s="61">
        <v>3592</v>
      </c>
      <c r="F590" s="62" t="s">
        <v>9852</v>
      </c>
      <c r="G590" s="62" t="s">
        <v>8644</v>
      </c>
      <c r="H590" s="62" t="s">
        <v>9851</v>
      </c>
      <c r="I590" s="61">
        <v>2</v>
      </c>
      <c r="J590" s="57">
        <v>44713</v>
      </c>
      <c r="K590" s="63"/>
    </row>
    <row r="591" spans="4:11" ht="15.6" customHeight="1">
      <c r="D591" s="37">
        <v>589</v>
      </c>
      <c r="E591" s="61">
        <v>3529</v>
      </c>
      <c r="F591" s="62" t="s">
        <v>9853</v>
      </c>
      <c r="G591" s="62" t="s">
        <v>7158</v>
      </c>
      <c r="H591" s="62" t="s">
        <v>9606</v>
      </c>
      <c r="I591" s="61">
        <v>2</v>
      </c>
      <c r="J591" s="57">
        <v>44714</v>
      </c>
      <c r="K591" s="63"/>
    </row>
    <row r="592" spans="4:11" ht="15.6" customHeight="1">
      <c r="D592" s="37">
        <v>590</v>
      </c>
      <c r="E592" s="61">
        <v>3658</v>
      </c>
      <c r="F592" s="62" t="s">
        <v>9854</v>
      </c>
      <c r="G592" s="62" t="s">
        <v>7158</v>
      </c>
      <c r="H592" s="62" t="s">
        <v>9606</v>
      </c>
      <c r="I592" s="61">
        <v>2</v>
      </c>
      <c r="J592" s="57">
        <v>44714</v>
      </c>
      <c r="K592" s="63"/>
    </row>
    <row r="593" spans="4:11" ht="15.6" customHeight="1">
      <c r="D593" s="37">
        <v>591</v>
      </c>
      <c r="E593" s="61">
        <v>3842</v>
      </c>
      <c r="F593" s="62" t="s">
        <v>9855</v>
      </c>
      <c r="G593" s="62" t="s">
        <v>7158</v>
      </c>
      <c r="H593" s="62" t="s">
        <v>9606</v>
      </c>
      <c r="I593" s="61">
        <v>2</v>
      </c>
      <c r="J593" s="57">
        <v>44714</v>
      </c>
      <c r="K593" s="63"/>
    </row>
    <row r="594" spans="4:11" ht="15.6" customHeight="1">
      <c r="D594" s="37">
        <v>592</v>
      </c>
      <c r="E594" s="61">
        <v>4129</v>
      </c>
      <c r="F594" s="62" t="s">
        <v>9856</v>
      </c>
      <c r="G594" s="62" t="s">
        <v>7158</v>
      </c>
      <c r="H594" s="62" t="s">
        <v>9606</v>
      </c>
      <c r="I594" s="61">
        <v>2</v>
      </c>
      <c r="J594" s="57">
        <v>44714</v>
      </c>
      <c r="K594" s="63"/>
    </row>
    <row r="595" spans="4:11" ht="15.6" customHeight="1">
      <c r="D595" s="37">
        <v>593</v>
      </c>
      <c r="E595" s="61">
        <v>3627</v>
      </c>
      <c r="F595" s="62" t="s">
        <v>9857</v>
      </c>
      <c r="G595" s="62" t="s">
        <v>7158</v>
      </c>
      <c r="H595" s="62" t="s">
        <v>7</v>
      </c>
      <c r="I595" s="61">
        <v>2</v>
      </c>
      <c r="J595" s="57">
        <v>44714</v>
      </c>
      <c r="K595" s="63"/>
    </row>
    <row r="596" spans="4:11" ht="15.6" customHeight="1">
      <c r="D596" s="37">
        <v>594</v>
      </c>
      <c r="E596" s="61">
        <v>2399</v>
      </c>
      <c r="F596" s="62" t="s">
        <v>9858</v>
      </c>
      <c r="G596" s="62" t="s">
        <v>7158</v>
      </c>
      <c r="H596" s="62" t="s">
        <v>7</v>
      </c>
      <c r="I596" s="61">
        <v>2</v>
      </c>
      <c r="J596" s="57">
        <v>44714</v>
      </c>
      <c r="K596" s="63"/>
    </row>
    <row r="597" spans="4:11" ht="15.6" customHeight="1">
      <c r="D597" s="37">
        <v>595</v>
      </c>
      <c r="E597" s="61">
        <v>4529</v>
      </c>
      <c r="F597" s="62" t="s">
        <v>662</v>
      </c>
      <c r="G597" s="62" t="s">
        <v>7158</v>
      </c>
      <c r="H597" s="62" t="s">
        <v>3</v>
      </c>
      <c r="I597" s="61">
        <v>2</v>
      </c>
      <c r="J597" s="57">
        <v>44714</v>
      </c>
      <c r="K597" s="63"/>
    </row>
    <row r="598" spans="4:11" ht="15.6" customHeight="1">
      <c r="D598" s="37">
        <v>596</v>
      </c>
      <c r="E598" s="61">
        <v>2837</v>
      </c>
      <c r="F598" s="62" t="s">
        <v>8019</v>
      </c>
      <c r="G598" s="62" t="s">
        <v>7158</v>
      </c>
      <c r="H598" s="62" t="s">
        <v>7</v>
      </c>
      <c r="I598" s="61">
        <v>2</v>
      </c>
      <c r="J598" s="57">
        <v>44714</v>
      </c>
      <c r="K598" s="63"/>
    </row>
    <row r="599" spans="4:11" ht="15.6" customHeight="1">
      <c r="D599" s="37">
        <v>597</v>
      </c>
      <c r="E599" s="61">
        <v>3466</v>
      </c>
      <c r="F599" s="62" t="s">
        <v>9859</v>
      </c>
      <c r="G599" s="62" t="s">
        <v>8572</v>
      </c>
      <c r="H599" s="62" t="s">
        <v>8574</v>
      </c>
      <c r="I599" s="61">
        <v>2</v>
      </c>
      <c r="J599" s="57">
        <v>44714</v>
      </c>
      <c r="K599" s="63"/>
    </row>
    <row r="600" spans="4:11" ht="15.6" customHeight="1">
      <c r="D600" s="37">
        <v>598</v>
      </c>
      <c r="E600" s="61">
        <v>3998</v>
      </c>
      <c r="F600" s="62" t="s">
        <v>9860</v>
      </c>
      <c r="G600" s="62" t="s">
        <v>8572</v>
      </c>
      <c r="H600" s="62" t="s">
        <v>8574</v>
      </c>
      <c r="I600" s="61">
        <v>2</v>
      </c>
      <c r="J600" s="57">
        <v>44714</v>
      </c>
      <c r="K600" s="63"/>
    </row>
    <row r="601" spans="4:11" ht="15.6" customHeight="1">
      <c r="D601" s="37">
        <v>599</v>
      </c>
      <c r="E601" s="61">
        <v>3169</v>
      </c>
      <c r="F601" s="62" t="s">
        <v>9861</v>
      </c>
      <c r="G601" s="62" t="s">
        <v>8619</v>
      </c>
      <c r="H601" s="62" t="s">
        <v>9862</v>
      </c>
      <c r="I601" s="61">
        <v>2</v>
      </c>
      <c r="J601" s="57">
        <v>44714</v>
      </c>
      <c r="K601" s="63"/>
    </row>
    <row r="602" spans="4:11" ht="15.6" customHeight="1">
      <c r="D602" s="37">
        <v>600</v>
      </c>
      <c r="E602" s="61">
        <v>2869</v>
      </c>
      <c r="F602" s="62" t="s">
        <v>9863</v>
      </c>
      <c r="G602" s="62" t="s">
        <v>8546</v>
      </c>
      <c r="H602" s="62" t="s">
        <v>8835</v>
      </c>
      <c r="I602" s="61">
        <v>2</v>
      </c>
      <c r="J602" s="57">
        <v>44714</v>
      </c>
      <c r="K602" s="63"/>
    </row>
    <row r="603" spans="4:11" ht="15.6" customHeight="1">
      <c r="D603" s="37">
        <v>601</v>
      </c>
      <c r="E603" s="61">
        <v>2768</v>
      </c>
      <c r="F603" s="62" t="s">
        <v>9864</v>
      </c>
      <c r="G603" s="62" t="s">
        <v>8546</v>
      </c>
      <c r="H603" s="62" t="s">
        <v>8835</v>
      </c>
      <c r="I603" s="61">
        <v>2</v>
      </c>
      <c r="J603" s="57">
        <v>44714</v>
      </c>
      <c r="K603" s="63"/>
    </row>
    <row r="604" spans="4:11" ht="15.6" customHeight="1">
      <c r="D604" s="37">
        <v>602</v>
      </c>
      <c r="E604" s="61">
        <v>2421</v>
      </c>
      <c r="F604" s="62" t="s">
        <v>9865</v>
      </c>
      <c r="G604" s="62" t="s">
        <v>8525</v>
      </c>
      <c r="H604" s="62" t="s">
        <v>8972</v>
      </c>
      <c r="I604" s="61">
        <v>2</v>
      </c>
      <c r="J604" s="57">
        <v>44718</v>
      </c>
      <c r="K604" s="63"/>
    </row>
    <row r="605" spans="4:11" ht="15.6" customHeight="1">
      <c r="D605" s="37">
        <v>603</v>
      </c>
      <c r="E605" s="61">
        <v>2001</v>
      </c>
      <c r="F605" s="62" t="s">
        <v>9866</v>
      </c>
      <c r="G605" s="62" t="s">
        <v>8525</v>
      </c>
      <c r="H605" s="62" t="s">
        <v>8972</v>
      </c>
      <c r="I605" s="61">
        <v>2</v>
      </c>
      <c r="J605" s="57">
        <v>44718</v>
      </c>
      <c r="K605" s="63"/>
    </row>
    <row r="606" spans="4:11" ht="15.6" customHeight="1">
      <c r="D606" s="37">
        <v>604</v>
      </c>
      <c r="E606" s="61">
        <v>2182</v>
      </c>
      <c r="F606" s="62" t="s">
        <v>9867</v>
      </c>
      <c r="G606" s="62" t="s">
        <v>8525</v>
      </c>
      <c r="H606" s="62" t="s">
        <v>8972</v>
      </c>
      <c r="I606" s="61">
        <v>2</v>
      </c>
      <c r="J606" s="57">
        <v>44718</v>
      </c>
      <c r="K606" s="63"/>
    </row>
    <row r="607" spans="4:11" ht="15.6" customHeight="1">
      <c r="D607" s="37">
        <v>605</v>
      </c>
      <c r="E607" s="61" t="s">
        <v>79</v>
      </c>
      <c r="F607" s="62" t="s">
        <v>9868</v>
      </c>
      <c r="G607" s="62" t="s">
        <v>7158</v>
      </c>
      <c r="H607" s="62" t="s">
        <v>7</v>
      </c>
      <c r="I607" s="61">
        <v>2</v>
      </c>
      <c r="J607" s="57">
        <v>44718</v>
      </c>
      <c r="K607" s="63"/>
    </row>
    <row r="608" spans="4:11" ht="15.6" customHeight="1">
      <c r="D608" s="37">
        <v>606</v>
      </c>
      <c r="E608" s="61">
        <v>2014</v>
      </c>
      <c r="F608" s="62" t="s">
        <v>9869</v>
      </c>
      <c r="G608" s="62" t="s">
        <v>7158</v>
      </c>
      <c r="H608" s="62" t="s">
        <v>7</v>
      </c>
      <c r="I608" s="61">
        <v>2</v>
      </c>
      <c r="J608" s="57">
        <v>44718</v>
      </c>
      <c r="K608" s="63"/>
    </row>
    <row r="609" spans="4:11" ht="15.6" customHeight="1">
      <c r="D609" s="37">
        <v>607</v>
      </c>
      <c r="E609" s="61" t="s">
        <v>55</v>
      </c>
      <c r="F609" s="62" t="s">
        <v>7972</v>
      </c>
      <c r="G609" s="62" t="s">
        <v>7158</v>
      </c>
      <c r="H609" s="62" t="s">
        <v>7</v>
      </c>
      <c r="I609" s="61">
        <v>2</v>
      </c>
      <c r="J609" s="57">
        <v>44718</v>
      </c>
      <c r="K609" s="63"/>
    </row>
    <row r="610" spans="4:11" ht="15.6" customHeight="1">
      <c r="D610" s="37">
        <v>608</v>
      </c>
      <c r="E610" s="61">
        <v>4392</v>
      </c>
      <c r="F610" s="62" t="s">
        <v>9870</v>
      </c>
      <c r="G610" s="62" t="s">
        <v>7158</v>
      </c>
      <c r="H610" s="62" t="s">
        <v>8594</v>
      </c>
      <c r="I610" s="61">
        <v>2</v>
      </c>
      <c r="J610" s="57">
        <v>44718</v>
      </c>
      <c r="K610" s="63"/>
    </row>
    <row r="611" spans="4:11" ht="15.6" customHeight="1">
      <c r="D611" s="37">
        <v>609</v>
      </c>
      <c r="E611" s="61">
        <v>2662</v>
      </c>
      <c r="F611" s="62" t="s">
        <v>9871</v>
      </c>
      <c r="G611" s="62" t="s">
        <v>8555</v>
      </c>
      <c r="H611" s="62" t="s">
        <v>9322</v>
      </c>
      <c r="I611" s="61">
        <v>2</v>
      </c>
      <c r="J611" s="57">
        <v>44718</v>
      </c>
      <c r="K611" s="63"/>
    </row>
    <row r="612" spans="4:11" ht="15.6" customHeight="1">
      <c r="D612" s="37">
        <v>610</v>
      </c>
      <c r="E612" s="61">
        <v>4588</v>
      </c>
      <c r="F612" s="62" t="s">
        <v>9872</v>
      </c>
      <c r="G612" s="62" t="s">
        <v>8555</v>
      </c>
      <c r="H612" s="62" t="s">
        <v>9660</v>
      </c>
      <c r="I612" s="61">
        <v>2</v>
      </c>
      <c r="J612" s="57">
        <v>44718</v>
      </c>
      <c r="K612" s="63"/>
    </row>
    <row r="613" spans="4:11" ht="15.6" customHeight="1">
      <c r="D613" s="37">
        <v>611</v>
      </c>
      <c r="E613" s="61">
        <v>4941</v>
      </c>
      <c r="F613" s="62" t="s">
        <v>9873</v>
      </c>
      <c r="G613" s="62" t="s">
        <v>8609</v>
      </c>
      <c r="H613" s="62" t="s">
        <v>9874</v>
      </c>
      <c r="I613" s="61">
        <v>2</v>
      </c>
      <c r="J613" s="57">
        <v>44718</v>
      </c>
      <c r="K613" s="63"/>
    </row>
    <row r="614" spans="4:11" ht="15.6" customHeight="1">
      <c r="D614" s="37">
        <v>612</v>
      </c>
      <c r="E614" s="61">
        <v>4299</v>
      </c>
      <c r="F614" s="62" t="s">
        <v>9875</v>
      </c>
      <c r="G614" s="62" t="s">
        <v>8609</v>
      </c>
      <c r="H614" s="62" t="s">
        <v>9874</v>
      </c>
      <c r="I614" s="61">
        <v>2</v>
      </c>
      <c r="J614" s="57">
        <v>44718</v>
      </c>
      <c r="K614" s="63"/>
    </row>
    <row r="615" spans="4:11" ht="15.6" customHeight="1">
      <c r="D615" s="37">
        <v>613</v>
      </c>
      <c r="E615" s="61">
        <v>3219</v>
      </c>
      <c r="F615" s="62" t="s">
        <v>9876</v>
      </c>
      <c r="G615" s="62" t="s">
        <v>8609</v>
      </c>
      <c r="H615" s="62" t="s">
        <v>9877</v>
      </c>
      <c r="I615" s="61">
        <v>2</v>
      </c>
      <c r="J615" s="57">
        <v>44718</v>
      </c>
      <c r="K615" s="63"/>
    </row>
    <row r="616" spans="4:11" ht="15.6" customHeight="1">
      <c r="D616" s="37">
        <v>614</v>
      </c>
      <c r="E616" s="61">
        <v>2790</v>
      </c>
      <c r="F616" s="62" t="s">
        <v>9878</v>
      </c>
      <c r="G616" s="62" t="s">
        <v>8644</v>
      </c>
      <c r="H616" s="62" t="s">
        <v>9879</v>
      </c>
      <c r="I616" s="61">
        <v>2</v>
      </c>
      <c r="J616" s="57">
        <v>44718</v>
      </c>
      <c r="K616" s="63"/>
    </row>
    <row r="617" spans="4:11" ht="15.6" customHeight="1">
      <c r="D617" s="37">
        <v>615</v>
      </c>
      <c r="E617" s="61">
        <v>4621</v>
      </c>
      <c r="F617" s="62" t="s">
        <v>9880</v>
      </c>
      <c r="G617" s="62" t="s">
        <v>8644</v>
      </c>
      <c r="H617" s="62" t="s">
        <v>9881</v>
      </c>
      <c r="I617" s="61">
        <v>2</v>
      </c>
      <c r="J617" s="57">
        <v>44718</v>
      </c>
      <c r="K617" s="64"/>
    </row>
    <row r="618" spans="4:11" ht="15.6" customHeight="1">
      <c r="D618" s="37">
        <v>616</v>
      </c>
      <c r="E618" s="61">
        <v>4593</v>
      </c>
      <c r="F618" s="62" t="s">
        <v>9882</v>
      </c>
      <c r="G618" s="62" t="s">
        <v>8644</v>
      </c>
      <c r="H618" s="62" t="s">
        <v>9881</v>
      </c>
      <c r="I618" s="61">
        <v>2</v>
      </c>
      <c r="J618" s="57">
        <v>44718</v>
      </c>
      <c r="K618" s="65"/>
    </row>
    <row r="619" spans="4:11" ht="15.6" customHeight="1">
      <c r="D619" s="37">
        <v>617</v>
      </c>
      <c r="E619" s="61">
        <v>2479</v>
      </c>
      <c r="F619" s="62" t="s">
        <v>9883</v>
      </c>
      <c r="G619" s="62" t="s">
        <v>8525</v>
      </c>
      <c r="H619" s="62" t="s">
        <v>8972</v>
      </c>
      <c r="I619" s="61">
        <v>2</v>
      </c>
      <c r="J619" s="57">
        <v>44719</v>
      </c>
      <c r="K619" s="65"/>
    </row>
    <row r="620" spans="4:11" ht="15.6" customHeight="1">
      <c r="D620" s="37">
        <v>618</v>
      </c>
      <c r="E620" s="61">
        <v>3271</v>
      </c>
      <c r="F620" s="62" t="s">
        <v>9165</v>
      </c>
      <c r="G620" s="62" t="s">
        <v>8525</v>
      </c>
      <c r="H620" s="62" t="s">
        <v>8972</v>
      </c>
      <c r="I620" s="61">
        <v>2</v>
      </c>
      <c r="J620" s="57">
        <v>44719</v>
      </c>
      <c r="K620" s="63"/>
    </row>
    <row r="621" spans="4:11" ht="15.6" customHeight="1">
      <c r="D621" s="37">
        <v>619</v>
      </c>
      <c r="E621" s="61">
        <v>3979</v>
      </c>
      <c r="F621" s="62" t="s">
        <v>9884</v>
      </c>
      <c r="G621" s="62" t="s">
        <v>8525</v>
      </c>
      <c r="H621" s="62" t="s">
        <v>8972</v>
      </c>
      <c r="I621" s="61">
        <v>2</v>
      </c>
      <c r="J621" s="57">
        <v>44719</v>
      </c>
      <c r="K621" s="63"/>
    </row>
    <row r="622" spans="4:11" ht="15.6" customHeight="1">
      <c r="D622" s="37">
        <v>620</v>
      </c>
      <c r="E622" s="61">
        <v>4177</v>
      </c>
      <c r="F622" s="62" t="s">
        <v>9885</v>
      </c>
      <c r="G622" s="62" t="s">
        <v>8525</v>
      </c>
      <c r="H622" s="62" t="s">
        <v>8972</v>
      </c>
      <c r="I622" s="61">
        <v>2</v>
      </c>
      <c r="J622" s="57">
        <v>44719</v>
      </c>
      <c r="K622" s="64"/>
    </row>
    <row r="623" spans="4:11" ht="15.6" customHeight="1">
      <c r="D623" s="37">
        <v>621</v>
      </c>
      <c r="E623" s="61">
        <v>2191</v>
      </c>
      <c r="F623" s="62" t="s">
        <v>8799</v>
      </c>
      <c r="G623" s="62" t="s">
        <v>7158</v>
      </c>
      <c r="H623" s="62" t="s">
        <v>7</v>
      </c>
      <c r="I623" s="61">
        <v>2</v>
      </c>
      <c r="J623" s="57">
        <v>44719</v>
      </c>
      <c r="K623" s="64"/>
    </row>
    <row r="624" spans="4:11" ht="15.6" customHeight="1">
      <c r="D624" s="37">
        <v>622</v>
      </c>
      <c r="E624" s="61">
        <v>4799</v>
      </c>
      <c r="F624" s="62" t="s">
        <v>9217</v>
      </c>
      <c r="G624" s="62" t="s">
        <v>7158</v>
      </c>
      <c r="H624" s="62" t="s">
        <v>7</v>
      </c>
      <c r="I624" s="61">
        <v>2</v>
      </c>
      <c r="J624" s="57">
        <v>44719</v>
      </c>
      <c r="K624" s="64"/>
    </row>
    <row r="625" spans="4:11" ht="15.6" customHeight="1">
      <c r="D625" s="37">
        <v>623</v>
      </c>
      <c r="E625" s="61">
        <v>4083</v>
      </c>
      <c r="F625" s="62" t="s">
        <v>9886</v>
      </c>
      <c r="G625" s="62" t="s">
        <v>7158</v>
      </c>
      <c r="H625" s="62" t="s">
        <v>7</v>
      </c>
      <c r="I625" s="61">
        <v>2</v>
      </c>
      <c r="J625" s="57">
        <v>44719</v>
      </c>
      <c r="K625" s="64"/>
    </row>
    <row r="626" spans="4:11" ht="15.6" customHeight="1">
      <c r="D626" s="37">
        <v>624</v>
      </c>
      <c r="E626" s="61">
        <v>4521</v>
      </c>
      <c r="F626" s="62" t="s">
        <v>9887</v>
      </c>
      <c r="G626" s="62" t="s">
        <v>8555</v>
      </c>
      <c r="H626" s="62" t="s">
        <v>9660</v>
      </c>
      <c r="I626" s="61">
        <v>2</v>
      </c>
      <c r="J626" s="57">
        <v>44719</v>
      </c>
      <c r="K626" s="63"/>
    </row>
    <row r="627" spans="4:11" ht="15.6" customHeight="1">
      <c r="D627" s="37">
        <v>625</v>
      </c>
      <c r="E627" s="61">
        <v>4827</v>
      </c>
      <c r="F627" s="62" t="s">
        <v>9888</v>
      </c>
      <c r="G627" s="62" t="s">
        <v>8555</v>
      </c>
      <c r="H627" s="62" t="s">
        <v>9651</v>
      </c>
      <c r="I627" s="61">
        <v>2</v>
      </c>
      <c r="J627" s="57">
        <v>44719</v>
      </c>
      <c r="K627" s="63"/>
    </row>
    <row r="628" spans="4:11" ht="15.6" customHeight="1">
      <c r="D628" s="37">
        <v>626</v>
      </c>
      <c r="E628" s="61">
        <v>3790</v>
      </c>
      <c r="F628" s="62" t="s">
        <v>9889</v>
      </c>
      <c r="G628" s="62" t="s">
        <v>8555</v>
      </c>
      <c r="H628" s="62" t="s">
        <v>9651</v>
      </c>
      <c r="I628" s="61">
        <v>2</v>
      </c>
      <c r="J628" s="57">
        <v>44719</v>
      </c>
      <c r="K628" s="63"/>
    </row>
    <row r="629" spans="4:11" ht="15.6" customHeight="1">
      <c r="D629" s="37">
        <v>627</v>
      </c>
      <c r="E629" s="61">
        <v>3665</v>
      </c>
      <c r="F629" s="62" t="s">
        <v>9890</v>
      </c>
      <c r="G629" s="62" t="s">
        <v>8555</v>
      </c>
      <c r="H629" s="62" t="s">
        <v>9651</v>
      </c>
      <c r="I629" s="61">
        <v>2</v>
      </c>
      <c r="J629" s="57">
        <v>44719</v>
      </c>
      <c r="K629" s="63"/>
    </row>
    <row r="630" spans="4:11" ht="15.6" customHeight="1">
      <c r="D630" s="37">
        <v>628</v>
      </c>
      <c r="E630" s="61">
        <v>4563</v>
      </c>
      <c r="F630" s="62" t="s">
        <v>9891</v>
      </c>
      <c r="G630" s="62" t="s">
        <v>8546</v>
      </c>
      <c r="H630" s="62" t="s">
        <v>9208</v>
      </c>
      <c r="I630" s="61">
        <v>2</v>
      </c>
      <c r="J630" s="57">
        <v>44719</v>
      </c>
      <c r="K630" s="64"/>
    </row>
    <row r="631" spans="4:11" ht="15.6" customHeight="1">
      <c r="D631" s="37">
        <v>629</v>
      </c>
      <c r="E631" s="61">
        <v>2127</v>
      </c>
      <c r="F631" s="62" t="s">
        <v>9892</v>
      </c>
      <c r="G631" s="62" t="s">
        <v>8546</v>
      </c>
      <c r="H631" s="62" t="s">
        <v>9208</v>
      </c>
      <c r="I631" s="61">
        <v>2</v>
      </c>
      <c r="J631" s="57">
        <v>44719</v>
      </c>
      <c r="K631" s="63"/>
    </row>
    <row r="632" spans="4:11" ht="15.6" customHeight="1">
      <c r="D632" s="37">
        <v>630</v>
      </c>
      <c r="E632" s="61">
        <v>3975</v>
      </c>
      <c r="F632" s="62" t="s">
        <v>9893</v>
      </c>
      <c r="G632" s="62" t="s">
        <v>8546</v>
      </c>
      <c r="H632" s="62" t="s">
        <v>9208</v>
      </c>
      <c r="I632" s="61">
        <v>2</v>
      </c>
      <c r="J632" s="57">
        <v>44719</v>
      </c>
      <c r="K632" s="63"/>
    </row>
    <row r="633" spans="4:11" ht="15.6" customHeight="1">
      <c r="D633" s="37">
        <v>631</v>
      </c>
      <c r="E633" s="61">
        <v>4331</v>
      </c>
      <c r="F633" s="62" t="s">
        <v>9894</v>
      </c>
      <c r="G633" s="62" t="s">
        <v>8644</v>
      </c>
      <c r="H633" s="62" t="s">
        <v>9881</v>
      </c>
      <c r="I633" s="61">
        <v>2</v>
      </c>
      <c r="J633" s="57">
        <v>44719</v>
      </c>
      <c r="K633" s="63"/>
    </row>
    <row r="634" spans="4:11" ht="15.6" customHeight="1">
      <c r="D634" s="37">
        <v>632</v>
      </c>
      <c r="E634" s="61">
        <v>2097</v>
      </c>
      <c r="F634" s="62" t="s">
        <v>9895</v>
      </c>
      <c r="G634" s="62" t="s">
        <v>7158</v>
      </c>
      <c r="H634" s="62" t="s">
        <v>8735</v>
      </c>
      <c r="I634" s="61">
        <v>2</v>
      </c>
      <c r="J634" s="57">
        <v>44720</v>
      </c>
      <c r="K634" s="63"/>
    </row>
    <row r="635" spans="4:11" ht="15.6" customHeight="1">
      <c r="D635" s="37">
        <v>633</v>
      </c>
      <c r="E635" s="61">
        <v>2605</v>
      </c>
      <c r="F635" s="62" t="s">
        <v>9896</v>
      </c>
      <c r="G635" s="62" t="s">
        <v>7158</v>
      </c>
      <c r="H635" s="62" t="s">
        <v>8735</v>
      </c>
      <c r="I635" s="61">
        <v>2</v>
      </c>
      <c r="J635" s="57">
        <v>44720</v>
      </c>
      <c r="K635" s="63"/>
    </row>
    <row r="636" spans="4:11" ht="15.6" customHeight="1">
      <c r="D636" s="37">
        <v>634</v>
      </c>
      <c r="E636" s="61">
        <v>3347</v>
      </c>
      <c r="F636" s="62" t="s">
        <v>9897</v>
      </c>
      <c r="G636" s="62" t="s">
        <v>7158</v>
      </c>
      <c r="H636" s="62" t="s">
        <v>8735</v>
      </c>
      <c r="I636" s="61">
        <v>2</v>
      </c>
      <c r="J636" s="57">
        <v>44720</v>
      </c>
      <c r="K636" s="63"/>
    </row>
    <row r="637" spans="4:11" ht="15.6" customHeight="1">
      <c r="D637" s="37">
        <v>635</v>
      </c>
      <c r="E637" s="61" t="s">
        <v>8850</v>
      </c>
      <c r="F637" s="62" t="s">
        <v>8851</v>
      </c>
      <c r="G637" s="62" t="s">
        <v>7158</v>
      </c>
      <c r="H637" s="62" t="s">
        <v>7</v>
      </c>
      <c r="I637" s="61">
        <v>2</v>
      </c>
      <c r="J637" s="57">
        <v>44720</v>
      </c>
      <c r="K637" s="63"/>
    </row>
    <row r="638" spans="4:11" ht="15.6" customHeight="1">
      <c r="D638" s="37">
        <v>636</v>
      </c>
      <c r="E638" s="61">
        <v>3741</v>
      </c>
      <c r="F638" s="62" t="s">
        <v>9898</v>
      </c>
      <c r="G638" s="62" t="s">
        <v>7158</v>
      </c>
      <c r="H638" s="62" t="s">
        <v>7</v>
      </c>
      <c r="I638" s="61">
        <v>2</v>
      </c>
      <c r="J638" s="57">
        <v>44720</v>
      </c>
      <c r="K638" s="63"/>
    </row>
    <row r="639" spans="4:11" ht="15.6" customHeight="1">
      <c r="D639" s="37">
        <v>637</v>
      </c>
      <c r="E639" s="61">
        <v>2302</v>
      </c>
      <c r="F639" s="62" t="s">
        <v>7998</v>
      </c>
      <c r="G639" s="62" t="s">
        <v>7158</v>
      </c>
      <c r="H639" s="62" t="s">
        <v>7</v>
      </c>
      <c r="I639" s="61">
        <v>2</v>
      </c>
      <c r="J639" s="57">
        <v>44720</v>
      </c>
      <c r="K639" s="63"/>
    </row>
    <row r="640" spans="4:11" ht="15.6" customHeight="1">
      <c r="D640" s="37">
        <v>638</v>
      </c>
      <c r="E640" s="61">
        <v>4134</v>
      </c>
      <c r="F640" s="62" t="s">
        <v>9899</v>
      </c>
      <c r="G640" s="62" t="s">
        <v>7158</v>
      </c>
      <c r="H640" s="62" t="s">
        <v>7</v>
      </c>
      <c r="I640" s="61">
        <v>2</v>
      </c>
      <c r="J640" s="57">
        <v>44720</v>
      </c>
      <c r="K640" s="63"/>
    </row>
    <row r="641" spans="4:11" ht="15.6" customHeight="1">
      <c r="D641" s="37">
        <v>639</v>
      </c>
      <c r="E641" s="61">
        <v>3527</v>
      </c>
      <c r="F641" s="62" t="s">
        <v>9900</v>
      </c>
      <c r="G641" s="62" t="s">
        <v>8555</v>
      </c>
      <c r="H641" s="62" t="s">
        <v>9651</v>
      </c>
      <c r="I641" s="61">
        <v>2</v>
      </c>
      <c r="J641" s="57">
        <v>44720</v>
      </c>
      <c r="K641" s="63"/>
    </row>
    <row r="642" spans="4:11" ht="15.6" customHeight="1">
      <c r="D642" s="37">
        <v>640</v>
      </c>
      <c r="E642" s="61">
        <v>4571</v>
      </c>
      <c r="F642" s="62" t="s">
        <v>9901</v>
      </c>
      <c r="G642" s="62" t="s">
        <v>8555</v>
      </c>
      <c r="H642" s="62" t="s">
        <v>9651</v>
      </c>
      <c r="I642" s="61">
        <v>2</v>
      </c>
      <c r="J642" s="57">
        <v>44720</v>
      </c>
      <c r="K642" s="63"/>
    </row>
    <row r="643" spans="4:11" ht="15.6" customHeight="1">
      <c r="D643" s="37">
        <v>641</v>
      </c>
      <c r="E643" s="61">
        <v>4626</v>
      </c>
      <c r="F643" s="62" t="s">
        <v>9902</v>
      </c>
      <c r="G643" s="62" t="s">
        <v>8546</v>
      </c>
      <c r="H643" s="62" t="s">
        <v>8826</v>
      </c>
      <c r="I643" s="61">
        <v>2</v>
      </c>
      <c r="J643" s="57">
        <v>44720</v>
      </c>
      <c r="K643" s="63"/>
    </row>
    <row r="644" spans="4:11" ht="15.6" customHeight="1">
      <c r="D644" s="37">
        <v>642</v>
      </c>
      <c r="E644" s="61">
        <v>4691</v>
      </c>
      <c r="F644" s="62" t="s">
        <v>9903</v>
      </c>
      <c r="G644" s="62" t="s">
        <v>8600</v>
      </c>
      <c r="H644" s="62" t="s">
        <v>8820</v>
      </c>
      <c r="I644" s="61">
        <v>2</v>
      </c>
      <c r="J644" s="57">
        <v>44720</v>
      </c>
      <c r="K644" s="63"/>
    </row>
    <row r="645" spans="4:11" ht="15.6" customHeight="1">
      <c r="D645" s="37">
        <v>643</v>
      </c>
      <c r="E645" s="61">
        <v>4612</v>
      </c>
      <c r="F645" s="62" t="s">
        <v>9904</v>
      </c>
      <c r="G645" s="62" t="s">
        <v>8644</v>
      </c>
      <c r="H645" s="62" t="s">
        <v>8756</v>
      </c>
      <c r="I645" s="61">
        <v>2</v>
      </c>
      <c r="J645" s="57">
        <v>44720</v>
      </c>
      <c r="K645" s="63"/>
    </row>
    <row r="646" spans="4:11" ht="15.6" customHeight="1">
      <c r="D646" s="37">
        <v>644</v>
      </c>
      <c r="E646" s="61">
        <v>4440</v>
      </c>
      <c r="F646" s="62" t="s">
        <v>9905</v>
      </c>
      <c r="G646" s="62" t="s">
        <v>8644</v>
      </c>
      <c r="H646" s="62" t="s">
        <v>8756</v>
      </c>
      <c r="I646" s="61">
        <v>2</v>
      </c>
      <c r="J646" s="57">
        <v>44720</v>
      </c>
      <c r="K646" s="57"/>
    </row>
    <row r="647" spans="4:11" ht="15.6" customHeight="1">
      <c r="D647" s="37">
        <v>645</v>
      </c>
      <c r="E647" s="61">
        <v>2290</v>
      </c>
      <c r="F647" s="62" t="s">
        <v>9906</v>
      </c>
      <c r="G647" s="62" t="s">
        <v>8644</v>
      </c>
      <c r="H647" s="62" t="s">
        <v>8756</v>
      </c>
      <c r="I647" s="61">
        <v>2</v>
      </c>
      <c r="J647" s="57">
        <v>44720</v>
      </c>
      <c r="K647" s="63"/>
    </row>
    <row r="648" spans="4:11" ht="15.6" customHeight="1">
      <c r="D648" s="37">
        <v>646</v>
      </c>
      <c r="E648" s="61" t="s">
        <v>9907</v>
      </c>
      <c r="F648" s="62" t="s">
        <v>9908</v>
      </c>
      <c r="G648" s="62" t="s">
        <v>7158</v>
      </c>
      <c r="H648" s="62" t="s">
        <v>8735</v>
      </c>
      <c r="I648" s="61">
        <v>2</v>
      </c>
      <c r="J648" s="57">
        <v>44721</v>
      </c>
      <c r="K648" s="63"/>
    </row>
    <row r="649" spans="4:11" ht="15.6" customHeight="1">
      <c r="D649" s="37">
        <v>647</v>
      </c>
      <c r="E649" s="61">
        <v>4188</v>
      </c>
      <c r="F649" s="62" t="s">
        <v>9909</v>
      </c>
      <c r="G649" s="62" t="s">
        <v>7158</v>
      </c>
      <c r="H649" s="62" t="s">
        <v>8735</v>
      </c>
      <c r="I649" s="61">
        <v>2</v>
      </c>
      <c r="J649" s="57">
        <v>44721</v>
      </c>
      <c r="K649" s="63"/>
    </row>
    <row r="650" spans="4:11" ht="15.6" customHeight="1">
      <c r="D650" s="37">
        <v>648</v>
      </c>
      <c r="E650" s="61">
        <v>4432</v>
      </c>
      <c r="F650" s="62" t="s">
        <v>9910</v>
      </c>
      <c r="G650" s="62" t="s">
        <v>7158</v>
      </c>
      <c r="H650" s="62" t="s">
        <v>8735</v>
      </c>
      <c r="I650" s="61">
        <v>2</v>
      </c>
      <c r="J650" s="57">
        <v>44721</v>
      </c>
      <c r="K650" s="63"/>
    </row>
    <row r="651" spans="4:11" ht="15.6" customHeight="1">
      <c r="D651" s="37">
        <v>649</v>
      </c>
      <c r="E651" s="61">
        <v>2619</v>
      </c>
      <c r="F651" s="62" t="s">
        <v>9911</v>
      </c>
      <c r="G651" s="62" t="s">
        <v>7158</v>
      </c>
      <c r="H651" s="62" t="s">
        <v>7</v>
      </c>
      <c r="I651" s="61">
        <v>2</v>
      </c>
      <c r="J651" s="57">
        <v>44721</v>
      </c>
      <c r="K651" s="63"/>
    </row>
    <row r="652" spans="4:11" ht="15.6" customHeight="1">
      <c r="D652" s="37">
        <v>650</v>
      </c>
      <c r="E652" s="61">
        <v>2935</v>
      </c>
      <c r="F652" s="62" t="s">
        <v>9912</v>
      </c>
      <c r="G652" s="62" t="s">
        <v>7158</v>
      </c>
      <c r="H652" s="62" t="s">
        <v>7</v>
      </c>
      <c r="I652" s="61">
        <v>2</v>
      </c>
      <c r="J652" s="57">
        <v>44721</v>
      </c>
      <c r="K652" s="63"/>
    </row>
    <row r="653" spans="4:11" ht="15.6" customHeight="1">
      <c r="D653" s="37">
        <v>651</v>
      </c>
      <c r="E653" s="61">
        <v>4340</v>
      </c>
      <c r="F653" s="62" t="s">
        <v>9084</v>
      </c>
      <c r="G653" s="62" t="s">
        <v>7158</v>
      </c>
      <c r="H653" s="62" t="s">
        <v>7</v>
      </c>
      <c r="I653" s="61">
        <v>2</v>
      </c>
      <c r="J653" s="57">
        <v>44721</v>
      </c>
      <c r="K653" s="63"/>
    </row>
    <row r="654" spans="4:11" ht="15.6" customHeight="1">
      <c r="D654" s="37">
        <v>652</v>
      </c>
      <c r="E654" s="61">
        <v>2509</v>
      </c>
      <c r="F654" s="62" t="s">
        <v>9913</v>
      </c>
      <c r="G654" s="62" t="s">
        <v>8555</v>
      </c>
      <c r="H654" s="62" t="s">
        <v>9651</v>
      </c>
      <c r="I654" s="61">
        <v>2</v>
      </c>
      <c r="J654" s="57">
        <v>44721</v>
      </c>
      <c r="K654" s="63"/>
    </row>
    <row r="655" spans="4:11" ht="15.6" customHeight="1">
      <c r="D655" s="37">
        <v>653</v>
      </c>
      <c r="E655" s="61">
        <v>4795</v>
      </c>
      <c r="F655" s="62" t="s">
        <v>9914</v>
      </c>
      <c r="G655" s="62" t="s">
        <v>8600</v>
      </c>
      <c r="H655" s="62" t="s">
        <v>8820</v>
      </c>
      <c r="I655" s="61">
        <v>2</v>
      </c>
      <c r="J655" s="57">
        <v>44721</v>
      </c>
      <c r="K655" s="63"/>
    </row>
    <row r="656" spans="4:11" ht="15.6" customHeight="1">
      <c r="D656" s="37">
        <v>654</v>
      </c>
      <c r="E656" s="61">
        <v>4589</v>
      </c>
      <c r="F656" s="62" t="s">
        <v>9915</v>
      </c>
      <c r="G656" s="62" t="s">
        <v>8600</v>
      </c>
      <c r="H656" s="62" t="s">
        <v>8820</v>
      </c>
      <c r="I656" s="61">
        <v>2</v>
      </c>
      <c r="J656" s="57">
        <v>44721</v>
      </c>
      <c r="K656" s="63"/>
    </row>
    <row r="657" spans="4:11" ht="15.6" customHeight="1">
      <c r="D657" s="37">
        <v>655</v>
      </c>
      <c r="E657" s="61">
        <v>4459</v>
      </c>
      <c r="F657" s="62" t="s">
        <v>9916</v>
      </c>
      <c r="G657" s="62" t="s">
        <v>8644</v>
      </c>
      <c r="H657" s="62" t="s">
        <v>9917</v>
      </c>
      <c r="I657" s="61">
        <v>2</v>
      </c>
      <c r="J657" s="57">
        <v>44721</v>
      </c>
      <c r="K657" s="63"/>
    </row>
    <row r="658" spans="4:11" ht="15.6" customHeight="1">
      <c r="D658" s="37">
        <v>656</v>
      </c>
      <c r="E658" s="61">
        <v>4458</v>
      </c>
      <c r="F658" s="62" t="s">
        <v>9068</v>
      </c>
      <c r="G658" s="62" t="s">
        <v>8644</v>
      </c>
      <c r="H658" s="62" t="s">
        <v>9917</v>
      </c>
      <c r="I658" s="61">
        <v>2</v>
      </c>
      <c r="J658" s="57">
        <v>44721</v>
      </c>
      <c r="K658" s="63"/>
    </row>
    <row r="659" spans="4:11" ht="15.6" customHeight="1">
      <c r="D659" s="37">
        <v>657</v>
      </c>
      <c r="E659" s="61">
        <v>2756</v>
      </c>
      <c r="F659" s="62" t="s">
        <v>9918</v>
      </c>
      <c r="G659" s="62" t="s">
        <v>7158</v>
      </c>
      <c r="H659" s="62" t="s">
        <v>9919</v>
      </c>
      <c r="I659" s="61">
        <v>2</v>
      </c>
      <c r="J659" s="57">
        <v>44722</v>
      </c>
      <c r="K659" s="63"/>
    </row>
    <row r="660" spans="4:11" ht="15.6" customHeight="1">
      <c r="D660" s="37">
        <v>658</v>
      </c>
      <c r="E660" s="61">
        <v>3419</v>
      </c>
      <c r="F660" s="62" t="s">
        <v>9920</v>
      </c>
      <c r="G660" s="62" t="s">
        <v>7158</v>
      </c>
      <c r="H660" s="62" t="s">
        <v>9919</v>
      </c>
      <c r="I660" s="61">
        <v>2</v>
      </c>
      <c r="J660" s="57">
        <v>44722</v>
      </c>
      <c r="K660" s="63"/>
    </row>
    <row r="661" spans="4:11" ht="15.6" customHeight="1">
      <c r="D661" s="37">
        <v>659</v>
      </c>
      <c r="E661" s="61">
        <v>4203</v>
      </c>
      <c r="F661" s="62" t="s">
        <v>9921</v>
      </c>
      <c r="G661" s="62" t="s">
        <v>7158</v>
      </c>
      <c r="H661" s="62" t="s">
        <v>9919</v>
      </c>
      <c r="I661" s="61">
        <v>2</v>
      </c>
      <c r="J661" s="57">
        <v>44722</v>
      </c>
      <c r="K661" s="63"/>
    </row>
    <row r="662" spans="4:11" ht="15.6" customHeight="1">
      <c r="D662" s="37">
        <v>660</v>
      </c>
      <c r="E662" s="61">
        <v>2222</v>
      </c>
      <c r="F662" s="62" t="s">
        <v>9922</v>
      </c>
      <c r="G662" s="62" t="s">
        <v>7158</v>
      </c>
      <c r="H662" s="62" t="s">
        <v>7</v>
      </c>
      <c r="I662" s="61">
        <v>2</v>
      </c>
      <c r="J662" s="57">
        <v>44722</v>
      </c>
      <c r="K662" s="63"/>
    </row>
    <row r="663" spans="4:11" ht="15.6" customHeight="1">
      <c r="D663" s="37">
        <v>661</v>
      </c>
      <c r="E663" s="61" t="s">
        <v>9923</v>
      </c>
      <c r="F663" s="62" t="s">
        <v>9924</v>
      </c>
      <c r="G663" s="62" t="s">
        <v>7158</v>
      </c>
      <c r="H663" s="62" t="s">
        <v>7</v>
      </c>
      <c r="I663" s="61">
        <v>2</v>
      </c>
      <c r="J663" s="57">
        <v>44722</v>
      </c>
      <c r="K663" s="63"/>
    </row>
    <row r="664" spans="4:11" ht="15.6" customHeight="1">
      <c r="D664" s="37">
        <v>662</v>
      </c>
      <c r="E664" s="61">
        <v>3957</v>
      </c>
      <c r="F664" s="62" t="s">
        <v>559</v>
      </c>
      <c r="G664" s="62" t="s">
        <v>7158</v>
      </c>
      <c r="H664" s="62" t="s">
        <v>7</v>
      </c>
      <c r="I664" s="61">
        <v>2</v>
      </c>
      <c r="J664" s="57">
        <v>44722</v>
      </c>
      <c r="K664" s="63"/>
    </row>
    <row r="665" spans="4:11" ht="15.6" customHeight="1">
      <c r="D665" s="37">
        <v>663</v>
      </c>
      <c r="E665" s="61">
        <v>4789</v>
      </c>
      <c r="F665" s="62" t="s">
        <v>9925</v>
      </c>
      <c r="G665" s="62" t="s">
        <v>8555</v>
      </c>
      <c r="H665" s="62" t="s">
        <v>8630</v>
      </c>
      <c r="I665" s="61">
        <v>2</v>
      </c>
      <c r="J665" s="57">
        <v>44722</v>
      </c>
      <c r="K665" s="63"/>
    </row>
    <row r="666" spans="4:11" ht="15.6" customHeight="1">
      <c r="D666" s="37">
        <v>664</v>
      </c>
      <c r="E666" s="61">
        <v>3025</v>
      </c>
      <c r="F666" s="62" t="s">
        <v>9926</v>
      </c>
      <c r="G666" s="62" t="s">
        <v>8555</v>
      </c>
      <c r="H666" s="62" t="s">
        <v>8630</v>
      </c>
      <c r="I666" s="61">
        <v>2</v>
      </c>
      <c r="J666" s="57">
        <v>44722</v>
      </c>
      <c r="K666" s="63"/>
    </row>
    <row r="667" spans="4:11" ht="15.6" customHeight="1">
      <c r="D667" s="37">
        <v>665</v>
      </c>
      <c r="E667" s="61">
        <v>3413</v>
      </c>
      <c r="F667" s="62" t="s">
        <v>9927</v>
      </c>
      <c r="G667" s="62" t="s">
        <v>8546</v>
      </c>
      <c r="H667" s="62" t="s">
        <v>9208</v>
      </c>
      <c r="I667" s="61">
        <v>2</v>
      </c>
      <c r="J667" s="57">
        <v>44722</v>
      </c>
      <c r="K667" s="63"/>
    </row>
    <row r="668" spans="4:11" ht="15.6" customHeight="1">
      <c r="D668" s="37">
        <v>666</v>
      </c>
      <c r="E668" s="61">
        <v>2655</v>
      </c>
      <c r="F668" s="62" t="s">
        <v>9928</v>
      </c>
      <c r="G668" s="62" t="s">
        <v>8546</v>
      </c>
      <c r="H668" s="62" t="s">
        <v>9208</v>
      </c>
      <c r="I668" s="61">
        <v>2</v>
      </c>
      <c r="J668" s="57">
        <v>44722</v>
      </c>
      <c r="K668" s="63"/>
    </row>
    <row r="669" spans="4:11" ht="15.6" customHeight="1">
      <c r="D669" s="37">
        <v>667</v>
      </c>
      <c r="E669" s="61" t="s">
        <v>73</v>
      </c>
      <c r="F669" s="62" t="s">
        <v>9929</v>
      </c>
      <c r="G669" s="62" t="s">
        <v>7158</v>
      </c>
      <c r="H669" s="62" t="s">
        <v>14</v>
      </c>
      <c r="I669" s="61">
        <v>2</v>
      </c>
      <c r="J669" s="57">
        <v>44722</v>
      </c>
      <c r="K669" s="63"/>
    </row>
    <row r="670" spans="4:11" ht="15.6" customHeight="1">
      <c r="D670" s="37">
        <v>668</v>
      </c>
      <c r="E670" s="61">
        <v>2729</v>
      </c>
      <c r="F670" s="62" t="s">
        <v>9930</v>
      </c>
      <c r="G670" s="62" t="s">
        <v>8525</v>
      </c>
      <c r="H670" s="62" t="s">
        <v>9792</v>
      </c>
      <c r="I670" s="61">
        <v>2</v>
      </c>
      <c r="J670" s="57">
        <v>44725</v>
      </c>
      <c r="K670" s="63"/>
    </row>
    <row r="671" spans="4:11" ht="15.6" customHeight="1">
      <c r="D671" s="37">
        <v>669</v>
      </c>
      <c r="E671" s="61">
        <v>2982</v>
      </c>
      <c r="F671" s="62" t="s">
        <v>8938</v>
      </c>
      <c r="G671" s="62" t="s">
        <v>8525</v>
      </c>
      <c r="H671" s="62" t="s">
        <v>9792</v>
      </c>
      <c r="I671" s="61">
        <v>2</v>
      </c>
      <c r="J671" s="57">
        <v>44725</v>
      </c>
      <c r="K671" s="63"/>
    </row>
    <row r="672" spans="4:11" ht="15.6" customHeight="1">
      <c r="D672" s="37">
        <v>670</v>
      </c>
      <c r="E672" s="61">
        <v>4101</v>
      </c>
      <c r="F672" s="62" t="s">
        <v>9931</v>
      </c>
      <c r="G672" s="62" t="s">
        <v>7158</v>
      </c>
      <c r="H672" s="62" t="s">
        <v>7</v>
      </c>
      <c r="I672" s="61">
        <v>2</v>
      </c>
      <c r="J672" s="57">
        <v>44725</v>
      </c>
      <c r="K672" s="63"/>
    </row>
    <row r="673" spans="4:11" ht="15.6" customHeight="1">
      <c r="D673" s="37">
        <v>671</v>
      </c>
      <c r="E673" s="61">
        <v>4196</v>
      </c>
      <c r="F673" s="62" t="s">
        <v>9932</v>
      </c>
      <c r="G673" s="62" t="s">
        <v>7158</v>
      </c>
      <c r="H673" s="62" t="s">
        <v>7</v>
      </c>
      <c r="I673" s="61">
        <v>2</v>
      </c>
      <c r="J673" s="57">
        <v>44725</v>
      </c>
      <c r="K673" s="63"/>
    </row>
    <row r="674" spans="4:11" ht="15.6" customHeight="1">
      <c r="D674" s="37">
        <v>672</v>
      </c>
      <c r="E674" s="61">
        <v>4191</v>
      </c>
      <c r="F674" s="62" t="s">
        <v>893</v>
      </c>
      <c r="G674" s="62" t="s">
        <v>7158</v>
      </c>
      <c r="H674" s="62" t="s">
        <v>7</v>
      </c>
      <c r="I674" s="61">
        <v>2</v>
      </c>
      <c r="J674" s="57">
        <v>44725</v>
      </c>
      <c r="K674" s="63"/>
    </row>
    <row r="675" spans="4:11" ht="15.6" customHeight="1">
      <c r="D675" s="37">
        <v>673</v>
      </c>
      <c r="E675" s="61">
        <v>4546</v>
      </c>
      <c r="F675" s="62" t="s">
        <v>9933</v>
      </c>
      <c r="G675" s="62" t="s">
        <v>8581</v>
      </c>
      <c r="H675" s="62" t="s">
        <v>9934</v>
      </c>
      <c r="I675" s="61">
        <v>2</v>
      </c>
      <c r="J675" s="57">
        <v>44725</v>
      </c>
      <c r="K675" s="63"/>
    </row>
    <row r="676" spans="4:11" ht="15.6" customHeight="1">
      <c r="D676" s="37">
        <v>674</v>
      </c>
      <c r="E676" s="61">
        <v>2922</v>
      </c>
      <c r="F676" s="62" t="s">
        <v>9935</v>
      </c>
      <c r="G676" s="62" t="s">
        <v>8581</v>
      </c>
      <c r="H676" s="62" t="s">
        <v>9934</v>
      </c>
      <c r="I676" s="61">
        <v>2</v>
      </c>
      <c r="J676" s="57">
        <v>44725</v>
      </c>
      <c r="K676" s="63"/>
    </row>
    <row r="677" spans="4:11" ht="15.6" customHeight="1">
      <c r="D677" s="37">
        <v>675</v>
      </c>
      <c r="E677" s="61">
        <v>2277</v>
      </c>
      <c r="F677" s="62" t="s">
        <v>9936</v>
      </c>
      <c r="G677" s="62" t="s">
        <v>8600</v>
      </c>
      <c r="H677" s="62" t="s">
        <v>8820</v>
      </c>
      <c r="I677" s="61">
        <v>2</v>
      </c>
      <c r="J677" s="57">
        <v>44725</v>
      </c>
      <c r="K677" s="63"/>
    </row>
    <row r="678" spans="4:11" ht="15.6" customHeight="1">
      <c r="D678" s="37">
        <v>676</v>
      </c>
      <c r="E678" s="61">
        <v>2029</v>
      </c>
      <c r="F678" s="62" t="s">
        <v>9937</v>
      </c>
      <c r="G678" s="62" t="s">
        <v>8600</v>
      </c>
      <c r="H678" s="62" t="s">
        <v>8820</v>
      </c>
      <c r="I678" s="61">
        <v>2</v>
      </c>
      <c r="J678" s="57">
        <v>44725</v>
      </c>
      <c r="K678" s="63"/>
    </row>
    <row r="679" spans="4:11" ht="15.6" customHeight="1">
      <c r="D679" s="37">
        <v>677</v>
      </c>
      <c r="E679" s="61">
        <v>4436</v>
      </c>
      <c r="F679" s="62" t="s">
        <v>9938</v>
      </c>
      <c r="G679" s="62" t="s">
        <v>8644</v>
      </c>
      <c r="H679" s="62" t="s">
        <v>9917</v>
      </c>
      <c r="I679" s="61">
        <v>2</v>
      </c>
      <c r="J679" s="57">
        <v>44725</v>
      </c>
      <c r="K679" s="63"/>
    </row>
    <row r="680" spans="4:11" ht="15.6" customHeight="1">
      <c r="D680" s="37">
        <v>678</v>
      </c>
      <c r="E680" s="61">
        <v>2063</v>
      </c>
      <c r="F680" s="62" t="s">
        <v>9939</v>
      </c>
      <c r="G680" s="62" t="s">
        <v>8644</v>
      </c>
      <c r="H680" s="62" t="s">
        <v>9917</v>
      </c>
      <c r="I680" s="61">
        <v>2</v>
      </c>
      <c r="J680" s="57">
        <v>44725</v>
      </c>
      <c r="K680" s="63"/>
    </row>
    <row r="681" spans="4:11" ht="15.6" customHeight="1">
      <c r="D681" s="37">
        <v>679</v>
      </c>
      <c r="E681" s="61">
        <v>4138</v>
      </c>
      <c r="F681" s="62" t="s">
        <v>9940</v>
      </c>
      <c r="G681" s="62" t="s">
        <v>8572</v>
      </c>
      <c r="H681" s="62" t="s">
        <v>8574</v>
      </c>
      <c r="I681" s="61">
        <v>2</v>
      </c>
      <c r="J681" s="57">
        <v>44726</v>
      </c>
      <c r="K681" s="63"/>
    </row>
    <row r="682" spans="4:11" ht="15.6" customHeight="1">
      <c r="D682" s="37">
        <v>680</v>
      </c>
      <c r="E682" s="61">
        <v>3301</v>
      </c>
      <c r="F682" s="62" t="s">
        <v>9941</v>
      </c>
      <c r="G682" s="62" t="s">
        <v>8525</v>
      </c>
      <c r="H682" s="62" t="s">
        <v>9792</v>
      </c>
      <c r="I682" s="61">
        <v>2</v>
      </c>
      <c r="J682" s="57">
        <v>44726</v>
      </c>
      <c r="K682" s="63"/>
    </row>
    <row r="683" spans="4:11" ht="15.6" customHeight="1">
      <c r="D683" s="37">
        <v>681</v>
      </c>
      <c r="E683" s="61">
        <v>2782</v>
      </c>
      <c r="F683" s="62" t="s">
        <v>9942</v>
      </c>
      <c r="G683" s="62" t="s">
        <v>8525</v>
      </c>
      <c r="H683" s="62" t="s">
        <v>9792</v>
      </c>
      <c r="I683" s="61">
        <v>2</v>
      </c>
      <c r="J683" s="57">
        <v>44726</v>
      </c>
      <c r="K683" s="64"/>
    </row>
    <row r="684" spans="4:11" ht="15.6" customHeight="1">
      <c r="D684" s="37">
        <v>682</v>
      </c>
      <c r="E684" s="61">
        <v>4850</v>
      </c>
      <c r="F684" s="62" t="s">
        <v>9943</v>
      </c>
      <c r="G684" s="62" t="s">
        <v>8525</v>
      </c>
      <c r="H684" s="62" t="s">
        <v>9792</v>
      </c>
      <c r="I684" s="61">
        <v>2</v>
      </c>
      <c r="J684" s="57">
        <v>44726</v>
      </c>
      <c r="K684" s="64"/>
    </row>
    <row r="685" spans="4:11" ht="15.6" customHeight="1">
      <c r="D685" s="37">
        <v>683</v>
      </c>
      <c r="E685" s="61">
        <v>4210</v>
      </c>
      <c r="F685" s="62" t="s">
        <v>237</v>
      </c>
      <c r="G685" s="62" t="s">
        <v>7158</v>
      </c>
      <c r="H685" s="62" t="s">
        <v>7</v>
      </c>
      <c r="I685" s="61">
        <v>2</v>
      </c>
      <c r="J685" s="57">
        <v>44726</v>
      </c>
      <c r="K685" s="65"/>
    </row>
    <row r="686" spans="4:11" ht="15.6" customHeight="1">
      <c r="D686" s="37">
        <v>684</v>
      </c>
      <c r="E686" s="61" t="s">
        <v>76</v>
      </c>
      <c r="F686" s="62" t="s">
        <v>897</v>
      </c>
      <c r="G686" s="62" t="s">
        <v>7158</v>
      </c>
      <c r="H686" s="62" t="s">
        <v>7</v>
      </c>
      <c r="I686" s="61">
        <v>2</v>
      </c>
      <c r="J686" s="57">
        <v>44726</v>
      </c>
      <c r="K686" s="65"/>
    </row>
    <row r="687" spans="4:11" ht="15.6" customHeight="1">
      <c r="D687" s="37">
        <v>685</v>
      </c>
      <c r="E687" s="61">
        <v>2950</v>
      </c>
      <c r="F687" s="62" t="s">
        <v>9944</v>
      </c>
      <c r="G687" s="62" t="s">
        <v>8581</v>
      </c>
      <c r="H687" s="62" t="s">
        <v>9945</v>
      </c>
      <c r="I687" s="61">
        <v>2</v>
      </c>
      <c r="J687" s="57">
        <v>44726</v>
      </c>
      <c r="K687" s="63"/>
    </row>
    <row r="688" spans="4:11" ht="15.6" customHeight="1">
      <c r="D688" s="37">
        <v>686</v>
      </c>
      <c r="E688" s="61">
        <v>2717</v>
      </c>
      <c r="F688" s="62" t="s">
        <v>9946</v>
      </c>
      <c r="G688" s="62" t="s">
        <v>8581</v>
      </c>
      <c r="H688" s="62" t="s">
        <v>9945</v>
      </c>
      <c r="I688" s="61">
        <v>2</v>
      </c>
      <c r="J688" s="57">
        <v>44726</v>
      </c>
      <c r="K688" s="63"/>
    </row>
    <row r="689" spans="4:11" ht="15.6" customHeight="1">
      <c r="D689" s="37">
        <v>687</v>
      </c>
      <c r="E689" s="61">
        <v>4478</v>
      </c>
      <c r="F689" s="62" t="s">
        <v>9947</v>
      </c>
      <c r="G689" s="62" t="s">
        <v>8600</v>
      </c>
      <c r="H689" s="62" t="s">
        <v>9948</v>
      </c>
      <c r="I689" s="61">
        <v>2</v>
      </c>
      <c r="J689" s="57">
        <v>44726</v>
      </c>
      <c r="K689" s="64"/>
    </row>
    <row r="690" spans="4:11" ht="15.6" customHeight="1">
      <c r="D690" s="37">
        <v>688</v>
      </c>
      <c r="E690" s="61">
        <v>4366</v>
      </c>
      <c r="F690" s="62" t="s">
        <v>9949</v>
      </c>
      <c r="G690" s="62" t="s">
        <v>8600</v>
      </c>
      <c r="H690" s="62" t="s">
        <v>9950</v>
      </c>
      <c r="I690" s="61">
        <v>2</v>
      </c>
      <c r="J690" s="57">
        <v>44726</v>
      </c>
      <c r="K690" s="64"/>
    </row>
    <row r="691" spans="4:11" ht="15.6" customHeight="1">
      <c r="D691" s="37">
        <v>689</v>
      </c>
      <c r="E691" s="61">
        <v>4379</v>
      </c>
      <c r="F691" s="62" t="s">
        <v>9951</v>
      </c>
      <c r="G691" s="62" t="s">
        <v>8644</v>
      </c>
      <c r="H691" s="62" t="s">
        <v>9917</v>
      </c>
      <c r="I691" s="61">
        <v>2</v>
      </c>
      <c r="J691" s="57">
        <v>44726</v>
      </c>
      <c r="K691" s="63"/>
    </row>
    <row r="692" spans="4:11" ht="15.6" customHeight="1">
      <c r="D692" s="37">
        <v>690</v>
      </c>
      <c r="E692" s="61">
        <v>4176</v>
      </c>
      <c r="F692" s="62" t="s">
        <v>9952</v>
      </c>
      <c r="G692" s="62" t="s">
        <v>8644</v>
      </c>
      <c r="H692" s="62" t="s">
        <v>9917</v>
      </c>
      <c r="I692" s="61">
        <v>2</v>
      </c>
      <c r="J692" s="57">
        <v>44726</v>
      </c>
      <c r="K692" s="57"/>
    </row>
    <row r="693" spans="4:11" ht="15.6" customHeight="1">
      <c r="D693" s="37">
        <v>691</v>
      </c>
      <c r="E693" s="61">
        <v>3532</v>
      </c>
      <c r="F693" s="62" t="s">
        <v>9953</v>
      </c>
      <c r="G693" s="62" t="s">
        <v>8644</v>
      </c>
      <c r="H693" s="62" t="s">
        <v>9917</v>
      </c>
      <c r="I693" s="61">
        <v>2</v>
      </c>
      <c r="J693" s="57">
        <v>44726</v>
      </c>
      <c r="K693" s="63"/>
    </row>
    <row r="694" spans="4:11" ht="15.6" customHeight="1">
      <c r="D694" s="37">
        <v>692</v>
      </c>
      <c r="E694" s="61" t="s">
        <v>9954</v>
      </c>
      <c r="F694" s="62" t="s">
        <v>9955</v>
      </c>
      <c r="G694" s="62" t="s">
        <v>8525</v>
      </c>
      <c r="H694" s="62" t="s">
        <v>8713</v>
      </c>
      <c r="I694" s="61">
        <v>2</v>
      </c>
      <c r="J694" s="57">
        <v>44727</v>
      </c>
      <c r="K694" s="63"/>
    </row>
    <row r="695" spans="4:11" ht="15.6" customHeight="1">
      <c r="D695" s="37">
        <v>693</v>
      </c>
      <c r="E695" s="61" t="s">
        <v>9956</v>
      </c>
      <c r="F695" s="62" t="s">
        <v>9957</v>
      </c>
      <c r="G695" s="62" t="s">
        <v>8525</v>
      </c>
      <c r="H695" s="62" t="s">
        <v>8713</v>
      </c>
      <c r="I695" s="61">
        <v>2</v>
      </c>
      <c r="J695" s="57">
        <v>44727</v>
      </c>
      <c r="K695" s="64"/>
    </row>
    <row r="696" spans="4:11" ht="15.6" customHeight="1">
      <c r="D696" s="37">
        <v>694</v>
      </c>
      <c r="E696" s="61" t="s">
        <v>9958</v>
      </c>
      <c r="F696" s="62" t="s">
        <v>9959</v>
      </c>
      <c r="G696" s="62" t="s">
        <v>8525</v>
      </c>
      <c r="H696" s="62" t="s">
        <v>8713</v>
      </c>
      <c r="I696" s="61">
        <v>2</v>
      </c>
      <c r="J696" s="57">
        <v>44727</v>
      </c>
      <c r="K696" s="63"/>
    </row>
    <row r="697" spans="4:11" ht="15.6" customHeight="1">
      <c r="D697" s="37">
        <v>695</v>
      </c>
      <c r="E697" s="61" t="s">
        <v>9960</v>
      </c>
      <c r="F697" s="62" t="s">
        <v>9961</v>
      </c>
      <c r="G697" s="62" t="s">
        <v>8525</v>
      </c>
      <c r="H697" s="62" t="s">
        <v>8713</v>
      </c>
      <c r="I697" s="61">
        <v>2</v>
      </c>
      <c r="J697" s="57">
        <v>44727</v>
      </c>
      <c r="K697" s="57"/>
    </row>
    <row r="698" spans="4:11" ht="15.6" customHeight="1">
      <c r="D698" s="37">
        <v>696</v>
      </c>
      <c r="E698" s="61">
        <v>3772</v>
      </c>
      <c r="F698" s="62" t="s">
        <v>9962</v>
      </c>
      <c r="G698" s="62" t="s">
        <v>7158</v>
      </c>
      <c r="H698" s="62" t="s">
        <v>7</v>
      </c>
      <c r="I698" s="61">
        <v>2</v>
      </c>
      <c r="J698" s="57">
        <v>44727</v>
      </c>
      <c r="K698" s="63"/>
    </row>
    <row r="699" spans="4:11" ht="15.6" customHeight="1">
      <c r="D699" s="37">
        <v>697</v>
      </c>
      <c r="E699" s="61" t="s">
        <v>86</v>
      </c>
      <c r="F699" s="62" t="s">
        <v>9963</v>
      </c>
      <c r="G699" s="62" t="s">
        <v>7158</v>
      </c>
      <c r="H699" s="62" t="s">
        <v>7</v>
      </c>
      <c r="I699" s="61">
        <v>2</v>
      </c>
      <c r="J699" s="57">
        <v>44727</v>
      </c>
      <c r="K699" s="63"/>
    </row>
    <row r="700" spans="4:11" ht="15.6" customHeight="1">
      <c r="D700" s="37">
        <v>698</v>
      </c>
      <c r="E700" s="61" t="s">
        <v>58</v>
      </c>
      <c r="F700" s="62" t="s">
        <v>482</v>
      </c>
      <c r="G700" s="62" t="s">
        <v>7158</v>
      </c>
      <c r="H700" s="62" t="s">
        <v>7</v>
      </c>
      <c r="I700" s="61">
        <v>2</v>
      </c>
      <c r="J700" s="57">
        <v>44727</v>
      </c>
      <c r="K700" s="63"/>
    </row>
    <row r="701" spans="4:11" ht="15.6" customHeight="1">
      <c r="D701" s="37">
        <v>699</v>
      </c>
      <c r="E701" s="61">
        <v>4098</v>
      </c>
      <c r="F701" s="62" t="s">
        <v>9964</v>
      </c>
      <c r="G701" s="62" t="s">
        <v>7158</v>
      </c>
      <c r="H701" s="62" t="s">
        <v>7</v>
      </c>
      <c r="I701" s="61">
        <v>2</v>
      </c>
      <c r="J701" s="57">
        <v>44727</v>
      </c>
      <c r="K701" s="63"/>
    </row>
    <row r="702" spans="4:11" ht="15.6" customHeight="1">
      <c r="D702" s="37">
        <v>700</v>
      </c>
      <c r="E702" s="61">
        <v>2075</v>
      </c>
      <c r="F702" s="62" t="s">
        <v>9965</v>
      </c>
      <c r="G702" s="62" t="s">
        <v>8581</v>
      </c>
      <c r="H702" s="62" t="s">
        <v>9945</v>
      </c>
      <c r="I702" s="61">
        <v>2</v>
      </c>
      <c r="J702" s="57">
        <v>44727</v>
      </c>
      <c r="K702" s="63"/>
    </row>
    <row r="703" spans="4:11" ht="15.6" customHeight="1">
      <c r="D703" s="37">
        <v>701</v>
      </c>
      <c r="E703" s="61">
        <v>2369</v>
      </c>
      <c r="F703" s="62" t="s">
        <v>9966</v>
      </c>
      <c r="G703" s="62" t="s">
        <v>8581</v>
      </c>
      <c r="H703" s="62" t="s">
        <v>9945</v>
      </c>
      <c r="I703" s="61">
        <v>2</v>
      </c>
      <c r="J703" s="57">
        <v>44727</v>
      </c>
      <c r="K703" s="63"/>
    </row>
    <row r="704" spans="4:11" ht="15.6" customHeight="1">
      <c r="D704" s="37">
        <v>702</v>
      </c>
      <c r="E704" s="61" t="s">
        <v>9967</v>
      </c>
      <c r="F704" s="62" t="s">
        <v>9968</v>
      </c>
      <c r="G704" s="62" t="s">
        <v>8600</v>
      </c>
      <c r="H704" s="62" t="s">
        <v>8694</v>
      </c>
      <c r="I704" s="61">
        <v>2</v>
      </c>
      <c r="J704" s="57">
        <v>44727</v>
      </c>
      <c r="K704" s="63"/>
    </row>
    <row r="705" spans="4:11" ht="15.6" customHeight="1">
      <c r="D705" s="37">
        <v>703</v>
      </c>
      <c r="E705" s="61" t="s">
        <v>9969</v>
      </c>
      <c r="F705" s="62" t="s">
        <v>9970</v>
      </c>
      <c r="G705" s="62" t="s">
        <v>8600</v>
      </c>
      <c r="H705" s="62" t="s">
        <v>8694</v>
      </c>
      <c r="I705" s="61">
        <v>2</v>
      </c>
      <c r="J705" s="57">
        <v>44727</v>
      </c>
      <c r="K705" s="63"/>
    </row>
    <row r="706" spans="4:11" ht="15.6" customHeight="1">
      <c r="D706" s="37">
        <v>704</v>
      </c>
      <c r="E706" s="61">
        <v>2036</v>
      </c>
      <c r="F706" s="62" t="s">
        <v>9971</v>
      </c>
      <c r="G706" s="62" t="s">
        <v>8600</v>
      </c>
      <c r="H706" s="62" t="s">
        <v>8694</v>
      </c>
      <c r="I706" s="61">
        <v>2</v>
      </c>
      <c r="J706" s="57">
        <v>44727</v>
      </c>
      <c r="K706" s="63"/>
    </row>
    <row r="707" spans="4:11" ht="15.6" customHeight="1">
      <c r="D707" s="37">
        <v>705</v>
      </c>
      <c r="E707" s="61">
        <v>3101</v>
      </c>
      <c r="F707" s="62" t="s">
        <v>9972</v>
      </c>
      <c r="G707" s="62" t="s">
        <v>8644</v>
      </c>
      <c r="H707" s="62" t="s">
        <v>9917</v>
      </c>
      <c r="I707" s="61">
        <v>2</v>
      </c>
      <c r="J707" s="57">
        <v>44727</v>
      </c>
      <c r="K707" s="63"/>
    </row>
    <row r="708" spans="4:11" ht="15.6" customHeight="1">
      <c r="D708" s="37">
        <v>706</v>
      </c>
      <c r="E708" s="61">
        <v>4636</v>
      </c>
      <c r="F708" s="62" t="s">
        <v>9973</v>
      </c>
      <c r="G708" s="62" t="s">
        <v>8644</v>
      </c>
      <c r="H708" s="62" t="s">
        <v>9974</v>
      </c>
      <c r="I708" s="61">
        <v>2</v>
      </c>
      <c r="J708" s="57">
        <v>44727</v>
      </c>
      <c r="K708" s="63"/>
    </row>
    <row r="709" spans="4:11" ht="15.6" customHeight="1">
      <c r="D709" s="37">
        <v>707</v>
      </c>
      <c r="E709" s="61">
        <v>2569</v>
      </c>
      <c r="F709" s="62" t="s">
        <v>9975</v>
      </c>
      <c r="G709" s="62" t="s">
        <v>8525</v>
      </c>
      <c r="H709" s="62" t="s">
        <v>8713</v>
      </c>
      <c r="I709" s="61">
        <v>2</v>
      </c>
      <c r="J709" s="57">
        <v>44728</v>
      </c>
      <c r="K709" s="63"/>
    </row>
    <row r="710" spans="4:11" ht="15.6" customHeight="1">
      <c r="D710" s="37">
        <v>708</v>
      </c>
      <c r="E710" s="61">
        <v>2597</v>
      </c>
      <c r="F710" s="62" t="s">
        <v>9976</v>
      </c>
      <c r="G710" s="62" t="s">
        <v>8525</v>
      </c>
      <c r="H710" s="62" t="s">
        <v>8713</v>
      </c>
      <c r="I710" s="61">
        <v>2</v>
      </c>
      <c r="J710" s="57">
        <v>44728</v>
      </c>
      <c r="K710" s="63"/>
    </row>
    <row r="711" spans="4:11" ht="15.6" customHeight="1">
      <c r="D711" s="37">
        <v>709</v>
      </c>
      <c r="E711" s="61">
        <v>3629</v>
      </c>
      <c r="F711" s="62" t="s">
        <v>9977</v>
      </c>
      <c r="G711" s="62" t="s">
        <v>8525</v>
      </c>
      <c r="H711" s="62" t="s">
        <v>8713</v>
      </c>
      <c r="I711" s="61">
        <v>2</v>
      </c>
      <c r="J711" s="57">
        <v>44728</v>
      </c>
      <c r="K711" s="63"/>
    </row>
    <row r="712" spans="4:11" ht="15.6" customHeight="1">
      <c r="D712" s="37">
        <v>710</v>
      </c>
      <c r="E712" s="61">
        <v>3748</v>
      </c>
      <c r="F712" s="62" t="s">
        <v>9978</v>
      </c>
      <c r="G712" s="62" t="s">
        <v>8525</v>
      </c>
      <c r="H712" s="62" t="s">
        <v>8713</v>
      </c>
      <c r="I712" s="61">
        <v>2</v>
      </c>
      <c r="J712" s="57">
        <v>44728</v>
      </c>
      <c r="K712" s="63"/>
    </row>
    <row r="713" spans="4:11" ht="15.6" customHeight="1">
      <c r="D713" s="37">
        <v>711</v>
      </c>
      <c r="E713" s="61">
        <v>3796</v>
      </c>
      <c r="F713" s="62" t="s">
        <v>9979</v>
      </c>
      <c r="G713" s="62" t="s">
        <v>7158</v>
      </c>
      <c r="H713" s="62" t="s">
        <v>7</v>
      </c>
      <c r="I713" s="61">
        <v>2</v>
      </c>
      <c r="J713" s="57">
        <v>44728</v>
      </c>
      <c r="K713" s="63"/>
    </row>
    <row r="714" spans="4:11" ht="15.6" customHeight="1">
      <c r="D714" s="37">
        <v>712</v>
      </c>
      <c r="E714" s="61">
        <v>2042</v>
      </c>
      <c r="F714" s="62" t="s">
        <v>9980</v>
      </c>
      <c r="G714" s="62" t="s">
        <v>7158</v>
      </c>
      <c r="H714" s="62" t="s">
        <v>7</v>
      </c>
      <c r="I714" s="61">
        <v>2</v>
      </c>
      <c r="J714" s="57">
        <v>44728</v>
      </c>
      <c r="K714" s="63"/>
    </row>
    <row r="715" spans="4:11" ht="15.6" customHeight="1">
      <c r="D715" s="37">
        <v>713</v>
      </c>
      <c r="E715" s="61">
        <v>4312</v>
      </c>
      <c r="F715" s="62" t="s">
        <v>9981</v>
      </c>
      <c r="G715" s="62" t="s">
        <v>7158</v>
      </c>
      <c r="H715" s="62" t="s">
        <v>7</v>
      </c>
      <c r="I715" s="61">
        <v>2</v>
      </c>
      <c r="J715" s="57">
        <v>44728</v>
      </c>
      <c r="K715" s="63"/>
    </row>
    <row r="716" spans="4:11" ht="15.6" customHeight="1">
      <c r="D716" s="37">
        <v>714</v>
      </c>
      <c r="E716" s="61">
        <v>3837</v>
      </c>
      <c r="F716" s="62" t="s">
        <v>9982</v>
      </c>
      <c r="G716" s="62" t="s">
        <v>8581</v>
      </c>
      <c r="H716" s="62" t="s">
        <v>8647</v>
      </c>
      <c r="I716" s="61">
        <v>2</v>
      </c>
      <c r="J716" s="57">
        <v>44728</v>
      </c>
      <c r="K716" s="63"/>
    </row>
    <row r="717" spans="4:11" ht="15.6" customHeight="1">
      <c r="D717" s="37">
        <v>715</v>
      </c>
      <c r="E717" s="61">
        <v>2269</v>
      </c>
      <c r="F717" s="62" t="s">
        <v>9983</v>
      </c>
      <c r="G717" s="62" t="s">
        <v>8581</v>
      </c>
      <c r="H717" s="62" t="s">
        <v>8647</v>
      </c>
      <c r="I717" s="61">
        <v>2</v>
      </c>
      <c r="J717" s="57">
        <v>44728</v>
      </c>
      <c r="K717" s="63"/>
    </row>
    <row r="718" spans="4:11" ht="15.6" customHeight="1">
      <c r="D718" s="37">
        <v>716</v>
      </c>
      <c r="E718" s="61">
        <v>2822</v>
      </c>
      <c r="F718" s="62" t="s">
        <v>9984</v>
      </c>
      <c r="G718" s="62" t="s">
        <v>8600</v>
      </c>
      <c r="H718" s="62" t="s">
        <v>8694</v>
      </c>
      <c r="I718" s="61">
        <v>2</v>
      </c>
      <c r="J718" s="57">
        <v>44728</v>
      </c>
      <c r="K718" s="63"/>
    </row>
    <row r="719" spans="4:11" ht="15.6" customHeight="1">
      <c r="D719" s="37">
        <v>717</v>
      </c>
      <c r="E719" s="61">
        <v>3709</v>
      </c>
      <c r="F719" s="62" t="s">
        <v>9985</v>
      </c>
      <c r="G719" s="62" t="s">
        <v>8600</v>
      </c>
      <c r="H719" s="62" t="s">
        <v>8694</v>
      </c>
      <c r="I719" s="61">
        <v>2</v>
      </c>
      <c r="J719" s="57">
        <v>44728</v>
      </c>
      <c r="K719" s="63"/>
    </row>
    <row r="720" spans="4:11" ht="15.6" customHeight="1">
      <c r="D720" s="37">
        <v>718</v>
      </c>
      <c r="E720" s="61">
        <v>4062</v>
      </c>
      <c r="F720" s="62" t="s">
        <v>9986</v>
      </c>
      <c r="G720" s="62" t="s">
        <v>8583</v>
      </c>
      <c r="H720" s="62" t="s">
        <v>9987</v>
      </c>
      <c r="I720" s="61">
        <v>2</v>
      </c>
      <c r="J720" s="57">
        <v>44728</v>
      </c>
      <c r="K720" s="63"/>
    </row>
    <row r="721" spans="4:11" ht="15.6" customHeight="1">
      <c r="D721" s="37">
        <v>719</v>
      </c>
      <c r="E721" s="61">
        <v>4676</v>
      </c>
      <c r="F721" s="62" t="s">
        <v>9988</v>
      </c>
      <c r="G721" s="62" t="s">
        <v>8555</v>
      </c>
      <c r="H721" s="62" t="s">
        <v>9651</v>
      </c>
      <c r="I721" s="61">
        <v>2</v>
      </c>
      <c r="J721" s="57">
        <v>44729</v>
      </c>
      <c r="K721" s="63"/>
    </row>
    <row r="722" spans="4:11" ht="15.6" customHeight="1">
      <c r="D722" s="37">
        <v>720</v>
      </c>
      <c r="E722" s="61">
        <v>3995</v>
      </c>
      <c r="F722" s="62" t="s">
        <v>9989</v>
      </c>
      <c r="G722" s="62" t="s">
        <v>8525</v>
      </c>
      <c r="H722" s="62" t="s">
        <v>8713</v>
      </c>
      <c r="I722" s="61">
        <v>2</v>
      </c>
      <c r="J722" s="57">
        <v>44729</v>
      </c>
      <c r="K722" s="63"/>
    </row>
    <row r="723" spans="4:11" ht="15.6" customHeight="1">
      <c r="D723" s="37">
        <v>721</v>
      </c>
      <c r="E723" s="61">
        <v>4092</v>
      </c>
      <c r="F723" s="62" t="s">
        <v>9196</v>
      </c>
      <c r="G723" s="62" t="s">
        <v>8525</v>
      </c>
      <c r="H723" s="62" t="s">
        <v>8713</v>
      </c>
      <c r="I723" s="61">
        <v>2</v>
      </c>
      <c r="J723" s="57">
        <v>44729</v>
      </c>
      <c r="K723" s="63"/>
    </row>
    <row r="724" spans="4:11" ht="15.6" customHeight="1">
      <c r="D724" s="37">
        <v>722</v>
      </c>
      <c r="E724" s="61">
        <v>4265</v>
      </c>
      <c r="F724" s="62" t="s">
        <v>9990</v>
      </c>
      <c r="G724" s="62" t="s">
        <v>8525</v>
      </c>
      <c r="H724" s="62" t="s">
        <v>8713</v>
      </c>
      <c r="I724" s="61">
        <v>2</v>
      </c>
      <c r="J724" s="57">
        <v>44729</v>
      </c>
      <c r="K724" s="63"/>
    </row>
    <row r="725" spans="4:11" ht="15.6" customHeight="1">
      <c r="D725" s="37">
        <v>723</v>
      </c>
      <c r="E725" s="61">
        <v>4328</v>
      </c>
      <c r="F725" s="62" t="s">
        <v>8952</v>
      </c>
      <c r="G725" s="62" t="s">
        <v>7158</v>
      </c>
      <c r="H725" s="62" t="s">
        <v>6</v>
      </c>
      <c r="I725" s="61">
        <v>2</v>
      </c>
      <c r="J725" s="57">
        <v>44729</v>
      </c>
      <c r="K725" s="63"/>
    </row>
    <row r="726" spans="4:11" ht="15.6" customHeight="1">
      <c r="D726" s="37">
        <v>724</v>
      </c>
      <c r="E726" s="61">
        <v>4755</v>
      </c>
      <c r="F726" s="62" t="s">
        <v>9991</v>
      </c>
      <c r="G726" s="62" t="s">
        <v>7158</v>
      </c>
      <c r="H726" s="62" t="s">
        <v>6</v>
      </c>
      <c r="I726" s="61">
        <v>2</v>
      </c>
      <c r="J726" s="57">
        <v>44729</v>
      </c>
      <c r="K726" s="63"/>
    </row>
    <row r="727" spans="4:11" ht="15.6" customHeight="1">
      <c r="D727" s="37">
        <v>725</v>
      </c>
      <c r="E727" s="61" t="s">
        <v>84</v>
      </c>
      <c r="F727" s="62" t="s">
        <v>9992</v>
      </c>
      <c r="G727" s="62" t="s">
        <v>7158</v>
      </c>
      <c r="H727" s="62" t="s">
        <v>6</v>
      </c>
      <c r="I727" s="61">
        <v>2</v>
      </c>
      <c r="J727" s="57">
        <v>44729</v>
      </c>
      <c r="K727" s="63"/>
    </row>
    <row r="728" spans="4:11" ht="15.6" customHeight="1">
      <c r="D728" s="37">
        <v>726</v>
      </c>
      <c r="E728" s="61">
        <v>4408</v>
      </c>
      <c r="F728" s="62" t="s">
        <v>9993</v>
      </c>
      <c r="G728" s="62" t="s">
        <v>8581</v>
      </c>
      <c r="H728" s="62" t="s">
        <v>8647</v>
      </c>
      <c r="I728" s="61">
        <v>2</v>
      </c>
      <c r="J728" s="57">
        <v>44729</v>
      </c>
      <c r="K728" s="63"/>
    </row>
    <row r="729" spans="4:11" ht="15.6" customHeight="1">
      <c r="D729" s="37">
        <v>727</v>
      </c>
      <c r="E729" s="61">
        <v>4132</v>
      </c>
      <c r="F729" s="62" t="s">
        <v>9994</v>
      </c>
      <c r="G729" s="62" t="s">
        <v>8581</v>
      </c>
      <c r="H729" s="62" t="s">
        <v>8647</v>
      </c>
      <c r="I729" s="61">
        <v>2</v>
      </c>
      <c r="J729" s="57">
        <v>44729</v>
      </c>
      <c r="K729" s="63"/>
    </row>
    <row r="730" spans="4:11" ht="15.6" customHeight="1">
      <c r="D730" s="37">
        <v>728</v>
      </c>
      <c r="E730" s="61">
        <v>4383</v>
      </c>
      <c r="F730" s="62" t="s">
        <v>9995</v>
      </c>
      <c r="G730" s="62" t="s">
        <v>8525</v>
      </c>
      <c r="H730" s="62" t="s">
        <v>8713</v>
      </c>
      <c r="I730" s="61">
        <v>2</v>
      </c>
      <c r="J730" s="57">
        <v>44732</v>
      </c>
      <c r="K730" s="63"/>
    </row>
    <row r="731" spans="4:11" ht="15.6" customHeight="1">
      <c r="D731" s="37">
        <v>729</v>
      </c>
      <c r="E731" s="61">
        <v>4914</v>
      </c>
      <c r="F731" s="62" t="s">
        <v>9996</v>
      </c>
      <c r="G731" s="62" t="s">
        <v>8525</v>
      </c>
      <c r="H731" s="62" t="s">
        <v>8713</v>
      </c>
      <c r="I731" s="61">
        <v>2</v>
      </c>
      <c r="J731" s="57">
        <v>44732</v>
      </c>
      <c r="K731" s="63"/>
    </row>
    <row r="732" spans="4:11" ht="15.6" customHeight="1">
      <c r="D732" s="37">
        <v>730</v>
      </c>
      <c r="E732" s="61" t="s">
        <v>9997</v>
      </c>
      <c r="F732" s="62" t="s">
        <v>9998</v>
      </c>
      <c r="G732" s="62" t="s">
        <v>8525</v>
      </c>
      <c r="H732" s="62" t="s">
        <v>9158</v>
      </c>
      <c r="I732" s="61">
        <v>2</v>
      </c>
      <c r="J732" s="57">
        <v>44732</v>
      </c>
      <c r="K732" s="63"/>
    </row>
    <row r="733" spans="4:11" ht="15.6" customHeight="1">
      <c r="D733" s="37">
        <v>731</v>
      </c>
      <c r="E733" s="61">
        <v>2890</v>
      </c>
      <c r="F733" s="62" t="s">
        <v>9999</v>
      </c>
      <c r="G733" s="62" t="s">
        <v>7158</v>
      </c>
      <c r="H733" s="62" t="s">
        <v>6</v>
      </c>
      <c r="I733" s="61">
        <v>2</v>
      </c>
      <c r="J733" s="57">
        <v>44732</v>
      </c>
      <c r="K733" s="63"/>
    </row>
    <row r="734" spans="4:11" ht="15.6" customHeight="1">
      <c r="D734" s="37">
        <v>732</v>
      </c>
      <c r="E734" s="61">
        <v>3452</v>
      </c>
      <c r="F734" s="62" t="s">
        <v>8462</v>
      </c>
      <c r="G734" s="62" t="s">
        <v>7158</v>
      </c>
      <c r="H734" s="62" t="s">
        <v>6</v>
      </c>
      <c r="I734" s="61">
        <v>2</v>
      </c>
      <c r="J734" s="57">
        <v>44732</v>
      </c>
      <c r="K734" s="63"/>
    </row>
    <row r="735" spans="4:11" ht="15.6" customHeight="1">
      <c r="D735" s="37">
        <v>733</v>
      </c>
      <c r="E735" s="61">
        <v>4218</v>
      </c>
      <c r="F735" s="62" t="s">
        <v>10000</v>
      </c>
      <c r="G735" s="62" t="s">
        <v>7158</v>
      </c>
      <c r="H735" s="62" t="s">
        <v>6</v>
      </c>
      <c r="I735" s="61">
        <v>2</v>
      </c>
      <c r="J735" s="57">
        <v>44732</v>
      </c>
      <c r="K735" s="63"/>
    </row>
    <row r="736" spans="4:11" ht="15.6" customHeight="1">
      <c r="D736" s="37">
        <v>734</v>
      </c>
      <c r="E736" s="61">
        <v>4564</v>
      </c>
      <c r="F736" s="62" t="s">
        <v>10001</v>
      </c>
      <c r="G736" s="62" t="s">
        <v>8581</v>
      </c>
      <c r="H736" s="62" t="s">
        <v>8647</v>
      </c>
      <c r="I736" s="61">
        <v>2</v>
      </c>
      <c r="J736" s="57">
        <v>44732</v>
      </c>
      <c r="K736" s="63"/>
    </row>
    <row r="737" spans="4:11" ht="15.6" customHeight="1">
      <c r="D737" s="37">
        <v>735</v>
      </c>
      <c r="E737" s="61">
        <v>3539</v>
      </c>
      <c r="F737" s="62" t="s">
        <v>10002</v>
      </c>
      <c r="G737" s="62" t="s">
        <v>8581</v>
      </c>
      <c r="H737" s="62" t="s">
        <v>8647</v>
      </c>
      <c r="I737" s="61">
        <v>2</v>
      </c>
      <c r="J737" s="57">
        <v>44732</v>
      </c>
      <c r="K737" s="63"/>
    </row>
    <row r="738" spans="4:11" ht="15.6" customHeight="1">
      <c r="D738" s="37">
        <v>736</v>
      </c>
      <c r="E738" s="61">
        <v>3986</v>
      </c>
      <c r="F738" s="62" t="s">
        <v>10003</v>
      </c>
      <c r="G738" s="62" t="s">
        <v>8600</v>
      </c>
      <c r="H738" s="62" t="s">
        <v>9077</v>
      </c>
      <c r="I738" s="61">
        <v>2</v>
      </c>
      <c r="J738" s="57">
        <v>44732</v>
      </c>
      <c r="K738" s="63"/>
    </row>
    <row r="739" spans="4:11" ht="15.6" customHeight="1">
      <c r="D739" s="37">
        <v>737</v>
      </c>
      <c r="E739" s="61">
        <v>4692</v>
      </c>
      <c r="F739" s="62" t="s">
        <v>10004</v>
      </c>
      <c r="G739" s="62" t="s">
        <v>8600</v>
      </c>
      <c r="H739" s="62" t="s">
        <v>9077</v>
      </c>
      <c r="I739" s="61">
        <v>2</v>
      </c>
      <c r="J739" s="57">
        <v>44732</v>
      </c>
      <c r="K739" s="63"/>
    </row>
    <row r="740" spans="4:11" ht="15.6" customHeight="1">
      <c r="D740" s="37">
        <v>738</v>
      </c>
      <c r="E740" s="61">
        <v>4336</v>
      </c>
      <c r="F740" s="62" t="s">
        <v>10005</v>
      </c>
      <c r="G740" s="62" t="s">
        <v>8600</v>
      </c>
      <c r="H740" s="62" t="s">
        <v>9077</v>
      </c>
      <c r="I740" s="61">
        <v>2</v>
      </c>
      <c r="J740" s="57">
        <v>44732</v>
      </c>
      <c r="K740" s="63"/>
    </row>
    <row r="741" spans="4:11" ht="15.6" customHeight="1">
      <c r="D741" s="37">
        <v>739</v>
      </c>
      <c r="E741" s="61">
        <v>3205</v>
      </c>
      <c r="F741" s="62" t="s">
        <v>10006</v>
      </c>
      <c r="G741" s="62" t="s">
        <v>8644</v>
      </c>
      <c r="H741" s="62" t="s">
        <v>10007</v>
      </c>
      <c r="I741" s="61">
        <v>2</v>
      </c>
      <c r="J741" s="57">
        <v>44732</v>
      </c>
      <c r="K741" s="63"/>
    </row>
    <row r="742" spans="4:11" ht="15.6" customHeight="1">
      <c r="D742" s="37">
        <v>740</v>
      </c>
      <c r="E742" s="61">
        <v>4050</v>
      </c>
      <c r="F742" s="62" t="s">
        <v>10008</v>
      </c>
      <c r="G742" s="62" t="s">
        <v>8644</v>
      </c>
      <c r="H742" s="62" t="s">
        <v>10009</v>
      </c>
      <c r="I742" s="61">
        <v>2</v>
      </c>
      <c r="J742" s="57">
        <v>44732</v>
      </c>
      <c r="K742" s="63"/>
    </row>
    <row r="743" spans="4:11" ht="15.6" customHeight="1">
      <c r="D743" s="37">
        <v>741</v>
      </c>
      <c r="E743" s="61">
        <v>2303</v>
      </c>
      <c r="F743" s="62" t="s">
        <v>10010</v>
      </c>
      <c r="G743" s="62" t="s">
        <v>7158</v>
      </c>
      <c r="H743" s="62" t="s">
        <v>7</v>
      </c>
      <c r="I743" s="61">
        <v>2</v>
      </c>
      <c r="J743" s="57">
        <v>44733</v>
      </c>
      <c r="K743" s="64"/>
    </row>
    <row r="744" spans="4:11" ht="15.6" customHeight="1">
      <c r="D744" s="37">
        <v>742</v>
      </c>
      <c r="E744" s="61" t="s">
        <v>10011</v>
      </c>
      <c r="F744" s="62" t="s">
        <v>10012</v>
      </c>
      <c r="G744" s="62" t="s">
        <v>8525</v>
      </c>
      <c r="H744" s="62" t="s">
        <v>9158</v>
      </c>
      <c r="I744" s="61">
        <v>2</v>
      </c>
      <c r="J744" s="57">
        <v>44733</v>
      </c>
      <c r="K744" s="64"/>
    </row>
    <row r="745" spans="4:11" ht="15.6" customHeight="1">
      <c r="D745" s="37">
        <v>743</v>
      </c>
      <c r="E745" s="61">
        <v>2169</v>
      </c>
      <c r="F745" s="62" t="s">
        <v>10013</v>
      </c>
      <c r="G745" s="62" t="s">
        <v>8525</v>
      </c>
      <c r="H745" s="62" t="s">
        <v>9158</v>
      </c>
      <c r="I745" s="61">
        <v>2</v>
      </c>
      <c r="J745" s="57">
        <v>44733</v>
      </c>
      <c r="K745" s="65"/>
    </row>
    <row r="746" spans="4:11" ht="15.6" customHeight="1">
      <c r="D746" s="37">
        <v>744</v>
      </c>
      <c r="E746" s="61">
        <v>2451</v>
      </c>
      <c r="F746" s="62" t="s">
        <v>10014</v>
      </c>
      <c r="G746" s="62" t="s">
        <v>8525</v>
      </c>
      <c r="H746" s="62" t="s">
        <v>9158</v>
      </c>
      <c r="I746" s="61">
        <v>2</v>
      </c>
      <c r="J746" s="57">
        <v>44733</v>
      </c>
      <c r="K746" s="65"/>
    </row>
    <row r="747" spans="4:11" ht="15.6" customHeight="1">
      <c r="D747" s="37">
        <v>745</v>
      </c>
      <c r="E747" s="61">
        <v>3892</v>
      </c>
      <c r="F747" s="62" t="s">
        <v>1987</v>
      </c>
      <c r="G747" s="62" t="s">
        <v>7158</v>
      </c>
      <c r="H747" s="62" t="s">
        <v>6</v>
      </c>
      <c r="I747" s="61">
        <v>2</v>
      </c>
      <c r="J747" s="57">
        <v>44733</v>
      </c>
      <c r="K747" s="63"/>
    </row>
    <row r="748" spans="4:11" ht="15.6" customHeight="1">
      <c r="D748" s="37">
        <v>746</v>
      </c>
      <c r="E748" s="61">
        <v>4125</v>
      </c>
      <c r="F748" s="62" t="s">
        <v>1816</v>
      </c>
      <c r="G748" s="62" t="s">
        <v>7158</v>
      </c>
      <c r="H748" s="62" t="s">
        <v>6</v>
      </c>
      <c r="I748" s="61">
        <v>2</v>
      </c>
      <c r="J748" s="57">
        <v>44733</v>
      </c>
      <c r="K748" s="63"/>
    </row>
    <row r="749" spans="4:11" ht="15.6" customHeight="1">
      <c r="D749" s="37">
        <v>747</v>
      </c>
      <c r="E749" s="61">
        <v>3315</v>
      </c>
      <c r="F749" s="62" t="s">
        <v>10015</v>
      </c>
      <c r="G749" s="62" t="s">
        <v>8581</v>
      </c>
      <c r="H749" s="62" t="s">
        <v>9189</v>
      </c>
      <c r="I749" s="61">
        <v>2</v>
      </c>
      <c r="J749" s="57">
        <v>44733</v>
      </c>
      <c r="K749" s="64"/>
    </row>
    <row r="750" spans="4:11" ht="15.6" customHeight="1">
      <c r="D750" s="37">
        <v>748</v>
      </c>
      <c r="E750" s="61">
        <v>4791</v>
      </c>
      <c r="F750" s="62" t="s">
        <v>10016</v>
      </c>
      <c r="G750" s="62" t="s">
        <v>8581</v>
      </c>
      <c r="H750" s="62" t="s">
        <v>9189</v>
      </c>
      <c r="I750" s="61">
        <v>2</v>
      </c>
      <c r="J750" s="57">
        <v>44733</v>
      </c>
      <c r="K750" s="64"/>
    </row>
    <row r="751" spans="4:11" ht="15.6" customHeight="1">
      <c r="D751" s="37">
        <v>749</v>
      </c>
      <c r="E751" s="61">
        <v>4496</v>
      </c>
      <c r="F751" s="62" t="s">
        <v>10017</v>
      </c>
      <c r="G751" s="62" t="s">
        <v>8600</v>
      </c>
      <c r="H751" s="62" t="s">
        <v>10018</v>
      </c>
      <c r="I751" s="61">
        <v>2</v>
      </c>
      <c r="J751" s="57">
        <v>44733</v>
      </c>
      <c r="K751" s="63"/>
    </row>
    <row r="752" spans="4:11" ht="15.6" customHeight="1">
      <c r="D752" s="37">
        <v>750</v>
      </c>
      <c r="E752" s="61" t="s">
        <v>9133</v>
      </c>
      <c r="F752" s="62" t="s">
        <v>9134</v>
      </c>
      <c r="G752" s="62" t="s">
        <v>8600</v>
      </c>
      <c r="H752" s="62" t="s">
        <v>10019</v>
      </c>
      <c r="I752" s="61">
        <v>2</v>
      </c>
      <c r="J752" s="57">
        <v>44733</v>
      </c>
      <c r="K752" s="63"/>
    </row>
    <row r="753" spans="4:11" ht="15.6" customHeight="1">
      <c r="D753" s="37">
        <v>751</v>
      </c>
      <c r="E753" s="61">
        <v>4269</v>
      </c>
      <c r="F753" s="62" t="s">
        <v>10020</v>
      </c>
      <c r="G753" s="62" t="s">
        <v>8644</v>
      </c>
      <c r="H753" s="62" t="s">
        <v>10021</v>
      </c>
      <c r="I753" s="61">
        <v>2</v>
      </c>
      <c r="J753" s="57">
        <v>44733</v>
      </c>
      <c r="K753" s="63"/>
    </row>
    <row r="754" spans="4:11" ht="15.6" customHeight="1">
      <c r="D754" s="37">
        <v>752</v>
      </c>
      <c r="E754" s="61">
        <v>3669</v>
      </c>
      <c r="F754" s="62" t="s">
        <v>10022</v>
      </c>
      <c r="G754" s="62" t="s">
        <v>8644</v>
      </c>
      <c r="H754" s="62" t="s">
        <v>10021</v>
      </c>
      <c r="I754" s="61">
        <v>2</v>
      </c>
      <c r="J754" s="57">
        <v>44733</v>
      </c>
      <c r="K754" s="63"/>
    </row>
    <row r="755" spans="4:11" ht="15.6" customHeight="1">
      <c r="D755" s="37">
        <v>753</v>
      </c>
      <c r="E755" s="61">
        <v>4130</v>
      </c>
      <c r="F755" s="62" t="s">
        <v>10023</v>
      </c>
      <c r="G755" s="62" t="s">
        <v>8644</v>
      </c>
      <c r="H755" s="62" t="s">
        <v>10024</v>
      </c>
      <c r="I755" s="61">
        <v>2</v>
      </c>
      <c r="J755" s="57">
        <v>44733</v>
      </c>
      <c r="K755" s="64"/>
    </row>
    <row r="756" spans="4:11" ht="15.6" customHeight="1">
      <c r="D756" s="37">
        <v>754</v>
      </c>
      <c r="E756" s="61">
        <v>2506</v>
      </c>
      <c r="F756" s="62" t="s">
        <v>10025</v>
      </c>
      <c r="G756" s="62" t="s">
        <v>8525</v>
      </c>
      <c r="H756" s="62" t="s">
        <v>9158</v>
      </c>
      <c r="I756" s="61">
        <v>2</v>
      </c>
      <c r="J756" s="57">
        <v>44734</v>
      </c>
      <c r="K756" s="63"/>
    </row>
    <row r="757" spans="4:11" ht="15.6" customHeight="1">
      <c r="D757" s="37">
        <v>755</v>
      </c>
      <c r="E757" s="61">
        <v>2797</v>
      </c>
      <c r="F757" s="62" t="s">
        <v>10026</v>
      </c>
      <c r="G757" s="62" t="s">
        <v>8525</v>
      </c>
      <c r="H757" s="62" t="s">
        <v>9158</v>
      </c>
      <c r="I757" s="61">
        <v>2</v>
      </c>
      <c r="J757" s="57">
        <v>44734</v>
      </c>
      <c r="K757" s="63"/>
    </row>
    <row r="758" spans="4:11" ht="15.6" customHeight="1">
      <c r="D758" s="37">
        <v>756</v>
      </c>
      <c r="E758" s="61">
        <v>2690</v>
      </c>
      <c r="F758" s="62" t="s">
        <v>10027</v>
      </c>
      <c r="G758" s="62" t="s">
        <v>8525</v>
      </c>
      <c r="H758" s="62" t="s">
        <v>9158</v>
      </c>
      <c r="I758" s="61">
        <v>2</v>
      </c>
      <c r="J758" s="57">
        <v>44734</v>
      </c>
      <c r="K758" s="63"/>
    </row>
    <row r="759" spans="4:11" ht="15.6" customHeight="1">
      <c r="D759" s="37">
        <v>757</v>
      </c>
      <c r="E759" s="61">
        <v>3929</v>
      </c>
      <c r="F759" s="62" t="s">
        <v>10028</v>
      </c>
      <c r="G759" s="62" t="s">
        <v>7158</v>
      </c>
      <c r="H759" s="62" t="s">
        <v>6</v>
      </c>
      <c r="I759" s="61">
        <v>2</v>
      </c>
      <c r="J759" s="57">
        <v>44734</v>
      </c>
      <c r="K759" s="63"/>
    </row>
    <row r="760" spans="4:11" ht="15.6" customHeight="1">
      <c r="D760" s="37">
        <v>758</v>
      </c>
      <c r="E760" s="61">
        <v>2958</v>
      </c>
      <c r="F760" s="62" t="s">
        <v>1808</v>
      </c>
      <c r="G760" s="62" t="s">
        <v>7158</v>
      </c>
      <c r="H760" s="62" t="s">
        <v>6</v>
      </c>
      <c r="I760" s="61">
        <v>2</v>
      </c>
      <c r="J760" s="57">
        <v>44734</v>
      </c>
      <c r="K760" s="63"/>
    </row>
    <row r="761" spans="4:11" ht="15.6" customHeight="1">
      <c r="D761" s="37">
        <v>759</v>
      </c>
      <c r="E761" s="61" t="s">
        <v>9272</v>
      </c>
      <c r="F761" s="62" t="s">
        <v>9273</v>
      </c>
      <c r="G761" s="62" t="s">
        <v>7158</v>
      </c>
      <c r="H761" s="62" t="s">
        <v>6</v>
      </c>
      <c r="I761" s="61">
        <v>2</v>
      </c>
      <c r="J761" s="57">
        <v>44734</v>
      </c>
      <c r="K761" s="63"/>
    </row>
    <row r="762" spans="4:11" ht="15.6" customHeight="1">
      <c r="D762" s="37">
        <v>760</v>
      </c>
      <c r="E762" s="61">
        <v>4579</v>
      </c>
      <c r="F762" s="62" t="s">
        <v>10029</v>
      </c>
      <c r="G762" s="62" t="s">
        <v>8581</v>
      </c>
      <c r="H762" s="62" t="s">
        <v>9189</v>
      </c>
      <c r="I762" s="61">
        <v>2</v>
      </c>
      <c r="J762" s="57">
        <v>44734</v>
      </c>
      <c r="K762" s="63"/>
    </row>
    <row r="763" spans="4:11" ht="15.6" customHeight="1">
      <c r="D763" s="37">
        <v>761</v>
      </c>
      <c r="E763" s="61">
        <v>2002</v>
      </c>
      <c r="F763" s="62" t="s">
        <v>10030</v>
      </c>
      <c r="G763" s="62" t="s">
        <v>8581</v>
      </c>
      <c r="H763" s="62" t="s">
        <v>9189</v>
      </c>
      <c r="I763" s="61">
        <v>2</v>
      </c>
      <c r="J763" s="57">
        <v>44734</v>
      </c>
      <c r="K763" s="63"/>
    </row>
    <row r="764" spans="4:11" ht="15.6" customHeight="1">
      <c r="D764" s="37">
        <v>762</v>
      </c>
      <c r="E764" s="61" t="s">
        <v>10031</v>
      </c>
      <c r="F764" s="62" t="s">
        <v>10032</v>
      </c>
      <c r="G764" s="62" t="s">
        <v>8546</v>
      </c>
      <c r="H764" s="62" t="s">
        <v>10033</v>
      </c>
      <c r="I764" s="61">
        <v>2</v>
      </c>
      <c r="J764" s="57">
        <v>44734</v>
      </c>
      <c r="K764" s="63"/>
    </row>
    <row r="765" spans="4:11" ht="15.6" customHeight="1">
      <c r="D765" s="37">
        <v>763</v>
      </c>
      <c r="E765" s="61" t="s">
        <v>10034</v>
      </c>
      <c r="F765" s="62" t="s">
        <v>10035</v>
      </c>
      <c r="G765" s="62" t="s">
        <v>8546</v>
      </c>
      <c r="H765" s="62" t="s">
        <v>10033</v>
      </c>
      <c r="I765" s="61">
        <v>2</v>
      </c>
      <c r="J765" s="57">
        <v>44734</v>
      </c>
      <c r="K765" s="63"/>
    </row>
    <row r="766" spans="4:11" ht="15.6" customHeight="1">
      <c r="D766" s="37">
        <v>764</v>
      </c>
      <c r="E766" s="61">
        <v>4798</v>
      </c>
      <c r="F766" s="62" t="s">
        <v>10036</v>
      </c>
      <c r="G766" s="62" t="s">
        <v>8644</v>
      </c>
      <c r="H766" s="62" t="s">
        <v>10037</v>
      </c>
      <c r="I766" s="61">
        <v>2</v>
      </c>
      <c r="J766" s="57">
        <v>44734</v>
      </c>
      <c r="K766" s="63"/>
    </row>
    <row r="767" spans="4:11" ht="15.6" customHeight="1">
      <c r="D767" s="37">
        <v>765</v>
      </c>
      <c r="E767" s="61">
        <v>3395</v>
      </c>
      <c r="F767" s="62" t="s">
        <v>10038</v>
      </c>
      <c r="G767" s="62" t="s">
        <v>8525</v>
      </c>
      <c r="H767" s="62" t="s">
        <v>9158</v>
      </c>
      <c r="I767" s="61">
        <v>2</v>
      </c>
      <c r="J767" s="57">
        <v>44735</v>
      </c>
      <c r="K767" s="63"/>
    </row>
    <row r="768" spans="4:11" ht="15.6" customHeight="1">
      <c r="D768" s="37">
        <v>766</v>
      </c>
      <c r="E768" s="61">
        <v>3536</v>
      </c>
      <c r="F768" s="62" t="s">
        <v>10039</v>
      </c>
      <c r="G768" s="62" t="s">
        <v>8525</v>
      </c>
      <c r="H768" s="62" t="s">
        <v>9158</v>
      </c>
      <c r="I768" s="61">
        <v>2</v>
      </c>
      <c r="J768" s="57">
        <v>44735</v>
      </c>
      <c r="K768" s="63"/>
    </row>
    <row r="769" spans="4:11" ht="15.6" customHeight="1">
      <c r="D769" s="37">
        <v>767</v>
      </c>
      <c r="E769" s="61">
        <v>3656</v>
      </c>
      <c r="F769" s="62" t="s">
        <v>10040</v>
      </c>
      <c r="G769" s="62" t="s">
        <v>8525</v>
      </c>
      <c r="H769" s="62" t="s">
        <v>9158</v>
      </c>
      <c r="I769" s="61">
        <v>2</v>
      </c>
      <c r="J769" s="57">
        <v>44735</v>
      </c>
      <c r="K769" s="63"/>
    </row>
    <row r="770" spans="4:11" ht="15.6" customHeight="1">
      <c r="D770" s="37">
        <v>768</v>
      </c>
      <c r="E770" s="61">
        <v>4923</v>
      </c>
      <c r="F770" s="62" t="s">
        <v>1975</v>
      </c>
      <c r="G770" s="62" t="s">
        <v>7158</v>
      </c>
      <c r="H770" s="62" t="s">
        <v>10041</v>
      </c>
      <c r="I770" s="61">
        <v>2</v>
      </c>
      <c r="J770" s="57">
        <v>44735</v>
      </c>
      <c r="K770" s="63"/>
    </row>
    <row r="771" spans="4:11" ht="15.6" customHeight="1">
      <c r="D771" s="37">
        <v>769</v>
      </c>
      <c r="E771" s="61">
        <v>2301</v>
      </c>
      <c r="F771" s="62" t="s">
        <v>10042</v>
      </c>
      <c r="G771" s="62" t="s">
        <v>7158</v>
      </c>
      <c r="H771" s="62" t="s">
        <v>6</v>
      </c>
      <c r="I771" s="61">
        <v>2</v>
      </c>
      <c r="J771" s="57">
        <v>44735</v>
      </c>
      <c r="K771" s="63"/>
    </row>
    <row r="772" spans="4:11" ht="15.6" customHeight="1">
      <c r="D772" s="37">
        <v>770</v>
      </c>
      <c r="E772" s="61">
        <v>4036</v>
      </c>
      <c r="F772" s="62" t="s">
        <v>10043</v>
      </c>
      <c r="G772" s="62" t="s">
        <v>7158</v>
      </c>
      <c r="H772" s="62" t="s">
        <v>6</v>
      </c>
      <c r="I772" s="61">
        <v>2</v>
      </c>
      <c r="J772" s="57">
        <v>44735</v>
      </c>
      <c r="K772" s="63"/>
    </row>
    <row r="773" spans="4:11" ht="15.6" customHeight="1">
      <c r="D773" s="37">
        <v>771</v>
      </c>
      <c r="E773" s="61">
        <v>3179</v>
      </c>
      <c r="F773" s="62" t="s">
        <v>10044</v>
      </c>
      <c r="G773" s="62" t="s">
        <v>8581</v>
      </c>
      <c r="H773" s="62" t="s">
        <v>9189</v>
      </c>
      <c r="I773" s="61">
        <v>2</v>
      </c>
      <c r="J773" s="57">
        <v>44735</v>
      </c>
      <c r="K773" s="63"/>
    </row>
    <row r="774" spans="4:11" ht="15.6" customHeight="1">
      <c r="D774" s="37">
        <v>772</v>
      </c>
      <c r="E774" s="61">
        <v>4090</v>
      </c>
      <c r="F774" s="62" t="s">
        <v>10045</v>
      </c>
      <c r="G774" s="62" t="s">
        <v>8581</v>
      </c>
      <c r="H774" s="62" t="s">
        <v>9189</v>
      </c>
      <c r="I774" s="61">
        <v>2</v>
      </c>
      <c r="J774" s="57">
        <v>44735</v>
      </c>
      <c r="K774" s="63"/>
    </row>
    <row r="775" spans="4:11" ht="15.6" customHeight="1">
      <c r="D775" s="37">
        <v>773</v>
      </c>
      <c r="E775" s="61" t="s">
        <v>10046</v>
      </c>
      <c r="F775" s="62" t="s">
        <v>10047</v>
      </c>
      <c r="G775" s="62" t="s">
        <v>8581</v>
      </c>
      <c r="H775" s="62" t="s">
        <v>8810</v>
      </c>
      <c r="I775" s="61">
        <v>2</v>
      </c>
      <c r="J775" s="57">
        <v>44735</v>
      </c>
      <c r="K775" s="63"/>
    </row>
    <row r="776" spans="4:11" ht="15.6" customHeight="1">
      <c r="D776" s="37">
        <v>774</v>
      </c>
      <c r="E776" s="61">
        <v>2686</v>
      </c>
      <c r="F776" s="62" t="s">
        <v>10048</v>
      </c>
      <c r="G776" s="62" t="s">
        <v>8581</v>
      </c>
      <c r="H776" s="62" t="s">
        <v>10049</v>
      </c>
      <c r="I776" s="61">
        <v>2</v>
      </c>
      <c r="J776" s="57">
        <v>44735</v>
      </c>
      <c r="K776" s="63"/>
    </row>
    <row r="777" spans="4:11" ht="15.6" customHeight="1">
      <c r="D777" s="37">
        <v>775</v>
      </c>
      <c r="E777" s="61">
        <v>4638</v>
      </c>
      <c r="F777" s="62" t="s">
        <v>10050</v>
      </c>
      <c r="G777" s="62" t="s">
        <v>8644</v>
      </c>
      <c r="H777" s="62" t="s">
        <v>8744</v>
      </c>
      <c r="I777" s="61">
        <v>2</v>
      </c>
      <c r="J777" s="57">
        <v>44735</v>
      </c>
      <c r="K777" s="63"/>
    </row>
    <row r="778" spans="4:11" ht="15.6" customHeight="1">
      <c r="D778" s="37">
        <v>776</v>
      </c>
      <c r="E778" s="61">
        <v>4740</v>
      </c>
      <c r="F778" s="62" t="s">
        <v>10051</v>
      </c>
      <c r="G778" s="62" t="s">
        <v>8525</v>
      </c>
      <c r="H778" s="62" t="s">
        <v>9158</v>
      </c>
      <c r="I778" s="61">
        <v>2</v>
      </c>
      <c r="J778" s="57">
        <v>44736</v>
      </c>
      <c r="K778" s="63"/>
    </row>
    <row r="779" spans="4:11" ht="15.6" customHeight="1">
      <c r="D779" s="37">
        <v>777</v>
      </c>
      <c r="E779" s="61">
        <v>4865</v>
      </c>
      <c r="F779" s="62" t="s">
        <v>10052</v>
      </c>
      <c r="G779" s="62" t="s">
        <v>8525</v>
      </c>
      <c r="H779" s="62" t="s">
        <v>9158</v>
      </c>
      <c r="I779" s="61">
        <v>2</v>
      </c>
      <c r="J779" s="57">
        <v>44736</v>
      </c>
      <c r="K779" s="63"/>
    </row>
    <row r="780" spans="4:11" ht="15.6" customHeight="1">
      <c r="D780" s="37">
        <v>778</v>
      </c>
      <c r="E780" s="61">
        <v>4969</v>
      </c>
      <c r="F780" s="62" t="s">
        <v>9061</v>
      </c>
      <c r="G780" s="62" t="s">
        <v>8525</v>
      </c>
      <c r="H780" s="62" t="s">
        <v>9158</v>
      </c>
      <c r="I780" s="61">
        <v>2</v>
      </c>
      <c r="J780" s="57">
        <v>44736</v>
      </c>
      <c r="K780" s="63"/>
    </row>
    <row r="781" spans="4:11" ht="15.6" customHeight="1">
      <c r="D781" s="37">
        <v>779</v>
      </c>
      <c r="E781" s="61">
        <v>4528</v>
      </c>
      <c r="F781" s="62" t="s">
        <v>1756</v>
      </c>
      <c r="G781" s="62" t="s">
        <v>7158</v>
      </c>
      <c r="H781" s="62" t="s">
        <v>5</v>
      </c>
      <c r="I781" s="61">
        <v>2</v>
      </c>
      <c r="J781" s="57">
        <v>44736</v>
      </c>
      <c r="K781" s="63"/>
    </row>
    <row r="782" spans="4:11" ht="15.6" customHeight="1">
      <c r="D782" s="37">
        <v>780</v>
      </c>
      <c r="E782" s="61">
        <v>4259</v>
      </c>
      <c r="F782" s="62" t="s">
        <v>1751</v>
      </c>
      <c r="G782" s="62" t="s">
        <v>7158</v>
      </c>
      <c r="H782" s="62" t="s">
        <v>5</v>
      </c>
      <c r="I782" s="61">
        <v>2</v>
      </c>
      <c r="J782" s="57">
        <v>44736</v>
      </c>
      <c r="K782" s="63"/>
    </row>
    <row r="783" spans="4:11" ht="15.6" customHeight="1">
      <c r="D783" s="37">
        <v>781</v>
      </c>
      <c r="E783" s="61">
        <v>4764</v>
      </c>
      <c r="F783" s="62" t="s">
        <v>1737</v>
      </c>
      <c r="G783" s="62" t="s">
        <v>7158</v>
      </c>
      <c r="H783" s="62" t="s">
        <v>5</v>
      </c>
      <c r="I783" s="61">
        <v>2</v>
      </c>
      <c r="J783" s="57">
        <v>44736</v>
      </c>
      <c r="K783" s="63"/>
    </row>
    <row r="784" spans="4:11" ht="15.6" customHeight="1">
      <c r="D784" s="37">
        <v>782</v>
      </c>
      <c r="E784" s="61">
        <v>2306</v>
      </c>
      <c r="F784" s="62" t="s">
        <v>10053</v>
      </c>
      <c r="G784" s="62" t="s">
        <v>7158</v>
      </c>
      <c r="H784" s="62" t="s">
        <v>5</v>
      </c>
      <c r="I784" s="61">
        <v>2</v>
      </c>
      <c r="J784" s="57">
        <v>44736</v>
      </c>
      <c r="K784" s="63"/>
    </row>
    <row r="785" spans="4:11" ht="15.6" customHeight="1">
      <c r="D785" s="37">
        <v>783</v>
      </c>
      <c r="E785" s="61">
        <v>4043</v>
      </c>
      <c r="F785" s="62" t="s">
        <v>10054</v>
      </c>
      <c r="G785" s="62" t="s">
        <v>8581</v>
      </c>
      <c r="H785" s="62" t="s">
        <v>9189</v>
      </c>
      <c r="I785" s="61">
        <v>2</v>
      </c>
      <c r="J785" s="57">
        <v>44736</v>
      </c>
      <c r="K785" s="63"/>
    </row>
    <row r="786" spans="4:11" ht="15.6" customHeight="1">
      <c r="D786" s="37">
        <v>784</v>
      </c>
      <c r="E786" s="61">
        <v>4380</v>
      </c>
      <c r="F786" s="62" t="s">
        <v>10055</v>
      </c>
      <c r="G786" s="62" t="s">
        <v>7158</v>
      </c>
      <c r="H786" s="62" t="s">
        <v>9919</v>
      </c>
      <c r="I786" s="61">
        <v>2</v>
      </c>
      <c r="J786" s="57">
        <v>44739</v>
      </c>
      <c r="K786" s="63"/>
    </row>
    <row r="787" spans="4:11" ht="15.6" customHeight="1">
      <c r="D787" s="37">
        <v>785</v>
      </c>
      <c r="E787" s="61">
        <v>4453</v>
      </c>
      <c r="F787" s="62" t="s">
        <v>10056</v>
      </c>
      <c r="G787" s="62" t="s">
        <v>7158</v>
      </c>
      <c r="H787" s="62" t="s">
        <v>9919</v>
      </c>
      <c r="I787" s="61">
        <v>2</v>
      </c>
      <c r="J787" s="57">
        <v>44739</v>
      </c>
      <c r="K787" s="63"/>
    </row>
    <row r="788" spans="4:11" ht="15.6" customHeight="1">
      <c r="D788" s="37">
        <v>786</v>
      </c>
      <c r="E788" s="61">
        <v>4642</v>
      </c>
      <c r="F788" s="62" t="s">
        <v>10057</v>
      </c>
      <c r="G788" s="62" t="s">
        <v>7158</v>
      </c>
      <c r="H788" s="62" t="s">
        <v>9919</v>
      </c>
      <c r="I788" s="61">
        <v>2</v>
      </c>
      <c r="J788" s="57">
        <v>44739</v>
      </c>
      <c r="K788" s="63"/>
    </row>
    <row r="789" spans="4:11" ht="15.6" customHeight="1">
      <c r="D789" s="37">
        <v>787</v>
      </c>
      <c r="E789" s="61">
        <v>4422</v>
      </c>
      <c r="F789" s="62" t="s">
        <v>595</v>
      </c>
      <c r="G789" s="62" t="s">
        <v>7158</v>
      </c>
      <c r="H789" s="62" t="s">
        <v>14</v>
      </c>
      <c r="I789" s="61">
        <v>2</v>
      </c>
      <c r="J789" s="57">
        <v>44739</v>
      </c>
      <c r="K789" s="63"/>
    </row>
    <row r="790" spans="4:11" ht="15.6" customHeight="1">
      <c r="D790" s="37">
        <v>788</v>
      </c>
      <c r="E790" s="61">
        <v>2403</v>
      </c>
      <c r="F790" s="62" t="s">
        <v>8123</v>
      </c>
      <c r="G790" s="62" t="s">
        <v>7158</v>
      </c>
      <c r="H790" s="62" t="s">
        <v>14</v>
      </c>
      <c r="I790" s="61">
        <v>2</v>
      </c>
      <c r="J790" s="57">
        <v>44739</v>
      </c>
      <c r="K790" s="63"/>
    </row>
    <row r="791" spans="4:11" ht="15.6" customHeight="1">
      <c r="D791" s="37">
        <v>789</v>
      </c>
      <c r="E791" s="61" t="s">
        <v>8623</v>
      </c>
      <c r="F791" s="62" t="s">
        <v>10058</v>
      </c>
      <c r="G791" s="62" t="s">
        <v>8555</v>
      </c>
      <c r="H791" s="62" t="s">
        <v>10059</v>
      </c>
      <c r="I791" s="61">
        <v>2</v>
      </c>
      <c r="J791" s="57">
        <v>44739</v>
      </c>
      <c r="K791" s="63"/>
    </row>
    <row r="792" spans="4:11" ht="15.6" customHeight="1">
      <c r="D792" s="37">
        <v>790</v>
      </c>
      <c r="E792" s="61">
        <v>4705</v>
      </c>
      <c r="F792" s="62" t="s">
        <v>10060</v>
      </c>
      <c r="G792" s="62" t="s">
        <v>8555</v>
      </c>
      <c r="H792" s="62" t="s">
        <v>10059</v>
      </c>
      <c r="I792" s="61">
        <v>2</v>
      </c>
      <c r="J792" s="57">
        <v>44739</v>
      </c>
      <c r="K792" s="63"/>
    </row>
    <row r="793" spans="4:11" ht="15.6" customHeight="1">
      <c r="D793" s="37">
        <v>791</v>
      </c>
      <c r="E793" s="61">
        <v>3093</v>
      </c>
      <c r="F793" s="62" t="s">
        <v>10061</v>
      </c>
      <c r="G793" s="62" t="s">
        <v>8555</v>
      </c>
      <c r="H793" s="62" t="s">
        <v>10059</v>
      </c>
      <c r="I793" s="61">
        <v>2</v>
      </c>
      <c r="J793" s="57">
        <v>44739</v>
      </c>
      <c r="K793" s="63"/>
    </row>
    <row r="794" spans="4:11" ht="15.6" customHeight="1">
      <c r="D794" s="37">
        <v>792</v>
      </c>
      <c r="E794" s="61">
        <v>3648</v>
      </c>
      <c r="F794" s="62" t="s">
        <v>10062</v>
      </c>
      <c r="G794" s="62" t="s">
        <v>8546</v>
      </c>
      <c r="H794" s="62" t="s">
        <v>10033</v>
      </c>
      <c r="I794" s="61">
        <v>2</v>
      </c>
      <c r="J794" s="57">
        <v>44739</v>
      </c>
      <c r="K794" s="63"/>
    </row>
    <row r="795" spans="4:11" ht="15.6" customHeight="1">
      <c r="D795" s="37">
        <v>793</v>
      </c>
      <c r="E795" s="61">
        <v>3987</v>
      </c>
      <c r="F795" s="62" t="s">
        <v>10063</v>
      </c>
      <c r="G795" s="62" t="s">
        <v>8546</v>
      </c>
      <c r="H795" s="62" t="s">
        <v>10033</v>
      </c>
      <c r="I795" s="61">
        <v>2</v>
      </c>
      <c r="J795" s="57">
        <v>44739</v>
      </c>
      <c r="K795" s="63"/>
    </row>
    <row r="796" spans="4:11" ht="15.6" customHeight="1">
      <c r="D796" s="37">
        <v>794</v>
      </c>
      <c r="E796" s="61">
        <v>4207</v>
      </c>
      <c r="F796" s="62" t="s">
        <v>10064</v>
      </c>
      <c r="G796" s="62" t="s">
        <v>8546</v>
      </c>
      <c r="H796" s="62" t="s">
        <v>10033</v>
      </c>
      <c r="I796" s="61">
        <v>2</v>
      </c>
      <c r="J796" s="57">
        <v>44739</v>
      </c>
      <c r="K796" s="63"/>
    </row>
    <row r="797" spans="4:11" ht="15.6" customHeight="1">
      <c r="D797" s="37">
        <v>795</v>
      </c>
      <c r="E797" s="61">
        <v>4635</v>
      </c>
      <c r="F797" s="62" t="s">
        <v>10065</v>
      </c>
      <c r="G797" s="62" t="s">
        <v>8583</v>
      </c>
      <c r="H797" s="62" t="s">
        <v>10066</v>
      </c>
      <c r="I797" s="61">
        <v>2</v>
      </c>
      <c r="J797" s="57">
        <v>44739</v>
      </c>
      <c r="K797" s="64"/>
    </row>
    <row r="798" spans="4:11" ht="15.6" customHeight="1">
      <c r="D798" s="37">
        <v>796</v>
      </c>
      <c r="E798" s="61">
        <v>4037</v>
      </c>
      <c r="F798" s="62" t="s">
        <v>10067</v>
      </c>
      <c r="G798" s="62" t="s">
        <v>8583</v>
      </c>
      <c r="H798" s="62" t="s">
        <v>10066</v>
      </c>
      <c r="I798" s="61">
        <v>2</v>
      </c>
      <c r="J798" s="57">
        <v>44739</v>
      </c>
      <c r="K798" s="64"/>
    </row>
    <row r="799" spans="4:11" ht="15.6" customHeight="1">
      <c r="D799" s="37">
        <v>797</v>
      </c>
      <c r="E799" s="61">
        <v>2545</v>
      </c>
      <c r="F799" s="62" t="s">
        <v>10068</v>
      </c>
      <c r="G799" s="62" t="s">
        <v>8583</v>
      </c>
      <c r="H799" s="62" t="s">
        <v>10066</v>
      </c>
      <c r="I799" s="61">
        <v>2</v>
      </c>
      <c r="J799" s="57">
        <v>44739</v>
      </c>
      <c r="K799" s="65"/>
    </row>
    <row r="800" spans="4:11" ht="15.6" customHeight="1">
      <c r="D800" s="37">
        <v>798</v>
      </c>
      <c r="E800" s="61">
        <v>4886</v>
      </c>
      <c r="F800" s="62" t="s">
        <v>10069</v>
      </c>
      <c r="G800" s="62" t="s">
        <v>7158</v>
      </c>
      <c r="H800" s="62" t="s">
        <v>9919</v>
      </c>
      <c r="I800" s="61">
        <v>2</v>
      </c>
      <c r="J800" s="57">
        <v>44740</v>
      </c>
      <c r="K800" s="65"/>
    </row>
    <row r="801" spans="4:11" ht="15.6" customHeight="1">
      <c r="D801" s="37">
        <v>799</v>
      </c>
      <c r="E801" s="61">
        <v>4989</v>
      </c>
      <c r="F801" s="62" t="s">
        <v>10070</v>
      </c>
      <c r="G801" s="62" t="s">
        <v>7158</v>
      </c>
      <c r="H801" s="62" t="s">
        <v>9919</v>
      </c>
      <c r="I801" s="61">
        <v>2</v>
      </c>
      <c r="J801" s="57">
        <v>44740</v>
      </c>
      <c r="K801" s="57"/>
    </row>
    <row r="802" spans="4:11" ht="15.6" customHeight="1">
      <c r="D802" s="37">
        <v>800</v>
      </c>
      <c r="E802" s="61">
        <v>3497</v>
      </c>
      <c r="F802" s="62" t="s">
        <v>10071</v>
      </c>
      <c r="G802" s="62" t="s">
        <v>8525</v>
      </c>
      <c r="H802" s="62" t="s">
        <v>8692</v>
      </c>
      <c r="I802" s="61">
        <v>2</v>
      </c>
      <c r="J802" s="57">
        <v>44740</v>
      </c>
      <c r="K802" s="63"/>
    </row>
    <row r="803" spans="4:11" ht="15.6" customHeight="1">
      <c r="D803" s="37">
        <v>801</v>
      </c>
      <c r="E803" s="61">
        <v>3965</v>
      </c>
      <c r="F803" s="62" t="s">
        <v>1077</v>
      </c>
      <c r="G803" s="62" t="s">
        <v>7158</v>
      </c>
      <c r="H803" s="62" t="s">
        <v>14</v>
      </c>
      <c r="I803" s="61">
        <v>2</v>
      </c>
      <c r="J803" s="57">
        <v>44740</v>
      </c>
      <c r="K803" s="64"/>
    </row>
    <row r="804" spans="4:11" ht="15.6" customHeight="1">
      <c r="D804" s="37">
        <v>802</v>
      </c>
      <c r="E804" s="61">
        <v>3962</v>
      </c>
      <c r="F804" s="62" t="s">
        <v>10072</v>
      </c>
      <c r="G804" s="62" t="s">
        <v>7158</v>
      </c>
      <c r="H804" s="62" t="s">
        <v>14</v>
      </c>
      <c r="I804" s="61">
        <v>2</v>
      </c>
      <c r="J804" s="57">
        <v>44740</v>
      </c>
      <c r="K804" s="64"/>
    </row>
    <row r="805" spans="4:11" ht="15.6" customHeight="1">
      <c r="D805" s="37">
        <v>803</v>
      </c>
      <c r="E805" s="61" t="s">
        <v>92</v>
      </c>
      <c r="F805" s="62" t="s">
        <v>10073</v>
      </c>
      <c r="G805" s="62" t="s">
        <v>7158</v>
      </c>
      <c r="H805" s="62" t="s">
        <v>14</v>
      </c>
      <c r="I805" s="61">
        <v>2</v>
      </c>
      <c r="J805" s="57">
        <v>44740</v>
      </c>
      <c r="K805" s="63"/>
    </row>
    <row r="806" spans="4:11" ht="15.6" customHeight="1">
      <c r="D806" s="37">
        <v>804</v>
      </c>
      <c r="E806" s="61">
        <v>4622</v>
      </c>
      <c r="F806" s="62" t="s">
        <v>10074</v>
      </c>
      <c r="G806" s="62" t="s">
        <v>8555</v>
      </c>
      <c r="H806" s="62" t="s">
        <v>10059</v>
      </c>
      <c r="I806" s="61">
        <v>2</v>
      </c>
      <c r="J806" s="57">
        <v>44740</v>
      </c>
      <c r="K806" s="63"/>
    </row>
    <row r="807" spans="4:11" ht="15.6" customHeight="1">
      <c r="D807" s="37">
        <v>805</v>
      </c>
      <c r="E807" s="61">
        <v>4695</v>
      </c>
      <c r="F807" s="62" t="s">
        <v>10075</v>
      </c>
      <c r="G807" s="62" t="s">
        <v>8555</v>
      </c>
      <c r="H807" s="62" t="s">
        <v>10059</v>
      </c>
      <c r="I807" s="61">
        <v>2</v>
      </c>
      <c r="J807" s="57">
        <v>44740</v>
      </c>
      <c r="K807" s="63"/>
    </row>
    <row r="808" spans="4:11" ht="15.6" customHeight="1">
      <c r="D808" s="37">
        <v>806</v>
      </c>
      <c r="E808" s="61">
        <v>4288</v>
      </c>
      <c r="F808" s="62" t="s">
        <v>10076</v>
      </c>
      <c r="G808" s="62" t="s">
        <v>8546</v>
      </c>
      <c r="H808" s="62" t="s">
        <v>10033</v>
      </c>
      <c r="I808" s="61">
        <v>2</v>
      </c>
      <c r="J808" s="57">
        <v>44740</v>
      </c>
      <c r="K808" s="63"/>
    </row>
    <row r="809" spans="4:11" ht="15.6" customHeight="1">
      <c r="D809" s="37">
        <v>807</v>
      </c>
      <c r="E809" s="61">
        <v>4604</v>
      </c>
      <c r="F809" s="62" t="s">
        <v>10077</v>
      </c>
      <c r="G809" s="62" t="s">
        <v>8546</v>
      </c>
      <c r="H809" s="62" t="s">
        <v>10033</v>
      </c>
      <c r="I809" s="61">
        <v>2</v>
      </c>
      <c r="J809" s="57">
        <v>44740</v>
      </c>
      <c r="K809" s="64"/>
    </row>
    <row r="810" spans="4:11" ht="15.6" customHeight="1">
      <c r="D810" s="37">
        <v>808</v>
      </c>
      <c r="E810" s="61">
        <v>2875</v>
      </c>
      <c r="F810" s="62" t="s">
        <v>10078</v>
      </c>
      <c r="G810" s="62" t="s">
        <v>8609</v>
      </c>
      <c r="H810" s="62" t="s">
        <v>8955</v>
      </c>
      <c r="I810" s="61">
        <v>2</v>
      </c>
      <c r="J810" s="57">
        <v>44740</v>
      </c>
      <c r="K810" s="63"/>
    </row>
    <row r="811" spans="4:11" ht="15.6" customHeight="1">
      <c r="D811" s="37">
        <v>809</v>
      </c>
      <c r="E811" s="61">
        <v>4747</v>
      </c>
      <c r="F811" s="62" t="s">
        <v>10079</v>
      </c>
      <c r="G811" s="62" t="s">
        <v>8555</v>
      </c>
      <c r="H811" s="62" t="s">
        <v>10059</v>
      </c>
      <c r="I811" s="61">
        <v>2</v>
      </c>
      <c r="J811" s="57">
        <v>44740</v>
      </c>
    </row>
    <row r="812" spans="4:11" ht="15.6" customHeight="1">
      <c r="D812" s="37">
        <v>810</v>
      </c>
      <c r="E812" s="61">
        <v>3761</v>
      </c>
      <c r="F812" s="62" t="s">
        <v>10080</v>
      </c>
      <c r="G812" s="62" t="s">
        <v>8525</v>
      </c>
      <c r="H812" s="62" t="s">
        <v>8692</v>
      </c>
      <c r="I812" s="61">
        <v>2</v>
      </c>
      <c r="J812" s="57">
        <v>44741</v>
      </c>
      <c r="K812" s="63"/>
    </row>
    <row r="813" spans="4:11" ht="15.6" customHeight="1">
      <c r="D813" s="37">
        <v>811</v>
      </c>
      <c r="E813" s="61">
        <v>3908</v>
      </c>
      <c r="F813" s="62" t="s">
        <v>10081</v>
      </c>
      <c r="G813" s="62" t="s">
        <v>8525</v>
      </c>
      <c r="H813" s="62" t="s">
        <v>8692</v>
      </c>
      <c r="I813" s="61">
        <v>2</v>
      </c>
      <c r="J813" s="57">
        <v>44741</v>
      </c>
      <c r="K813" s="63"/>
    </row>
    <row r="814" spans="4:11" ht="15.6" customHeight="1">
      <c r="D814" s="37">
        <v>812</v>
      </c>
      <c r="E814" s="61">
        <v>4082</v>
      </c>
      <c r="F814" s="62" t="s">
        <v>10082</v>
      </c>
      <c r="G814" s="62" t="s">
        <v>8525</v>
      </c>
      <c r="H814" s="62" t="s">
        <v>8692</v>
      </c>
      <c r="I814" s="61">
        <v>2</v>
      </c>
      <c r="J814" s="57">
        <v>44741</v>
      </c>
      <c r="K814" s="63"/>
    </row>
    <row r="815" spans="4:11" ht="15.6" customHeight="1">
      <c r="D815" s="37">
        <v>813</v>
      </c>
      <c r="E815" s="61">
        <v>2069</v>
      </c>
      <c r="F815" s="62" t="s">
        <v>10083</v>
      </c>
      <c r="G815" s="62" t="s">
        <v>7158</v>
      </c>
      <c r="H815" s="62" t="s">
        <v>14</v>
      </c>
      <c r="I815" s="61">
        <v>2</v>
      </c>
      <c r="J815" s="57">
        <v>44741</v>
      </c>
      <c r="K815" s="63"/>
    </row>
    <row r="816" spans="4:11" ht="15.6" customHeight="1">
      <c r="D816" s="37">
        <v>814</v>
      </c>
      <c r="E816" s="61">
        <v>4680</v>
      </c>
      <c r="F816" s="62" t="s">
        <v>1262</v>
      </c>
      <c r="G816" s="62" t="s">
        <v>7158</v>
      </c>
      <c r="H816" s="62" t="s">
        <v>14</v>
      </c>
      <c r="I816" s="61">
        <v>2</v>
      </c>
      <c r="J816" s="57">
        <v>44741</v>
      </c>
      <c r="K816" s="63"/>
    </row>
    <row r="817" spans="4:11" ht="15.6" customHeight="1">
      <c r="D817" s="37">
        <v>815</v>
      </c>
      <c r="E817" s="61">
        <v>2221</v>
      </c>
      <c r="F817" s="62" t="s">
        <v>10084</v>
      </c>
      <c r="G817" s="62" t="s">
        <v>7158</v>
      </c>
      <c r="H817" s="62" t="s">
        <v>14</v>
      </c>
      <c r="I817" s="61">
        <v>2</v>
      </c>
      <c r="J817" s="57">
        <v>44741</v>
      </c>
      <c r="K817" s="63"/>
    </row>
    <row r="818" spans="4:11" ht="15.6" customHeight="1">
      <c r="D818" s="37">
        <v>816</v>
      </c>
      <c r="E818" s="61">
        <v>4047</v>
      </c>
      <c r="F818" s="62" t="s">
        <v>10085</v>
      </c>
      <c r="G818" s="62" t="s">
        <v>8555</v>
      </c>
      <c r="H818" s="62" t="s">
        <v>10059</v>
      </c>
      <c r="I818" s="61">
        <v>2</v>
      </c>
      <c r="J818" s="57">
        <v>44741</v>
      </c>
      <c r="K818" s="63"/>
    </row>
    <row r="819" spans="4:11" ht="15.6" customHeight="1">
      <c r="D819" s="37">
        <v>817</v>
      </c>
      <c r="E819" s="61">
        <v>4533</v>
      </c>
      <c r="F819" s="62" t="s">
        <v>10086</v>
      </c>
      <c r="G819" s="62" t="s">
        <v>8555</v>
      </c>
      <c r="H819" s="62" t="s">
        <v>10059</v>
      </c>
      <c r="I819" s="61">
        <v>2</v>
      </c>
      <c r="J819" s="57">
        <v>44741</v>
      </c>
      <c r="K819" s="63"/>
    </row>
    <row r="820" spans="4:11" ht="15.6" customHeight="1">
      <c r="D820" s="37">
        <v>818</v>
      </c>
      <c r="E820" s="61">
        <v>3270</v>
      </c>
      <c r="F820" s="62" t="s">
        <v>10087</v>
      </c>
      <c r="G820" s="62" t="s">
        <v>8555</v>
      </c>
      <c r="H820" s="62" t="s">
        <v>10059</v>
      </c>
      <c r="I820" s="61">
        <v>2</v>
      </c>
      <c r="J820" s="57">
        <v>44741</v>
      </c>
      <c r="K820" s="63"/>
    </row>
    <row r="821" spans="4:11" ht="15.6" customHeight="1">
      <c r="D821" s="37">
        <v>819</v>
      </c>
      <c r="E821" s="61">
        <v>4780</v>
      </c>
      <c r="F821" s="62" t="s">
        <v>10088</v>
      </c>
      <c r="G821" s="62" t="s">
        <v>8609</v>
      </c>
      <c r="H821" s="62" t="s">
        <v>8955</v>
      </c>
      <c r="I821" s="61">
        <v>2</v>
      </c>
      <c r="J821" s="57">
        <v>44741</v>
      </c>
      <c r="K821" s="63"/>
    </row>
    <row r="822" spans="4:11" ht="15.6" customHeight="1">
      <c r="D822" s="37">
        <v>820</v>
      </c>
      <c r="E822" s="61">
        <v>4737</v>
      </c>
      <c r="F822" s="62" t="s">
        <v>10089</v>
      </c>
      <c r="G822" s="62" t="s">
        <v>8609</v>
      </c>
      <c r="H822" s="62" t="s">
        <v>8955</v>
      </c>
      <c r="I822" s="61">
        <v>2</v>
      </c>
      <c r="J822" s="57">
        <v>44741</v>
      </c>
      <c r="K822" s="63"/>
    </row>
    <row r="823" spans="4:11" ht="15.6" customHeight="1">
      <c r="D823" s="37">
        <v>821</v>
      </c>
      <c r="E823" s="61">
        <v>2626</v>
      </c>
      <c r="F823" s="62" t="s">
        <v>10090</v>
      </c>
      <c r="G823" s="62" t="s">
        <v>8609</v>
      </c>
      <c r="H823" s="62" t="s">
        <v>8701</v>
      </c>
      <c r="I823" s="61">
        <v>2</v>
      </c>
      <c r="J823" s="57">
        <v>44741</v>
      </c>
      <c r="K823" s="63"/>
    </row>
    <row r="824" spans="4:11" ht="15.6" customHeight="1">
      <c r="D824" s="37">
        <v>822</v>
      </c>
      <c r="E824" s="61">
        <v>4107</v>
      </c>
      <c r="F824" s="62" t="s">
        <v>10091</v>
      </c>
      <c r="G824" s="62" t="s">
        <v>8583</v>
      </c>
      <c r="H824" s="62" t="s">
        <v>10092</v>
      </c>
      <c r="I824" s="61">
        <v>2</v>
      </c>
      <c r="J824" s="57">
        <v>44741</v>
      </c>
      <c r="K824" s="63"/>
    </row>
    <row r="825" spans="4:11" ht="15.6" customHeight="1">
      <c r="D825" s="37">
        <v>823</v>
      </c>
      <c r="E825" s="61">
        <v>3989</v>
      </c>
      <c r="F825" s="62" t="s">
        <v>10093</v>
      </c>
      <c r="G825" s="62" t="s">
        <v>8583</v>
      </c>
      <c r="H825" s="62" t="s">
        <v>10094</v>
      </c>
      <c r="I825" s="61">
        <v>2</v>
      </c>
      <c r="J825" s="57">
        <v>44741</v>
      </c>
      <c r="K825" s="63"/>
    </row>
    <row r="826" spans="4:11" ht="15.6" customHeight="1">
      <c r="D826" s="37">
        <v>824</v>
      </c>
      <c r="E826" s="61">
        <v>4226</v>
      </c>
      <c r="F826" s="62" t="s">
        <v>10095</v>
      </c>
      <c r="G826" s="62" t="s">
        <v>8525</v>
      </c>
      <c r="H826" s="62" t="s">
        <v>8692</v>
      </c>
      <c r="I826" s="61">
        <v>2</v>
      </c>
      <c r="J826" s="57">
        <v>44742</v>
      </c>
      <c r="K826" s="63"/>
    </row>
    <row r="827" spans="4:11" ht="15.6" customHeight="1">
      <c r="D827" s="37">
        <v>825</v>
      </c>
      <c r="E827" s="61">
        <v>4249</v>
      </c>
      <c r="F827" s="62" t="s">
        <v>10096</v>
      </c>
      <c r="G827" s="62" t="s">
        <v>8525</v>
      </c>
      <c r="H827" s="62" t="s">
        <v>8692</v>
      </c>
      <c r="I827" s="61">
        <v>2</v>
      </c>
      <c r="J827" s="57">
        <v>44742</v>
      </c>
      <c r="K827" s="63"/>
    </row>
    <row r="828" spans="4:11" ht="15.6" customHeight="1">
      <c r="D828" s="37">
        <v>826</v>
      </c>
      <c r="E828" s="61">
        <v>2746</v>
      </c>
      <c r="F828" s="62" t="s">
        <v>7093</v>
      </c>
      <c r="G828" s="62" t="s">
        <v>7158</v>
      </c>
      <c r="H828" s="62" t="s">
        <v>14</v>
      </c>
      <c r="I828" s="61">
        <v>2</v>
      </c>
      <c r="J828" s="57">
        <v>44742</v>
      </c>
      <c r="K828" s="63"/>
    </row>
    <row r="829" spans="4:11" ht="15.6" customHeight="1">
      <c r="D829" s="37">
        <v>827</v>
      </c>
      <c r="E829" s="61">
        <v>3818</v>
      </c>
      <c r="F829" s="62" t="s">
        <v>10097</v>
      </c>
      <c r="G829" s="62" t="s">
        <v>7158</v>
      </c>
      <c r="H829" s="62" t="s">
        <v>14</v>
      </c>
      <c r="I829" s="61">
        <v>2</v>
      </c>
      <c r="J829" s="57">
        <v>44742</v>
      </c>
      <c r="K829" s="63"/>
    </row>
    <row r="830" spans="4:11" ht="15.6" customHeight="1">
      <c r="D830" s="37">
        <v>828</v>
      </c>
      <c r="E830" s="61">
        <v>4167</v>
      </c>
      <c r="F830" s="62" t="s">
        <v>2179</v>
      </c>
      <c r="G830" s="62" t="s">
        <v>7158</v>
      </c>
      <c r="H830" s="62" t="s">
        <v>14</v>
      </c>
      <c r="I830" s="61">
        <v>2</v>
      </c>
      <c r="J830" s="57">
        <v>44742</v>
      </c>
      <c r="K830" s="63"/>
    </row>
    <row r="831" spans="4:11" ht="15.6" customHeight="1">
      <c r="D831" s="37">
        <v>829</v>
      </c>
      <c r="E831" s="61">
        <v>3551</v>
      </c>
      <c r="F831" s="62" t="s">
        <v>8130</v>
      </c>
      <c r="G831" s="62" t="s">
        <v>7158</v>
      </c>
      <c r="H831" s="62" t="s">
        <v>14</v>
      </c>
      <c r="I831" s="61">
        <v>2</v>
      </c>
      <c r="J831" s="57">
        <v>44742</v>
      </c>
      <c r="K831" s="63"/>
    </row>
    <row r="832" spans="4:11" ht="15.6" customHeight="1">
      <c r="D832" s="37">
        <v>830</v>
      </c>
      <c r="E832" s="61">
        <v>4329</v>
      </c>
      <c r="F832" s="62" t="s">
        <v>10098</v>
      </c>
      <c r="G832" s="62" t="s">
        <v>8555</v>
      </c>
      <c r="H832" s="62" t="s">
        <v>10059</v>
      </c>
      <c r="I832" s="61">
        <v>2</v>
      </c>
      <c r="J832" s="57">
        <v>44742</v>
      </c>
      <c r="K832" s="63"/>
    </row>
    <row r="833" spans="4:11" ht="15.6" customHeight="1">
      <c r="D833" s="37">
        <v>831</v>
      </c>
      <c r="E833" s="61">
        <v>4373</v>
      </c>
      <c r="F833" s="62" t="s">
        <v>10099</v>
      </c>
      <c r="G833" s="62" t="s">
        <v>8555</v>
      </c>
      <c r="H833" s="62" t="s">
        <v>10059</v>
      </c>
      <c r="I833" s="61">
        <v>2</v>
      </c>
      <c r="J833" s="57">
        <v>44742</v>
      </c>
      <c r="K833" s="63"/>
    </row>
    <row r="834" spans="4:11" ht="15.6" customHeight="1">
      <c r="D834" s="37">
        <v>832</v>
      </c>
      <c r="E834" s="61">
        <v>4495</v>
      </c>
      <c r="F834" s="62" t="s">
        <v>10100</v>
      </c>
      <c r="G834" s="62" t="s">
        <v>8555</v>
      </c>
      <c r="H834" s="62" t="s">
        <v>10059</v>
      </c>
      <c r="I834" s="61">
        <v>2</v>
      </c>
      <c r="J834" s="57">
        <v>44742</v>
      </c>
      <c r="K834" s="63"/>
    </row>
    <row r="835" spans="4:11" ht="15.6" customHeight="1">
      <c r="D835" s="37">
        <v>833</v>
      </c>
      <c r="E835" s="61" t="s">
        <v>10101</v>
      </c>
      <c r="F835" s="62" t="s">
        <v>10102</v>
      </c>
      <c r="G835" s="62" t="s">
        <v>8581</v>
      </c>
      <c r="H835" s="62" t="s">
        <v>9620</v>
      </c>
      <c r="I835" s="61">
        <v>2</v>
      </c>
      <c r="J835" s="57">
        <v>44742</v>
      </c>
      <c r="K835" s="63"/>
    </row>
    <row r="836" spans="4:11" ht="15.6" customHeight="1">
      <c r="D836" s="37">
        <v>834</v>
      </c>
      <c r="E836" s="61">
        <v>4794</v>
      </c>
      <c r="F836" s="62" t="s">
        <v>10103</v>
      </c>
      <c r="G836" s="62" t="s">
        <v>8660</v>
      </c>
      <c r="H836" s="62" t="s">
        <v>8675</v>
      </c>
      <c r="I836" s="61">
        <v>2</v>
      </c>
      <c r="J836" s="57">
        <v>44742</v>
      </c>
      <c r="K836" s="63"/>
    </row>
    <row r="837" spans="4:11" ht="15.6" customHeight="1">
      <c r="D837" s="37">
        <v>835</v>
      </c>
      <c r="E837" s="61">
        <v>4719</v>
      </c>
      <c r="F837" s="62" t="s">
        <v>10104</v>
      </c>
      <c r="G837" s="62" t="s">
        <v>8660</v>
      </c>
      <c r="H837" s="62" t="s">
        <v>8675</v>
      </c>
      <c r="I837" s="61">
        <v>2</v>
      </c>
      <c r="J837" s="57">
        <v>44742</v>
      </c>
      <c r="K837" s="63"/>
    </row>
    <row r="838" spans="4:11" ht="15.6" customHeight="1">
      <c r="D838" s="37">
        <v>836</v>
      </c>
      <c r="E838" s="61">
        <v>4461</v>
      </c>
      <c r="F838" s="62" t="s">
        <v>10105</v>
      </c>
      <c r="G838" s="62" t="s">
        <v>8525</v>
      </c>
      <c r="H838" s="62" t="s">
        <v>8692</v>
      </c>
      <c r="I838" s="61">
        <v>2</v>
      </c>
      <c r="J838" s="57">
        <v>44743</v>
      </c>
    </row>
    <row r="839" spans="4:11" ht="15.6" customHeight="1">
      <c r="D839" s="37">
        <v>837</v>
      </c>
      <c r="E839" s="61" t="s">
        <v>10106</v>
      </c>
      <c r="F839" s="62" t="s">
        <v>10107</v>
      </c>
      <c r="G839" s="62" t="s">
        <v>8525</v>
      </c>
      <c r="H839" s="62" t="s">
        <v>8692</v>
      </c>
      <c r="I839" s="61">
        <v>2</v>
      </c>
      <c r="J839" s="57">
        <v>44743</v>
      </c>
    </row>
    <row r="840" spans="4:11" ht="15.6" customHeight="1">
      <c r="D840" s="37">
        <v>838</v>
      </c>
      <c r="E840" s="61" t="s">
        <v>10108</v>
      </c>
      <c r="F840" s="62" t="s">
        <v>10109</v>
      </c>
      <c r="G840" s="62" t="s">
        <v>8525</v>
      </c>
      <c r="H840" s="62" t="s">
        <v>8692</v>
      </c>
      <c r="I840" s="61">
        <v>2</v>
      </c>
      <c r="J840" s="57">
        <v>44743</v>
      </c>
    </row>
    <row r="841" spans="4:11" ht="15.6" customHeight="1">
      <c r="D841" s="37">
        <v>839</v>
      </c>
      <c r="E841" s="61">
        <v>4126</v>
      </c>
      <c r="F841" s="62" t="s">
        <v>9142</v>
      </c>
      <c r="G841" s="62" t="s">
        <v>7158</v>
      </c>
      <c r="H841" s="62" t="s">
        <v>14</v>
      </c>
      <c r="I841" s="61">
        <v>2</v>
      </c>
      <c r="J841" s="57">
        <v>44743</v>
      </c>
    </row>
    <row r="842" spans="4:11" ht="15.6" customHeight="1">
      <c r="D842" s="37">
        <v>840</v>
      </c>
      <c r="E842" s="61">
        <v>3399</v>
      </c>
      <c r="F842" s="62" t="s">
        <v>10110</v>
      </c>
      <c r="G842" s="62" t="s">
        <v>7158</v>
      </c>
      <c r="H842" s="62" t="s">
        <v>14</v>
      </c>
      <c r="I842" s="61">
        <v>2</v>
      </c>
      <c r="J842" s="57">
        <v>44743</v>
      </c>
    </row>
    <row r="843" spans="4:11" ht="15.6" customHeight="1">
      <c r="D843" s="37">
        <v>841</v>
      </c>
      <c r="E843" s="61">
        <v>2224</v>
      </c>
      <c r="F843" s="62" t="s">
        <v>10111</v>
      </c>
      <c r="G843" s="62" t="s">
        <v>7158</v>
      </c>
      <c r="H843" s="62" t="s">
        <v>14</v>
      </c>
      <c r="I843" s="61">
        <v>2</v>
      </c>
      <c r="J843" s="57">
        <v>44743</v>
      </c>
    </row>
    <row r="844" spans="4:11" ht="15.6" customHeight="1">
      <c r="D844" s="37">
        <v>842</v>
      </c>
      <c r="E844" s="61">
        <v>3398</v>
      </c>
      <c r="F844" s="62" t="s">
        <v>10112</v>
      </c>
      <c r="G844" s="62" t="s">
        <v>8523</v>
      </c>
      <c r="H844" s="62" t="s">
        <v>10113</v>
      </c>
      <c r="I844" s="61">
        <v>2</v>
      </c>
      <c r="J844" s="57">
        <v>44746</v>
      </c>
    </row>
    <row r="845" spans="4:11" ht="15.6" customHeight="1">
      <c r="D845" s="37">
        <v>843</v>
      </c>
      <c r="E845" s="61">
        <v>4702</v>
      </c>
      <c r="F845" s="62" t="s">
        <v>10114</v>
      </c>
      <c r="G845" s="62" t="s">
        <v>8523</v>
      </c>
      <c r="H845" s="62" t="s">
        <v>10113</v>
      </c>
      <c r="I845" s="61">
        <v>2</v>
      </c>
      <c r="J845" s="57">
        <v>44746</v>
      </c>
    </row>
    <row r="846" spans="4:11" ht="15.6" customHeight="1">
      <c r="D846" s="37">
        <v>844</v>
      </c>
      <c r="E846" s="61">
        <v>3853</v>
      </c>
      <c r="F846" s="62" t="s">
        <v>10115</v>
      </c>
      <c r="G846" s="62" t="s">
        <v>7158</v>
      </c>
      <c r="H846" s="62" t="s">
        <v>14</v>
      </c>
      <c r="I846" s="61">
        <v>2</v>
      </c>
      <c r="J846" s="57">
        <v>44746</v>
      </c>
    </row>
    <row r="847" spans="4:11" ht="15.6" customHeight="1">
      <c r="D847" s="37">
        <v>845</v>
      </c>
      <c r="E847" s="61" t="s">
        <v>91</v>
      </c>
      <c r="F847" s="62" t="s">
        <v>8142</v>
      </c>
      <c r="G847" s="62" t="s">
        <v>7158</v>
      </c>
      <c r="H847" s="62" t="s">
        <v>14</v>
      </c>
      <c r="I847" s="61">
        <v>2</v>
      </c>
      <c r="J847" s="57">
        <v>44746</v>
      </c>
    </row>
    <row r="848" spans="4:11" ht="15.6" customHeight="1">
      <c r="D848" s="37">
        <v>846</v>
      </c>
      <c r="E848" s="61" t="s">
        <v>51</v>
      </c>
      <c r="F848" s="62" t="s">
        <v>7125</v>
      </c>
      <c r="G848" s="62" t="s">
        <v>7158</v>
      </c>
      <c r="H848" s="62" t="s">
        <v>14</v>
      </c>
      <c r="I848" s="61">
        <v>2</v>
      </c>
      <c r="J848" s="57">
        <v>44746</v>
      </c>
    </row>
    <row r="849" spans="4:10" ht="15.6" customHeight="1">
      <c r="D849" s="37">
        <v>847</v>
      </c>
      <c r="E849" s="61">
        <v>2126</v>
      </c>
      <c r="F849" s="62" t="s">
        <v>10116</v>
      </c>
      <c r="G849" s="62" t="s">
        <v>8564</v>
      </c>
      <c r="H849" s="62" t="s">
        <v>8637</v>
      </c>
      <c r="I849" s="61">
        <v>2</v>
      </c>
      <c r="J849" s="57">
        <v>44746</v>
      </c>
    </row>
    <row r="850" spans="4:10" ht="15.6" customHeight="1">
      <c r="D850" s="37">
        <v>848</v>
      </c>
      <c r="E850" s="61">
        <v>2113</v>
      </c>
      <c r="F850" s="62" t="s">
        <v>10117</v>
      </c>
      <c r="G850" s="62" t="s">
        <v>8564</v>
      </c>
      <c r="H850" s="62" t="s">
        <v>8637</v>
      </c>
      <c r="I850" s="61">
        <v>2</v>
      </c>
      <c r="J850" s="57">
        <v>44746</v>
      </c>
    </row>
    <row r="851" spans="4:10" ht="15.6" customHeight="1">
      <c r="D851" s="37">
        <v>849</v>
      </c>
      <c r="E851" s="61">
        <v>3338</v>
      </c>
      <c r="F851" s="62" t="s">
        <v>10118</v>
      </c>
      <c r="G851" s="62" t="s">
        <v>8600</v>
      </c>
      <c r="H851" s="62" t="s">
        <v>10119</v>
      </c>
      <c r="I851" s="61">
        <v>2</v>
      </c>
      <c r="J851" s="57">
        <v>44746</v>
      </c>
    </row>
    <row r="852" spans="4:10" ht="15.6" customHeight="1">
      <c r="D852" s="37">
        <v>850</v>
      </c>
      <c r="E852" s="61">
        <v>4332</v>
      </c>
      <c r="F852" s="62" t="s">
        <v>10120</v>
      </c>
      <c r="G852" s="62" t="s">
        <v>8600</v>
      </c>
      <c r="H852" s="62" t="s">
        <v>10119</v>
      </c>
      <c r="I852" s="61">
        <v>2</v>
      </c>
      <c r="J852" s="57">
        <v>44746</v>
      </c>
    </row>
    <row r="853" spans="4:10" ht="15.6" customHeight="1">
      <c r="D853" s="37">
        <v>851</v>
      </c>
      <c r="E853" s="61">
        <v>4427</v>
      </c>
      <c r="F853" s="62" t="s">
        <v>10121</v>
      </c>
      <c r="G853" s="62" t="s">
        <v>8600</v>
      </c>
      <c r="H853" s="62" t="s">
        <v>10119</v>
      </c>
      <c r="I853" s="61">
        <v>2</v>
      </c>
      <c r="J853" s="57">
        <v>44746</v>
      </c>
    </row>
    <row r="854" spans="4:10" ht="15.6" customHeight="1">
      <c r="D854" s="37">
        <v>852</v>
      </c>
      <c r="E854" s="61">
        <v>4371</v>
      </c>
      <c r="F854" s="62" t="s">
        <v>10122</v>
      </c>
      <c r="G854" s="62" t="s">
        <v>8660</v>
      </c>
      <c r="H854" s="62" t="s">
        <v>10123</v>
      </c>
      <c r="I854" s="61">
        <v>2</v>
      </c>
      <c r="J854" s="57">
        <v>44746</v>
      </c>
    </row>
    <row r="855" spans="4:10" ht="15.6" customHeight="1">
      <c r="D855" s="37">
        <v>853</v>
      </c>
      <c r="E855" s="61">
        <v>4335</v>
      </c>
      <c r="F855" s="62" t="s">
        <v>10124</v>
      </c>
      <c r="G855" s="62" t="s">
        <v>8660</v>
      </c>
      <c r="H855" s="62" t="s">
        <v>10123</v>
      </c>
      <c r="I855" s="61">
        <v>2</v>
      </c>
      <c r="J855" s="57">
        <v>44746</v>
      </c>
    </row>
    <row r="856" spans="4:10" ht="15.6" customHeight="1">
      <c r="D856" s="37">
        <v>854</v>
      </c>
      <c r="E856" s="61">
        <v>4347</v>
      </c>
      <c r="F856" s="62" t="s">
        <v>10125</v>
      </c>
      <c r="G856" s="62" t="s">
        <v>7158</v>
      </c>
      <c r="H856" s="62" t="s">
        <v>10126</v>
      </c>
      <c r="I856" s="61">
        <v>2</v>
      </c>
      <c r="J856" s="57">
        <v>44747</v>
      </c>
    </row>
    <row r="857" spans="4:10" ht="15.6" customHeight="1">
      <c r="D857" s="37">
        <v>855</v>
      </c>
      <c r="E857" s="61">
        <v>4983</v>
      </c>
      <c r="F857" s="62" t="s">
        <v>634</v>
      </c>
      <c r="G857" s="62" t="s">
        <v>7158</v>
      </c>
      <c r="H857" s="62" t="s">
        <v>14</v>
      </c>
      <c r="I857" s="61">
        <v>2</v>
      </c>
      <c r="J857" s="57">
        <v>44747</v>
      </c>
    </row>
    <row r="858" spans="4:10" ht="15.6" customHeight="1">
      <c r="D858" s="37">
        <v>856</v>
      </c>
      <c r="E858" s="61">
        <v>3183</v>
      </c>
      <c r="F858" s="62" t="s">
        <v>8101</v>
      </c>
      <c r="G858" s="62" t="s">
        <v>7158</v>
      </c>
      <c r="H858" s="62" t="s">
        <v>14</v>
      </c>
      <c r="I858" s="61">
        <v>2</v>
      </c>
      <c r="J858" s="57">
        <v>44747</v>
      </c>
    </row>
    <row r="859" spans="4:10" ht="15.6" customHeight="1">
      <c r="D859" s="37">
        <v>857</v>
      </c>
      <c r="E859" s="61">
        <v>2995</v>
      </c>
      <c r="F859" s="62" t="s">
        <v>10127</v>
      </c>
      <c r="G859" s="62" t="s">
        <v>7158</v>
      </c>
      <c r="H859" s="62" t="s">
        <v>14</v>
      </c>
      <c r="I859" s="61">
        <v>2</v>
      </c>
      <c r="J859" s="57">
        <v>44747</v>
      </c>
    </row>
    <row r="860" spans="4:10" ht="15.6" customHeight="1">
      <c r="D860" s="37">
        <v>858</v>
      </c>
      <c r="E860" s="61">
        <v>4924</v>
      </c>
      <c r="F860" s="62" t="s">
        <v>10128</v>
      </c>
      <c r="G860" s="62" t="s">
        <v>8564</v>
      </c>
      <c r="H860" s="62" t="s">
        <v>9443</v>
      </c>
      <c r="I860" s="61">
        <v>2</v>
      </c>
      <c r="J860" s="57">
        <v>44747</v>
      </c>
    </row>
    <row r="861" spans="4:10" ht="15.6" customHeight="1">
      <c r="D861" s="37">
        <v>859</v>
      </c>
      <c r="E861" s="61">
        <v>3138</v>
      </c>
      <c r="F861" s="62" t="s">
        <v>9225</v>
      </c>
      <c r="G861" s="62" t="s">
        <v>8600</v>
      </c>
      <c r="H861" s="62" t="s">
        <v>9950</v>
      </c>
      <c r="I861" s="61">
        <v>2</v>
      </c>
      <c r="J861" s="57">
        <v>44747</v>
      </c>
    </row>
    <row r="862" spans="4:10" ht="15.6" customHeight="1">
      <c r="D862" s="37">
        <v>860</v>
      </c>
      <c r="E862" s="61">
        <v>3293</v>
      </c>
      <c r="F862" s="62" t="s">
        <v>10129</v>
      </c>
      <c r="G862" s="62" t="s">
        <v>8600</v>
      </c>
      <c r="H862" s="62" t="s">
        <v>9950</v>
      </c>
      <c r="I862" s="61">
        <v>2</v>
      </c>
      <c r="J862" s="57">
        <v>44747</v>
      </c>
    </row>
    <row r="863" spans="4:10" ht="15.6" customHeight="1">
      <c r="D863" s="37">
        <v>861</v>
      </c>
      <c r="E863" s="61">
        <v>4192</v>
      </c>
      <c r="F863" s="62" t="s">
        <v>10130</v>
      </c>
      <c r="G863" s="62" t="s">
        <v>8600</v>
      </c>
      <c r="H863" s="62" t="s">
        <v>9950</v>
      </c>
      <c r="I863" s="61">
        <v>2</v>
      </c>
      <c r="J863" s="57">
        <v>44747</v>
      </c>
    </row>
    <row r="864" spans="4:10" ht="15.6" customHeight="1">
      <c r="D864" s="37">
        <v>862</v>
      </c>
      <c r="E864" s="61">
        <v>4411</v>
      </c>
      <c r="F864" s="62" t="s">
        <v>10131</v>
      </c>
      <c r="G864" s="62" t="s">
        <v>8660</v>
      </c>
      <c r="H864" s="62" t="s">
        <v>10132</v>
      </c>
      <c r="I864" s="61">
        <v>2</v>
      </c>
      <c r="J864" s="57">
        <v>44747</v>
      </c>
    </row>
    <row r="865" spans="4:10" ht="15.6" customHeight="1">
      <c r="D865" s="37">
        <v>863</v>
      </c>
      <c r="E865" s="61">
        <v>4372</v>
      </c>
      <c r="F865" s="62" t="s">
        <v>10133</v>
      </c>
      <c r="G865" s="62" t="s">
        <v>8660</v>
      </c>
      <c r="H865" s="62" t="s">
        <v>8675</v>
      </c>
      <c r="I865" s="61">
        <v>2</v>
      </c>
      <c r="J865" s="57">
        <v>44747</v>
      </c>
    </row>
    <row r="866" spans="4:10" ht="15.6" customHeight="1">
      <c r="D866" s="37">
        <v>864</v>
      </c>
      <c r="E866" s="61">
        <v>4278</v>
      </c>
      <c r="F866" s="62" t="s">
        <v>10134</v>
      </c>
      <c r="G866" s="62" t="s">
        <v>8660</v>
      </c>
      <c r="H866" s="62" t="s">
        <v>8675</v>
      </c>
      <c r="I866" s="61">
        <v>2</v>
      </c>
      <c r="J866" s="57">
        <v>44747</v>
      </c>
    </row>
    <row r="867" spans="4:10" ht="15.6" customHeight="1">
      <c r="D867" s="37">
        <v>865</v>
      </c>
      <c r="E867" s="61">
        <v>4475</v>
      </c>
      <c r="F867" s="62" t="s">
        <v>10135</v>
      </c>
      <c r="G867" s="62" t="s">
        <v>8523</v>
      </c>
      <c r="H867" s="62" t="s">
        <v>9792</v>
      </c>
      <c r="I867" s="61">
        <v>2</v>
      </c>
      <c r="J867" s="57">
        <v>44748</v>
      </c>
    </row>
    <row r="868" spans="4:10" ht="15.6" customHeight="1">
      <c r="D868" s="37">
        <v>866</v>
      </c>
      <c r="E868" s="61">
        <v>4813</v>
      </c>
      <c r="F868" s="62" t="s">
        <v>10136</v>
      </c>
      <c r="G868" s="62" t="s">
        <v>8523</v>
      </c>
      <c r="H868" s="62" t="s">
        <v>9792</v>
      </c>
      <c r="I868" s="61">
        <v>2</v>
      </c>
      <c r="J868" s="57">
        <v>44748</v>
      </c>
    </row>
    <row r="869" spans="4:10" ht="15.6" customHeight="1">
      <c r="D869" s="37">
        <v>867</v>
      </c>
      <c r="E869" s="61">
        <v>4046</v>
      </c>
      <c r="F869" s="62" t="s">
        <v>1416</v>
      </c>
      <c r="G869" s="62" t="s">
        <v>7158</v>
      </c>
      <c r="H869" s="62" t="s">
        <v>14</v>
      </c>
      <c r="I869" s="61">
        <v>2</v>
      </c>
      <c r="J869" s="57">
        <v>44748</v>
      </c>
    </row>
    <row r="870" spans="4:10" ht="15.6" customHeight="1">
      <c r="D870" s="37">
        <v>868</v>
      </c>
      <c r="E870" s="61" t="s">
        <v>77</v>
      </c>
      <c r="F870" s="62" t="s">
        <v>7150</v>
      </c>
      <c r="G870" s="62" t="s">
        <v>7158</v>
      </c>
      <c r="H870" s="62" t="s">
        <v>14</v>
      </c>
      <c r="I870" s="61">
        <v>2</v>
      </c>
      <c r="J870" s="57">
        <v>44748</v>
      </c>
    </row>
    <row r="871" spans="4:10" ht="15.6" customHeight="1">
      <c r="D871" s="37">
        <v>869</v>
      </c>
      <c r="E871" s="61">
        <v>4145</v>
      </c>
      <c r="F871" s="62" t="s">
        <v>571</v>
      </c>
      <c r="G871" s="62" t="s">
        <v>7158</v>
      </c>
      <c r="H871" s="62" t="s">
        <v>14</v>
      </c>
      <c r="I871" s="61">
        <v>2</v>
      </c>
      <c r="J871" s="57">
        <v>44748</v>
      </c>
    </row>
    <row r="872" spans="4:10" ht="15.6" customHeight="1">
      <c r="D872" s="37">
        <v>870</v>
      </c>
      <c r="E872" s="61">
        <v>4276</v>
      </c>
      <c r="F872" s="62" t="s">
        <v>10137</v>
      </c>
      <c r="G872" s="62" t="s">
        <v>8572</v>
      </c>
      <c r="H872" s="62" t="s">
        <v>9199</v>
      </c>
      <c r="I872" s="61">
        <v>2</v>
      </c>
      <c r="J872" s="57">
        <v>44748</v>
      </c>
    </row>
    <row r="873" spans="4:10" ht="15.6" customHeight="1">
      <c r="D873" s="37">
        <v>871</v>
      </c>
      <c r="E873" s="61">
        <v>4042</v>
      </c>
      <c r="F873" s="62" t="s">
        <v>10138</v>
      </c>
      <c r="G873" s="62" t="s">
        <v>8572</v>
      </c>
      <c r="H873" s="62" t="s">
        <v>9199</v>
      </c>
      <c r="I873" s="61">
        <v>2</v>
      </c>
      <c r="J873" s="57">
        <v>44748</v>
      </c>
    </row>
    <row r="874" spans="4:10" ht="15.6" customHeight="1">
      <c r="D874" s="37">
        <v>872</v>
      </c>
      <c r="E874" s="61">
        <v>3923</v>
      </c>
      <c r="F874" s="62" t="s">
        <v>10139</v>
      </c>
      <c r="G874" s="62" t="s">
        <v>8572</v>
      </c>
      <c r="H874" s="62" t="s">
        <v>9199</v>
      </c>
      <c r="I874" s="61">
        <v>2</v>
      </c>
      <c r="J874" s="57">
        <v>44748</v>
      </c>
    </row>
    <row r="875" spans="4:10" ht="15.6" customHeight="1">
      <c r="D875" s="37">
        <v>873</v>
      </c>
      <c r="E875" s="61">
        <v>4197</v>
      </c>
      <c r="F875" s="62" t="s">
        <v>3594</v>
      </c>
      <c r="G875" s="62" t="s">
        <v>8555</v>
      </c>
      <c r="H875" s="62" t="s">
        <v>9</v>
      </c>
      <c r="I875" s="61">
        <v>2</v>
      </c>
      <c r="J875" s="57">
        <v>44748</v>
      </c>
    </row>
    <row r="876" spans="4:10" ht="15.6" customHeight="1">
      <c r="D876" s="37">
        <v>874</v>
      </c>
      <c r="E876" s="61">
        <v>3689</v>
      </c>
      <c r="F876" s="62" t="s">
        <v>10140</v>
      </c>
      <c r="G876" s="62" t="s">
        <v>8600</v>
      </c>
      <c r="H876" s="62" t="s">
        <v>8820</v>
      </c>
      <c r="I876" s="61">
        <v>2</v>
      </c>
      <c r="J876" s="57">
        <v>44748</v>
      </c>
    </row>
    <row r="877" spans="4:10" ht="15.6" customHeight="1">
      <c r="D877" s="37">
        <v>875</v>
      </c>
      <c r="E877" s="61">
        <v>4271</v>
      </c>
      <c r="F877" s="62" t="s">
        <v>10141</v>
      </c>
      <c r="G877" s="62" t="s">
        <v>8600</v>
      </c>
      <c r="H877" s="62" t="s">
        <v>8820</v>
      </c>
      <c r="I877" s="61">
        <v>2</v>
      </c>
      <c r="J877" s="57">
        <v>44748</v>
      </c>
    </row>
    <row r="878" spans="4:10" ht="15.6" customHeight="1">
      <c r="D878" s="37">
        <v>876</v>
      </c>
      <c r="E878" s="61">
        <v>2592</v>
      </c>
      <c r="F878" s="62" t="s">
        <v>10142</v>
      </c>
      <c r="G878" s="62" t="s">
        <v>8600</v>
      </c>
      <c r="H878" s="62" t="s">
        <v>8820</v>
      </c>
      <c r="I878" s="61">
        <v>2</v>
      </c>
      <c r="J878" s="57">
        <v>44748</v>
      </c>
    </row>
    <row r="879" spans="4:10" ht="15.6" customHeight="1">
      <c r="D879" s="37">
        <v>877</v>
      </c>
      <c r="E879" s="61">
        <v>4115</v>
      </c>
      <c r="F879" s="62" t="s">
        <v>10143</v>
      </c>
      <c r="G879" s="62" t="s">
        <v>8660</v>
      </c>
      <c r="H879" s="62" t="s">
        <v>8675</v>
      </c>
      <c r="I879" s="61">
        <v>2</v>
      </c>
      <c r="J879" s="57">
        <v>44748</v>
      </c>
    </row>
    <row r="880" spans="4:10" ht="15.6" customHeight="1">
      <c r="D880" s="37">
        <v>878</v>
      </c>
      <c r="E880" s="61">
        <v>4267</v>
      </c>
      <c r="F880" s="62" t="s">
        <v>10144</v>
      </c>
      <c r="G880" s="62" t="s">
        <v>8660</v>
      </c>
      <c r="H880" s="62" t="s">
        <v>8675</v>
      </c>
      <c r="I880" s="61">
        <v>2</v>
      </c>
      <c r="J880" s="57">
        <v>44748</v>
      </c>
    </row>
    <row r="881" spans="4:10" ht="15.6" customHeight="1">
      <c r="D881" s="37">
        <v>879</v>
      </c>
      <c r="E881" s="61">
        <v>4273</v>
      </c>
      <c r="F881" s="62" t="s">
        <v>10145</v>
      </c>
      <c r="G881" s="62" t="s">
        <v>8523</v>
      </c>
      <c r="H881" s="62" t="s">
        <v>10113</v>
      </c>
      <c r="I881" s="61">
        <v>2</v>
      </c>
      <c r="J881" s="57">
        <v>44749</v>
      </c>
    </row>
    <row r="882" spans="4:10" ht="15.6" customHeight="1">
      <c r="D882" s="37">
        <v>880</v>
      </c>
      <c r="E882" s="61">
        <v>2666</v>
      </c>
      <c r="F882" s="62" t="s">
        <v>10146</v>
      </c>
      <c r="G882" s="62" t="s">
        <v>8523</v>
      </c>
      <c r="H882" s="62" t="s">
        <v>9162</v>
      </c>
      <c r="I882" s="61">
        <v>2</v>
      </c>
      <c r="J882" s="57">
        <v>44749</v>
      </c>
    </row>
    <row r="883" spans="4:10" ht="15.6" customHeight="1">
      <c r="D883" s="37">
        <v>881</v>
      </c>
      <c r="E883" s="61">
        <v>3128</v>
      </c>
      <c r="F883" s="62" t="s">
        <v>10147</v>
      </c>
      <c r="G883" s="62" t="s">
        <v>8523</v>
      </c>
      <c r="H883" s="62" t="s">
        <v>9162</v>
      </c>
      <c r="I883" s="61">
        <v>2</v>
      </c>
      <c r="J883" s="57">
        <v>44749</v>
      </c>
    </row>
    <row r="884" spans="4:10" ht="15.6" customHeight="1">
      <c r="D884" s="37">
        <v>882</v>
      </c>
      <c r="E884" s="61">
        <v>4406</v>
      </c>
      <c r="F884" s="62" t="s">
        <v>1059</v>
      </c>
      <c r="G884" s="62" t="s">
        <v>7158</v>
      </c>
      <c r="H884" s="62" t="s">
        <v>14</v>
      </c>
      <c r="I884" s="61">
        <v>2</v>
      </c>
      <c r="J884" s="57">
        <v>44749</v>
      </c>
    </row>
    <row r="885" spans="4:10" ht="15.6" customHeight="1">
      <c r="D885" s="37">
        <v>883</v>
      </c>
      <c r="E885" s="61">
        <v>3416</v>
      </c>
      <c r="F885" s="62" t="s">
        <v>10148</v>
      </c>
      <c r="G885" s="62" t="s">
        <v>7158</v>
      </c>
      <c r="H885" s="62" t="s">
        <v>14</v>
      </c>
      <c r="I885" s="61">
        <v>2</v>
      </c>
      <c r="J885" s="57">
        <v>44749</v>
      </c>
    </row>
    <row r="886" spans="4:10" ht="15.6" customHeight="1">
      <c r="D886" s="37">
        <v>884</v>
      </c>
      <c r="E886" s="61">
        <v>2109</v>
      </c>
      <c r="F886" s="62" t="s">
        <v>8375</v>
      </c>
      <c r="G886" s="62" t="s">
        <v>7158</v>
      </c>
      <c r="H886" s="62" t="s">
        <v>11</v>
      </c>
      <c r="I886" s="61">
        <v>2</v>
      </c>
      <c r="J886" s="57">
        <v>44749</v>
      </c>
    </row>
    <row r="887" spans="4:10" ht="15.6" customHeight="1">
      <c r="D887" s="37">
        <v>885</v>
      </c>
      <c r="E887" s="61">
        <v>4947</v>
      </c>
      <c r="F887" s="62" t="s">
        <v>10149</v>
      </c>
      <c r="G887" s="62" t="s">
        <v>8564</v>
      </c>
      <c r="H887" s="62" t="s">
        <v>9443</v>
      </c>
      <c r="I887" s="61">
        <v>2</v>
      </c>
      <c r="J887" s="57">
        <v>44749</v>
      </c>
    </row>
    <row r="888" spans="4:10" ht="15.6" customHeight="1">
      <c r="D888" s="37">
        <v>886</v>
      </c>
      <c r="E888" s="61">
        <v>3187</v>
      </c>
      <c r="F888" s="62" t="s">
        <v>10150</v>
      </c>
      <c r="G888" s="62" t="s">
        <v>8572</v>
      </c>
      <c r="H888" s="62" t="s">
        <v>10151</v>
      </c>
      <c r="I888" s="61">
        <v>2</v>
      </c>
      <c r="J888" s="57">
        <v>44749</v>
      </c>
    </row>
    <row r="889" spans="4:10" ht="15.6" customHeight="1">
      <c r="D889" s="37">
        <v>887</v>
      </c>
      <c r="E889" s="61">
        <v>3480</v>
      </c>
      <c r="F889" s="62" t="s">
        <v>10152</v>
      </c>
      <c r="G889" s="62" t="s">
        <v>8572</v>
      </c>
      <c r="H889" s="62" t="s">
        <v>10151</v>
      </c>
      <c r="I889" s="61">
        <v>2</v>
      </c>
      <c r="J889" s="57">
        <v>44749</v>
      </c>
    </row>
    <row r="890" spans="4:10" ht="15.6" customHeight="1">
      <c r="D890" s="37">
        <v>888</v>
      </c>
      <c r="E890" s="61">
        <v>3460</v>
      </c>
      <c r="F890" s="62" t="s">
        <v>10153</v>
      </c>
      <c r="G890" s="62" t="s">
        <v>8600</v>
      </c>
      <c r="H890" s="62" t="s">
        <v>10154</v>
      </c>
      <c r="I890" s="61">
        <v>2</v>
      </c>
      <c r="J890" s="57">
        <v>44749</v>
      </c>
    </row>
    <row r="891" spans="4:10" ht="15.6" customHeight="1">
      <c r="D891" s="37">
        <v>889</v>
      </c>
      <c r="E891" s="61">
        <v>4415</v>
      </c>
      <c r="F891" s="62" t="s">
        <v>10155</v>
      </c>
      <c r="G891" s="62" t="s">
        <v>8600</v>
      </c>
      <c r="H891" s="62" t="s">
        <v>10156</v>
      </c>
      <c r="I891" s="61">
        <v>2</v>
      </c>
      <c r="J891" s="57">
        <v>44749</v>
      </c>
    </row>
    <row r="892" spans="4:10" ht="15.6" customHeight="1">
      <c r="D892" s="37">
        <v>890</v>
      </c>
      <c r="E892" s="61">
        <v>2498</v>
      </c>
      <c r="F892" s="62" t="s">
        <v>10157</v>
      </c>
      <c r="G892" s="62" t="s">
        <v>8600</v>
      </c>
      <c r="H892" s="62" t="s">
        <v>9255</v>
      </c>
      <c r="I892" s="61">
        <v>2</v>
      </c>
      <c r="J892" s="57">
        <v>44749</v>
      </c>
    </row>
    <row r="893" spans="4:10" ht="15.6" customHeight="1">
      <c r="D893" s="37">
        <v>891</v>
      </c>
      <c r="E893" s="61">
        <v>4405</v>
      </c>
      <c r="F893" s="62" t="s">
        <v>10158</v>
      </c>
      <c r="G893" s="62" t="s">
        <v>8660</v>
      </c>
      <c r="H893" s="62" t="s">
        <v>10159</v>
      </c>
      <c r="I893" s="61">
        <v>2</v>
      </c>
      <c r="J893" s="57">
        <v>44749</v>
      </c>
    </row>
    <row r="894" spans="4:10" ht="15.6" customHeight="1">
      <c r="D894" s="37">
        <v>892</v>
      </c>
      <c r="E894" s="61">
        <v>2968</v>
      </c>
      <c r="F894" s="62" t="s">
        <v>10160</v>
      </c>
      <c r="G894" s="62" t="s">
        <v>8660</v>
      </c>
      <c r="H894" s="62" t="s">
        <v>10159</v>
      </c>
      <c r="I894" s="61">
        <v>2</v>
      </c>
      <c r="J894" s="57">
        <v>44749</v>
      </c>
    </row>
    <row r="895" spans="4:10" ht="15.6" customHeight="1">
      <c r="D895" s="37">
        <v>893</v>
      </c>
      <c r="E895" s="61">
        <v>2133</v>
      </c>
      <c r="F895" s="62" t="s">
        <v>10161</v>
      </c>
      <c r="G895" s="62" t="s">
        <v>8525</v>
      </c>
      <c r="H895" s="62" t="s">
        <v>9027</v>
      </c>
      <c r="I895" s="61">
        <v>2</v>
      </c>
      <c r="J895" s="57">
        <v>44750</v>
      </c>
    </row>
    <row r="896" spans="4:10" ht="15.6" customHeight="1">
      <c r="D896" s="37">
        <v>894</v>
      </c>
      <c r="E896" s="61">
        <v>3652</v>
      </c>
      <c r="F896" s="62" t="s">
        <v>8359</v>
      </c>
      <c r="G896" s="62" t="s">
        <v>7158</v>
      </c>
      <c r="H896" s="62" t="s">
        <v>11</v>
      </c>
      <c r="I896" s="61">
        <v>2</v>
      </c>
      <c r="J896" s="57">
        <v>44750</v>
      </c>
    </row>
    <row r="897" spans="4:10" ht="15.6" customHeight="1">
      <c r="D897" s="37">
        <v>895</v>
      </c>
      <c r="E897" s="61">
        <v>3438</v>
      </c>
      <c r="F897" s="62" t="s">
        <v>10162</v>
      </c>
      <c r="G897" s="62" t="s">
        <v>7158</v>
      </c>
      <c r="H897" s="62" t="s">
        <v>11</v>
      </c>
      <c r="I897" s="61">
        <v>2</v>
      </c>
      <c r="J897" s="57">
        <v>44750</v>
      </c>
    </row>
    <row r="898" spans="4:10" ht="15.6" customHeight="1">
      <c r="D898" s="37">
        <v>896</v>
      </c>
      <c r="E898" s="61">
        <v>4856</v>
      </c>
      <c r="F898" s="62" t="s">
        <v>1476</v>
      </c>
      <c r="G898" s="62" t="s">
        <v>7158</v>
      </c>
      <c r="H898" s="62" t="s">
        <v>11</v>
      </c>
      <c r="I898" s="61">
        <v>2</v>
      </c>
      <c r="J898" s="57">
        <v>44750</v>
      </c>
    </row>
    <row r="899" spans="4:10" ht="15.6" customHeight="1">
      <c r="D899" s="37">
        <v>897</v>
      </c>
      <c r="E899" s="61">
        <v>4341</v>
      </c>
      <c r="F899" s="62" t="s">
        <v>808</v>
      </c>
      <c r="G899" s="62" t="s">
        <v>7158</v>
      </c>
      <c r="H899" s="62" t="s">
        <v>11</v>
      </c>
      <c r="I899" s="61">
        <v>2</v>
      </c>
      <c r="J899" s="57">
        <v>44750</v>
      </c>
    </row>
    <row r="900" spans="4:10" ht="15.6" customHeight="1">
      <c r="D900" s="37">
        <v>898</v>
      </c>
      <c r="E900" s="61">
        <v>4880</v>
      </c>
      <c r="F900" s="62" t="s">
        <v>10163</v>
      </c>
      <c r="G900" s="62" t="s">
        <v>8564</v>
      </c>
      <c r="H900" s="62" t="s">
        <v>8637</v>
      </c>
      <c r="I900" s="61">
        <v>2</v>
      </c>
      <c r="J900" s="57">
        <v>44750</v>
      </c>
    </row>
    <row r="901" spans="4:10" ht="15.6" customHeight="1">
      <c r="D901" s="37">
        <v>899</v>
      </c>
      <c r="E901" s="61">
        <v>2649</v>
      </c>
      <c r="F901" s="62" t="s">
        <v>10164</v>
      </c>
      <c r="G901" s="62" t="s">
        <v>8555</v>
      </c>
      <c r="H901" s="62" t="s">
        <v>10165</v>
      </c>
      <c r="I901" s="61">
        <v>2</v>
      </c>
      <c r="J901" s="57">
        <v>44750</v>
      </c>
    </row>
    <row r="902" spans="4:10" ht="15.6" customHeight="1">
      <c r="D902" s="37">
        <v>900</v>
      </c>
      <c r="E902" s="61">
        <v>4664</v>
      </c>
      <c r="F902" s="62" t="s">
        <v>10166</v>
      </c>
      <c r="G902" s="62" t="s">
        <v>8555</v>
      </c>
      <c r="H902" s="62" t="s">
        <v>10165</v>
      </c>
      <c r="I902" s="61">
        <v>2</v>
      </c>
      <c r="J902" s="57">
        <v>44750</v>
      </c>
    </row>
    <row r="903" spans="4:10" ht="15.6" customHeight="1">
      <c r="D903" s="37">
        <v>901</v>
      </c>
      <c r="E903" s="61">
        <v>3649</v>
      </c>
      <c r="F903" s="62" t="s">
        <v>10167</v>
      </c>
      <c r="G903" s="62" t="s">
        <v>8600</v>
      </c>
      <c r="H903" s="62" t="s">
        <v>9255</v>
      </c>
      <c r="I903" s="61">
        <v>2</v>
      </c>
      <c r="J903" s="57">
        <v>44750</v>
      </c>
    </row>
    <row r="904" spans="4:10" ht="15.6" customHeight="1">
      <c r="D904" s="37">
        <v>902</v>
      </c>
      <c r="E904" s="61">
        <v>4796</v>
      </c>
      <c r="F904" s="62" t="s">
        <v>10168</v>
      </c>
      <c r="G904" s="62" t="s">
        <v>8600</v>
      </c>
      <c r="H904" s="62" t="s">
        <v>9255</v>
      </c>
      <c r="I904" s="61">
        <v>2</v>
      </c>
      <c r="J904" s="57">
        <v>44750</v>
      </c>
    </row>
    <row r="905" spans="4:10" ht="15.6" customHeight="1">
      <c r="D905" s="37">
        <v>903</v>
      </c>
      <c r="E905" s="61">
        <v>4807</v>
      </c>
      <c r="F905" s="62" t="s">
        <v>10169</v>
      </c>
      <c r="G905" s="62" t="s">
        <v>8564</v>
      </c>
      <c r="H905" s="62" t="s">
        <v>9443</v>
      </c>
      <c r="I905" s="61">
        <v>2</v>
      </c>
      <c r="J905" s="57">
        <v>44751</v>
      </c>
    </row>
    <row r="906" spans="4:10" ht="15.6" customHeight="1">
      <c r="D906" s="37">
        <v>904</v>
      </c>
      <c r="E906" s="61">
        <v>4006</v>
      </c>
      <c r="F906" s="62" t="s">
        <v>10170</v>
      </c>
      <c r="G906" s="62" t="s">
        <v>8572</v>
      </c>
      <c r="H906" s="62" t="s">
        <v>10151</v>
      </c>
      <c r="I906" s="61">
        <v>2</v>
      </c>
      <c r="J906" s="57">
        <v>44751</v>
      </c>
    </row>
    <row r="907" spans="4:10" ht="15.6" customHeight="1">
      <c r="D907" s="37">
        <v>905</v>
      </c>
      <c r="E907" s="61">
        <v>4470</v>
      </c>
      <c r="F907" s="62" t="s">
        <v>10171</v>
      </c>
      <c r="G907" s="62" t="s">
        <v>8528</v>
      </c>
      <c r="H907" s="62" t="s">
        <v>10172</v>
      </c>
      <c r="I907" s="61">
        <v>2</v>
      </c>
      <c r="J907" s="57">
        <v>44753</v>
      </c>
    </row>
    <row r="908" spans="4:10" ht="15.6" customHeight="1">
      <c r="D908" s="37">
        <v>906</v>
      </c>
      <c r="E908" s="61">
        <v>4333</v>
      </c>
      <c r="F908" s="62" t="s">
        <v>10173</v>
      </c>
      <c r="G908" s="62" t="s">
        <v>8528</v>
      </c>
      <c r="H908" s="62" t="s">
        <v>10174</v>
      </c>
      <c r="I908" s="61">
        <v>2</v>
      </c>
      <c r="J908" s="57">
        <v>44753</v>
      </c>
    </row>
    <row r="909" spans="4:10" ht="15.6" customHeight="1">
      <c r="D909" s="37">
        <v>907</v>
      </c>
      <c r="E909" s="61">
        <v>4025</v>
      </c>
      <c r="F909" s="62" t="s">
        <v>2331</v>
      </c>
      <c r="G909" s="62" t="s">
        <v>7158</v>
      </c>
      <c r="H909" s="62" t="s">
        <v>11</v>
      </c>
      <c r="I909" s="61">
        <v>2</v>
      </c>
      <c r="J909" s="57">
        <v>44753</v>
      </c>
    </row>
    <row r="910" spans="4:10" ht="15.6" customHeight="1">
      <c r="D910" s="37">
        <v>908</v>
      </c>
      <c r="E910" s="61">
        <v>4163</v>
      </c>
      <c r="F910" s="62" t="s">
        <v>812</v>
      </c>
      <c r="G910" s="62" t="s">
        <v>7158</v>
      </c>
      <c r="H910" s="62" t="s">
        <v>11</v>
      </c>
      <c r="I910" s="61">
        <v>2</v>
      </c>
      <c r="J910" s="57">
        <v>44753</v>
      </c>
    </row>
    <row r="911" spans="4:10" ht="15.6" customHeight="1">
      <c r="D911" s="37">
        <v>909</v>
      </c>
      <c r="E911" s="61">
        <v>3358</v>
      </c>
      <c r="F911" s="62" t="s">
        <v>10175</v>
      </c>
      <c r="G911" s="62" t="s">
        <v>7158</v>
      </c>
      <c r="H911" s="62" t="s">
        <v>11</v>
      </c>
      <c r="I911" s="61">
        <v>2</v>
      </c>
      <c r="J911" s="57">
        <v>44753</v>
      </c>
    </row>
    <row r="912" spans="4:10" ht="15.6" customHeight="1">
      <c r="D912" s="37">
        <v>910</v>
      </c>
      <c r="E912" s="61">
        <v>4911</v>
      </c>
      <c r="F912" s="62" t="s">
        <v>10176</v>
      </c>
      <c r="G912" s="62" t="s">
        <v>8572</v>
      </c>
      <c r="H912" s="62" t="s">
        <v>9373</v>
      </c>
      <c r="I912" s="61">
        <v>2</v>
      </c>
      <c r="J912" s="57">
        <v>44753</v>
      </c>
    </row>
    <row r="913" spans="4:10" ht="15.6" customHeight="1">
      <c r="D913" s="37">
        <v>911</v>
      </c>
      <c r="E913" s="61">
        <v>2141</v>
      </c>
      <c r="F913" s="62" t="s">
        <v>10177</v>
      </c>
      <c r="G913" s="62" t="s">
        <v>8572</v>
      </c>
      <c r="H913" s="62" t="s">
        <v>9373</v>
      </c>
      <c r="I913" s="61">
        <v>2</v>
      </c>
      <c r="J913" s="57">
        <v>44753</v>
      </c>
    </row>
    <row r="914" spans="4:10" ht="15.6" customHeight="1">
      <c r="D914" s="37">
        <v>912</v>
      </c>
      <c r="E914" s="61">
        <v>4933</v>
      </c>
      <c r="F914" s="62" t="s">
        <v>4272</v>
      </c>
      <c r="G914" s="62" t="s">
        <v>8555</v>
      </c>
      <c r="H914" s="62" t="s">
        <v>9</v>
      </c>
      <c r="I914" s="61">
        <v>2</v>
      </c>
      <c r="J914" s="57">
        <v>44753</v>
      </c>
    </row>
    <row r="915" spans="4:10" ht="15.6" customHeight="1">
      <c r="D915" s="37">
        <v>913</v>
      </c>
      <c r="E915" s="61">
        <v>4902</v>
      </c>
      <c r="F915" s="62" t="s">
        <v>3186</v>
      </c>
      <c r="G915" s="62" t="s">
        <v>8555</v>
      </c>
      <c r="H915" s="62" t="s">
        <v>9</v>
      </c>
      <c r="I915" s="61">
        <v>2</v>
      </c>
      <c r="J915" s="57">
        <v>44753</v>
      </c>
    </row>
    <row r="916" spans="4:10" ht="15.6" customHeight="1">
      <c r="D916" s="37">
        <v>914</v>
      </c>
      <c r="E916" s="61">
        <v>2466</v>
      </c>
      <c r="F916" s="62" t="s">
        <v>10178</v>
      </c>
      <c r="G916" s="62" t="s">
        <v>8600</v>
      </c>
      <c r="H916" s="62" t="s">
        <v>9768</v>
      </c>
      <c r="I916" s="61">
        <v>2</v>
      </c>
      <c r="J916" s="57">
        <v>44753</v>
      </c>
    </row>
    <row r="917" spans="4:10" ht="15.6" customHeight="1">
      <c r="D917" s="37">
        <v>915</v>
      </c>
      <c r="E917" s="61">
        <v>4178</v>
      </c>
      <c r="F917" s="62" t="s">
        <v>10179</v>
      </c>
      <c r="G917" s="62" t="s">
        <v>8600</v>
      </c>
      <c r="H917" s="62" t="s">
        <v>8694</v>
      </c>
      <c r="I917" s="61">
        <v>2</v>
      </c>
      <c r="J917" s="57">
        <v>44753</v>
      </c>
    </row>
    <row r="918" spans="4:10" ht="15.6" customHeight="1">
      <c r="D918" s="37">
        <v>916</v>
      </c>
      <c r="E918" s="61">
        <v>3445</v>
      </c>
      <c r="F918" s="62" t="s">
        <v>10180</v>
      </c>
      <c r="G918" s="62" t="s">
        <v>8600</v>
      </c>
      <c r="H918" s="62" t="s">
        <v>10181</v>
      </c>
      <c r="I918" s="61">
        <v>2</v>
      </c>
      <c r="J918" s="57">
        <v>44753</v>
      </c>
    </row>
    <row r="919" spans="4:10" ht="15.6" customHeight="1">
      <c r="D919" s="37">
        <v>917</v>
      </c>
      <c r="E919" s="61">
        <v>4776</v>
      </c>
      <c r="F919" s="62" t="s">
        <v>10182</v>
      </c>
      <c r="G919" s="62" t="s">
        <v>8583</v>
      </c>
      <c r="H919" s="62" t="s">
        <v>8750</v>
      </c>
      <c r="I919" s="61">
        <v>2</v>
      </c>
      <c r="J919" s="57">
        <v>44753</v>
      </c>
    </row>
    <row r="920" spans="4:10" ht="15.6" customHeight="1">
      <c r="D920" s="37">
        <v>918</v>
      </c>
      <c r="E920" s="61">
        <v>4927</v>
      </c>
      <c r="F920" s="62" t="s">
        <v>10183</v>
      </c>
      <c r="G920" s="62" t="s">
        <v>8583</v>
      </c>
      <c r="H920" s="62" t="s">
        <v>10184</v>
      </c>
      <c r="I920" s="61">
        <v>2</v>
      </c>
      <c r="J920" s="57">
        <v>44753</v>
      </c>
    </row>
    <row r="921" spans="4:10" ht="15.6" customHeight="1">
      <c r="D921" s="37">
        <v>919</v>
      </c>
      <c r="E921" s="61">
        <v>4597</v>
      </c>
      <c r="F921" s="62" t="s">
        <v>10185</v>
      </c>
      <c r="G921" s="62" t="s">
        <v>8528</v>
      </c>
      <c r="H921" s="62" t="s">
        <v>8529</v>
      </c>
      <c r="I921" s="61">
        <v>2</v>
      </c>
      <c r="J921" s="57">
        <v>44754</v>
      </c>
    </row>
    <row r="922" spans="4:10" ht="15.6" customHeight="1">
      <c r="D922" s="37">
        <v>920</v>
      </c>
      <c r="E922" s="61">
        <v>2891</v>
      </c>
      <c r="F922" s="62" t="s">
        <v>10186</v>
      </c>
      <c r="G922" s="62" t="s">
        <v>8528</v>
      </c>
      <c r="H922" s="62" t="s">
        <v>8529</v>
      </c>
      <c r="I922" s="61">
        <v>2</v>
      </c>
      <c r="J922" s="57">
        <v>44754</v>
      </c>
    </row>
    <row r="923" spans="4:10" ht="15.6" customHeight="1">
      <c r="D923" s="37">
        <v>921</v>
      </c>
      <c r="E923" s="61" t="s">
        <v>98</v>
      </c>
      <c r="F923" s="62" t="s">
        <v>10187</v>
      </c>
      <c r="G923" s="62" t="s">
        <v>7158</v>
      </c>
      <c r="H923" s="62" t="s">
        <v>11</v>
      </c>
      <c r="I923" s="61">
        <v>2</v>
      </c>
      <c r="J923" s="57">
        <v>44754</v>
      </c>
    </row>
    <row r="924" spans="4:10" ht="15.6" customHeight="1">
      <c r="D924" s="37">
        <v>922</v>
      </c>
      <c r="E924" s="61" t="s">
        <v>56</v>
      </c>
      <c r="F924" s="62" t="s">
        <v>10188</v>
      </c>
      <c r="G924" s="62" t="s">
        <v>7158</v>
      </c>
      <c r="H924" s="62" t="s">
        <v>11</v>
      </c>
      <c r="I924" s="61">
        <v>2</v>
      </c>
      <c r="J924" s="57">
        <v>44754</v>
      </c>
    </row>
    <row r="925" spans="4:10" ht="15.6" customHeight="1">
      <c r="D925" s="37">
        <v>923</v>
      </c>
      <c r="E925" s="61">
        <v>4005</v>
      </c>
      <c r="F925" s="62" t="s">
        <v>1955</v>
      </c>
      <c r="G925" s="62" t="s">
        <v>7158</v>
      </c>
      <c r="H925" s="62" t="s">
        <v>11</v>
      </c>
      <c r="I925" s="61">
        <v>2</v>
      </c>
      <c r="J925" s="57">
        <v>44754</v>
      </c>
    </row>
    <row r="926" spans="4:10" ht="15.6" customHeight="1">
      <c r="D926" s="37">
        <v>924</v>
      </c>
      <c r="E926" s="61">
        <v>2034</v>
      </c>
      <c r="F926" s="62" t="s">
        <v>10189</v>
      </c>
      <c r="G926" s="62" t="s">
        <v>8555</v>
      </c>
      <c r="H926" s="62" t="s">
        <v>10165</v>
      </c>
      <c r="I926" s="61">
        <v>2</v>
      </c>
      <c r="J926" s="57">
        <v>44754</v>
      </c>
    </row>
    <row r="927" spans="4:10" ht="15.6" customHeight="1">
      <c r="D927" s="37">
        <v>925</v>
      </c>
      <c r="E927" s="61">
        <v>2910</v>
      </c>
      <c r="F927" s="62" t="s">
        <v>10190</v>
      </c>
      <c r="G927" s="62" t="s">
        <v>8555</v>
      </c>
      <c r="H927" s="62" t="s">
        <v>10165</v>
      </c>
      <c r="I927" s="61">
        <v>2</v>
      </c>
      <c r="J927" s="57">
        <v>44754</v>
      </c>
    </row>
    <row r="928" spans="4:10" ht="15.6" customHeight="1">
      <c r="D928" s="37">
        <v>926</v>
      </c>
      <c r="E928" s="61">
        <v>2963</v>
      </c>
      <c r="F928" s="62" t="s">
        <v>10191</v>
      </c>
      <c r="G928" s="62" t="s">
        <v>8555</v>
      </c>
      <c r="H928" s="62" t="s">
        <v>10165</v>
      </c>
      <c r="I928" s="61">
        <v>2</v>
      </c>
      <c r="J928" s="57">
        <v>44754</v>
      </c>
    </row>
    <row r="929" spans="4:10" ht="15.6" customHeight="1">
      <c r="D929" s="37">
        <v>927</v>
      </c>
      <c r="E929" s="61">
        <v>2520</v>
      </c>
      <c r="F929" s="62" t="s">
        <v>10192</v>
      </c>
      <c r="G929" s="62" t="s">
        <v>8546</v>
      </c>
      <c r="H929" s="62" t="s">
        <v>10193</v>
      </c>
      <c r="I929" s="61">
        <v>2</v>
      </c>
      <c r="J929" s="57">
        <v>44754</v>
      </c>
    </row>
    <row r="930" spans="4:10" ht="15.6" customHeight="1">
      <c r="D930" s="37">
        <v>928</v>
      </c>
      <c r="E930" s="61">
        <v>2653</v>
      </c>
      <c r="F930" s="62" t="s">
        <v>10194</v>
      </c>
      <c r="G930" s="62" t="s">
        <v>8546</v>
      </c>
      <c r="H930" s="62" t="s">
        <v>10193</v>
      </c>
      <c r="I930" s="61">
        <v>2</v>
      </c>
      <c r="J930" s="57">
        <v>44754</v>
      </c>
    </row>
    <row r="931" spans="4:10" ht="15.6" customHeight="1">
      <c r="D931" s="37">
        <v>929</v>
      </c>
      <c r="E931" s="61">
        <v>3706</v>
      </c>
      <c r="F931" s="62" t="s">
        <v>10195</v>
      </c>
      <c r="G931" s="62" t="s">
        <v>8546</v>
      </c>
      <c r="H931" s="62" t="s">
        <v>10193</v>
      </c>
      <c r="I931" s="61">
        <v>2</v>
      </c>
      <c r="J931" s="57">
        <v>44754</v>
      </c>
    </row>
    <row r="932" spans="4:10" ht="15.6" customHeight="1">
      <c r="D932" s="37">
        <v>930</v>
      </c>
      <c r="E932" s="61" t="s">
        <v>10196</v>
      </c>
      <c r="F932" s="62" t="s">
        <v>10197</v>
      </c>
      <c r="G932" s="62" t="s">
        <v>8546</v>
      </c>
      <c r="H932" s="62" t="s">
        <v>10193</v>
      </c>
      <c r="I932" s="61">
        <v>2</v>
      </c>
      <c r="J932" s="57">
        <v>44754</v>
      </c>
    </row>
    <row r="933" spans="4:10" ht="15.6" customHeight="1">
      <c r="D933" s="37">
        <v>931</v>
      </c>
      <c r="E933" s="61">
        <v>4463</v>
      </c>
      <c r="F933" s="62" t="s">
        <v>10198</v>
      </c>
      <c r="G933" s="62" t="s">
        <v>8583</v>
      </c>
      <c r="H933" s="62" t="s">
        <v>9675</v>
      </c>
      <c r="I933" s="61">
        <v>2</v>
      </c>
      <c r="J933" s="57">
        <v>44754</v>
      </c>
    </row>
    <row r="934" spans="4:10" ht="15.6" customHeight="1">
      <c r="D934" s="37">
        <v>932</v>
      </c>
      <c r="E934" s="61">
        <v>3386</v>
      </c>
      <c r="F934" s="62" t="s">
        <v>10199</v>
      </c>
      <c r="G934" s="62" t="s">
        <v>8583</v>
      </c>
      <c r="H934" s="62" t="s">
        <v>9675</v>
      </c>
      <c r="I934" s="61">
        <v>2</v>
      </c>
      <c r="J934" s="57">
        <v>44754</v>
      </c>
    </row>
    <row r="935" spans="4:10" ht="15.6" customHeight="1">
      <c r="D935" s="37">
        <v>933</v>
      </c>
      <c r="E935" s="61">
        <v>4223</v>
      </c>
      <c r="F935" s="62" t="s">
        <v>10200</v>
      </c>
      <c r="G935" s="62" t="s">
        <v>8528</v>
      </c>
      <c r="H935" s="62" t="s">
        <v>10201</v>
      </c>
      <c r="I935" s="61">
        <v>2</v>
      </c>
      <c r="J935" s="57">
        <v>44755</v>
      </c>
    </row>
    <row r="936" spans="4:10" ht="15.6" customHeight="1">
      <c r="D936" s="37">
        <v>934</v>
      </c>
      <c r="E936" s="61">
        <v>4650</v>
      </c>
      <c r="F936" s="62" t="s">
        <v>10202</v>
      </c>
      <c r="G936" s="62" t="s">
        <v>8528</v>
      </c>
      <c r="H936" s="62" t="s">
        <v>10203</v>
      </c>
      <c r="I936" s="61">
        <v>2</v>
      </c>
      <c r="J936" s="57">
        <v>44755</v>
      </c>
    </row>
    <row r="937" spans="4:10" ht="15.6" customHeight="1">
      <c r="D937" s="37">
        <v>935</v>
      </c>
      <c r="E937" s="61">
        <v>4701</v>
      </c>
      <c r="F937" s="62" t="s">
        <v>927</v>
      </c>
      <c r="G937" s="62" t="s">
        <v>7158</v>
      </c>
      <c r="H937" s="62" t="s">
        <v>11</v>
      </c>
      <c r="I937" s="61">
        <v>2</v>
      </c>
      <c r="J937" s="57">
        <v>44755</v>
      </c>
    </row>
    <row r="938" spans="4:10" ht="15.6" customHeight="1">
      <c r="D938" s="37">
        <v>936</v>
      </c>
      <c r="E938" s="61">
        <v>3999</v>
      </c>
      <c r="F938" s="62" t="s">
        <v>931</v>
      </c>
      <c r="G938" s="62" t="s">
        <v>7158</v>
      </c>
      <c r="H938" s="62" t="s">
        <v>11</v>
      </c>
      <c r="I938" s="61">
        <v>2</v>
      </c>
      <c r="J938" s="57">
        <v>44755</v>
      </c>
    </row>
    <row r="939" spans="4:10" ht="15.6" customHeight="1">
      <c r="D939" s="37">
        <v>937</v>
      </c>
      <c r="E939" s="61">
        <v>3052</v>
      </c>
      <c r="F939" s="62" t="s">
        <v>224</v>
      </c>
      <c r="G939" s="62" t="s">
        <v>7158</v>
      </c>
      <c r="H939" s="62" t="s">
        <v>11</v>
      </c>
      <c r="I939" s="61">
        <v>2</v>
      </c>
      <c r="J939" s="57">
        <v>44755</v>
      </c>
    </row>
    <row r="940" spans="4:10" ht="15.6" customHeight="1">
      <c r="D940" s="37">
        <v>938</v>
      </c>
      <c r="E940" s="61">
        <v>3882</v>
      </c>
      <c r="F940" s="62" t="s">
        <v>10204</v>
      </c>
      <c r="G940" s="62" t="s">
        <v>8555</v>
      </c>
      <c r="H940" s="62" t="s">
        <v>10165</v>
      </c>
      <c r="I940" s="61">
        <v>2</v>
      </c>
      <c r="J940" s="57">
        <v>44755</v>
      </c>
    </row>
    <row r="941" spans="4:10" ht="15.6" customHeight="1">
      <c r="D941" s="37">
        <v>939</v>
      </c>
      <c r="E941" s="61">
        <v>4350</v>
      </c>
      <c r="F941" s="62" t="s">
        <v>10205</v>
      </c>
      <c r="G941" s="62" t="s">
        <v>8555</v>
      </c>
      <c r="H941" s="62" t="s">
        <v>10165</v>
      </c>
      <c r="I941" s="61">
        <v>2</v>
      </c>
      <c r="J941" s="57">
        <v>44755</v>
      </c>
    </row>
    <row r="942" spans="4:10" ht="15.6" customHeight="1">
      <c r="D942" s="37">
        <v>940</v>
      </c>
      <c r="E942" s="61">
        <v>2553</v>
      </c>
      <c r="F942" s="62" t="s">
        <v>10206</v>
      </c>
      <c r="G942" s="62" t="s">
        <v>8546</v>
      </c>
      <c r="H942" s="62" t="s">
        <v>10193</v>
      </c>
      <c r="I942" s="61">
        <v>2</v>
      </c>
      <c r="J942" s="57">
        <v>44755</v>
      </c>
    </row>
    <row r="943" spans="4:10" ht="15.6" customHeight="1">
      <c r="D943" s="37">
        <v>941</v>
      </c>
      <c r="E943" s="61">
        <v>4477</v>
      </c>
      <c r="F943" s="62" t="s">
        <v>10207</v>
      </c>
      <c r="G943" s="62" t="s">
        <v>8546</v>
      </c>
      <c r="H943" s="62" t="s">
        <v>10193</v>
      </c>
      <c r="I943" s="61">
        <v>2</v>
      </c>
      <c r="J943" s="57">
        <v>44755</v>
      </c>
    </row>
    <row r="944" spans="4:10" ht="15.6" customHeight="1">
      <c r="D944" s="37">
        <v>942</v>
      </c>
      <c r="E944" s="61" t="s">
        <v>10208</v>
      </c>
      <c r="F944" s="62" t="s">
        <v>10209</v>
      </c>
      <c r="G944" s="62" t="s">
        <v>8546</v>
      </c>
      <c r="H944" s="62" t="s">
        <v>9784</v>
      </c>
      <c r="I944" s="61">
        <v>2</v>
      </c>
      <c r="J944" s="57">
        <v>44755</v>
      </c>
    </row>
    <row r="945" spans="4:10" ht="15.6" customHeight="1">
      <c r="D945" s="37">
        <v>943</v>
      </c>
      <c r="E945" s="61">
        <v>4021</v>
      </c>
      <c r="F945" s="62" t="s">
        <v>10210</v>
      </c>
      <c r="G945" s="62" t="s">
        <v>8583</v>
      </c>
      <c r="H945" s="62" t="s">
        <v>8769</v>
      </c>
      <c r="I945" s="61">
        <v>2</v>
      </c>
      <c r="J945" s="57">
        <v>44755</v>
      </c>
    </row>
    <row r="946" spans="4:10" ht="15.6" customHeight="1">
      <c r="D946" s="37">
        <v>944</v>
      </c>
      <c r="E946" s="61">
        <v>4932</v>
      </c>
      <c r="F946" s="62" t="s">
        <v>10211</v>
      </c>
      <c r="G946" s="62" t="s">
        <v>8583</v>
      </c>
      <c r="H946" s="62" t="s">
        <v>8769</v>
      </c>
      <c r="I946" s="61">
        <v>2</v>
      </c>
      <c r="J946" s="57">
        <v>44755</v>
      </c>
    </row>
    <row r="947" spans="4:10" ht="15.6" customHeight="1">
      <c r="D947" s="37">
        <v>945</v>
      </c>
      <c r="E947" s="61">
        <v>2722</v>
      </c>
      <c r="F947" s="62" t="s">
        <v>10212</v>
      </c>
      <c r="G947" s="62" t="s">
        <v>8528</v>
      </c>
      <c r="H947" s="62" t="s">
        <v>10213</v>
      </c>
      <c r="I947" s="61">
        <v>2</v>
      </c>
      <c r="J947" s="57">
        <v>44756</v>
      </c>
    </row>
    <row r="948" spans="4:10" ht="15.6" customHeight="1">
      <c r="D948" s="37">
        <v>946</v>
      </c>
      <c r="E948" s="61">
        <v>3227</v>
      </c>
      <c r="F948" s="62" t="s">
        <v>10214</v>
      </c>
      <c r="G948" s="62" t="s">
        <v>7158</v>
      </c>
      <c r="H948" s="62" t="s">
        <v>10</v>
      </c>
      <c r="I948" s="61">
        <v>2</v>
      </c>
      <c r="J948" s="57">
        <v>44756</v>
      </c>
    </row>
    <row r="949" spans="4:10" ht="15.6" customHeight="1">
      <c r="D949" s="37">
        <v>947</v>
      </c>
      <c r="E949" s="61">
        <v>2390</v>
      </c>
      <c r="F949" s="62" t="s">
        <v>10215</v>
      </c>
      <c r="G949" s="62" t="s">
        <v>7158</v>
      </c>
      <c r="H949" s="62" t="s">
        <v>10</v>
      </c>
      <c r="I949" s="61">
        <v>2</v>
      </c>
      <c r="J949" s="57">
        <v>44756</v>
      </c>
    </row>
    <row r="950" spans="4:10" ht="15.6" customHeight="1">
      <c r="D950" s="37">
        <v>948</v>
      </c>
      <c r="E950" s="61">
        <v>2691</v>
      </c>
      <c r="F950" s="62" t="s">
        <v>10216</v>
      </c>
      <c r="G950" s="62" t="s">
        <v>7158</v>
      </c>
      <c r="H950" s="62" t="s">
        <v>10</v>
      </c>
      <c r="I950" s="61">
        <v>2</v>
      </c>
      <c r="J950" s="57">
        <v>44756</v>
      </c>
    </row>
    <row r="951" spans="4:10" ht="15.6" customHeight="1">
      <c r="D951" s="37">
        <v>949</v>
      </c>
      <c r="E951" s="61">
        <v>4306</v>
      </c>
      <c r="F951" s="62" t="s">
        <v>10217</v>
      </c>
      <c r="G951" s="62" t="s">
        <v>8555</v>
      </c>
      <c r="H951" s="62" t="s">
        <v>10165</v>
      </c>
      <c r="I951" s="61">
        <v>2</v>
      </c>
      <c r="J951" s="57">
        <v>44756</v>
      </c>
    </row>
    <row r="952" spans="4:10" ht="15.6" customHeight="1">
      <c r="D952" s="37">
        <v>950</v>
      </c>
      <c r="E952" s="61">
        <v>4263</v>
      </c>
      <c r="F952" s="62" t="s">
        <v>10218</v>
      </c>
      <c r="G952" s="62" t="s">
        <v>8555</v>
      </c>
      <c r="H952" s="62" t="s">
        <v>9652</v>
      </c>
      <c r="I952" s="61">
        <v>2</v>
      </c>
      <c r="J952" s="57">
        <v>44756</v>
      </c>
    </row>
    <row r="953" spans="4:10" ht="15.6" customHeight="1">
      <c r="D953" s="37">
        <v>951</v>
      </c>
      <c r="E953" s="61">
        <v>4301</v>
      </c>
      <c r="F953" s="62" t="s">
        <v>10219</v>
      </c>
      <c r="G953" s="62" t="s">
        <v>8555</v>
      </c>
      <c r="H953" s="62" t="s">
        <v>9652</v>
      </c>
      <c r="I953" s="61">
        <v>2</v>
      </c>
      <c r="J953" s="57">
        <v>44756</v>
      </c>
    </row>
    <row r="954" spans="4:10" ht="15.6" customHeight="1">
      <c r="D954" s="37">
        <v>952</v>
      </c>
      <c r="E954" s="61">
        <v>4864</v>
      </c>
      <c r="F954" s="62" t="s">
        <v>10220</v>
      </c>
      <c r="G954" s="62" t="s">
        <v>8546</v>
      </c>
      <c r="H954" s="62" t="s">
        <v>9784</v>
      </c>
      <c r="I954" s="61">
        <v>2</v>
      </c>
      <c r="J954" s="57">
        <v>44756</v>
      </c>
    </row>
    <row r="955" spans="4:10" ht="15.6" customHeight="1">
      <c r="D955" s="37">
        <v>953</v>
      </c>
      <c r="E955" s="61">
        <v>3396</v>
      </c>
      <c r="F955" s="62" t="s">
        <v>10221</v>
      </c>
      <c r="G955" s="62" t="s">
        <v>8546</v>
      </c>
      <c r="H955" s="62" t="s">
        <v>8706</v>
      </c>
      <c r="I955" s="61">
        <v>2</v>
      </c>
      <c r="J955" s="57">
        <v>44756</v>
      </c>
    </row>
    <row r="956" spans="4:10" ht="15.6" customHeight="1">
      <c r="D956" s="37">
        <v>954</v>
      </c>
      <c r="E956" s="61">
        <v>4166</v>
      </c>
      <c r="F956" s="62" t="s">
        <v>10222</v>
      </c>
      <c r="G956" s="62" t="s">
        <v>8546</v>
      </c>
      <c r="H956" s="62" t="s">
        <v>8706</v>
      </c>
      <c r="I956" s="61">
        <v>2</v>
      </c>
      <c r="J956" s="57">
        <v>44756</v>
      </c>
    </row>
    <row r="957" spans="4:10" ht="15.6" customHeight="1">
      <c r="D957" s="37">
        <v>955</v>
      </c>
      <c r="E957" s="61">
        <v>4965</v>
      </c>
      <c r="F957" s="62" t="s">
        <v>10223</v>
      </c>
      <c r="G957" s="62" t="s">
        <v>8583</v>
      </c>
      <c r="H957" s="62" t="s">
        <v>9816</v>
      </c>
      <c r="I957" s="61">
        <v>2</v>
      </c>
      <c r="J957" s="57">
        <v>44756</v>
      </c>
    </row>
    <row r="958" spans="4:10" ht="15.6" customHeight="1">
      <c r="D958" s="37">
        <v>956</v>
      </c>
      <c r="E958" s="61">
        <v>3725</v>
      </c>
      <c r="F958" s="62" t="s">
        <v>10224</v>
      </c>
      <c r="G958" s="62" t="s">
        <v>8583</v>
      </c>
      <c r="H958" s="62" t="s">
        <v>9837</v>
      </c>
      <c r="I958" s="61">
        <v>2</v>
      </c>
      <c r="J958" s="57">
        <v>44756</v>
      </c>
    </row>
    <row r="959" spans="4:10" ht="15.6" customHeight="1">
      <c r="D959" s="37">
        <v>957</v>
      </c>
      <c r="E959" s="61">
        <v>2292</v>
      </c>
      <c r="F959" s="62" t="s">
        <v>10225</v>
      </c>
      <c r="G959" s="62" t="s">
        <v>7158</v>
      </c>
      <c r="H959" s="62" t="s">
        <v>10226</v>
      </c>
      <c r="I959" s="61">
        <v>2</v>
      </c>
      <c r="J959" s="57">
        <v>44757</v>
      </c>
    </row>
    <row r="960" spans="4:10" ht="15.6" customHeight="1">
      <c r="D960" s="37">
        <v>958</v>
      </c>
      <c r="E960" s="61">
        <v>2508</v>
      </c>
      <c r="F960" s="62" t="s">
        <v>9123</v>
      </c>
      <c r="G960" s="62" t="s">
        <v>7158</v>
      </c>
      <c r="H960" s="62" t="s">
        <v>10227</v>
      </c>
      <c r="I960" s="61">
        <v>2</v>
      </c>
      <c r="J960" s="57">
        <v>44757</v>
      </c>
    </row>
    <row r="961" spans="4:10" ht="15.6" customHeight="1">
      <c r="D961" s="37">
        <v>959</v>
      </c>
      <c r="E961" s="61">
        <v>4819</v>
      </c>
      <c r="F961" s="62" t="s">
        <v>1351</v>
      </c>
      <c r="G961" s="62" t="s">
        <v>7158</v>
      </c>
      <c r="H961" s="62" t="s">
        <v>10</v>
      </c>
      <c r="I961" s="61">
        <v>2</v>
      </c>
      <c r="J961" s="57">
        <v>44757</v>
      </c>
    </row>
    <row r="962" spans="4:10" ht="15.6" customHeight="1">
      <c r="D962" s="37">
        <v>960</v>
      </c>
      <c r="E962" s="61">
        <v>3770</v>
      </c>
      <c r="F962" s="62" t="s">
        <v>1302</v>
      </c>
      <c r="G962" s="62" t="s">
        <v>7158</v>
      </c>
      <c r="H962" s="62" t="s">
        <v>10</v>
      </c>
      <c r="I962" s="61">
        <v>2</v>
      </c>
      <c r="J962" s="57">
        <v>44757</v>
      </c>
    </row>
    <row r="963" spans="4:10" ht="15.6" customHeight="1">
      <c r="D963" s="37">
        <v>961</v>
      </c>
      <c r="E963" s="61">
        <v>3953</v>
      </c>
      <c r="F963" s="62" t="s">
        <v>9116</v>
      </c>
      <c r="G963" s="62" t="s">
        <v>7158</v>
      </c>
      <c r="H963" s="62" t="s">
        <v>10</v>
      </c>
      <c r="I963" s="61">
        <v>2</v>
      </c>
      <c r="J963" s="57">
        <v>44757</v>
      </c>
    </row>
    <row r="964" spans="4:10" ht="15.6" customHeight="1">
      <c r="D964" s="37">
        <v>962</v>
      </c>
      <c r="E964" s="61">
        <v>4616</v>
      </c>
      <c r="F964" s="62" t="s">
        <v>10228</v>
      </c>
      <c r="G964" s="62" t="s">
        <v>8555</v>
      </c>
      <c r="H964" s="62" t="s">
        <v>10165</v>
      </c>
      <c r="I964" s="61">
        <v>2</v>
      </c>
      <c r="J964" s="57">
        <v>44757</v>
      </c>
    </row>
    <row r="965" spans="4:10" ht="15.6" customHeight="1">
      <c r="D965" s="37">
        <v>963</v>
      </c>
      <c r="E965" s="61">
        <v>3235</v>
      </c>
      <c r="F965" s="62" t="s">
        <v>10229</v>
      </c>
      <c r="G965" s="62" t="s">
        <v>8555</v>
      </c>
      <c r="H965" s="62" t="s">
        <v>9652</v>
      </c>
      <c r="I965" s="61">
        <v>2</v>
      </c>
      <c r="J965" s="57">
        <v>44757</v>
      </c>
    </row>
    <row r="966" spans="4:10" ht="15.6" customHeight="1">
      <c r="D966" s="37">
        <v>964</v>
      </c>
      <c r="E966" s="61">
        <v>2802</v>
      </c>
      <c r="F966" s="62" t="s">
        <v>10230</v>
      </c>
      <c r="G966" s="62" t="s">
        <v>8555</v>
      </c>
      <c r="H966" s="62" t="s">
        <v>10165</v>
      </c>
      <c r="I966" s="61">
        <v>2</v>
      </c>
      <c r="J966" s="57">
        <v>44757</v>
      </c>
    </row>
    <row r="967" spans="4:10" ht="15.6" customHeight="1">
      <c r="D967" s="37">
        <v>965</v>
      </c>
      <c r="E967" s="61">
        <v>4768</v>
      </c>
      <c r="F967" s="62" t="s">
        <v>10231</v>
      </c>
      <c r="G967" s="62" t="s">
        <v>8546</v>
      </c>
      <c r="H967" s="62" t="s">
        <v>10232</v>
      </c>
      <c r="I967" s="61">
        <v>2</v>
      </c>
      <c r="J967" s="57">
        <v>44757</v>
      </c>
    </row>
    <row r="968" spans="4:10" ht="15.6" customHeight="1">
      <c r="D968" s="37">
        <v>966</v>
      </c>
      <c r="E968" s="61">
        <v>3711</v>
      </c>
      <c r="F968" s="62" t="s">
        <v>10233</v>
      </c>
      <c r="G968" s="62" t="s">
        <v>8583</v>
      </c>
      <c r="H968" s="62" t="s">
        <v>9095</v>
      </c>
      <c r="I968" s="61">
        <v>2</v>
      </c>
      <c r="J968" s="57">
        <v>44757</v>
      </c>
    </row>
    <row r="969" spans="4:10" ht="15.6" customHeight="1">
      <c r="D969" s="37">
        <v>967</v>
      </c>
      <c r="E969" s="61">
        <v>3786</v>
      </c>
      <c r="F969" s="62" t="s">
        <v>10234</v>
      </c>
      <c r="G969" s="62" t="s">
        <v>8528</v>
      </c>
      <c r="H969" s="62" t="s">
        <v>10213</v>
      </c>
      <c r="I969" s="61">
        <v>2</v>
      </c>
      <c r="J969" s="57">
        <v>44760</v>
      </c>
    </row>
    <row r="970" spans="4:10" ht="15.6" customHeight="1">
      <c r="D970" s="37">
        <v>968</v>
      </c>
      <c r="E970" s="61">
        <v>4666</v>
      </c>
      <c r="F970" s="62" t="s">
        <v>10235</v>
      </c>
      <c r="G970" s="62" t="s">
        <v>8528</v>
      </c>
      <c r="H970" s="62" t="s">
        <v>10236</v>
      </c>
      <c r="I970" s="61">
        <v>2</v>
      </c>
      <c r="J970" s="57">
        <v>44760</v>
      </c>
    </row>
    <row r="971" spans="4:10" ht="15.6" customHeight="1">
      <c r="D971" s="37">
        <v>969</v>
      </c>
      <c r="E971" s="61">
        <v>4877</v>
      </c>
      <c r="F971" s="62" t="s">
        <v>10237</v>
      </c>
      <c r="G971" s="62" t="s">
        <v>8528</v>
      </c>
      <c r="H971" s="62" t="s">
        <v>10236</v>
      </c>
      <c r="I971" s="61">
        <v>2</v>
      </c>
      <c r="J971" s="57">
        <v>44760</v>
      </c>
    </row>
    <row r="972" spans="4:10" ht="15.6" customHeight="1">
      <c r="D972" s="37">
        <v>970</v>
      </c>
      <c r="E972" s="61">
        <v>2325</v>
      </c>
      <c r="F972" s="62" t="s">
        <v>1343</v>
      </c>
      <c r="G972" s="62" t="s">
        <v>7158</v>
      </c>
      <c r="H972" s="62" t="s">
        <v>10</v>
      </c>
      <c r="I972" s="61">
        <v>2</v>
      </c>
      <c r="J972" s="57">
        <v>44760</v>
      </c>
    </row>
    <row r="973" spans="4:10" ht="15.6" customHeight="1">
      <c r="D973" s="37">
        <v>971</v>
      </c>
      <c r="E973" s="61">
        <v>3921</v>
      </c>
      <c r="F973" s="62" t="s">
        <v>1728</v>
      </c>
      <c r="G973" s="62" t="s">
        <v>7158</v>
      </c>
      <c r="H973" s="62" t="s">
        <v>10</v>
      </c>
      <c r="I973" s="61">
        <v>2</v>
      </c>
      <c r="J973" s="57">
        <v>44760</v>
      </c>
    </row>
    <row r="974" spans="4:10" ht="15.6" customHeight="1">
      <c r="D974" s="37">
        <v>972</v>
      </c>
      <c r="E974" s="61">
        <v>4316</v>
      </c>
      <c r="F974" s="62" t="s">
        <v>1731</v>
      </c>
      <c r="G974" s="62" t="s">
        <v>7158</v>
      </c>
      <c r="H974" s="62" t="s">
        <v>10</v>
      </c>
      <c r="I974" s="61">
        <v>2</v>
      </c>
      <c r="J974" s="57">
        <v>44760</v>
      </c>
    </row>
    <row r="975" spans="4:10" ht="15.6" customHeight="1">
      <c r="D975" s="37">
        <v>973</v>
      </c>
      <c r="E975" s="61">
        <v>4881</v>
      </c>
      <c r="F975" s="62" t="s">
        <v>10238</v>
      </c>
      <c r="G975" s="62" t="s">
        <v>8555</v>
      </c>
      <c r="H975" s="62" t="s">
        <v>9652</v>
      </c>
      <c r="I975" s="61">
        <v>2</v>
      </c>
      <c r="J975" s="57">
        <v>44760</v>
      </c>
    </row>
    <row r="976" spans="4:10" ht="15.6" customHeight="1">
      <c r="D976" s="37">
        <v>974</v>
      </c>
      <c r="E976" s="61">
        <v>4369</v>
      </c>
      <c r="F976" s="62" t="s">
        <v>10239</v>
      </c>
      <c r="G976" s="62" t="s">
        <v>8555</v>
      </c>
      <c r="H976" s="62" t="s">
        <v>9652</v>
      </c>
      <c r="I976" s="61">
        <v>2</v>
      </c>
      <c r="J976" s="57">
        <v>44760</v>
      </c>
    </row>
    <row r="977" spans="4:10" ht="15.6" customHeight="1">
      <c r="D977" s="37">
        <v>975</v>
      </c>
      <c r="E977" s="61">
        <v>4785</v>
      </c>
      <c r="F977" s="62" t="s">
        <v>10240</v>
      </c>
      <c r="G977" s="62" t="s">
        <v>8546</v>
      </c>
      <c r="H977" s="62" t="s">
        <v>9113</v>
      </c>
      <c r="I977" s="61">
        <v>2</v>
      </c>
      <c r="J977" s="57">
        <v>44760</v>
      </c>
    </row>
    <row r="978" spans="4:10" ht="15.6" customHeight="1">
      <c r="D978" s="37">
        <v>976</v>
      </c>
      <c r="E978" s="61">
        <v>4862</v>
      </c>
      <c r="F978" s="62" t="s">
        <v>10241</v>
      </c>
      <c r="G978" s="62" t="s">
        <v>8583</v>
      </c>
      <c r="H978" s="62" t="s">
        <v>10242</v>
      </c>
      <c r="I978" s="61">
        <v>2</v>
      </c>
      <c r="J978" s="57">
        <v>44760</v>
      </c>
    </row>
    <row r="979" spans="4:10" ht="15.6" customHeight="1">
      <c r="D979" s="37">
        <v>977</v>
      </c>
      <c r="E979" s="61">
        <v>3586</v>
      </c>
      <c r="F979" s="62" t="s">
        <v>10243</v>
      </c>
      <c r="G979" s="62" t="s">
        <v>8583</v>
      </c>
      <c r="H979" s="62" t="s">
        <v>10244</v>
      </c>
      <c r="I979" s="61">
        <v>2</v>
      </c>
      <c r="J979" s="57">
        <v>44760</v>
      </c>
    </row>
    <row r="980" spans="4:10" ht="15.6" customHeight="1">
      <c r="D980" s="37">
        <v>978</v>
      </c>
      <c r="E980" s="61">
        <v>3738</v>
      </c>
      <c r="F980" s="62" t="s">
        <v>10245</v>
      </c>
      <c r="G980" s="62" t="s">
        <v>8528</v>
      </c>
      <c r="H980" s="62" t="s">
        <v>10236</v>
      </c>
      <c r="I980" s="61">
        <v>2</v>
      </c>
      <c r="J980" s="57">
        <v>44761</v>
      </c>
    </row>
    <row r="981" spans="4:10" ht="15.6" customHeight="1">
      <c r="D981" s="37">
        <v>979</v>
      </c>
      <c r="E981" s="61">
        <v>4840</v>
      </c>
      <c r="F981" s="62" t="s">
        <v>10246</v>
      </c>
      <c r="G981" s="62" t="s">
        <v>8528</v>
      </c>
      <c r="H981" s="62" t="s">
        <v>10236</v>
      </c>
      <c r="I981" s="61">
        <v>2</v>
      </c>
      <c r="J981" s="57">
        <v>44761</v>
      </c>
    </row>
    <row r="982" spans="4:10" ht="15.6" customHeight="1">
      <c r="D982" s="37">
        <v>980</v>
      </c>
      <c r="E982" s="61">
        <v>3858</v>
      </c>
      <c r="F982" s="62" t="s">
        <v>10247</v>
      </c>
      <c r="G982" s="62" t="s">
        <v>8528</v>
      </c>
      <c r="H982" s="62" t="s">
        <v>10236</v>
      </c>
      <c r="I982" s="61">
        <v>2</v>
      </c>
      <c r="J982" s="57">
        <v>44761</v>
      </c>
    </row>
    <row r="983" spans="4:10" ht="15.6" customHeight="1">
      <c r="D983" s="37">
        <v>981</v>
      </c>
      <c r="E983" s="61">
        <v>4154</v>
      </c>
      <c r="F983" s="62" t="s">
        <v>228</v>
      </c>
      <c r="G983" s="62" t="s">
        <v>7158</v>
      </c>
      <c r="H983" s="62" t="s">
        <v>13</v>
      </c>
      <c r="I983" s="61">
        <v>2</v>
      </c>
      <c r="J983" s="57">
        <v>44761</v>
      </c>
    </row>
    <row r="984" spans="4:10" ht="15.6" customHeight="1">
      <c r="D984" s="37">
        <v>982</v>
      </c>
      <c r="E984" s="61">
        <v>4326</v>
      </c>
      <c r="F984" s="62" t="s">
        <v>378</v>
      </c>
      <c r="G984" s="62" t="s">
        <v>7158</v>
      </c>
      <c r="H984" s="62" t="s">
        <v>13</v>
      </c>
      <c r="I984" s="61">
        <v>2</v>
      </c>
      <c r="J984" s="57">
        <v>44761</v>
      </c>
    </row>
    <row r="985" spans="4:10" ht="15.6" customHeight="1">
      <c r="D985" s="37">
        <v>983</v>
      </c>
      <c r="E985" s="61">
        <v>2187</v>
      </c>
      <c r="F985" s="62" t="s">
        <v>10248</v>
      </c>
      <c r="G985" s="62" t="s">
        <v>8555</v>
      </c>
      <c r="H985" s="62" t="s">
        <v>9652</v>
      </c>
      <c r="I985" s="61">
        <v>2</v>
      </c>
      <c r="J985" s="57">
        <v>44761</v>
      </c>
    </row>
    <row r="986" spans="4:10" ht="15.6" customHeight="1">
      <c r="D986" s="37">
        <v>984</v>
      </c>
      <c r="E986" s="61">
        <v>4818</v>
      </c>
      <c r="F986" s="62" t="s">
        <v>10249</v>
      </c>
      <c r="G986" s="62" t="s">
        <v>8555</v>
      </c>
      <c r="H986" s="62" t="s">
        <v>9652</v>
      </c>
      <c r="I986" s="61">
        <v>2</v>
      </c>
      <c r="J986" s="57">
        <v>44761</v>
      </c>
    </row>
    <row r="987" spans="4:10" ht="15.6" customHeight="1">
      <c r="D987" s="37">
        <v>985</v>
      </c>
      <c r="E987" s="61">
        <v>3835</v>
      </c>
      <c r="F987" s="62" t="s">
        <v>10250</v>
      </c>
      <c r="G987" s="62" t="s">
        <v>8546</v>
      </c>
      <c r="H987" s="62" t="s">
        <v>8715</v>
      </c>
      <c r="I987" s="61">
        <v>2</v>
      </c>
      <c r="J987" s="57">
        <v>44761</v>
      </c>
    </row>
    <row r="988" spans="4:10" ht="15.6" customHeight="1">
      <c r="D988" s="37">
        <v>986</v>
      </c>
      <c r="E988" s="61">
        <v>4002</v>
      </c>
      <c r="F988" s="62" t="s">
        <v>10251</v>
      </c>
      <c r="G988" s="62" t="s">
        <v>8546</v>
      </c>
      <c r="H988" s="62" t="s">
        <v>8715</v>
      </c>
      <c r="I988" s="61">
        <v>2</v>
      </c>
      <c r="J988" s="57">
        <v>44761</v>
      </c>
    </row>
    <row r="989" spans="4:10" ht="15.6" customHeight="1">
      <c r="D989" s="37">
        <v>987</v>
      </c>
      <c r="E989" s="61">
        <v>4938</v>
      </c>
      <c r="F989" s="62" t="s">
        <v>10252</v>
      </c>
      <c r="G989" s="62" t="s">
        <v>8546</v>
      </c>
      <c r="H989" s="62" t="s">
        <v>9653</v>
      </c>
      <c r="I989" s="61">
        <v>2</v>
      </c>
      <c r="J989" s="57">
        <v>44761</v>
      </c>
    </row>
    <row r="990" spans="4:10" ht="15.6" customHeight="1">
      <c r="D990" s="37">
        <v>988</v>
      </c>
      <c r="E990" s="61">
        <v>2659</v>
      </c>
      <c r="F990" s="62" t="s">
        <v>10253</v>
      </c>
      <c r="G990" s="62" t="s">
        <v>8660</v>
      </c>
      <c r="H990" s="62" t="s">
        <v>10254</v>
      </c>
      <c r="I990" s="61">
        <v>2</v>
      </c>
      <c r="J990" s="57">
        <v>44761</v>
      </c>
    </row>
    <row r="991" spans="4:10" ht="15.6" customHeight="1">
      <c r="D991" s="37">
        <v>989</v>
      </c>
      <c r="E991" s="61">
        <v>4469</v>
      </c>
      <c r="F991" s="62" t="s">
        <v>10255</v>
      </c>
      <c r="G991" s="62" t="s">
        <v>8660</v>
      </c>
      <c r="H991" s="62" t="s">
        <v>10256</v>
      </c>
      <c r="I991" s="61">
        <v>2</v>
      </c>
      <c r="J991" s="57">
        <v>44761</v>
      </c>
    </row>
    <row r="992" spans="4:10" ht="15.6" customHeight="1">
      <c r="D992" s="37">
        <v>990</v>
      </c>
      <c r="E992" s="61">
        <v>3491</v>
      </c>
      <c r="F992" s="62" t="s">
        <v>10257</v>
      </c>
      <c r="G992" s="62" t="s">
        <v>8660</v>
      </c>
      <c r="H992" s="62" t="s">
        <v>10256</v>
      </c>
      <c r="I992" s="61">
        <v>2</v>
      </c>
      <c r="J992" s="57">
        <v>44761</v>
      </c>
    </row>
    <row r="993" spans="4:10" ht="15.6" customHeight="1">
      <c r="D993" s="37">
        <v>991</v>
      </c>
      <c r="E993" s="61">
        <v>2672</v>
      </c>
      <c r="F993" s="62" t="s">
        <v>10258</v>
      </c>
      <c r="G993" s="62" t="s">
        <v>7158</v>
      </c>
      <c r="H993" s="62" t="s">
        <v>9919</v>
      </c>
      <c r="I993" s="61">
        <v>2</v>
      </c>
      <c r="J993" s="57">
        <v>44762</v>
      </c>
    </row>
    <row r="994" spans="4:10" ht="15.6" customHeight="1">
      <c r="D994" s="37">
        <v>992</v>
      </c>
      <c r="E994" s="61">
        <v>4159</v>
      </c>
      <c r="F994" s="62" t="s">
        <v>10259</v>
      </c>
      <c r="G994" s="62" t="s">
        <v>8525</v>
      </c>
      <c r="H994" s="62" t="s">
        <v>8692</v>
      </c>
      <c r="I994" s="61">
        <v>2</v>
      </c>
      <c r="J994" s="57">
        <v>44762</v>
      </c>
    </row>
    <row r="995" spans="4:10" ht="15.6" customHeight="1">
      <c r="D995" s="37">
        <v>993</v>
      </c>
      <c r="E995" s="61">
        <v>4282</v>
      </c>
      <c r="F995" s="62" t="s">
        <v>1663</v>
      </c>
      <c r="G995" s="62" t="s">
        <v>7158</v>
      </c>
      <c r="H995" s="62" t="s">
        <v>13</v>
      </c>
      <c r="I995" s="61">
        <v>2</v>
      </c>
      <c r="J995" s="57">
        <v>44762</v>
      </c>
    </row>
    <row r="996" spans="4:10" ht="15.6" customHeight="1">
      <c r="D996" s="37">
        <v>994</v>
      </c>
      <c r="E996" s="61">
        <v>3878</v>
      </c>
      <c r="F996" s="62" t="s">
        <v>398</v>
      </c>
      <c r="G996" s="62" t="s">
        <v>7158</v>
      </c>
      <c r="H996" s="62" t="s">
        <v>13</v>
      </c>
      <c r="I996" s="61">
        <v>2</v>
      </c>
      <c r="J996" s="57">
        <v>44762</v>
      </c>
    </row>
    <row r="997" spans="4:10" ht="15.6" customHeight="1">
      <c r="D997" s="37">
        <v>995</v>
      </c>
      <c r="E997" s="61">
        <v>4483</v>
      </c>
      <c r="F997" s="62" t="s">
        <v>2037</v>
      </c>
      <c r="G997" s="62" t="s">
        <v>7158</v>
      </c>
      <c r="H997" s="62" t="s">
        <v>13</v>
      </c>
      <c r="I997" s="61">
        <v>2</v>
      </c>
      <c r="J997" s="57">
        <v>44762</v>
      </c>
    </row>
    <row r="998" spans="4:10" ht="15.6" customHeight="1">
      <c r="D998" s="37">
        <v>996</v>
      </c>
      <c r="E998" s="61">
        <v>4538</v>
      </c>
      <c r="F998" s="62" t="s">
        <v>390</v>
      </c>
      <c r="G998" s="62" t="s">
        <v>7158</v>
      </c>
      <c r="H998" s="62" t="s">
        <v>13</v>
      </c>
      <c r="I998" s="61">
        <v>2</v>
      </c>
      <c r="J998" s="57">
        <v>44762</v>
      </c>
    </row>
    <row r="999" spans="4:10" ht="15.6" customHeight="1">
      <c r="D999" s="37">
        <v>997</v>
      </c>
      <c r="E999" s="61">
        <v>2534</v>
      </c>
      <c r="F999" s="62" t="s">
        <v>10260</v>
      </c>
      <c r="G999" s="62" t="s">
        <v>8555</v>
      </c>
      <c r="H999" s="62" t="s">
        <v>9652</v>
      </c>
      <c r="I999" s="61">
        <v>2</v>
      </c>
      <c r="J999" s="57">
        <v>44762</v>
      </c>
    </row>
    <row r="1000" spans="4:10" ht="15.6" customHeight="1">
      <c r="D1000" s="37">
        <v>998</v>
      </c>
      <c r="E1000" s="61">
        <v>3895</v>
      </c>
      <c r="F1000" s="62" t="s">
        <v>10261</v>
      </c>
      <c r="G1000" s="62" t="s">
        <v>8555</v>
      </c>
      <c r="H1000" s="62" t="s">
        <v>9652</v>
      </c>
      <c r="I1000" s="61">
        <v>2</v>
      </c>
      <c r="J1000" s="57">
        <v>44762</v>
      </c>
    </row>
    <row r="1001" spans="4:10" ht="15.6" customHeight="1">
      <c r="D1001" s="37">
        <v>999</v>
      </c>
      <c r="E1001" s="61">
        <v>4205</v>
      </c>
      <c r="F1001" s="62" t="s">
        <v>10262</v>
      </c>
      <c r="G1001" s="62" t="s">
        <v>8555</v>
      </c>
      <c r="H1001" s="62" t="s">
        <v>9652</v>
      </c>
      <c r="I1001" s="61">
        <v>2</v>
      </c>
      <c r="J1001" s="57">
        <v>44762</v>
      </c>
    </row>
    <row r="1002" spans="4:10" ht="15.6" customHeight="1">
      <c r="D1002" s="37">
        <v>1000</v>
      </c>
      <c r="E1002" s="61">
        <v>4562</v>
      </c>
      <c r="F1002" s="62" t="s">
        <v>10263</v>
      </c>
      <c r="G1002" s="62" t="s">
        <v>8609</v>
      </c>
      <c r="H1002" s="62" t="s">
        <v>9436</v>
      </c>
      <c r="I1002" s="61">
        <v>2</v>
      </c>
      <c r="J1002" s="57">
        <v>44762</v>
      </c>
    </row>
    <row r="1003" spans="4:10" ht="15.6" customHeight="1">
      <c r="D1003" s="37">
        <v>1001</v>
      </c>
      <c r="E1003" s="61">
        <v>3422</v>
      </c>
      <c r="F1003" s="62" t="s">
        <v>10264</v>
      </c>
      <c r="G1003" s="62" t="s">
        <v>8609</v>
      </c>
      <c r="H1003" s="62" t="s">
        <v>9436</v>
      </c>
      <c r="I1003" s="61">
        <v>2</v>
      </c>
      <c r="J1003" s="57">
        <v>44762</v>
      </c>
    </row>
    <row r="1004" spans="4:10" ht="15.6" customHeight="1">
      <c r="D1004" s="37">
        <v>1002</v>
      </c>
      <c r="E1004" s="61">
        <v>4725</v>
      </c>
      <c r="F1004" s="62" t="s">
        <v>10265</v>
      </c>
      <c r="G1004" s="62" t="s">
        <v>8609</v>
      </c>
      <c r="H1004" s="62" t="s">
        <v>10266</v>
      </c>
      <c r="I1004" s="61">
        <v>2</v>
      </c>
      <c r="J1004" s="57">
        <v>44762</v>
      </c>
    </row>
    <row r="1005" spans="4:10" ht="15.6" customHeight="1">
      <c r="D1005" s="37">
        <v>1003</v>
      </c>
      <c r="E1005" s="61">
        <v>3036</v>
      </c>
      <c r="F1005" s="62" t="s">
        <v>10267</v>
      </c>
      <c r="G1005" s="62" t="s">
        <v>8660</v>
      </c>
      <c r="H1005" s="62" t="s">
        <v>10268</v>
      </c>
      <c r="I1005" s="61">
        <v>2</v>
      </c>
      <c r="J1005" s="57">
        <v>44762</v>
      </c>
    </row>
    <row r="1006" spans="4:10" ht="15.6" customHeight="1">
      <c r="D1006" s="37">
        <v>1004</v>
      </c>
      <c r="E1006" s="61">
        <v>4721</v>
      </c>
      <c r="F1006" s="62" t="s">
        <v>10269</v>
      </c>
      <c r="G1006" s="62" t="s">
        <v>8660</v>
      </c>
      <c r="H1006" s="62" t="s">
        <v>9315</v>
      </c>
      <c r="I1006" s="61">
        <v>2</v>
      </c>
      <c r="J1006" s="57">
        <v>44762</v>
      </c>
    </row>
    <row r="1007" spans="4:10" ht="15.6" customHeight="1">
      <c r="D1007" s="37">
        <v>1005</v>
      </c>
      <c r="E1007" s="61">
        <v>4987</v>
      </c>
      <c r="F1007" s="62" t="s">
        <v>9073</v>
      </c>
      <c r="G1007" s="62" t="s">
        <v>8525</v>
      </c>
      <c r="H1007" s="62" t="s">
        <v>8972</v>
      </c>
      <c r="I1007" s="61">
        <v>2</v>
      </c>
      <c r="J1007" s="57">
        <v>44763</v>
      </c>
    </row>
    <row r="1008" spans="4:10" ht="15.6" customHeight="1">
      <c r="D1008" s="37">
        <v>1006</v>
      </c>
      <c r="E1008" s="61">
        <v>3029</v>
      </c>
      <c r="F1008" s="62" t="s">
        <v>10270</v>
      </c>
      <c r="G1008" s="62" t="s">
        <v>7158</v>
      </c>
      <c r="H1008" s="62" t="s">
        <v>8594</v>
      </c>
      <c r="I1008" s="61">
        <v>2</v>
      </c>
      <c r="J1008" s="57">
        <v>44763</v>
      </c>
    </row>
    <row r="1009" spans="4:10" ht="15.6" customHeight="1">
      <c r="D1009" s="37">
        <v>1007</v>
      </c>
      <c r="E1009" s="61">
        <v>3920</v>
      </c>
      <c r="F1009" s="62" t="s">
        <v>10271</v>
      </c>
      <c r="G1009" s="62" t="s">
        <v>7158</v>
      </c>
      <c r="H1009" s="62" t="s">
        <v>8594</v>
      </c>
      <c r="I1009" s="61">
        <v>2</v>
      </c>
      <c r="J1009" s="57">
        <v>44763</v>
      </c>
    </row>
    <row r="1010" spans="4:10" ht="15.6" customHeight="1">
      <c r="D1010" s="37">
        <v>1008</v>
      </c>
      <c r="E1010" s="61" t="s">
        <v>10272</v>
      </c>
      <c r="F1010" s="62" t="s">
        <v>10273</v>
      </c>
      <c r="G1010" s="62" t="s">
        <v>7158</v>
      </c>
      <c r="H1010" s="62" t="s">
        <v>8594</v>
      </c>
      <c r="I1010" s="61">
        <v>2</v>
      </c>
      <c r="J1010" s="57">
        <v>44763</v>
      </c>
    </row>
    <row r="1011" spans="4:10" ht="15.6" customHeight="1">
      <c r="D1011" s="37">
        <v>1009</v>
      </c>
      <c r="E1011" s="61">
        <v>4675</v>
      </c>
      <c r="F1011" s="62" t="s">
        <v>10274</v>
      </c>
      <c r="G1011" s="62" t="s">
        <v>8555</v>
      </c>
      <c r="H1011" s="62" t="s">
        <v>9652</v>
      </c>
      <c r="I1011" s="61">
        <v>2</v>
      </c>
      <c r="J1011" s="57">
        <v>44763</v>
      </c>
    </row>
    <row r="1012" spans="4:10" ht="15.6" customHeight="1">
      <c r="D1012" s="37">
        <v>1010</v>
      </c>
      <c r="E1012" s="61">
        <v>4457</v>
      </c>
      <c r="F1012" s="62" t="s">
        <v>10275</v>
      </c>
      <c r="G1012" s="62" t="s">
        <v>8555</v>
      </c>
      <c r="H1012" s="62" t="s">
        <v>9652</v>
      </c>
      <c r="I1012" s="61">
        <v>2</v>
      </c>
      <c r="J1012" s="57">
        <v>44763</v>
      </c>
    </row>
    <row r="1013" spans="4:10" ht="15.6" customHeight="1">
      <c r="D1013" s="37">
        <v>1011</v>
      </c>
      <c r="E1013" s="61">
        <v>3949</v>
      </c>
      <c r="F1013" s="62" t="s">
        <v>10276</v>
      </c>
      <c r="G1013" s="62" t="s">
        <v>8555</v>
      </c>
      <c r="H1013" s="62" t="s">
        <v>9652</v>
      </c>
      <c r="I1013" s="61">
        <v>2</v>
      </c>
      <c r="J1013" s="57">
        <v>44763</v>
      </c>
    </row>
    <row r="1014" spans="4:10" ht="15.6" customHeight="1">
      <c r="D1014" s="37">
        <v>1012</v>
      </c>
      <c r="E1014" s="61" t="s">
        <v>10277</v>
      </c>
      <c r="F1014" s="62" t="s">
        <v>10278</v>
      </c>
      <c r="G1014" s="62" t="s">
        <v>8546</v>
      </c>
      <c r="H1014" s="62" t="s">
        <v>8637</v>
      </c>
      <c r="I1014" s="61">
        <v>2</v>
      </c>
      <c r="J1014" s="57">
        <v>44763</v>
      </c>
    </row>
    <row r="1015" spans="4:10" ht="15.6" customHeight="1">
      <c r="D1015" s="37">
        <v>1013</v>
      </c>
      <c r="E1015" s="61">
        <v>3753</v>
      </c>
      <c r="F1015" s="62" t="s">
        <v>9169</v>
      </c>
      <c r="G1015" s="62" t="s">
        <v>8619</v>
      </c>
      <c r="H1015" s="62" t="s">
        <v>10279</v>
      </c>
      <c r="I1015" s="61">
        <v>2</v>
      </c>
      <c r="J1015" s="57">
        <v>44763</v>
      </c>
    </row>
    <row r="1016" spans="4:10" ht="15.6" customHeight="1">
      <c r="D1016" s="37">
        <v>1014</v>
      </c>
      <c r="E1016" s="61">
        <v>2364</v>
      </c>
      <c r="F1016" s="62" t="s">
        <v>10280</v>
      </c>
      <c r="G1016" s="62" t="s">
        <v>8619</v>
      </c>
      <c r="H1016" s="62" t="s">
        <v>10281</v>
      </c>
      <c r="I1016" s="61">
        <v>2</v>
      </c>
      <c r="J1016" s="57">
        <v>44763</v>
      </c>
    </row>
    <row r="1017" spans="4:10" ht="15.6" customHeight="1">
      <c r="D1017" s="37">
        <v>1015</v>
      </c>
      <c r="E1017" s="61">
        <v>3069</v>
      </c>
      <c r="F1017" s="62" t="s">
        <v>10282</v>
      </c>
      <c r="G1017" s="62" t="s">
        <v>8660</v>
      </c>
      <c r="H1017" s="62" t="s">
        <v>8675</v>
      </c>
      <c r="I1017" s="61">
        <v>2</v>
      </c>
      <c r="J1017" s="57">
        <v>44763</v>
      </c>
    </row>
    <row r="1018" spans="4:10" ht="15.6" customHeight="1">
      <c r="D1018" s="37">
        <v>1016</v>
      </c>
      <c r="E1018" s="61">
        <v>2961</v>
      </c>
      <c r="F1018" s="62" t="s">
        <v>10283</v>
      </c>
      <c r="G1018" s="62" t="s">
        <v>8660</v>
      </c>
      <c r="H1018" s="62" t="s">
        <v>8675</v>
      </c>
      <c r="I1018" s="61">
        <v>2</v>
      </c>
      <c r="J1018" s="57">
        <v>44763</v>
      </c>
    </row>
    <row r="1019" spans="4:10" ht="15.6" customHeight="1">
      <c r="D1019" s="37">
        <v>1017</v>
      </c>
      <c r="E1019" s="61">
        <v>4731</v>
      </c>
      <c r="F1019" s="62" t="s">
        <v>10284</v>
      </c>
      <c r="G1019" s="62" t="s">
        <v>8660</v>
      </c>
      <c r="H1019" s="62" t="s">
        <v>9304</v>
      </c>
      <c r="I1019" s="61">
        <v>2</v>
      </c>
      <c r="J1019" s="57">
        <v>44763</v>
      </c>
    </row>
    <row r="1020" spans="4:10" ht="15.6" customHeight="1">
      <c r="D1020" s="37">
        <v>1018</v>
      </c>
      <c r="E1020" s="61">
        <v>4958</v>
      </c>
      <c r="F1020" s="62" t="s">
        <v>10285</v>
      </c>
      <c r="G1020" s="62" t="s">
        <v>8525</v>
      </c>
      <c r="H1020" s="62" t="s">
        <v>9027</v>
      </c>
      <c r="I1020" s="61">
        <v>2</v>
      </c>
      <c r="J1020" s="57">
        <v>44764</v>
      </c>
    </row>
    <row r="1021" spans="4:10" ht="15.6" customHeight="1">
      <c r="D1021" s="37">
        <v>1019</v>
      </c>
      <c r="E1021" s="61">
        <v>2419</v>
      </c>
      <c r="F1021" s="62" t="s">
        <v>10286</v>
      </c>
      <c r="G1021" s="62" t="s">
        <v>8525</v>
      </c>
      <c r="H1021" s="62" t="s">
        <v>9027</v>
      </c>
      <c r="I1021" s="61">
        <v>2</v>
      </c>
      <c r="J1021" s="57">
        <v>44764</v>
      </c>
    </row>
    <row r="1022" spans="4:10" ht="15.6" customHeight="1">
      <c r="D1022" s="37">
        <v>1020</v>
      </c>
      <c r="E1022" s="61">
        <v>3598</v>
      </c>
      <c r="F1022" s="62" t="s">
        <v>10287</v>
      </c>
      <c r="G1022" s="62" t="s">
        <v>7158</v>
      </c>
      <c r="H1022" s="62" t="s">
        <v>8594</v>
      </c>
      <c r="I1022" s="61">
        <v>2</v>
      </c>
      <c r="J1022" s="57">
        <v>44764</v>
      </c>
    </row>
    <row r="1023" spans="4:10" ht="15.6" customHeight="1">
      <c r="D1023" s="37">
        <v>1021</v>
      </c>
      <c r="E1023" s="61">
        <v>3521</v>
      </c>
      <c r="F1023" s="62" t="s">
        <v>10288</v>
      </c>
      <c r="G1023" s="62" t="s">
        <v>7158</v>
      </c>
      <c r="H1023" s="62" t="s">
        <v>8594</v>
      </c>
      <c r="I1023" s="61">
        <v>2</v>
      </c>
      <c r="J1023" s="57">
        <v>44764</v>
      </c>
    </row>
    <row r="1024" spans="4:10" ht="15.6" customHeight="1">
      <c r="D1024" s="37">
        <v>1022</v>
      </c>
      <c r="E1024" s="61">
        <v>2337</v>
      </c>
      <c r="F1024" s="62" t="s">
        <v>10289</v>
      </c>
      <c r="G1024" s="62" t="s">
        <v>8555</v>
      </c>
      <c r="H1024" s="62" t="s">
        <v>9652</v>
      </c>
      <c r="I1024" s="61">
        <v>2</v>
      </c>
      <c r="J1024" s="57">
        <v>44764</v>
      </c>
    </row>
    <row r="1025" spans="4:11" ht="15.6" customHeight="1">
      <c r="D1025" s="37">
        <v>1023</v>
      </c>
      <c r="E1025" s="61">
        <v>4693</v>
      </c>
      <c r="F1025" s="62" t="s">
        <v>10290</v>
      </c>
      <c r="G1025" s="62" t="s">
        <v>8619</v>
      </c>
      <c r="H1025" s="62" t="s">
        <v>10291</v>
      </c>
      <c r="I1025" s="61">
        <v>2</v>
      </c>
      <c r="J1025" s="57">
        <v>44764</v>
      </c>
    </row>
    <row r="1026" spans="4:11" ht="15.6" customHeight="1">
      <c r="D1026" s="37">
        <v>1024</v>
      </c>
      <c r="E1026" s="61">
        <v>4939</v>
      </c>
      <c r="F1026" s="62" t="s">
        <v>10292</v>
      </c>
      <c r="G1026" s="62" t="s">
        <v>8619</v>
      </c>
      <c r="H1026" s="62" t="s">
        <v>10293</v>
      </c>
      <c r="I1026" s="61">
        <v>2</v>
      </c>
      <c r="J1026" s="57">
        <v>44764</v>
      </c>
      <c r="K1026" s="54"/>
    </row>
    <row r="1027" spans="4:11" ht="15.6" customHeight="1">
      <c r="D1027" s="37">
        <v>1025</v>
      </c>
      <c r="E1027" s="61">
        <v>2428</v>
      </c>
      <c r="F1027" s="62" t="s">
        <v>10294</v>
      </c>
      <c r="G1027" s="62" t="s">
        <v>8555</v>
      </c>
      <c r="H1027" s="62" t="s">
        <v>9</v>
      </c>
      <c r="I1027" s="61">
        <v>2</v>
      </c>
      <c r="J1027" s="57">
        <v>44767</v>
      </c>
    </row>
    <row r="1028" spans="4:11" ht="15.6" customHeight="1">
      <c r="D1028" s="37">
        <v>1026</v>
      </c>
      <c r="E1028" s="61">
        <v>2596</v>
      </c>
      <c r="F1028" s="62" t="s">
        <v>3159</v>
      </c>
      <c r="G1028" s="62" t="s">
        <v>8555</v>
      </c>
      <c r="H1028" s="62" t="s">
        <v>9</v>
      </c>
      <c r="I1028" s="61">
        <v>2</v>
      </c>
      <c r="J1028" s="57">
        <v>44767</v>
      </c>
    </row>
    <row r="1029" spans="4:11" ht="15.6" customHeight="1">
      <c r="D1029" s="37">
        <v>1027</v>
      </c>
      <c r="E1029" s="61">
        <v>2740</v>
      </c>
      <c r="F1029" s="62" t="s">
        <v>10295</v>
      </c>
      <c r="G1029" s="62" t="s">
        <v>8555</v>
      </c>
      <c r="H1029" s="62" t="s">
        <v>9</v>
      </c>
      <c r="I1029" s="61">
        <v>2</v>
      </c>
      <c r="J1029" s="57">
        <v>44767</v>
      </c>
    </row>
    <row r="1030" spans="4:11" ht="15.6" customHeight="1">
      <c r="D1030" s="37">
        <v>1028</v>
      </c>
      <c r="E1030" s="61">
        <v>3008</v>
      </c>
      <c r="F1030" s="62" t="s">
        <v>10296</v>
      </c>
      <c r="G1030" s="62" t="s">
        <v>8555</v>
      </c>
      <c r="H1030" s="62" t="s">
        <v>9</v>
      </c>
      <c r="I1030" s="61">
        <v>2</v>
      </c>
      <c r="J1030" s="57">
        <v>44767</v>
      </c>
    </row>
    <row r="1031" spans="4:11" ht="15.6" customHeight="1">
      <c r="D1031" s="37">
        <v>1029</v>
      </c>
      <c r="E1031" s="61">
        <v>4844</v>
      </c>
      <c r="F1031" s="62" t="s">
        <v>2073</v>
      </c>
      <c r="G1031" s="62" t="s">
        <v>7158</v>
      </c>
      <c r="H1031" s="62" t="s">
        <v>2</v>
      </c>
      <c r="I1031" s="61">
        <v>2</v>
      </c>
      <c r="J1031" s="57">
        <v>44767</v>
      </c>
    </row>
    <row r="1032" spans="4:11" ht="15.6" customHeight="1">
      <c r="D1032" s="37">
        <v>1030</v>
      </c>
      <c r="E1032" s="61">
        <v>2267</v>
      </c>
      <c r="F1032" s="62" t="s">
        <v>2320</v>
      </c>
      <c r="G1032" s="62" t="s">
        <v>7158</v>
      </c>
      <c r="H1032" s="62" t="s">
        <v>4</v>
      </c>
      <c r="I1032" s="61">
        <v>2</v>
      </c>
      <c r="J1032" s="57">
        <v>44767</v>
      </c>
    </row>
    <row r="1033" spans="4:11" ht="15.6" customHeight="1">
      <c r="D1033" s="37">
        <v>1031</v>
      </c>
      <c r="E1033" s="61">
        <v>4867</v>
      </c>
      <c r="F1033" s="62" t="s">
        <v>10297</v>
      </c>
      <c r="G1033" s="62" t="s">
        <v>8555</v>
      </c>
      <c r="H1033" s="62" t="s">
        <v>9652</v>
      </c>
      <c r="I1033" s="61">
        <v>2</v>
      </c>
      <c r="J1033" s="57">
        <v>44767</v>
      </c>
      <c r="K1033" s="66">
        <v>44574.583333333343</v>
      </c>
    </row>
    <row r="1034" spans="4:11" ht="15.6" customHeight="1">
      <c r="D1034" s="37">
        <v>1032</v>
      </c>
      <c r="E1034" s="61">
        <v>3072</v>
      </c>
      <c r="F1034" s="62" t="s">
        <v>10298</v>
      </c>
      <c r="G1034" s="62" t="s">
        <v>8555</v>
      </c>
      <c r="H1034" s="62" t="s">
        <v>9652</v>
      </c>
      <c r="I1034" s="61">
        <v>2</v>
      </c>
      <c r="J1034" s="57">
        <v>44767</v>
      </c>
    </row>
    <row r="1035" spans="4:11" ht="15.6" customHeight="1">
      <c r="D1035" s="37">
        <v>1033</v>
      </c>
      <c r="E1035" s="61" t="s">
        <v>10299</v>
      </c>
      <c r="F1035" s="62" t="s">
        <v>10300</v>
      </c>
      <c r="G1035" s="62" t="s">
        <v>8619</v>
      </c>
      <c r="H1035" s="62" t="s">
        <v>9234</v>
      </c>
      <c r="I1035" s="61">
        <v>2</v>
      </c>
      <c r="J1035" s="57">
        <v>44767</v>
      </c>
    </row>
    <row r="1036" spans="4:11" ht="15.6" customHeight="1">
      <c r="D1036" s="37">
        <v>1034</v>
      </c>
      <c r="E1036" s="61">
        <v>2083</v>
      </c>
      <c r="F1036" s="62" t="s">
        <v>10301</v>
      </c>
      <c r="G1036" s="62" t="s">
        <v>8619</v>
      </c>
      <c r="H1036" s="62" t="s">
        <v>9234</v>
      </c>
      <c r="I1036" s="61">
        <v>2</v>
      </c>
      <c r="J1036" s="57">
        <v>44767</v>
      </c>
    </row>
    <row r="1037" spans="4:11" ht="15.6" customHeight="1">
      <c r="D1037" s="37">
        <v>1035</v>
      </c>
      <c r="E1037" s="61">
        <v>3067</v>
      </c>
      <c r="F1037" s="62" t="s">
        <v>10302</v>
      </c>
      <c r="G1037" s="62" t="s">
        <v>8619</v>
      </c>
      <c r="H1037" s="62" t="s">
        <v>9234</v>
      </c>
      <c r="I1037" s="61">
        <v>2</v>
      </c>
      <c r="J1037" s="57">
        <v>44767</v>
      </c>
    </row>
    <row r="1038" spans="4:11" ht="15.6" customHeight="1">
      <c r="D1038" s="37">
        <v>1036</v>
      </c>
      <c r="E1038" s="61">
        <v>3467</v>
      </c>
      <c r="F1038" s="62" t="s">
        <v>10303</v>
      </c>
      <c r="G1038" s="62" t="s">
        <v>8619</v>
      </c>
      <c r="H1038" s="62" t="s">
        <v>9234</v>
      </c>
      <c r="I1038" s="61">
        <v>2</v>
      </c>
      <c r="J1038" s="57">
        <v>44767</v>
      </c>
    </row>
    <row r="1039" spans="4:11" ht="15.6" customHeight="1">
      <c r="D1039" s="37">
        <v>1037</v>
      </c>
      <c r="E1039" s="61">
        <v>4031</v>
      </c>
      <c r="F1039" s="62" t="s">
        <v>10304</v>
      </c>
      <c r="G1039" s="62" t="s">
        <v>8660</v>
      </c>
      <c r="H1039" s="62" t="s">
        <v>10305</v>
      </c>
      <c r="I1039" s="61">
        <v>2</v>
      </c>
      <c r="J1039" s="57">
        <v>44767</v>
      </c>
    </row>
    <row r="1040" spans="4:11" ht="15.6" customHeight="1">
      <c r="D1040" s="37">
        <v>1038</v>
      </c>
      <c r="E1040" s="61">
        <v>3868</v>
      </c>
      <c r="F1040" s="62" t="s">
        <v>10306</v>
      </c>
      <c r="G1040" s="62" t="s">
        <v>8660</v>
      </c>
      <c r="H1040" s="62" t="s">
        <v>10307</v>
      </c>
      <c r="I1040" s="61">
        <v>2</v>
      </c>
      <c r="J1040" s="57">
        <v>44767</v>
      </c>
    </row>
    <row r="1041" spans="4:11" ht="15.6" customHeight="1">
      <c r="D1041" s="37">
        <v>1039</v>
      </c>
      <c r="E1041" s="61">
        <v>4057</v>
      </c>
      <c r="F1041" s="62" t="s">
        <v>394</v>
      </c>
      <c r="G1041" s="62" t="s">
        <v>7158</v>
      </c>
      <c r="H1041" s="62" t="s">
        <v>13</v>
      </c>
      <c r="I1041" s="61">
        <v>2</v>
      </c>
      <c r="J1041" s="57">
        <v>44768</v>
      </c>
    </row>
    <row r="1042" spans="4:11" ht="15.6" customHeight="1">
      <c r="D1042" s="37">
        <v>1040</v>
      </c>
      <c r="E1042" s="61">
        <v>2763</v>
      </c>
      <c r="F1042" s="62" t="s">
        <v>3506</v>
      </c>
      <c r="G1042" s="62" t="s">
        <v>8555</v>
      </c>
      <c r="H1042" s="62" t="s">
        <v>9</v>
      </c>
      <c r="I1042" s="61">
        <v>2</v>
      </c>
      <c r="J1042" s="57">
        <v>44768</v>
      </c>
    </row>
    <row r="1043" spans="4:11" ht="15.6" customHeight="1">
      <c r="D1043" s="37">
        <v>1041</v>
      </c>
      <c r="E1043" s="61">
        <v>4503</v>
      </c>
      <c r="F1043" s="62" t="s">
        <v>3167</v>
      </c>
      <c r="G1043" s="62" t="s">
        <v>8555</v>
      </c>
      <c r="H1043" s="62" t="s">
        <v>9</v>
      </c>
      <c r="I1043" s="61">
        <v>2</v>
      </c>
      <c r="J1043" s="57">
        <v>44768</v>
      </c>
    </row>
    <row r="1044" spans="4:11" ht="15.6" customHeight="1">
      <c r="D1044" s="37">
        <v>1042</v>
      </c>
      <c r="E1044" s="61">
        <v>3606</v>
      </c>
      <c r="F1044" s="62" t="s">
        <v>1572</v>
      </c>
      <c r="G1044" s="62" t="s">
        <v>7158</v>
      </c>
      <c r="H1044" s="62" t="s">
        <v>12</v>
      </c>
      <c r="I1044" s="61">
        <v>2</v>
      </c>
      <c r="J1044" s="57">
        <v>44768</v>
      </c>
    </row>
    <row r="1045" spans="4:11" ht="15.6" customHeight="1">
      <c r="D1045" s="37">
        <v>1043</v>
      </c>
      <c r="E1045" s="61">
        <v>4656</v>
      </c>
      <c r="F1045" s="62" t="s">
        <v>1576</v>
      </c>
      <c r="G1045" s="62" t="s">
        <v>7158</v>
      </c>
      <c r="H1045" s="62" t="s">
        <v>12</v>
      </c>
      <c r="I1045" s="61">
        <v>2</v>
      </c>
      <c r="J1045" s="57">
        <v>44768</v>
      </c>
    </row>
    <row r="1046" spans="4:11" ht="15.6" customHeight="1">
      <c r="D1046" s="37">
        <v>1044</v>
      </c>
      <c r="E1046" s="61">
        <v>4746</v>
      </c>
      <c r="F1046" s="62" t="s">
        <v>10308</v>
      </c>
      <c r="G1046" s="62" t="s">
        <v>8555</v>
      </c>
      <c r="H1046" s="62" t="s">
        <v>9652</v>
      </c>
      <c r="I1046" s="61">
        <v>2</v>
      </c>
      <c r="J1046" s="57">
        <v>44768</v>
      </c>
    </row>
    <row r="1047" spans="4:11" ht="15.6" customHeight="1">
      <c r="D1047" s="37">
        <v>1045</v>
      </c>
      <c r="E1047" s="61" t="s">
        <v>9029</v>
      </c>
      <c r="F1047" s="62" t="s">
        <v>9030</v>
      </c>
      <c r="G1047" s="62" t="s">
        <v>8555</v>
      </c>
      <c r="H1047" s="62" t="s">
        <v>9652</v>
      </c>
      <c r="I1047" s="61">
        <v>2</v>
      </c>
      <c r="J1047" s="57">
        <v>44768</v>
      </c>
    </row>
    <row r="1048" spans="4:11" ht="15.6" customHeight="1">
      <c r="D1048" s="37">
        <v>1046</v>
      </c>
      <c r="E1048" s="61">
        <v>4718</v>
      </c>
      <c r="F1048" s="62" t="s">
        <v>10309</v>
      </c>
      <c r="G1048" s="62" t="s">
        <v>8564</v>
      </c>
      <c r="H1048" s="62" t="s">
        <v>8637</v>
      </c>
      <c r="I1048" s="61">
        <v>2</v>
      </c>
      <c r="J1048" s="57">
        <v>44768</v>
      </c>
      <c r="K1048" s="57">
        <v>44785</v>
      </c>
    </row>
    <row r="1049" spans="4:11" ht="15.6" customHeight="1">
      <c r="D1049" s="37">
        <v>1047</v>
      </c>
      <c r="E1049" s="61">
        <v>4052</v>
      </c>
      <c r="F1049" s="62" t="s">
        <v>10310</v>
      </c>
      <c r="G1049" s="62" t="s">
        <v>8619</v>
      </c>
      <c r="H1049" s="62" t="s">
        <v>9234</v>
      </c>
      <c r="I1049" s="61">
        <v>2</v>
      </c>
      <c r="J1049" s="57">
        <v>44768</v>
      </c>
    </row>
    <row r="1050" spans="4:11" ht="15.6" customHeight="1">
      <c r="D1050" s="37">
        <v>1048</v>
      </c>
      <c r="E1050" s="61">
        <v>4734</v>
      </c>
      <c r="F1050" s="62" t="s">
        <v>10311</v>
      </c>
      <c r="G1050" s="62" t="s">
        <v>8619</v>
      </c>
      <c r="H1050" s="62" t="s">
        <v>9862</v>
      </c>
      <c r="I1050" s="61">
        <v>2</v>
      </c>
      <c r="J1050" s="57">
        <v>44768</v>
      </c>
    </row>
    <row r="1051" spans="4:11" ht="15.6" customHeight="1">
      <c r="D1051" s="37">
        <v>1049</v>
      </c>
      <c r="E1051" s="61">
        <v>4814</v>
      </c>
      <c r="F1051" s="62" t="s">
        <v>10312</v>
      </c>
      <c r="G1051" s="62" t="s">
        <v>8619</v>
      </c>
      <c r="H1051" s="62" t="s">
        <v>9862</v>
      </c>
      <c r="I1051" s="61">
        <v>2</v>
      </c>
      <c r="J1051" s="57">
        <v>44768</v>
      </c>
    </row>
    <row r="1052" spans="4:11" ht="15.6" customHeight="1">
      <c r="D1052" s="37">
        <v>1050</v>
      </c>
      <c r="E1052" s="61">
        <v>4109</v>
      </c>
      <c r="F1052" s="62" t="s">
        <v>10313</v>
      </c>
      <c r="G1052" s="62" t="s">
        <v>8644</v>
      </c>
      <c r="H1052" s="62" t="s">
        <v>8637</v>
      </c>
      <c r="I1052" s="61">
        <v>2</v>
      </c>
      <c r="J1052" s="57">
        <v>44768</v>
      </c>
    </row>
    <row r="1053" spans="4:11" ht="15.6" customHeight="1">
      <c r="D1053" s="37">
        <v>1051</v>
      </c>
      <c r="E1053" s="61">
        <v>3996</v>
      </c>
      <c r="F1053" s="62" t="s">
        <v>10314</v>
      </c>
      <c r="G1053" s="62" t="s">
        <v>8555</v>
      </c>
      <c r="H1053" s="62" t="s">
        <v>9652</v>
      </c>
      <c r="I1053" s="61">
        <v>2</v>
      </c>
      <c r="J1053" s="57">
        <v>44769</v>
      </c>
    </row>
    <row r="1054" spans="4:11" ht="15.6" customHeight="1">
      <c r="D1054" s="37">
        <v>1052</v>
      </c>
      <c r="E1054" s="61">
        <v>3692</v>
      </c>
      <c r="F1054" s="62" t="s">
        <v>10315</v>
      </c>
      <c r="G1054" s="62" t="s">
        <v>8555</v>
      </c>
      <c r="H1054" s="62" t="s">
        <v>9</v>
      </c>
      <c r="I1054" s="61">
        <v>2</v>
      </c>
      <c r="J1054" s="57">
        <v>44769</v>
      </c>
    </row>
    <row r="1055" spans="4:11" ht="15.6" customHeight="1">
      <c r="D1055" s="37">
        <v>1053</v>
      </c>
      <c r="E1055" s="61" t="s">
        <v>10316</v>
      </c>
      <c r="F1055" s="62" t="s">
        <v>10317</v>
      </c>
      <c r="G1055" s="62" t="s">
        <v>8555</v>
      </c>
      <c r="H1055" s="62" t="s">
        <v>9</v>
      </c>
      <c r="I1055" s="61">
        <v>2</v>
      </c>
      <c r="J1055" s="57">
        <v>44769</v>
      </c>
    </row>
    <row r="1056" spans="4:11" ht="15.6" customHeight="1">
      <c r="D1056" s="37">
        <v>1054</v>
      </c>
      <c r="E1056" s="61">
        <v>3977</v>
      </c>
      <c r="F1056" s="62" t="s">
        <v>1020</v>
      </c>
      <c r="G1056" s="62" t="s">
        <v>7158</v>
      </c>
      <c r="H1056" s="62" t="s">
        <v>14</v>
      </c>
      <c r="I1056" s="61">
        <v>2</v>
      </c>
      <c r="J1056" s="57">
        <v>44769</v>
      </c>
    </row>
    <row r="1057" spans="4:10" ht="15.6" customHeight="1">
      <c r="D1057" s="37">
        <v>1055</v>
      </c>
      <c r="E1057" s="61">
        <v>3458</v>
      </c>
      <c r="F1057" s="62" t="s">
        <v>10318</v>
      </c>
      <c r="G1057" s="62" t="s">
        <v>7158</v>
      </c>
      <c r="H1057" s="62" t="s">
        <v>5</v>
      </c>
      <c r="I1057" s="61">
        <v>2</v>
      </c>
      <c r="J1057" s="57">
        <v>44769</v>
      </c>
    </row>
    <row r="1058" spans="4:10" ht="15.6" customHeight="1">
      <c r="D1058" s="37">
        <v>1056</v>
      </c>
      <c r="E1058" s="61">
        <v>4243</v>
      </c>
      <c r="F1058" s="62" t="s">
        <v>1760</v>
      </c>
      <c r="G1058" s="62" t="s">
        <v>7158</v>
      </c>
      <c r="H1058" s="62" t="s">
        <v>5</v>
      </c>
      <c r="I1058" s="61">
        <v>2</v>
      </c>
      <c r="J1058" s="57">
        <v>44769</v>
      </c>
    </row>
    <row r="1059" spans="4:10" ht="15.6" customHeight="1">
      <c r="D1059" s="37">
        <v>1057</v>
      </c>
      <c r="E1059" s="61">
        <v>3525</v>
      </c>
      <c r="F1059" s="62" t="s">
        <v>10319</v>
      </c>
      <c r="G1059" s="62" t="s">
        <v>8555</v>
      </c>
      <c r="H1059" s="62" t="s">
        <v>9652</v>
      </c>
      <c r="I1059" s="61">
        <v>2</v>
      </c>
      <c r="J1059" s="57">
        <v>44769</v>
      </c>
    </row>
    <row r="1060" spans="4:10" ht="15.6" customHeight="1">
      <c r="D1060" s="37">
        <v>1058</v>
      </c>
      <c r="E1060" s="61">
        <v>4285</v>
      </c>
      <c r="F1060" s="62" t="s">
        <v>9138</v>
      </c>
      <c r="G1060" s="62" t="s">
        <v>8555</v>
      </c>
      <c r="H1060" s="62" t="s">
        <v>9652</v>
      </c>
      <c r="I1060" s="61">
        <v>2</v>
      </c>
      <c r="J1060" s="57">
        <v>44769</v>
      </c>
    </row>
    <row r="1061" spans="4:10" ht="15.6" customHeight="1">
      <c r="D1061" s="37">
        <v>1059</v>
      </c>
      <c r="E1061" s="61">
        <v>2363</v>
      </c>
      <c r="F1061" s="62" t="s">
        <v>10320</v>
      </c>
      <c r="G1061" s="62" t="s">
        <v>8555</v>
      </c>
      <c r="H1061" s="62" t="s">
        <v>9652</v>
      </c>
      <c r="I1061" s="61">
        <v>2</v>
      </c>
      <c r="J1061" s="57">
        <v>44769</v>
      </c>
    </row>
    <row r="1062" spans="4:10" ht="15.6" customHeight="1">
      <c r="D1062" s="37">
        <v>1060</v>
      </c>
      <c r="E1062" s="61">
        <v>4610</v>
      </c>
      <c r="F1062" s="62" t="s">
        <v>10321</v>
      </c>
      <c r="G1062" s="62" t="s">
        <v>8619</v>
      </c>
      <c r="H1062" s="62" t="s">
        <v>9862</v>
      </c>
      <c r="I1062" s="61">
        <v>2</v>
      </c>
      <c r="J1062" s="57">
        <v>44769</v>
      </c>
    </row>
    <row r="1063" spans="4:10" ht="15.6" customHeight="1">
      <c r="D1063" s="37">
        <v>1061</v>
      </c>
      <c r="E1063" s="61">
        <v>2645</v>
      </c>
      <c r="F1063" s="62" t="s">
        <v>10322</v>
      </c>
      <c r="G1063" s="62" t="s">
        <v>8644</v>
      </c>
      <c r="H1063" s="62" t="s">
        <v>8637</v>
      </c>
      <c r="I1063" s="61">
        <v>2</v>
      </c>
      <c r="J1063" s="57">
        <v>44769</v>
      </c>
    </row>
    <row r="1064" spans="4:10" ht="15.6" customHeight="1">
      <c r="D1064" s="37">
        <v>1062</v>
      </c>
      <c r="E1064" s="61">
        <v>2627</v>
      </c>
      <c r="F1064" s="62" t="s">
        <v>10323</v>
      </c>
      <c r="G1064" s="62" t="s">
        <v>8644</v>
      </c>
      <c r="H1064" s="62" t="s">
        <v>8637</v>
      </c>
      <c r="I1064" s="61">
        <v>2</v>
      </c>
      <c r="J1064" s="57">
        <v>44769</v>
      </c>
    </row>
    <row r="1065" spans="4:10" ht="15.6" customHeight="1">
      <c r="D1065" s="37">
        <v>1063</v>
      </c>
      <c r="E1065" s="61">
        <v>3220</v>
      </c>
      <c r="F1065" s="62" t="s">
        <v>9090</v>
      </c>
      <c r="G1065" s="62" t="s">
        <v>8555</v>
      </c>
      <c r="H1065" s="62" t="s">
        <v>9</v>
      </c>
      <c r="I1065" s="61">
        <v>2</v>
      </c>
      <c r="J1065" s="57">
        <v>44770</v>
      </c>
    </row>
    <row r="1066" spans="4:10" ht="15.6" customHeight="1">
      <c r="D1066" s="37">
        <v>1064</v>
      </c>
      <c r="E1066" s="61">
        <v>3017</v>
      </c>
      <c r="F1066" s="62" t="s">
        <v>10324</v>
      </c>
      <c r="G1066" s="62" t="s">
        <v>8555</v>
      </c>
      <c r="H1066" s="62" t="s">
        <v>9</v>
      </c>
      <c r="I1066" s="61">
        <v>2</v>
      </c>
      <c r="J1066" s="57">
        <v>44770</v>
      </c>
    </row>
    <row r="1067" spans="4:10" ht="15.6" customHeight="1">
      <c r="D1067" s="37">
        <v>1065</v>
      </c>
      <c r="E1067" s="61">
        <v>2375</v>
      </c>
      <c r="F1067" s="62" t="s">
        <v>2515</v>
      </c>
      <c r="G1067" s="62" t="s">
        <v>8555</v>
      </c>
      <c r="H1067" s="62" t="s">
        <v>9</v>
      </c>
      <c r="I1067" s="61">
        <v>2</v>
      </c>
      <c r="J1067" s="57">
        <v>44770</v>
      </c>
    </row>
    <row r="1068" spans="4:10" ht="15.6" customHeight="1">
      <c r="D1068" s="37">
        <v>1066</v>
      </c>
      <c r="E1068" s="61">
        <v>4153</v>
      </c>
      <c r="F1068" s="62" t="s">
        <v>626</v>
      </c>
      <c r="G1068" s="62" t="s">
        <v>7158</v>
      </c>
      <c r="H1068" s="62" t="s">
        <v>3</v>
      </c>
      <c r="I1068" s="61">
        <v>2</v>
      </c>
      <c r="J1068" s="57">
        <v>44770</v>
      </c>
    </row>
    <row r="1069" spans="4:10" ht="15.6" customHeight="1">
      <c r="D1069" s="37">
        <v>1067</v>
      </c>
      <c r="E1069" s="61">
        <v>4093</v>
      </c>
      <c r="F1069" s="62" t="s">
        <v>10325</v>
      </c>
      <c r="G1069" s="62" t="s">
        <v>7158</v>
      </c>
      <c r="H1069" s="62" t="s">
        <v>3</v>
      </c>
      <c r="I1069" s="61">
        <v>2</v>
      </c>
      <c r="J1069" s="57">
        <v>44770</v>
      </c>
    </row>
    <row r="1070" spans="4:10" ht="15.6" customHeight="1">
      <c r="D1070" s="37">
        <v>1068</v>
      </c>
      <c r="E1070" s="61" t="s">
        <v>10326</v>
      </c>
      <c r="F1070" s="62" t="s">
        <v>10327</v>
      </c>
      <c r="G1070" s="62" t="s">
        <v>8555</v>
      </c>
      <c r="H1070" s="62" t="s">
        <v>9660</v>
      </c>
      <c r="I1070" s="61">
        <v>2</v>
      </c>
      <c r="J1070" s="57">
        <v>44770</v>
      </c>
    </row>
    <row r="1071" spans="4:10" ht="15.6" customHeight="1">
      <c r="D1071" s="37">
        <v>1069</v>
      </c>
      <c r="E1071" s="61" t="s">
        <v>10328</v>
      </c>
      <c r="F1071" s="62" t="s">
        <v>10329</v>
      </c>
      <c r="G1071" s="62" t="s">
        <v>8555</v>
      </c>
      <c r="H1071" s="62" t="s">
        <v>9660</v>
      </c>
      <c r="I1071" s="61">
        <v>2</v>
      </c>
      <c r="J1071" s="57">
        <v>44770</v>
      </c>
    </row>
    <row r="1072" spans="4:10" ht="15.6" customHeight="1">
      <c r="D1072" s="37">
        <v>1070</v>
      </c>
      <c r="E1072" s="61">
        <v>4614</v>
      </c>
      <c r="F1072" s="62" t="s">
        <v>10330</v>
      </c>
      <c r="G1072" s="62" t="s">
        <v>8555</v>
      </c>
      <c r="H1072" s="62" t="s">
        <v>9660</v>
      </c>
      <c r="I1072" s="61">
        <v>2</v>
      </c>
      <c r="J1072" s="57">
        <v>44770</v>
      </c>
    </row>
    <row r="1073" spans="4:10" ht="15.6" customHeight="1">
      <c r="D1073" s="37">
        <v>1071</v>
      </c>
      <c r="E1073" s="61">
        <v>2346</v>
      </c>
      <c r="F1073" s="62" t="s">
        <v>10331</v>
      </c>
      <c r="G1073" s="62" t="s">
        <v>8619</v>
      </c>
      <c r="H1073" s="62" t="s">
        <v>10332</v>
      </c>
      <c r="I1073" s="61">
        <v>2</v>
      </c>
      <c r="J1073" s="57">
        <v>44770</v>
      </c>
    </row>
    <row r="1074" spans="4:10" ht="15.6" customHeight="1">
      <c r="D1074" s="37">
        <v>1072</v>
      </c>
      <c r="E1074" s="61">
        <v>3518</v>
      </c>
      <c r="F1074" s="62" t="s">
        <v>10333</v>
      </c>
      <c r="G1074" s="62" t="s">
        <v>8619</v>
      </c>
      <c r="H1074" s="62" t="s">
        <v>10332</v>
      </c>
      <c r="I1074" s="61">
        <v>2</v>
      </c>
      <c r="J1074" s="57">
        <v>44770</v>
      </c>
    </row>
    <row r="1075" spans="4:10" ht="15.6" customHeight="1">
      <c r="D1075" s="37">
        <v>1073</v>
      </c>
      <c r="E1075" s="61">
        <v>4032</v>
      </c>
      <c r="F1075" s="62" t="s">
        <v>10334</v>
      </c>
      <c r="G1075" s="62" t="s">
        <v>8644</v>
      </c>
      <c r="H1075" s="62" t="s">
        <v>8794</v>
      </c>
      <c r="I1075" s="61">
        <v>2</v>
      </c>
      <c r="J1075" s="57">
        <v>44770</v>
      </c>
    </row>
    <row r="1076" spans="4:10" ht="15.6" customHeight="1">
      <c r="D1076" s="37">
        <v>1074</v>
      </c>
      <c r="E1076" s="61">
        <v>3146</v>
      </c>
      <c r="F1076" s="62" t="s">
        <v>10335</v>
      </c>
      <c r="G1076" s="62" t="s">
        <v>8644</v>
      </c>
      <c r="H1076" s="62" t="s">
        <v>8794</v>
      </c>
      <c r="I1076" s="61">
        <v>2</v>
      </c>
      <c r="J1076" s="57">
        <v>44770</v>
      </c>
    </row>
    <row r="1077" spans="4:10" ht="15.6" customHeight="1">
      <c r="D1077" s="37">
        <v>1075</v>
      </c>
      <c r="E1077" s="61">
        <v>4257</v>
      </c>
      <c r="F1077" s="62" t="s">
        <v>10336</v>
      </c>
      <c r="G1077" s="62" t="s">
        <v>8555</v>
      </c>
      <c r="H1077" s="62" t="s">
        <v>9652</v>
      </c>
      <c r="I1077" s="61">
        <v>2</v>
      </c>
      <c r="J1077" s="57">
        <v>44771</v>
      </c>
    </row>
    <row r="1078" spans="4:10" ht="15.6" customHeight="1">
      <c r="D1078" s="37">
        <v>1076</v>
      </c>
      <c r="E1078" s="61">
        <v>4690</v>
      </c>
      <c r="F1078" s="62" t="s">
        <v>2520</v>
      </c>
      <c r="G1078" s="62" t="s">
        <v>8555</v>
      </c>
      <c r="H1078" s="62" t="s">
        <v>9</v>
      </c>
      <c r="I1078" s="61">
        <v>2</v>
      </c>
      <c r="J1078" s="57">
        <v>44771</v>
      </c>
    </row>
    <row r="1079" spans="4:10" ht="15.6" customHeight="1">
      <c r="D1079" s="37">
        <v>1077</v>
      </c>
      <c r="E1079" s="61">
        <v>4035</v>
      </c>
      <c r="F1079" s="62" t="s">
        <v>3831</v>
      </c>
      <c r="G1079" s="62" t="s">
        <v>8555</v>
      </c>
      <c r="H1079" s="62" t="s">
        <v>9</v>
      </c>
      <c r="I1079" s="61">
        <v>2</v>
      </c>
      <c r="J1079" s="57">
        <v>44771</v>
      </c>
    </row>
    <row r="1080" spans="4:10" ht="15.6" customHeight="1">
      <c r="D1080" s="37">
        <v>1078</v>
      </c>
      <c r="E1080" s="61">
        <v>4321</v>
      </c>
      <c r="F1080" s="62" t="s">
        <v>10337</v>
      </c>
      <c r="G1080" s="62" t="s">
        <v>8525</v>
      </c>
      <c r="H1080" s="62" t="s">
        <v>8538</v>
      </c>
      <c r="I1080" s="61">
        <v>2</v>
      </c>
      <c r="J1080" s="57">
        <v>44771</v>
      </c>
    </row>
    <row r="1081" spans="4:10" ht="15.6" customHeight="1">
      <c r="D1081" s="37">
        <v>1079</v>
      </c>
      <c r="E1081" s="61" t="s">
        <v>10338</v>
      </c>
      <c r="F1081" s="62" t="s">
        <v>10339</v>
      </c>
      <c r="G1081" s="62" t="s">
        <v>8525</v>
      </c>
      <c r="H1081" s="62" t="s">
        <v>154</v>
      </c>
      <c r="I1081" s="61">
        <v>2</v>
      </c>
      <c r="J1081" s="57">
        <v>44771</v>
      </c>
    </row>
    <row r="1082" spans="4:10" ht="15.6" customHeight="1">
      <c r="D1082" s="37">
        <v>1080</v>
      </c>
      <c r="E1082" s="61">
        <v>3829</v>
      </c>
      <c r="F1082" s="62" t="s">
        <v>10340</v>
      </c>
      <c r="G1082" s="62" t="s">
        <v>8564</v>
      </c>
      <c r="H1082" s="62" t="s">
        <v>9652</v>
      </c>
      <c r="I1082" s="61">
        <v>2</v>
      </c>
      <c r="J1082" s="57">
        <v>44771</v>
      </c>
    </row>
    <row r="1083" spans="4:10" ht="15.6" customHeight="1">
      <c r="D1083" s="37">
        <v>1081</v>
      </c>
      <c r="E1083" s="61">
        <v>4522</v>
      </c>
      <c r="F1083" s="62" t="s">
        <v>10341</v>
      </c>
      <c r="G1083" s="62" t="s">
        <v>8555</v>
      </c>
      <c r="H1083" s="62" t="s">
        <v>9652</v>
      </c>
      <c r="I1083" s="61">
        <v>2</v>
      </c>
      <c r="J1083" s="57">
        <v>44771</v>
      </c>
    </row>
    <row r="1084" spans="4:10" ht="15.6" customHeight="1">
      <c r="D1084" s="37">
        <v>1082</v>
      </c>
      <c r="E1084" s="61">
        <v>4345</v>
      </c>
      <c r="F1084" s="62" t="s">
        <v>10342</v>
      </c>
      <c r="G1084" s="62" t="s">
        <v>8619</v>
      </c>
      <c r="H1084" s="62" t="s">
        <v>10343</v>
      </c>
      <c r="I1084" s="61">
        <v>2</v>
      </c>
      <c r="J1084" s="57">
        <v>44771</v>
      </c>
    </row>
    <row r="1085" spans="4:10" ht="15.6" customHeight="1">
      <c r="D1085" s="37">
        <v>1083</v>
      </c>
      <c r="E1085" s="61">
        <v>2576</v>
      </c>
      <c r="F1085" s="62" t="s">
        <v>10344</v>
      </c>
      <c r="G1085" s="62" t="s">
        <v>8619</v>
      </c>
      <c r="H1085" s="62" t="s">
        <v>10345</v>
      </c>
      <c r="I1085" s="61">
        <v>2</v>
      </c>
      <c r="J1085" s="57">
        <v>44771</v>
      </c>
    </row>
    <row r="1086" spans="4:10" ht="15.6" customHeight="1">
      <c r="D1086" s="37">
        <v>1084</v>
      </c>
      <c r="E1086" s="61">
        <v>2811</v>
      </c>
      <c r="F1086" s="62" t="s">
        <v>10346</v>
      </c>
      <c r="G1086" s="62" t="s">
        <v>8555</v>
      </c>
      <c r="H1086" s="62" t="s">
        <v>9651</v>
      </c>
      <c r="I1086" s="61">
        <v>2</v>
      </c>
      <c r="J1086" s="57">
        <v>44774</v>
      </c>
    </row>
    <row r="1087" spans="4:10" ht="15.6" customHeight="1">
      <c r="D1087" s="37">
        <v>1085</v>
      </c>
      <c r="E1087" s="61">
        <v>3242</v>
      </c>
      <c r="F1087" s="62" t="s">
        <v>10347</v>
      </c>
      <c r="G1087" s="62" t="s">
        <v>8555</v>
      </c>
      <c r="H1087" s="62" t="s">
        <v>9651</v>
      </c>
      <c r="I1087" s="61">
        <v>2</v>
      </c>
      <c r="J1087" s="57">
        <v>44774</v>
      </c>
    </row>
    <row r="1088" spans="4:10" ht="15.6" customHeight="1">
      <c r="D1088" s="37">
        <v>1086</v>
      </c>
      <c r="E1088" s="61">
        <v>3141</v>
      </c>
      <c r="F1088" s="62" t="s">
        <v>10348</v>
      </c>
      <c r="G1088" s="62" t="s">
        <v>8555</v>
      </c>
      <c r="H1088" s="62" t="s">
        <v>9651</v>
      </c>
      <c r="I1088" s="61">
        <v>2</v>
      </c>
      <c r="J1088" s="57">
        <v>44774</v>
      </c>
    </row>
    <row r="1089" spans="4:10" ht="15.6" customHeight="1">
      <c r="D1089" s="37">
        <v>1087</v>
      </c>
      <c r="E1089" s="61">
        <v>3031</v>
      </c>
      <c r="F1089" s="62" t="s">
        <v>10349</v>
      </c>
      <c r="G1089" s="62" t="s">
        <v>8555</v>
      </c>
      <c r="H1089" s="62" t="s">
        <v>9651</v>
      </c>
      <c r="I1089" s="61">
        <v>2</v>
      </c>
      <c r="J1089" s="57">
        <v>44774</v>
      </c>
    </row>
    <row r="1090" spans="4:10" ht="15.6" customHeight="1">
      <c r="D1090" s="37">
        <v>1088</v>
      </c>
      <c r="E1090" s="61" t="s">
        <v>10350</v>
      </c>
      <c r="F1090" s="62" t="s">
        <v>10351</v>
      </c>
      <c r="G1090" s="62" t="s">
        <v>8555</v>
      </c>
      <c r="H1090" s="62" t="s">
        <v>9322</v>
      </c>
      <c r="I1090" s="61">
        <v>2</v>
      </c>
      <c r="J1090" s="57">
        <v>44774</v>
      </c>
    </row>
    <row r="1091" spans="4:10" ht="15.6" customHeight="1">
      <c r="D1091" s="37">
        <v>1089</v>
      </c>
      <c r="E1091" s="61">
        <v>2096</v>
      </c>
      <c r="F1091" s="62" t="s">
        <v>10352</v>
      </c>
      <c r="G1091" s="62" t="s">
        <v>8555</v>
      </c>
      <c r="H1091" s="62" t="s">
        <v>9322</v>
      </c>
      <c r="I1091" s="61">
        <v>2</v>
      </c>
      <c r="J1091" s="57">
        <v>44774</v>
      </c>
    </row>
    <row r="1092" spans="4:10" ht="15.6" customHeight="1">
      <c r="D1092" s="37">
        <v>1090</v>
      </c>
      <c r="E1092" s="61">
        <v>2565</v>
      </c>
      <c r="F1092" s="62" t="s">
        <v>10353</v>
      </c>
      <c r="G1092" s="62" t="s">
        <v>8555</v>
      </c>
      <c r="H1092" s="62" t="s">
        <v>9322</v>
      </c>
      <c r="I1092" s="61">
        <v>2</v>
      </c>
      <c r="J1092" s="57">
        <v>44774</v>
      </c>
    </row>
    <row r="1093" spans="4:10" ht="15.6" customHeight="1">
      <c r="D1093" s="37">
        <v>1091</v>
      </c>
      <c r="E1093" s="61">
        <v>2724</v>
      </c>
      <c r="F1093" s="62" t="s">
        <v>10354</v>
      </c>
      <c r="G1093" s="62" t="s">
        <v>8581</v>
      </c>
      <c r="H1093" s="62" t="s">
        <v>10355</v>
      </c>
      <c r="I1093" s="61">
        <v>2</v>
      </c>
      <c r="J1093" s="57">
        <v>44774</v>
      </c>
    </row>
    <row r="1094" spans="4:10" ht="15.6" customHeight="1">
      <c r="D1094" s="37">
        <v>1092</v>
      </c>
      <c r="E1094" s="61">
        <v>4018</v>
      </c>
      <c r="F1094" s="62" t="s">
        <v>9037</v>
      </c>
      <c r="G1094" s="62" t="s">
        <v>8581</v>
      </c>
      <c r="H1094" s="62" t="s">
        <v>10355</v>
      </c>
      <c r="I1094" s="61">
        <v>2</v>
      </c>
      <c r="J1094" s="57">
        <v>44774</v>
      </c>
    </row>
    <row r="1095" spans="4:10" ht="15.6" customHeight="1">
      <c r="D1095" s="37">
        <v>1093</v>
      </c>
      <c r="E1095" s="61">
        <v>3561</v>
      </c>
      <c r="F1095" s="62" t="s">
        <v>10356</v>
      </c>
      <c r="G1095" s="62" t="s">
        <v>8644</v>
      </c>
      <c r="H1095" s="62" t="s">
        <v>10357</v>
      </c>
      <c r="I1095" s="61">
        <v>2</v>
      </c>
      <c r="J1095" s="57">
        <v>44774</v>
      </c>
    </row>
    <row r="1096" spans="4:10" ht="15.6" customHeight="1">
      <c r="D1096" s="37">
        <v>1094</v>
      </c>
      <c r="E1096" s="61">
        <v>4294</v>
      </c>
      <c r="F1096" s="62" t="s">
        <v>10358</v>
      </c>
      <c r="G1096" s="62" t="s">
        <v>8644</v>
      </c>
      <c r="H1096" s="62" t="s">
        <v>9275</v>
      </c>
      <c r="I1096" s="61">
        <v>2</v>
      </c>
      <c r="J1096" s="57">
        <v>44774</v>
      </c>
    </row>
    <row r="1097" spans="4:10" ht="15.6" customHeight="1">
      <c r="D1097" s="37">
        <v>1095</v>
      </c>
      <c r="E1097" s="61">
        <v>4281</v>
      </c>
      <c r="F1097" s="62" t="s">
        <v>10359</v>
      </c>
      <c r="G1097" s="62" t="s">
        <v>8644</v>
      </c>
      <c r="H1097" s="62" t="s">
        <v>10360</v>
      </c>
      <c r="I1097" s="61">
        <v>2</v>
      </c>
      <c r="J1097" s="57">
        <v>44774</v>
      </c>
    </row>
    <row r="1098" spans="4:10" ht="15.6" customHeight="1">
      <c r="D1098" s="37">
        <v>1096</v>
      </c>
      <c r="E1098" s="61">
        <v>2237</v>
      </c>
      <c r="F1098" s="62" t="s">
        <v>7674</v>
      </c>
      <c r="G1098" s="62" t="s">
        <v>7158</v>
      </c>
      <c r="H1098" s="62" t="s">
        <v>2</v>
      </c>
      <c r="I1098" s="61">
        <v>2</v>
      </c>
      <c r="J1098" s="57">
        <v>44774</v>
      </c>
    </row>
    <row r="1099" spans="4:10" ht="15.6" customHeight="1">
      <c r="D1099" s="37">
        <v>1097</v>
      </c>
      <c r="E1099" s="61">
        <v>2175</v>
      </c>
      <c r="F1099" s="62" t="s">
        <v>10361</v>
      </c>
      <c r="G1099" s="62" t="s">
        <v>8525</v>
      </c>
      <c r="H1099" s="62" t="s">
        <v>9027</v>
      </c>
      <c r="I1099" s="61">
        <v>2</v>
      </c>
      <c r="J1099" s="57">
        <v>44775</v>
      </c>
    </row>
    <row r="1100" spans="4:10" ht="15.6" customHeight="1">
      <c r="D1100" s="37">
        <v>1098</v>
      </c>
      <c r="E1100" s="61">
        <v>2477</v>
      </c>
      <c r="F1100" s="62" t="s">
        <v>10362</v>
      </c>
      <c r="G1100" s="62" t="s">
        <v>8555</v>
      </c>
      <c r="H1100" s="62" t="s">
        <v>9651</v>
      </c>
      <c r="I1100" s="61">
        <v>2</v>
      </c>
      <c r="J1100" s="57">
        <v>44775</v>
      </c>
    </row>
    <row r="1101" spans="4:10" ht="15.6" customHeight="1">
      <c r="D1101" s="37">
        <v>1099</v>
      </c>
      <c r="E1101" s="61">
        <v>2882</v>
      </c>
      <c r="F1101" s="62" t="s">
        <v>10363</v>
      </c>
      <c r="G1101" s="62" t="s">
        <v>8555</v>
      </c>
      <c r="H1101" s="62" t="s">
        <v>9651</v>
      </c>
      <c r="I1101" s="61">
        <v>2</v>
      </c>
      <c r="J1101" s="57">
        <v>44775</v>
      </c>
    </row>
    <row r="1102" spans="4:10" ht="15.6" customHeight="1">
      <c r="D1102" s="37">
        <v>1100</v>
      </c>
      <c r="E1102" s="61">
        <v>4368</v>
      </c>
      <c r="F1102" s="62" t="s">
        <v>10364</v>
      </c>
      <c r="G1102" s="62" t="s">
        <v>8555</v>
      </c>
      <c r="H1102" s="62" t="s">
        <v>9651</v>
      </c>
      <c r="I1102" s="61">
        <v>2</v>
      </c>
      <c r="J1102" s="57">
        <v>44775</v>
      </c>
    </row>
    <row r="1103" spans="4:10" ht="15.6" customHeight="1">
      <c r="D1103" s="37">
        <v>1101</v>
      </c>
      <c r="E1103" s="61">
        <v>3587</v>
      </c>
      <c r="F1103" s="62" t="s">
        <v>10365</v>
      </c>
      <c r="G1103" s="62" t="s">
        <v>8555</v>
      </c>
      <c r="H1103" s="62" t="s">
        <v>9322</v>
      </c>
      <c r="I1103" s="61">
        <v>2</v>
      </c>
      <c r="J1103" s="57">
        <v>44775</v>
      </c>
    </row>
    <row r="1104" spans="4:10" ht="15.6" customHeight="1">
      <c r="D1104" s="37">
        <v>1102</v>
      </c>
      <c r="E1104" s="61">
        <v>3645</v>
      </c>
      <c r="F1104" s="62" t="s">
        <v>10366</v>
      </c>
      <c r="G1104" s="62" t="s">
        <v>8555</v>
      </c>
      <c r="H1104" s="62" t="s">
        <v>9322</v>
      </c>
      <c r="I1104" s="61">
        <v>2</v>
      </c>
      <c r="J1104" s="57">
        <v>44775</v>
      </c>
    </row>
    <row r="1105" spans="4:10" ht="15.6" customHeight="1">
      <c r="D1105" s="37">
        <v>1103</v>
      </c>
      <c r="E1105" s="61">
        <v>3816</v>
      </c>
      <c r="F1105" s="62" t="s">
        <v>10367</v>
      </c>
      <c r="G1105" s="62" t="s">
        <v>8555</v>
      </c>
      <c r="H1105" s="62" t="s">
        <v>9322</v>
      </c>
      <c r="I1105" s="61">
        <v>2</v>
      </c>
      <c r="J1105" s="57">
        <v>44775</v>
      </c>
    </row>
    <row r="1106" spans="4:10" ht="15.6" customHeight="1">
      <c r="D1106" s="37">
        <v>1104</v>
      </c>
      <c r="E1106" s="61">
        <v>3470</v>
      </c>
      <c r="F1106" s="62" t="s">
        <v>10368</v>
      </c>
      <c r="G1106" s="62" t="s">
        <v>8581</v>
      </c>
      <c r="H1106" s="62" t="s">
        <v>10369</v>
      </c>
      <c r="I1106" s="61">
        <v>2</v>
      </c>
      <c r="J1106" s="57">
        <v>44775</v>
      </c>
    </row>
    <row r="1107" spans="4:10" ht="15.6" customHeight="1">
      <c r="D1107" s="37">
        <v>1105</v>
      </c>
      <c r="E1107" s="61">
        <v>4984</v>
      </c>
      <c r="F1107" s="62" t="s">
        <v>10370</v>
      </c>
      <c r="G1107" s="62" t="s">
        <v>8644</v>
      </c>
      <c r="H1107" s="62" t="s">
        <v>8655</v>
      </c>
      <c r="I1107" s="61">
        <v>2</v>
      </c>
      <c r="J1107" s="57">
        <v>44775</v>
      </c>
    </row>
    <row r="1108" spans="4:10" ht="15.6" customHeight="1">
      <c r="D1108" s="37">
        <v>1106</v>
      </c>
      <c r="E1108" s="61">
        <v>2074</v>
      </c>
      <c r="F1108" s="62" t="s">
        <v>10371</v>
      </c>
      <c r="G1108" s="62" t="s">
        <v>8644</v>
      </c>
      <c r="H1108" s="62" t="s">
        <v>8655</v>
      </c>
      <c r="I1108" s="61">
        <v>2</v>
      </c>
      <c r="J1108" s="57">
        <v>44775</v>
      </c>
    </row>
    <row r="1109" spans="4:10" ht="15.6" customHeight="1">
      <c r="D1109" s="37">
        <v>1107</v>
      </c>
      <c r="E1109" s="61">
        <v>2205</v>
      </c>
      <c r="F1109" s="62" t="s">
        <v>10372</v>
      </c>
      <c r="G1109" s="62" t="s">
        <v>8644</v>
      </c>
      <c r="H1109" s="62" t="s">
        <v>8655</v>
      </c>
      <c r="I1109" s="61">
        <v>2</v>
      </c>
      <c r="J1109" s="57">
        <v>44775</v>
      </c>
    </row>
    <row r="1110" spans="4:10" ht="15.6" customHeight="1">
      <c r="D1110" s="37">
        <v>1108</v>
      </c>
      <c r="E1110" s="61">
        <v>4236</v>
      </c>
      <c r="F1110" s="62" t="s">
        <v>8923</v>
      </c>
      <c r="G1110" s="62" t="s">
        <v>8555</v>
      </c>
      <c r="H1110" s="62" t="s">
        <v>9651</v>
      </c>
      <c r="I1110" s="61">
        <v>2</v>
      </c>
      <c r="J1110" s="57">
        <v>44776</v>
      </c>
    </row>
    <row r="1111" spans="4:10" ht="15.6" customHeight="1">
      <c r="D1111" s="37">
        <v>1109</v>
      </c>
      <c r="E1111" s="61">
        <v>3018</v>
      </c>
      <c r="F1111" s="62" t="s">
        <v>10373</v>
      </c>
      <c r="G1111" s="62" t="s">
        <v>8555</v>
      </c>
      <c r="H1111" s="62" t="s">
        <v>9651</v>
      </c>
      <c r="I1111" s="61">
        <v>2</v>
      </c>
      <c r="J1111" s="57">
        <v>44776</v>
      </c>
    </row>
    <row r="1112" spans="4:10" ht="15.6" customHeight="1">
      <c r="D1112" s="37">
        <v>1110</v>
      </c>
      <c r="E1112" s="61" t="s">
        <v>10374</v>
      </c>
      <c r="F1112" s="62" t="s">
        <v>10375</v>
      </c>
      <c r="G1112" s="62" t="s">
        <v>8555</v>
      </c>
      <c r="H1112" s="62" t="s">
        <v>9651</v>
      </c>
      <c r="I1112" s="61">
        <v>2</v>
      </c>
      <c r="J1112" s="57">
        <v>44776</v>
      </c>
    </row>
    <row r="1113" spans="4:10" ht="15.6" customHeight="1">
      <c r="D1113" s="37">
        <v>1111</v>
      </c>
      <c r="E1113" s="61">
        <v>3150</v>
      </c>
      <c r="F1113" s="62" t="s">
        <v>10376</v>
      </c>
      <c r="G1113" s="62" t="s">
        <v>8555</v>
      </c>
      <c r="H1113" s="62" t="s">
        <v>9651</v>
      </c>
      <c r="I1113" s="61">
        <v>2</v>
      </c>
      <c r="J1113" s="57">
        <v>44776</v>
      </c>
    </row>
    <row r="1114" spans="4:10" ht="15.6" customHeight="1">
      <c r="D1114" s="37">
        <v>1112</v>
      </c>
      <c r="E1114" s="61">
        <v>4913</v>
      </c>
      <c r="F1114" s="62" t="s">
        <v>10377</v>
      </c>
      <c r="G1114" s="62" t="s">
        <v>8555</v>
      </c>
      <c r="H1114" s="62" t="s">
        <v>9651</v>
      </c>
      <c r="I1114" s="61">
        <v>2</v>
      </c>
      <c r="J1114" s="57">
        <v>44776</v>
      </c>
    </row>
    <row r="1115" spans="4:10" ht="15.6" customHeight="1">
      <c r="D1115" s="37">
        <v>1113</v>
      </c>
      <c r="E1115" s="61">
        <v>2831</v>
      </c>
      <c r="F1115" s="62" t="s">
        <v>10378</v>
      </c>
      <c r="G1115" s="62" t="s">
        <v>8555</v>
      </c>
      <c r="H1115" s="62" t="s">
        <v>9322</v>
      </c>
      <c r="I1115" s="61">
        <v>2</v>
      </c>
      <c r="J1115" s="57">
        <v>44776</v>
      </c>
    </row>
    <row r="1116" spans="4:10" ht="15.6" customHeight="1">
      <c r="D1116" s="37">
        <v>1114</v>
      </c>
      <c r="E1116" s="61">
        <v>4426</v>
      </c>
      <c r="F1116" s="62" t="s">
        <v>10379</v>
      </c>
      <c r="G1116" s="62" t="s">
        <v>8555</v>
      </c>
      <c r="H1116" s="62" t="s">
        <v>9322</v>
      </c>
      <c r="I1116" s="61">
        <v>2</v>
      </c>
      <c r="J1116" s="57">
        <v>44776</v>
      </c>
    </row>
    <row r="1117" spans="4:10" ht="15.6" customHeight="1">
      <c r="D1117" s="37">
        <v>1115</v>
      </c>
      <c r="E1117" s="61">
        <v>4186</v>
      </c>
      <c r="F1117" s="62" t="s">
        <v>10380</v>
      </c>
      <c r="G1117" s="62" t="s">
        <v>8555</v>
      </c>
      <c r="H1117" s="62" t="s">
        <v>9322</v>
      </c>
      <c r="I1117" s="61">
        <v>2</v>
      </c>
      <c r="J1117" s="57">
        <v>44776</v>
      </c>
    </row>
    <row r="1118" spans="4:10" ht="15.6" customHeight="1">
      <c r="D1118" s="37">
        <v>1116</v>
      </c>
      <c r="E1118" s="61">
        <v>3873</v>
      </c>
      <c r="F1118" s="62" t="s">
        <v>10381</v>
      </c>
      <c r="G1118" s="62" t="s">
        <v>8581</v>
      </c>
      <c r="H1118" s="62" t="s">
        <v>10382</v>
      </c>
      <c r="I1118" s="61">
        <v>2</v>
      </c>
      <c r="J1118" s="57">
        <v>44776</v>
      </c>
    </row>
    <row r="1119" spans="4:10" ht="15.6" customHeight="1">
      <c r="D1119" s="37">
        <v>1117</v>
      </c>
      <c r="E1119" s="61">
        <v>3909</v>
      </c>
      <c r="F1119" s="62" t="s">
        <v>10383</v>
      </c>
      <c r="G1119" s="62" t="s">
        <v>8581</v>
      </c>
      <c r="H1119" s="62" t="s">
        <v>10382</v>
      </c>
      <c r="I1119" s="61">
        <v>2</v>
      </c>
      <c r="J1119" s="57">
        <v>44776</v>
      </c>
    </row>
    <row r="1120" spans="4:10" ht="15.6" customHeight="1">
      <c r="D1120" s="37">
        <v>1118</v>
      </c>
      <c r="E1120" s="61">
        <v>4975</v>
      </c>
      <c r="F1120" s="62" t="s">
        <v>10384</v>
      </c>
      <c r="G1120" s="62" t="s">
        <v>8644</v>
      </c>
      <c r="H1120" s="62" t="s">
        <v>9881</v>
      </c>
      <c r="I1120" s="61">
        <v>2</v>
      </c>
      <c r="J1120" s="57">
        <v>44776</v>
      </c>
    </row>
    <row r="1121" spans="4:10" ht="15.6" customHeight="1">
      <c r="D1121" s="37">
        <v>1119</v>
      </c>
      <c r="E1121" s="61">
        <v>4899</v>
      </c>
      <c r="F1121" s="62" t="s">
        <v>10385</v>
      </c>
      <c r="G1121" s="62" t="s">
        <v>8644</v>
      </c>
      <c r="H1121" s="62" t="s">
        <v>10386</v>
      </c>
      <c r="I1121" s="61">
        <v>2</v>
      </c>
      <c r="J1121" s="57">
        <v>44776</v>
      </c>
    </row>
    <row r="1122" spans="4:10" ht="15.6" customHeight="1">
      <c r="D1122" s="37">
        <v>1120</v>
      </c>
      <c r="E1122" s="61">
        <v>3058</v>
      </c>
      <c r="F1122" s="62" t="s">
        <v>10387</v>
      </c>
      <c r="G1122" s="62" t="s">
        <v>8555</v>
      </c>
      <c r="H1122" s="62" t="s">
        <v>9652</v>
      </c>
      <c r="I1122" s="61">
        <v>2</v>
      </c>
      <c r="J1122" s="57">
        <v>44776</v>
      </c>
    </row>
    <row r="1123" spans="4:10" ht="15.6" customHeight="1">
      <c r="D1123" s="37">
        <v>1121</v>
      </c>
      <c r="E1123" s="61" t="s">
        <v>10388</v>
      </c>
      <c r="F1123" s="62" t="s">
        <v>10389</v>
      </c>
      <c r="G1123" s="62" t="s">
        <v>8555</v>
      </c>
      <c r="H1123" s="62" t="s">
        <v>9651</v>
      </c>
      <c r="I1123" s="61">
        <v>2</v>
      </c>
      <c r="J1123" s="57">
        <v>44777</v>
      </c>
    </row>
    <row r="1124" spans="4:10" ht="15.6" customHeight="1">
      <c r="D1124" s="37">
        <v>1122</v>
      </c>
      <c r="E1124" s="61">
        <v>4793</v>
      </c>
      <c r="F1124" s="62" t="s">
        <v>10390</v>
      </c>
      <c r="G1124" s="62" t="s">
        <v>8555</v>
      </c>
      <c r="H1124" s="62" t="s">
        <v>9651</v>
      </c>
      <c r="I1124" s="61">
        <v>2</v>
      </c>
      <c r="J1124" s="57">
        <v>44777</v>
      </c>
    </row>
    <row r="1125" spans="4:10" ht="15.6" customHeight="1">
      <c r="D1125" s="37">
        <v>1123</v>
      </c>
      <c r="E1125" s="61">
        <v>4419</v>
      </c>
      <c r="F1125" s="62" t="s">
        <v>8964</v>
      </c>
      <c r="G1125" s="62" t="s">
        <v>8555</v>
      </c>
      <c r="H1125" s="62" t="s">
        <v>9651</v>
      </c>
      <c r="I1125" s="61">
        <v>2</v>
      </c>
      <c r="J1125" s="57">
        <v>44777</v>
      </c>
    </row>
    <row r="1126" spans="4:10" ht="15.6" customHeight="1">
      <c r="D1126" s="37">
        <v>1124</v>
      </c>
      <c r="E1126" s="61" t="s">
        <v>10391</v>
      </c>
      <c r="F1126" s="62" t="s">
        <v>10392</v>
      </c>
      <c r="G1126" s="62" t="s">
        <v>8555</v>
      </c>
      <c r="H1126" s="62" t="s">
        <v>9651</v>
      </c>
      <c r="I1126" s="61">
        <v>2</v>
      </c>
      <c r="J1126" s="57">
        <v>44777</v>
      </c>
    </row>
    <row r="1127" spans="4:10" ht="15.6" customHeight="1">
      <c r="D1127" s="37">
        <v>1125</v>
      </c>
      <c r="E1127" s="61">
        <v>2850</v>
      </c>
      <c r="F1127" s="62" t="s">
        <v>10393</v>
      </c>
      <c r="G1127" s="62" t="s">
        <v>8555</v>
      </c>
      <c r="H1127" s="62" t="s">
        <v>9322</v>
      </c>
      <c r="I1127" s="61">
        <v>2</v>
      </c>
      <c r="J1127" s="57">
        <v>44777</v>
      </c>
    </row>
    <row r="1128" spans="4:10" ht="15.6" customHeight="1">
      <c r="D1128" s="37">
        <v>1126</v>
      </c>
      <c r="E1128" s="61">
        <v>3911</v>
      </c>
      <c r="F1128" s="62" t="s">
        <v>10394</v>
      </c>
      <c r="G1128" s="62" t="s">
        <v>8555</v>
      </c>
      <c r="H1128" s="62" t="s">
        <v>9322</v>
      </c>
      <c r="I1128" s="61">
        <v>2</v>
      </c>
      <c r="J1128" s="57">
        <v>44777</v>
      </c>
    </row>
    <row r="1129" spans="4:10" ht="15.6" customHeight="1">
      <c r="D1129" s="37">
        <v>1127</v>
      </c>
      <c r="E1129" s="61">
        <v>3027</v>
      </c>
      <c r="F1129" s="62" t="s">
        <v>10395</v>
      </c>
      <c r="G1129" s="62" t="s">
        <v>8555</v>
      </c>
      <c r="H1129" s="62" t="s">
        <v>9322</v>
      </c>
      <c r="I1129" s="61">
        <v>2</v>
      </c>
      <c r="J1129" s="57">
        <v>44777</v>
      </c>
    </row>
    <row r="1130" spans="4:10" ht="15.6" customHeight="1">
      <c r="D1130" s="37">
        <v>1128</v>
      </c>
      <c r="E1130" s="61">
        <v>3109</v>
      </c>
      <c r="F1130" s="62" t="s">
        <v>10396</v>
      </c>
      <c r="G1130" s="62" t="s">
        <v>8644</v>
      </c>
      <c r="H1130" s="62" t="s">
        <v>8794</v>
      </c>
      <c r="I1130" s="61">
        <v>2</v>
      </c>
      <c r="J1130" s="57">
        <v>44777</v>
      </c>
    </row>
    <row r="1131" spans="4:10" ht="15.6" customHeight="1">
      <c r="D1131" s="37">
        <v>1129</v>
      </c>
      <c r="E1131" s="61">
        <v>3522</v>
      </c>
      <c r="F1131" s="62" t="s">
        <v>10397</v>
      </c>
      <c r="G1131" s="62" t="s">
        <v>8644</v>
      </c>
      <c r="H1131" s="62" t="s">
        <v>8794</v>
      </c>
      <c r="I1131" s="61">
        <v>2</v>
      </c>
      <c r="J1131" s="57">
        <v>44777</v>
      </c>
    </row>
    <row r="1132" spans="4:10" ht="15.6" customHeight="1">
      <c r="D1132" s="37">
        <v>1130</v>
      </c>
      <c r="E1132" s="61">
        <v>3336</v>
      </c>
      <c r="F1132" s="62" t="s">
        <v>10398</v>
      </c>
      <c r="G1132" s="62" t="s">
        <v>8555</v>
      </c>
      <c r="H1132" s="62" t="s">
        <v>9651</v>
      </c>
      <c r="I1132" s="61">
        <v>2</v>
      </c>
      <c r="J1132" s="57">
        <v>44778</v>
      </c>
    </row>
    <row r="1133" spans="4:10" ht="15.6" customHeight="1">
      <c r="D1133" s="37">
        <v>1131</v>
      </c>
      <c r="E1133" s="61" t="s">
        <v>10399</v>
      </c>
      <c r="F1133" s="62" t="s">
        <v>10400</v>
      </c>
      <c r="G1133" s="62" t="s">
        <v>8555</v>
      </c>
      <c r="H1133" s="62" t="s">
        <v>9651</v>
      </c>
      <c r="I1133" s="61">
        <v>2</v>
      </c>
      <c r="J1133" s="57">
        <v>44778</v>
      </c>
    </row>
    <row r="1134" spans="4:10" ht="15.6" customHeight="1">
      <c r="D1134" s="37">
        <v>1132</v>
      </c>
      <c r="E1134" s="61">
        <v>4467</v>
      </c>
      <c r="F1134" s="62" t="s">
        <v>10401</v>
      </c>
      <c r="G1134" s="62" t="s">
        <v>8555</v>
      </c>
      <c r="H1134" s="62" t="s">
        <v>9322</v>
      </c>
      <c r="I1134" s="61">
        <v>2</v>
      </c>
      <c r="J1134" s="57">
        <v>44778</v>
      </c>
    </row>
    <row r="1135" spans="4:10" ht="15.6" customHeight="1">
      <c r="D1135" s="37">
        <v>1133</v>
      </c>
      <c r="E1135" s="61">
        <v>4672</v>
      </c>
      <c r="F1135" s="62" t="s">
        <v>10402</v>
      </c>
      <c r="G1135" s="62" t="s">
        <v>8555</v>
      </c>
      <c r="H1135" s="62" t="s">
        <v>9322</v>
      </c>
      <c r="I1135" s="61">
        <v>2</v>
      </c>
      <c r="J1135" s="57">
        <v>44778</v>
      </c>
    </row>
    <row r="1136" spans="4:10" ht="15.6" customHeight="1">
      <c r="D1136" s="37">
        <v>1134</v>
      </c>
      <c r="E1136" s="61">
        <v>4920</v>
      </c>
      <c r="F1136" s="62" t="s">
        <v>10403</v>
      </c>
      <c r="G1136" s="62" t="s">
        <v>8555</v>
      </c>
      <c r="H1136" s="62" t="s">
        <v>9322</v>
      </c>
      <c r="I1136" s="61">
        <v>2</v>
      </c>
      <c r="J1136" s="57">
        <v>44778</v>
      </c>
    </row>
    <row r="1137" spans="4:10" ht="15.6" customHeight="1">
      <c r="D1137" s="37">
        <v>1135</v>
      </c>
      <c r="E1137" s="61">
        <v>3493</v>
      </c>
      <c r="F1137" s="62" t="s">
        <v>10404</v>
      </c>
      <c r="G1137" s="62" t="s">
        <v>8555</v>
      </c>
      <c r="H1137" s="62" t="s">
        <v>9651</v>
      </c>
      <c r="I1137" s="61">
        <v>2</v>
      </c>
      <c r="J1137" s="57">
        <v>44781</v>
      </c>
    </row>
    <row r="1138" spans="4:10" ht="15.6" customHeight="1">
      <c r="D1138" s="37">
        <v>1136</v>
      </c>
      <c r="E1138" s="61">
        <v>3978</v>
      </c>
      <c r="F1138" s="62" t="s">
        <v>10405</v>
      </c>
      <c r="G1138" s="62" t="s">
        <v>8555</v>
      </c>
      <c r="H1138" s="62" t="s">
        <v>9651</v>
      </c>
      <c r="I1138" s="61">
        <v>2</v>
      </c>
      <c r="J1138" s="57">
        <v>44781</v>
      </c>
    </row>
    <row r="1139" spans="4:10" ht="15.6" customHeight="1">
      <c r="D1139" s="37">
        <v>1137</v>
      </c>
      <c r="E1139" s="61" t="s">
        <v>10406</v>
      </c>
      <c r="F1139" s="62" t="s">
        <v>10407</v>
      </c>
      <c r="G1139" s="62" t="s">
        <v>8555</v>
      </c>
      <c r="H1139" s="62" t="s">
        <v>9651</v>
      </c>
      <c r="I1139" s="61">
        <v>2</v>
      </c>
      <c r="J1139" s="57">
        <v>44781</v>
      </c>
    </row>
    <row r="1140" spans="4:10" ht="15.6" customHeight="1">
      <c r="D1140" s="37">
        <v>1138</v>
      </c>
      <c r="E1140" s="61">
        <v>2853</v>
      </c>
      <c r="F1140" s="62" t="s">
        <v>10408</v>
      </c>
      <c r="G1140" s="62" t="s">
        <v>8555</v>
      </c>
      <c r="H1140" s="62" t="s">
        <v>8628</v>
      </c>
      <c r="I1140" s="61">
        <v>2</v>
      </c>
      <c r="J1140" s="57">
        <v>44781</v>
      </c>
    </row>
    <row r="1141" spans="4:10" ht="15.6" customHeight="1">
      <c r="D1141" s="37">
        <v>1139</v>
      </c>
      <c r="E1141" s="61">
        <v>3967</v>
      </c>
      <c r="F1141" s="62" t="s">
        <v>10409</v>
      </c>
      <c r="G1141" s="62" t="s">
        <v>8555</v>
      </c>
      <c r="H1141" s="62" t="s">
        <v>8628</v>
      </c>
      <c r="I1141" s="61">
        <v>2</v>
      </c>
      <c r="J1141" s="57">
        <v>44781</v>
      </c>
    </row>
    <row r="1142" spans="4:10" ht="15.6" customHeight="1">
      <c r="D1142" s="37">
        <v>1140</v>
      </c>
      <c r="E1142" s="61">
        <v>4073</v>
      </c>
      <c r="F1142" s="62" t="s">
        <v>10410</v>
      </c>
      <c r="G1142" s="62" t="s">
        <v>8555</v>
      </c>
      <c r="H1142" s="62" t="s">
        <v>8628</v>
      </c>
      <c r="I1142" s="61">
        <v>2</v>
      </c>
      <c r="J1142" s="57">
        <v>44781</v>
      </c>
    </row>
    <row r="1143" spans="4:10" ht="15.6" customHeight="1">
      <c r="D1143" s="37">
        <v>1141</v>
      </c>
      <c r="E1143" s="61">
        <v>4678</v>
      </c>
      <c r="F1143" s="62" t="s">
        <v>10411</v>
      </c>
      <c r="G1143" s="62" t="s">
        <v>8644</v>
      </c>
      <c r="H1143" s="62" t="s">
        <v>10412</v>
      </c>
      <c r="I1143" s="61">
        <v>2</v>
      </c>
      <c r="J1143" s="57">
        <v>44781</v>
      </c>
    </row>
    <row r="1144" spans="4:10" ht="15.6" customHeight="1">
      <c r="D1144" s="37">
        <v>1142</v>
      </c>
      <c r="E1144" s="61">
        <v>4669</v>
      </c>
      <c r="F1144" s="62" t="s">
        <v>10413</v>
      </c>
      <c r="G1144" s="62" t="s">
        <v>8644</v>
      </c>
      <c r="H1144" s="62" t="s">
        <v>10007</v>
      </c>
      <c r="I1144" s="61">
        <v>2</v>
      </c>
      <c r="J1144" s="57">
        <v>44781</v>
      </c>
    </row>
    <row r="1145" spans="4:10" ht="15.6" customHeight="1">
      <c r="D1145" s="37">
        <v>1143</v>
      </c>
      <c r="E1145" s="61">
        <v>4417</v>
      </c>
      <c r="F1145" s="62" t="s">
        <v>10414</v>
      </c>
      <c r="G1145" s="62" t="s">
        <v>8644</v>
      </c>
      <c r="H1145" s="62" t="s">
        <v>10415</v>
      </c>
      <c r="I1145" s="61">
        <v>2</v>
      </c>
      <c r="J1145" s="57">
        <v>44781</v>
      </c>
    </row>
    <row r="1146" spans="4:10" ht="15.6" customHeight="1">
      <c r="D1146" s="37">
        <v>1144</v>
      </c>
      <c r="E1146" s="61">
        <v>4143</v>
      </c>
      <c r="F1146" s="62" t="s">
        <v>10416</v>
      </c>
      <c r="G1146" s="62" t="s">
        <v>8555</v>
      </c>
      <c r="H1146" s="62" t="s">
        <v>9651</v>
      </c>
      <c r="I1146" s="61">
        <v>2</v>
      </c>
      <c r="J1146" s="57">
        <v>44782</v>
      </c>
    </row>
    <row r="1147" spans="4:10" ht="15.6" customHeight="1">
      <c r="D1147" s="37">
        <v>1145</v>
      </c>
      <c r="E1147" s="61">
        <v>3092</v>
      </c>
      <c r="F1147" s="62" t="s">
        <v>10417</v>
      </c>
      <c r="G1147" s="62" t="s">
        <v>8555</v>
      </c>
      <c r="H1147" s="62" t="s">
        <v>9651</v>
      </c>
      <c r="I1147" s="61">
        <v>2</v>
      </c>
      <c r="J1147" s="57">
        <v>44782</v>
      </c>
    </row>
    <row r="1148" spans="4:10" ht="15.6" customHeight="1">
      <c r="D1148" s="37">
        <v>1146</v>
      </c>
      <c r="E1148" s="61">
        <v>4365</v>
      </c>
      <c r="F1148" s="62" t="s">
        <v>10418</v>
      </c>
      <c r="G1148" s="62" t="s">
        <v>8555</v>
      </c>
      <c r="H1148" s="62" t="s">
        <v>9651</v>
      </c>
      <c r="I1148" s="61">
        <v>2</v>
      </c>
      <c r="J1148" s="57">
        <v>44782</v>
      </c>
    </row>
    <row r="1149" spans="4:10" ht="15.6" customHeight="1">
      <c r="D1149" s="37">
        <v>1147</v>
      </c>
      <c r="E1149" s="61">
        <v>2777</v>
      </c>
      <c r="F1149" s="62" t="s">
        <v>10419</v>
      </c>
      <c r="G1149" s="62" t="s">
        <v>8555</v>
      </c>
      <c r="H1149" s="62" t="s">
        <v>9651</v>
      </c>
      <c r="I1149" s="61">
        <v>2</v>
      </c>
      <c r="J1149" s="57">
        <v>44782</v>
      </c>
    </row>
    <row r="1150" spans="4:10" ht="15.6" customHeight="1">
      <c r="D1150" s="37">
        <v>1148</v>
      </c>
      <c r="E1150" s="61">
        <v>4359</v>
      </c>
      <c r="F1150" s="62" t="s">
        <v>10420</v>
      </c>
      <c r="G1150" s="62" t="s">
        <v>8555</v>
      </c>
      <c r="H1150" s="62" t="s">
        <v>9651</v>
      </c>
      <c r="I1150" s="61">
        <v>2</v>
      </c>
      <c r="J1150" s="57">
        <v>44782</v>
      </c>
    </row>
    <row r="1151" spans="4:10" ht="15.6" customHeight="1">
      <c r="D1151" s="37">
        <v>1149</v>
      </c>
      <c r="E1151" s="61" t="s">
        <v>10421</v>
      </c>
      <c r="F1151" s="62" t="s">
        <v>10422</v>
      </c>
      <c r="G1151" s="62" t="s">
        <v>8555</v>
      </c>
      <c r="H1151" s="62" t="s">
        <v>8628</v>
      </c>
      <c r="I1151" s="61">
        <v>2</v>
      </c>
      <c r="J1151" s="57">
        <v>44782</v>
      </c>
    </row>
    <row r="1152" spans="4:10" ht="15.6" customHeight="1">
      <c r="D1152" s="37">
        <v>1150</v>
      </c>
      <c r="E1152" s="61">
        <v>4619</v>
      </c>
      <c r="F1152" s="62" t="s">
        <v>10423</v>
      </c>
      <c r="G1152" s="62" t="s">
        <v>8555</v>
      </c>
      <c r="H1152" s="62" t="s">
        <v>8628</v>
      </c>
      <c r="I1152" s="61">
        <v>2</v>
      </c>
      <c r="J1152" s="57">
        <v>44782</v>
      </c>
    </row>
    <row r="1153" spans="4:10" ht="15.6" customHeight="1">
      <c r="D1153" s="37">
        <v>1151</v>
      </c>
      <c r="E1153" s="61">
        <v>4756</v>
      </c>
      <c r="F1153" s="62" t="s">
        <v>10424</v>
      </c>
      <c r="G1153" s="62" t="s">
        <v>8555</v>
      </c>
      <c r="H1153" s="62" t="s">
        <v>8628</v>
      </c>
      <c r="I1153" s="61">
        <v>2</v>
      </c>
      <c r="J1153" s="57">
        <v>44782</v>
      </c>
    </row>
    <row r="1154" spans="4:10" ht="15.6" customHeight="1">
      <c r="D1154" s="37">
        <v>1152</v>
      </c>
      <c r="E1154" s="61">
        <v>4555</v>
      </c>
      <c r="F1154" s="62" t="s">
        <v>10425</v>
      </c>
      <c r="G1154" s="62" t="s">
        <v>8644</v>
      </c>
      <c r="H1154" s="62" t="s">
        <v>10426</v>
      </c>
      <c r="I1154" s="61">
        <v>2</v>
      </c>
      <c r="J1154" s="57">
        <v>44782</v>
      </c>
    </row>
    <row r="1155" spans="4:10" ht="15.6" customHeight="1">
      <c r="D1155" s="37">
        <v>1153</v>
      </c>
      <c r="E1155" s="61">
        <v>4976</v>
      </c>
      <c r="F1155" s="62" t="s">
        <v>10427</v>
      </c>
      <c r="G1155" s="62" t="s">
        <v>8660</v>
      </c>
      <c r="H1155" s="62" t="s">
        <v>10428</v>
      </c>
      <c r="I1155" s="61">
        <v>2</v>
      </c>
      <c r="J1155" s="57">
        <v>44782</v>
      </c>
    </row>
    <row r="1156" spans="4:10" ht="15.6" customHeight="1">
      <c r="D1156" s="37">
        <v>1154</v>
      </c>
      <c r="E1156" s="61">
        <v>2017</v>
      </c>
      <c r="F1156" s="62" t="s">
        <v>10429</v>
      </c>
      <c r="G1156" s="62" t="s">
        <v>8555</v>
      </c>
      <c r="H1156" s="62" t="s">
        <v>8630</v>
      </c>
      <c r="I1156" s="61">
        <v>2</v>
      </c>
      <c r="J1156" s="57">
        <v>44783</v>
      </c>
    </row>
    <row r="1157" spans="4:10" ht="15.6" customHeight="1">
      <c r="D1157" s="37">
        <v>1155</v>
      </c>
      <c r="E1157" s="61">
        <v>3619</v>
      </c>
      <c r="F1157" s="62" t="s">
        <v>10430</v>
      </c>
      <c r="G1157" s="62" t="s">
        <v>8555</v>
      </c>
      <c r="H1157" s="62" t="s">
        <v>8630</v>
      </c>
      <c r="I1157" s="61">
        <v>2</v>
      </c>
      <c r="J1157" s="57">
        <v>44783</v>
      </c>
    </row>
    <row r="1158" spans="4:10" ht="15.6" customHeight="1">
      <c r="D1158" s="37">
        <v>1156</v>
      </c>
      <c r="E1158" s="61">
        <v>2279</v>
      </c>
      <c r="F1158" s="62" t="s">
        <v>10431</v>
      </c>
      <c r="G1158" s="62" t="s">
        <v>8555</v>
      </c>
      <c r="H1158" s="62" t="s">
        <v>8630</v>
      </c>
      <c r="I1158" s="61">
        <v>2</v>
      </c>
      <c r="J1158" s="57">
        <v>44783</v>
      </c>
    </row>
    <row r="1159" spans="4:10" ht="15.6" customHeight="1">
      <c r="D1159" s="37">
        <v>1157</v>
      </c>
      <c r="E1159" s="61">
        <v>4289</v>
      </c>
      <c r="F1159" s="62" t="s">
        <v>10432</v>
      </c>
      <c r="G1159" s="62" t="s">
        <v>8555</v>
      </c>
      <c r="H1159" s="62" t="s">
        <v>8</v>
      </c>
      <c r="I1159" s="61">
        <v>2</v>
      </c>
      <c r="J1159" s="57">
        <v>44783</v>
      </c>
    </row>
    <row r="1160" spans="4:10" ht="15.6" customHeight="1">
      <c r="D1160" s="37">
        <v>1158</v>
      </c>
      <c r="E1160" s="61">
        <v>4859</v>
      </c>
      <c r="F1160" s="62" t="s">
        <v>10433</v>
      </c>
      <c r="G1160" s="62" t="s">
        <v>8555</v>
      </c>
      <c r="H1160" s="62" t="s">
        <v>8628</v>
      </c>
      <c r="I1160" s="61">
        <v>2</v>
      </c>
      <c r="J1160" s="57">
        <v>44783</v>
      </c>
    </row>
    <row r="1161" spans="4:10" ht="15.6" customHeight="1">
      <c r="D1161" s="37">
        <v>1159</v>
      </c>
      <c r="E1161" s="61">
        <v>4534</v>
      </c>
      <c r="F1161" s="62" t="s">
        <v>10434</v>
      </c>
      <c r="G1161" s="62" t="s">
        <v>8555</v>
      </c>
      <c r="H1161" s="62" t="s">
        <v>8628</v>
      </c>
      <c r="I1161" s="61">
        <v>2</v>
      </c>
      <c r="J1161" s="57">
        <v>44783</v>
      </c>
    </row>
    <row r="1162" spans="4:10" ht="15.6" customHeight="1">
      <c r="D1162" s="37">
        <v>1160</v>
      </c>
      <c r="E1162" s="61">
        <v>4907</v>
      </c>
      <c r="F1162" s="62" t="s">
        <v>10435</v>
      </c>
      <c r="G1162" s="62" t="s">
        <v>8555</v>
      </c>
      <c r="H1162" s="62" t="s">
        <v>8628</v>
      </c>
      <c r="I1162" s="61">
        <v>2</v>
      </c>
      <c r="J1162" s="57">
        <v>44783</v>
      </c>
    </row>
    <row r="1163" spans="4:10" ht="15.6" customHeight="1">
      <c r="D1163" s="37">
        <v>1161</v>
      </c>
      <c r="E1163" s="61">
        <v>2276</v>
      </c>
      <c r="F1163" s="62" t="s">
        <v>10436</v>
      </c>
      <c r="G1163" s="62" t="s">
        <v>8626</v>
      </c>
      <c r="H1163" s="62" t="s">
        <v>8881</v>
      </c>
      <c r="I1163" s="61">
        <v>2</v>
      </c>
      <c r="J1163" s="57">
        <v>44783</v>
      </c>
    </row>
    <row r="1164" spans="4:10" ht="15.6" customHeight="1">
      <c r="D1164" s="37">
        <v>1162</v>
      </c>
      <c r="E1164" s="61" t="s">
        <v>10437</v>
      </c>
      <c r="F1164" s="62" t="s">
        <v>10438</v>
      </c>
      <c r="G1164" s="62" t="s">
        <v>8626</v>
      </c>
      <c r="H1164" s="62" t="s">
        <v>8881</v>
      </c>
      <c r="I1164" s="61">
        <v>2</v>
      </c>
      <c r="J1164" s="57">
        <v>44783</v>
      </c>
    </row>
    <row r="1165" spans="4:10" ht="15.6" customHeight="1">
      <c r="D1165" s="37">
        <v>1163</v>
      </c>
      <c r="E1165" s="61">
        <v>2295</v>
      </c>
      <c r="F1165" s="62" t="s">
        <v>10439</v>
      </c>
      <c r="G1165" s="62" t="s">
        <v>8555</v>
      </c>
      <c r="H1165" s="62" t="s">
        <v>9651</v>
      </c>
      <c r="I1165" s="61">
        <v>2</v>
      </c>
      <c r="J1165" s="57">
        <v>44784</v>
      </c>
    </row>
    <row r="1166" spans="4:10" ht="15.6" customHeight="1">
      <c r="D1166" s="37">
        <v>1164</v>
      </c>
      <c r="E1166" s="61">
        <v>3478</v>
      </c>
      <c r="F1166" s="62" t="s">
        <v>10440</v>
      </c>
      <c r="G1166" s="62" t="s">
        <v>8555</v>
      </c>
      <c r="H1166" s="62" t="s">
        <v>8630</v>
      </c>
      <c r="I1166" s="61">
        <v>2</v>
      </c>
      <c r="J1166" s="57">
        <v>44784</v>
      </c>
    </row>
    <row r="1167" spans="4:10" ht="15.6" customHeight="1">
      <c r="D1167" s="37">
        <v>1165</v>
      </c>
      <c r="E1167" s="61">
        <v>4275</v>
      </c>
      <c r="F1167" s="62" t="s">
        <v>10441</v>
      </c>
      <c r="G1167" s="62" t="s">
        <v>8555</v>
      </c>
      <c r="H1167" s="62" t="s">
        <v>8630</v>
      </c>
      <c r="I1167" s="61">
        <v>2</v>
      </c>
      <c r="J1167" s="57">
        <v>44784</v>
      </c>
    </row>
    <row r="1168" spans="4:10" ht="15.6" customHeight="1">
      <c r="D1168" s="37">
        <v>1166</v>
      </c>
      <c r="E1168" s="61" t="s">
        <v>10442</v>
      </c>
      <c r="F1168" s="62" t="s">
        <v>10443</v>
      </c>
      <c r="G1168" s="62" t="s">
        <v>8555</v>
      </c>
      <c r="H1168" s="62" t="s">
        <v>8628</v>
      </c>
      <c r="I1168" s="61">
        <v>2</v>
      </c>
      <c r="J1168" s="57">
        <v>44784</v>
      </c>
    </row>
    <row r="1169" spans="4:10" ht="15.6" customHeight="1">
      <c r="D1169" s="37">
        <v>1167</v>
      </c>
      <c r="E1169" s="61" t="s">
        <v>492</v>
      </c>
      <c r="F1169" s="62" t="s">
        <v>10444</v>
      </c>
      <c r="G1169" s="62" t="s">
        <v>8555</v>
      </c>
      <c r="H1169" s="62" t="s">
        <v>8628</v>
      </c>
      <c r="I1169" s="61">
        <v>2</v>
      </c>
      <c r="J1169" s="57">
        <v>44784</v>
      </c>
    </row>
    <row r="1170" spans="4:10" ht="15.6" customHeight="1">
      <c r="D1170" s="37">
        <v>1168</v>
      </c>
      <c r="E1170" s="61" t="s">
        <v>10445</v>
      </c>
      <c r="F1170" s="62" t="s">
        <v>10446</v>
      </c>
      <c r="G1170" s="62" t="s">
        <v>8555</v>
      </c>
      <c r="H1170" s="62" t="s">
        <v>8628</v>
      </c>
      <c r="I1170" s="61">
        <v>2</v>
      </c>
      <c r="J1170" s="57">
        <v>44784</v>
      </c>
    </row>
    <row r="1171" spans="4:10" ht="15.6" customHeight="1">
      <c r="D1171" s="37">
        <v>1169</v>
      </c>
      <c r="E1171" s="61">
        <v>2210</v>
      </c>
      <c r="F1171" s="62" t="s">
        <v>10447</v>
      </c>
      <c r="G1171" s="62" t="s">
        <v>8626</v>
      </c>
      <c r="H1171" s="62" t="s">
        <v>8881</v>
      </c>
      <c r="I1171" s="61">
        <v>2</v>
      </c>
      <c r="J1171" s="57">
        <v>44784</v>
      </c>
    </row>
    <row r="1172" spans="4:10" ht="15.6" customHeight="1">
      <c r="D1172" s="37">
        <v>1170</v>
      </c>
      <c r="E1172" s="61" t="s">
        <v>10448</v>
      </c>
      <c r="F1172" s="62" t="s">
        <v>10449</v>
      </c>
      <c r="G1172" s="62" t="s">
        <v>8626</v>
      </c>
      <c r="H1172" s="62" t="s">
        <v>8881</v>
      </c>
      <c r="I1172" s="61">
        <v>2</v>
      </c>
      <c r="J1172" s="57">
        <v>44784</v>
      </c>
    </row>
    <row r="1173" spans="4:10" ht="15.6" customHeight="1">
      <c r="D1173" s="37">
        <v>1171</v>
      </c>
      <c r="E1173" s="61">
        <v>2819</v>
      </c>
      <c r="F1173" s="62" t="s">
        <v>10450</v>
      </c>
      <c r="G1173" s="62" t="s">
        <v>8555</v>
      </c>
      <c r="H1173" s="62" t="s">
        <v>8630</v>
      </c>
      <c r="I1173" s="61">
        <v>2</v>
      </c>
      <c r="J1173" s="57">
        <v>44785</v>
      </c>
    </row>
    <row r="1174" spans="4:10" ht="15.6" customHeight="1">
      <c r="D1174" s="37">
        <v>1172</v>
      </c>
      <c r="E1174" s="61">
        <v>4587</v>
      </c>
      <c r="F1174" s="62" t="s">
        <v>10451</v>
      </c>
      <c r="G1174" s="62" t="s">
        <v>8555</v>
      </c>
      <c r="H1174" s="62" t="s">
        <v>8630</v>
      </c>
      <c r="I1174" s="61">
        <v>2</v>
      </c>
      <c r="J1174" s="57">
        <v>44785</v>
      </c>
    </row>
    <row r="1175" spans="4:10" ht="15.6" customHeight="1">
      <c r="D1175" s="37">
        <v>1173</v>
      </c>
      <c r="E1175" s="61">
        <v>3276</v>
      </c>
      <c r="F1175" s="62" t="s">
        <v>10452</v>
      </c>
      <c r="G1175" s="62" t="s">
        <v>8555</v>
      </c>
      <c r="H1175" s="62" t="s">
        <v>8630</v>
      </c>
      <c r="I1175" s="61">
        <v>2</v>
      </c>
      <c r="J1175" s="57">
        <v>44785</v>
      </c>
    </row>
    <row r="1176" spans="4:10" ht="15.6" customHeight="1">
      <c r="D1176" s="37">
        <v>1174</v>
      </c>
      <c r="E1176" s="61">
        <v>3119</v>
      </c>
      <c r="F1176" s="62" t="s">
        <v>10453</v>
      </c>
      <c r="G1176" s="62" t="s">
        <v>8555</v>
      </c>
      <c r="H1176" s="62" t="s">
        <v>8630</v>
      </c>
      <c r="I1176" s="61">
        <v>2</v>
      </c>
      <c r="J1176" s="57">
        <v>44785</v>
      </c>
    </row>
    <row r="1177" spans="4:10" ht="15.6" customHeight="1">
      <c r="D1177" s="37">
        <v>1175</v>
      </c>
      <c r="E1177" s="61">
        <v>4879</v>
      </c>
      <c r="F1177" s="62" t="s">
        <v>10454</v>
      </c>
      <c r="G1177" s="62" t="s">
        <v>8572</v>
      </c>
      <c r="H1177" s="62" t="s">
        <v>10455</v>
      </c>
      <c r="I1177" s="61">
        <v>2</v>
      </c>
      <c r="J1177" s="57">
        <v>44785</v>
      </c>
    </row>
    <row r="1178" spans="4:10" ht="15.6" customHeight="1">
      <c r="D1178" s="37">
        <v>1176</v>
      </c>
      <c r="E1178" s="61">
        <v>4582</v>
      </c>
      <c r="F1178" s="62" t="s">
        <v>10456</v>
      </c>
      <c r="G1178" s="62" t="s">
        <v>8644</v>
      </c>
      <c r="H1178" s="62" t="s">
        <v>10457</v>
      </c>
      <c r="I1178" s="61">
        <v>2</v>
      </c>
      <c r="J1178" s="57">
        <v>44785</v>
      </c>
    </row>
    <row r="1179" spans="4:10" ht="15.6" customHeight="1">
      <c r="D1179" s="37">
        <v>1177</v>
      </c>
      <c r="E1179" s="61">
        <v>4012</v>
      </c>
      <c r="F1179" s="62" t="s">
        <v>10458</v>
      </c>
      <c r="G1179" s="62" t="s">
        <v>8644</v>
      </c>
      <c r="H1179" s="62" t="s">
        <v>10457</v>
      </c>
      <c r="I1179" s="61">
        <v>2</v>
      </c>
      <c r="J1179" s="57">
        <v>44785</v>
      </c>
    </row>
    <row r="1180" spans="4:10" ht="15.6" customHeight="1">
      <c r="D1180" s="37">
        <v>1178</v>
      </c>
      <c r="E1180" s="61">
        <v>2834</v>
      </c>
      <c r="F1180" s="62" t="s">
        <v>10459</v>
      </c>
      <c r="G1180" s="62" t="s">
        <v>8555</v>
      </c>
      <c r="H1180" s="62" t="s">
        <v>8630</v>
      </c>
      <c r="I1180" s="61">
        <v>2</v>
      </c>
      <c r="J1180" s="57">
        <v>44788</v>
      </c>
    </row>
    <row r="1181" spans="4:10" ht="15.6" customHeight="1">
      <c r="D1181" s="37">
        <v>1179</v>
      </c>
      <c r="E1181" s="61">
        <v>2153</v>
      </c>
      <c r="F1181" s="62" t="s">
        <v>10460</v>
      </c>
      <c r="G1181" s="62" t="s">
        <v>8555</v>
      </c>
      <c r="H1181" s="62" t="s">
        <v>8630</v>
      </c>
      <c r="I1181" s="61">
        <v>2</v>
      </c>
      <c r="J1181" s="57">
        <v>44788</v>
      </c>
    </row>
    <row r="1182" spans="4:10" ht="15.6" customHeight="1">
      <c r="D1182" s="37">
        <v>1180</v>
      </c>
      <c r="E1182" s="61">
        <v>2741</v>
      </c>
      <c r="F1182" s="62" t="s">
        <v>10461</v>
      </c>
      <c r="G1182" s="62" t="s">
        <v>8555</v>
      </c>
      <c r="H1182" s="62" t="s">
        <v>8630</v>
      </c>
      <c r="I1182" s="61">
        <v>2</v>
      </c>
      <c r="J1182" s="57">
        <v>44788</v>
      </c>
    </row>
    <row r="1183" spans="4:10" ht="15.6" customHeight="1">
      <c r="D1183" s="37">
        <v>1181</v>
      </c>
      <c r="E1183" s="61" t="s">
        <v>10462</v>
      </c>
      <c r="F1183" s="62" t="s">
        <v>10463</v>
      </c>
      <c r="G1183" s="62" t="s">
        <v>8555</v>
      </c>
      <c r="H1183" s="62" t="s">
        <v>8628</v>
      </c>
      <c r="I1183" s="61">
        <v>2</v>
      </c>
      <c r="J1183" s="57">
        <v>44788</v>
      </c>
    </row>
    <row r="1184" spans="4:10" ht="15.6" customHeight="1">
      <c r="D1184" s="37">
        <v>1182</v>
      </c>
      <c r="E1184" s="61">
        <v>2170</v>
      </c>
      <c r="F1184" s="62" t="s">
        <v>10464</v>
      </c>
      <c r="G1184" s="62" t="s">
        <v>8555</v>
      </c>
      <c r="H1184" s="62" t="s">
        <v>8628</v>
      </c>
      <c r="I1184" s="61">
        <v>2</v>
      </c>
      <c r="J1184" s="57">
        <v>44788</v>
      </c>
    </row>
    <row r="1185" spans="4:10" ht="15.6" customHeight="1">
      <c r="D1185" s="37">
        <v>1183</v>
      </c>
      <c r="E1185" s="61">
        <v>4185</v>
      </c>
      <c r="F1185" s="62" t="s">
        <v>10465</v>
      </c>
      <c r="G1185" s="62" t="s">
        <v>8626</v>
      </c>
      <c r="H1185" s="62" t="s">
        <v>8637</v>
      </c>
      <c r="I1185" s="61">
        <v>2</v>
      </c>
      <c r="J1185" s="57">
        <v>44788</v>
      </c>
    </row>
    <row r="1186" spans="4:10" ht="15.6" customHeight="1">
      <c r="D1186" s="37">
        <v>1184</v>
      </c>
      <c r="E1186" s="61">
        <v>4805</v>
      </c>
      <c r="F1186" s="62" t="s">
        <v>10466</v>
      </c>
      <c r="G1186" s="62" t="s">
        <v>8626</v>
      </c>
      <c r="H1186" s="62" t="s">
        <v>8637</v>
      </c>
      <c r="I1186" s="61">
        <v>2</v>
      </c>
      <c r="J1186" s="57">
        <v>44788</v>
      </c>
    </row>
    <row r="1187" spans="4:10" ht="15.6" customHeight="1">
      <c r="D1187" s="37">
        <v>1185</v>
      </c>
      <c r="E1187" s="61">
        <v>2067</v>
      </c>
      <c r="F1187" s="62" t="s">
        <v>10467</v>
      </c>
      <c r="G1187" s="62" t="s">
        <v>8635</v>
      </c>
      <c r="H1187" s="62" t="s">
        <v>10468</v>
      </c>
      <c r="I1187" s="61">
        <v>2</v>
      </c>
      <c r="J1187" s="57">
        <v>44788</v>
      </c>
    </row>
    <row r="1188" spans="4:10" ht="15.6" customHeight="1">
      <c r="D1188" s="37">
        <v>1186</v>
      </c>
      <c r="E1188" s="61">
        <v>2144</v>
      </c>
      <c r="F1188" s="62" t="s">
        <v>10469</v>
      </c>
      <c r="G1188" s="62" t="s">
        <v>8555</v>
      </c>
      <c r="H1188" s="62" t="s">
        <v>8630</v>
      </c>
      <c r="I1188" s="61">
        <v>2</v>
      </c>
      <c r="J1188" s="57">
        <v>44789</v>
      </c>
    </row>
    <row r="1189" spans="4:10" ht="15.6" customHeight="1">
      <c r="D1189" s="37">
        <v>1187</v>
      </c>
      <c r="E1189" s="61">
        <v>4374</v>
      </c>
      <c r="F1189" s="62" t="s">
        <v>10470</v>
      </c>
      <c r="G1189" s="62" t="s">
        <v>8555</v>
      </c>
      <c r="H1189" s="62" t="s">
        <v>8630</v>
      </c>
      <c r="I1189" s="61">
        <v>2</v>
      </c>
      <c r="J1189" s="57">
        <v>44789</v>
      </c>
    </row>
    <row r="1190" spans="4:10" ht="15.6" customHeight="1">
      <c r="D1190" s="37">
        <v>1188</v>
      </c>
      <c r="E1190" s="61">
        <v>2336</v>
      </c>
      <c r="F1190" s="62" t="s">
        <v>10471</v>
      </c>
      <c r="G1190" s="62" t="s">
        <v>8555</v>
      </c>
      <c r="H1190" s="62" t="s">
        <v>8630</v>
      </c>
      <c r="I1190" s="61">
        <v>2</v>
      </c>
      <c r="J1190" s="57">
        <v>44789</v>
      </c>
    </row>
    <row r="1191" spans="4:10" ht="15.6" customHeight="1">
      <c r="D1191" s="37">
        <v>1189</v>
      </c>
      <c r="E1191" s="61">
        <v>4462</v>
      </c>
      <c r="F1191" s="62" t="s">
        <v>10472</v>
      </c>
      <c r="G1191" s="62" t="s">
        <v>8555</v>
      </c>
      <c r="H1191" s="62" t="s">
        <v>8630</v>
      </c>
      <c r="I1191" s="61">
        <v>2</v>
      </c>
      <c r="J1191" s="57">
        <v>44789</v>
      </c>
    </row>
    <row r="1192" spans="4:10" ht="15.6" customHeight="1">
      <c r="D1192" s="37">
        <v>1190</v>
      </c>
      <c r="E1192" s="61" t="s">
        <v>10473</v>
      </c>
      <c r="F1192" s="62" t="s">
        <v>10474</v>
      </c>
      <c r="G1192" s="62" t="s">
        <v>8555</v>
      </c>
      <c r="H1192" s="62" t="s">
        <v>8628</v>
      </c>
      <c r="I1192" s="61">
        <v>2</v>
      </c>
      <c r="J1192" s="57">
        <v>44789</v>
      </c>
    </row>
    <row r="1193" spans="4:10" ht="15.6" customHeight="1">
      <c r="D1193" s="37">
        <v>1191</v>
      </c>
      <c r="E1193" s="61">
        <v>2544</v>
      </c>
      <c r="F1193" s="62" t="s">
        <v>10475</v>
      </c>
      <c r="G1193" s="62" t="s">
        <v>8555</v>
      </c>
      <c r="H1193" s="62" t="s">
        <v>8628</v>
      </c>
      <c r="I1193" s="61">
        <v>2</v>
      </c>
      <c r="J1193" s="57">
        <v>44789</v>
      </c>
    </row>
    <row r="1194" spans="4:10" ht="15.6" customHeight="1">
      <c r="D1194" s="37">
        <v>1192</v>
      </c>
      <c r="E1194" s="61">
        <v>2698</v>
      </c>
      <c r="F1194" s="62" t="s">
        <v>10476</v>
      </c>
      <c r="G1194" s="62" t="s">
        <v>8555</v>
      </c>
      <c r="H1194" s="62" t="s">
        <v>8628</v>
      </c>
      <c r="I1194" s="61">
        <v>2</v>
      </c>
      <c r="J1194" s="57">
        <v>44789</v>
      </c>
    </row>
    <row r="1195" spans="4:10" ht="15.6" customHeight="1">
      <c r="D1195" s="37">
        <v>1193</v>
      </c>
      <c r="E1195" s="61">
        <v>4775</v>
      </c>
      <c r="F1195" s="62" t="s">
        <v>10477</v>
      </c>
      <c r="G1195" s="62" t="s">
        <v>8626</v>
      </c>
      <c r="H1195" s="62" t="s">
        <v>8637</v>
      </c>
      <c r="I1195" s="61">
        <v>2</v>
      </c>
      <c r="J1195" s="57">
        <v>44789</v>
      </c>
    </row>
    <row r="1196" spans="4:10" ht="15.6" customHeight="1">
      <c r="D1196" s="37">
        <v>1194</v>
      </c>
      <c r="E1196" s="61">
        <v>3990</v>
      </c>
      <c r="F1196" s="62" t="s">
        <v>10478</v>
      </c>
      <c r="G1196" s="62" t="s">
        <v>8626</v>
      </c>
      <c r="H1196" s="62" t="s">
        <v>8637</v>
      </c>
      <c r="I1196" s="61">
        <v>2</v>
      </c>
      <c r="J1196" s="57">
        <v>44789</v>
      </c>
    </row>
    <row r="1197" spans="4:10" ht="15.6" customHeight="1">
      <c r="D1197" s="37">
        <v>1195</v>
      </c>
      <c r="E1197" s="61">
        <v>4212</v>
      </c>
      <c r="F1197" s="62" t="s">
        <v>10479</v>
      </c>
      <c r="G1197" s="62" t="s">
        <v>8583</v>
      </c>
      <c r="H1197" s="62" t="s">
        <v>9675</v>
      </c>
      <c r="I1197" s="61">
        <v>2</v>
      </c>
      <c r="J1197" s="57">
        <v>44789</v>
      </c>
    </row>
    <row r="1198" spans="4:10" ht="15.6" customHeight="1">
      <c r="D1198" s="37">
        <v>1196</v>
      </c>
      <c r="E1198" s="61">
        <v>4479</v>
      </c>
      <c r="F1198" s="62" t="s">
        <v>10480</v>
      </c>
      <c r="G1198" s="62" t="s">
        <v>8555</v>
      </c>
      <c r="H1198" s="62" t="s">
        <v>8630</v>
      </c>
      <c r="I1198" s="61">
        <v>2</v>
      </c>
      <c r="J1198" s="57">
        <v>44790</v>
      </c>
    </row>
    <row r="1199" spans="4:10" ht="15.6" customHeight="1">
      <c r="D1199" s="37">
        <v>1197</v>
      </c>
      <c r="E1199" s="61">
        <v>3099</v>
      </c>
      <c r="F1199" s="62" t="s">
        <v>10481</v>
      </c>
      <c r="G1199" s="62" t="s">
        <v>8555</v>
      </c>
      <c r="H1199" s="62" t="s">
        <v>8630</v>
      </c>
      <c r="I1199" s="61">
        <v>2</v>
      </c>
      <c r="J1199" s="57">
        <v>44790</v>
      </c>
    </row>
    <row r="1200" spans="4:10" ht="15.6" customHeight="1">
      <c r="D1200" s="37">
        <v>1198</v>
      </c>
      <c r="E1200" s="61">
        <v>4602</v>
      </c>
      <c r="F1200" s="62" t="s">
        <v>10482</v>
      </c>
      <c r="G1200" s="62" t="s">
        <v>8555</v>
      </c>
      <c r="H1200" s="62" t="s">
        <v>8630</v>
      </c>
      <c r="I1200" s="61">
        <v>2</v>
      </c>
      <c r="J1200" s="57">
        <v>44790</v>
      </c>
    </row>
    <row r="1201" spans="4:10" ht="15.6" customHeight="1">
      <c r="D1201" s="37">
        <v>1199</v>
      </c>
      <c r="E1201" s="61">
        <v>3456</v>
      </c>
      <c r="F1201" s="62" t="s">
        <v>10483</v>
      </c>
      <c r="G1201" s="62" t="s">
        <v>8555</v>
      </c>
      <c r="H1201" s="62" t="s">
        <v>8630</v>
      </c>
      <c r="I1201" s="61">
        <v>2</v>
      </c>
      <c r="J1201" s="57">
        <v>44790</v>
      </c>
    </row>
    <row r="1202" spans="4:10" ht="15.6" customHeight="1">
      <c r="D1202" s="37">
        <v>1200</v>
      </c>
      <c r="E1202" s="61">
        <v>2909</v>
      </c>
      <c r="F1202" s="62" t="s">
        <v>10484</v>
      </c>
      <c r="G1202" s="62" t="s">
        <v>8555</v>
      </c>
      <c r="H1202" s="62" t="s">
        <v>8628</v>
      </c>
      <c r="I1202" s="61">
        <v>2</v>
      </c>
      <c r="J1202" s="57">
        <v>44790</v>
      </c>
    </row>
    <row r="1203" spans="4:10" ht="15.6" customHeight="1">
      <c r="D1203" s="37">
        <v>1201</v>
      </c>
      <c r="E1203" s="61">
        <v>3077</v>
      </c>
      <c r="F1203" s="62" t="s">
        <v>10485</v>
      </c>
      <c r="G1203" s="62" t="s">
        <v>8555</v>
      </c>
      <c r="H1203" s="62" t="s">
        <v>8628</v>
      </c>
      <c r="I1203" s="61">
        <v>2</v>
      </c>
      <c r="J1203" s="57">
        <v>44790</v>
      </c>
    </row>
    <row r="1204" spans="4:10" ht="15.6" customHeight="1">
      <c r="D1204" s="37">
        <v>1202</v>
      </c>
      <c r="E1204" s="61">
        <v>3131</v>
      </c>
      <c r="F1204" s="62" t="s">
        <v>10486</v>
      </c>
      <c r="G1204" s="62" t="s">
        <v>8555</v>
      </c>
      <c r="H1204" s="62" t="s">
        <v>8628</v>
      </c>
      <c r="I1204" s="61">
        <v>2</v>
      </c>
      <c r="J1204" s="57">
        <v>44790</v>
      </c>
    </row>
    <row r="1205" spans="4:10" ht="15.6" customHeight="1">
      <c r="D1205" s="37">
        <v>1203</v>
      </c>
      <c r="E1205" s="61">
        <v>2572</v>
      </c>
      <c r="F1205" s="62" t="s">
        <v>10487</v>
      </c>
      <c r="G1205" s="62" t="s">
        <v>8635</v>
      </c>
      <c r="H1205" s="62" t="s">
        <v>10488</v>
      </c>
      <c r="I1205" s="61">
        <v>2</v>
      </c>
      <c r="J1205" s="57">
        <v>44790</v>
      </c>
    </row>
    <row r="1206" spans="4:10" ht="15.6" customHeight="1">
      <c r="D1206" s="37">
        <v>1204</v>
      </c>
      <c r="E1206" s="61">
        <v>4490</v>
      </c>
      <c r="F1206" s="62" t="s">
        <v>10489</v>
      </c>
      <c r="G1206" s="62" t="s">
        <v>8635</v>
      </c>
      <c r="H1206" s="62" t="s">
        <v>10488</v>
      </c>
      <c r="I1206" s="61">
        <v>2</v>
      </c>
      <c r="J1206" s="57">
        <v>44790</v>
      </c>
    </row>
    <row r="1207" spans="4:10" ht="15.6" customHeight="1">
      <c r="D1207" s="37">
        <v>1205</v>
      </c>
      <c r="E1207" s="61">
        <v>4583</v>
      </c>
      <c r="F1207" s="62" t="s">
        <v>10490</v>
      </c>
      <c r="G1207" s="62" t="s">
        <v>8635</v>
      </c>
      <c r="H1207" s="62" t="s">
        <v>10488</v>
      </c>
      <c r="I1207" s="61">
        <v>2</v>
      </c>
      <c r="J1207" s="57">
        <v>44790</v>
      </c>
    </row>
    <row r="1208" spans="4:10" ht="15.6" customHeight="1">
      <c r="D1208" s="37">
        <v>1206</v>
      </c>
      <c r="E1208" s="61">
        <v>2540</v>
      </c>
      <c r="F1208" s="62" t="s">
        <v>10491</v>
      </c>
      <c r="G1208" s="62" t="s">
        <v>8555</v>
      </c>
      <c r="H1208" s="62" t="s">
        <v>8</v>
      </c>
      <c r="I1208" s="61">
        <v>2</v>
      </c>
      <c r="J1208" s="57">
        <v>44791</v>
      </c>
    </row>
    <row r="1209" spans="4:10" ht="15.6" customHeight="1">
      <c r="D1209" s="37">
        <v>1207</v>
      </c>
      <c r="E1209" s="61">
        <v>4673</v>
      </c>
      <c r="F1209" s="62" t="s">
        <v>4085</v>
      </c>
      <c r="G1209" s="62" t="s">
        <v>8555</v>
      </c>
      <c r="H1209" s="62" t="s">
        <v>8</v>
      </c>
      <c r="I1209" s="61">
        <v>2</v>
      </c>
      <c r="J1209" s="57">
        <v>44791</v>
      </c>
    </row>
    <row r="1210" spans="4:10" ht="15.6" customHeight="1">
      <c r="D1210" s="37">
        <v>1208</v>
      </c>
      <c r="E1210" s="61">
        <v>3045</v>
      </c>
      <c r="F1210" s="62" t="s">
        <v>3518</v>
      </c>
      <c r="G1210" s="62" t="s">
        <v>8555</v>
      </c>
      <c r="H1210" s="62" t="s">
        <v>8</v>
      </c>
      <c r="I1210" s="61">
        <v>2</v>
      </c>
      <c r="J1210" s="57">
        <v>44791</v>
      </c>
    </row>
    <row r="1211" spans="4:10" ht="15.6" customHeight="1">
      <c r="D1211" s="37">
        <v>1209</v>
      </c>
      <c r="E1211" s="61">
        <v>4572</v>
      </c>
      <c r="F1211" s="62" t="s">
        <v>3094</v>
      </c>
      <c r="G1211" s="62" t="s">
        <v>8555</v>
      </c>
      <c r="H1211" s="62" t="s">
        <v>8</v>
      </c>
      <c r="I1211" s="61">
        <v>2</v>
      </c>
      <c r="J1211" s="57">
        <v>44791</v>
      </c>
    </row>
    <row r="1212" spans="4:10" ht="15.6" customHeight="1">
      <c r="D1212" s="37">
        <v>1210</v>
      </c>
      <c r="E1212" s="61">
        <v>3296</v>
      </c>
      <c r="F1212" s="62" t="s">
        <v>10492</v>
      </c>
      <c r="G1212" s="62" t="s">
        <v>8555</v>
      </c>
      <c r="H1212" s="62" t="s">
        <v>8628</v>
      </c>
      <c r="I1212" s="61">
        <v>2</v>
      </c>
      <c r="J1212" s="57">
        <v>44791</v>
      </c>
    </row>
    <row r="1213" spans="4:10" ht="15.6" customHeight="1">
      <c r="D1213" s="37">
        <v>1211</v>
      </c>
      <c r="E1213" s="61">
        <v>3155</v>
      </c>
      <c r="F1213" s="62" t="s">
        <v>10493</v>
      </c>
      <c r="G1213" s="62" t="s">
        <v>8555</v>
      </c>
      <c r="H1213" s="62" t="s">
        <v>8628</v>
      </c>
      <c r="I1213" s="61">
        <v>2</v>
      </c>
      <c r="J1213" s="57">
        <v>44791</v>
      </c>
    </row>
    <row r="1214" spans="4:10" ht="15.6" customHeight="1">
      <c r="D1214" s="37">
        <v>1212</v>
      </c>
      <c r="E1214" s="61">
        <v>4595</v>
      </c>
      <c r="F1214" s="62" t="s">
        <v>10494</v>
      </c>
      <c r="G1214" s="62" t="s">
        <v>8635</v>
      </c>
      <c r="H1214" s="62" t="s">
        <v>10495</v>
      </c>
      <c r="I1214" s="61">
        <v>2</v>
      </c>
      <c r="J1214" s="57">
        <v>44791</v>
      </c>
    </row>
    <row r="1215" spans="4:10" ht="15.6" customHeight="1">
      <c r="D1215" s="37">
        <v>1213</v>
      </c>
      <c r="E1215" s="61">
        <v>4576</v>
      </c>
      <c r="F1215" s="62" t="s">
        <v>10496</v>
      </c>
      <c r="G1215" s="62" t="s">
        <v>8635</v>
      </c>
      <c r="H1215" s="62" t="s">
        <v>8838</v>
      </c>
      <c r="I1215" s="61">
        <v>2</v>
      </c>
      <c r="J1215" s="57">
        <v>44791</v>
      </c>
    </row>
    <row r="1216" spans="4:10" ht="15.6" customHeight="1">
      <c r="D1216" s="37">
        <v>1214</v>
      </c>
      <c r="E1216" s="61">
        <v>2315</v>
      </c>
      <c r="F1216" s="62" t="s">
        <v>10497</v>
      </c>
      <c r="G1216" s="62" t="s">
        <v>8555</v>
      </c>
      <c r="H1216" s="62" t="s">
        <v>8</v>
      </c>
      <c r="I1216" s="61">
        <v>2</v>
      </c>
      <c r="J1216" s="57">
        <v>44792</v>
      </c>
    </row>
    <row r="1217" spans="4:10" ht="15.6" customHeight="1">
      <c r="D1217" s="37">
        <v>1215</v>
      </c>
      <c r="E1217" s="61">
        <v>2566</v>
      </c>
      <c r="F1217" s="62" t="s">
        <v>3515</v>
      </c>
      <c r="G1217" s="62" t="s">
        <v>8555</v>
      </c>
      <c r="H1217" s="62" t="s">
        <v>8</v>
      </c>
      <c r="I1217" s="61">
        <v>2</v>
      </c>
      <c r="J1217" s="57">
        <v>44792</v>
      </c>
    </row>
    <row r="1218" spans="4:10" ht="15.6" customHeight="1">
      <c r="D1218" s="37">
        <v>1216</v>
      </c>
      <c r="E1218" s="61">
        <v>2201</v>
      </c>
      <c r="F1218" s="62" t="s">
        <v>2742</v>
      </c>
      <c r="G1218" s="62" t="s">
        <v>8555</v>
      </c>
      <c r="H1218" s="62" t="s">
        <v>8</v>
      </c>
      <c r="I1218" s="61">
        <v>2</v>
      </c>
      <c r="J1218" s="57">
        <v>44792</v>
      </c>
    </row>
    <row r="1219" spans="4:10" ht="15.6" customHeight="1">
      <c r="D1219" s="37">
        <v>1217</v>
      </c>
      <c r="E1219" s="61">
        <v>2501</v>
      </c>
      <c r="F1219" s="62" t="s">
        <v>10498</v>
      </c>
      <c r="G1219" s="62" t="s">
        <v>8555</v>
      </c>
      <c r="H1219" s="62" t="s">
        <v>8</v>
      </c>
      <c r="I1219" s="61">
        <v>2</v>
      </c>
      <c r="J1219" s="57">
        <v>44792</v>
      </c>
    </row>
    <row r="1220" spans="4:10" ht="15.6" customHeight="1">
      <c r="D1220" s="37">
        <v>1218</v>
      </c>
      <c r="E1220" s="61">
        <v>3943</v>
      </c>
      <c r="F1220" s="62" t="s">
        <v>10499</v>
      </c>
      <c r="G1220" s="62" t="s">
        <v>8555</v>
      </c>
      <c r="H1220" s="62" t="s">
        <v>9662</v>
      </c>
      <c r="I1220" s="61">
        <v>2</v>
      </c>
      <c r="J1220" s="57">
        <v>44792</v>
      </c>
    </row>
    <row r="1221" spans="4:10" ht="15.6" customHeight="1">
      <c r="D1221" s="37">
        <v>1219</v>
      </c>
      <c r="E1221" s="61">
        <v>4904</v>
      </c>
      <c r="F1221" s="62" t="s">
        <v>10500</v>
      </c>
      <c r="G1221" s="62" t="s">
        <v>8555</v>
      </c>
      <c r="H1221" s="62" t="s">
        <v>9662</v>
      </c>
      <c r="I1221" s="61">
        <v>2</v>
      </c>
      <c r="J1221" s="57">
        <v>44792</v>
      </c>
    </row>
    <row r="1222" spans="4:10" ht="15.6" customHeight="1">
      <c r="D1222" s="37">
        <v>1220</v>
      </c>
      <c r="E1222" s="61">
        <v>3881</v>
      </c>
      <c r="F1222" s="62" t="s">
        <v>4467</v>
      </c>
      <c r="G1222" s="62" t="s">
        <v>8555</v>
      </c>
      <c r="H1222" s="62" t="s">
        <v>8</v>
      </c>
      <c r="I1222" s="61">
        <v>2</v>
      </c>
      <c r="J1222" s="57">
        <v>44795</v>
      </c>
    </row>
    <row r="1223" spans="4:10" ht="15.6" customHeight="1">
      <c r="D1223" s="37">
        <v>1221</v>
      </c>
      <c r="E1223" s="61">
        <v>4852</v>
      </c>
      <c r="F1223" s="62" t="s">
        <v>2360</v>
      </c>
      <c r="G1223" s="62" t="s">
        <v>8555</v>
      </c>
      <c r="H1223" s="62" t="s">
        <v>8</v>
      </c>
      <c r="I1223" s="61">
        <v>2</v>
      </c>
      <c r="J1223" s="57">
        <v>44795</v>
      </c>
    </row>
    <row r="1224" spans="4:10" ht="15.6" customHeight="1">
      <c r="D1224" s="37">
        <v>1222</v>
      </c>
      <c r="E1224" s="61" t="s">
        <v>63</v>
      </c>
      <c r="F1224" s="62" t="s">
        <v>10501</v>
      </c>
      <c r="G1224" s="62" t="s">
        <v>8555</v>
      </c>
      <c r="H1224" s="62" t="s">
        <v>8</v>
      </c>
      <c r="I1224" s="61">
        <v>2</v>
      </c>
      <c r="J1224" s="57">
        <v>44795</v>
      </c>
    </row>
    <row r="1225" spans="4:10" ht="15.6" customHeight="1">
      <c r="D1225" s="37">
        <v>1223</v>
      </c>
      <c r="E1225" s="61">
        <v>4272</v>
      </c>
      <c r="F1225" s="62" t="s">
        <v>10502</v>
      </c>
      <c r="G1225" s="62" t="s">
        <v>8555</v>
      </c>
      <c r="H1225" s="62" t="s">
        <v>8</v>
      </c>
      <c r="I1225" s="61">
        <v>2</v>
      </c>
      <c r="J1225" s="57">
        <v>44795</v>
      </c>
    </row>
    <row r="1226" spans="4:10" ht="15.6" customHeight="1">
      <c r="D1226" s="37">
        <v>1224</v>
      </c>
      <c r="E1226" s="61">
        <v>3486</v>
      </c>
      <c r="F1226" s="62" t="s">
        <v>10503</v>
      </c>
      <c r="G1226" s="62" t="s">
        <v>8555</v>
      </c>
      <c r="H1226" s="62" t="s">
        <v>8628</v>
      </c>
      <c r="I1226" s="61">
        <v>2</v>
      </c>
      <c r="J1226" s="57">
        <v>44795</v>
      </c>
    </row>
    <row r="1227" spans="4:10" ht="15.6" customHeight="1">
      <c r="D1227" s="37">
        <v>1225</v>
      </c>
      <c r="E1227" s="61">
        <v>3455</v>
      </c>
      <c r="F1227" s="62" t="s">
        <v>10504</v>
      </c>
      <c r="G1227" s="62" t="s">
        <v>8555</v>
      </c>
      <c r="H1227" s="62" t="s">
        <v>8628</v>
      </c>
      <c r="I1227" s="61">
        <v>2</v>
      </c>
      <c r="J1227" s="57">
        <v>44795</v>
      </c>
    </row>
    <row r="1228" spans="4:10" ht="15.6" customHeight="1">
      <c r="D1228" s="37">
        <v>1226</v>
      </c>
      <c r="E1228" s="61">
        <v>2917</v>
      </c>
      <c r="F1228" s="62" t="s">
        <v>10505</v>
      </c>
      <c r="G1228" s="62" t="s">
        <v>8635</v>
      </c>
      <c r="H1228" s="62" t="s">
        <v>10506</v>
      </c>
      <c r="I1228" s="61">
        <v>2</v>
      </c>
      <c r="J1228" s="57">
        <v>44795</v>
      </c>
    </row>
    <row r="1229" spans="4:10" ht="15.6" customHeight="1">
      <c r="D1229" s="37">
        <v>1227</v>
      </c>
      <c r="E1229" s="61">
        <v>2725</v>
      </c>
      <c r="F1229" s="62" t="s">
        <v>10507</v>
      </c>
      <c r="G1229" s="62" t="s">
        <v>8635</v>
      </c>
      <c r="H1229" s="62" t="s">
        <v>10506</v>
      </c>
      <c r="I1229" s="61">
        <v>2</v>
      </c>
      <c r="J1229" s="57">
        <v>44795</v>
      </c>
    </row>
    <row r="1230" spans="4:10" ht="15.6" customHeight="1">
      <c r="D1230" s="37">
        <v>1228</v>
      </c>
      <c r="E1230" s="61">
        <v>4833</v>
      </c>
      <c r="F1230" s="62" t="s">
        <v>10508</v>
      </c>
      <c r="G1230" s="62" t="s">
        <v>8635</v>
      </c>
      <c r="H1230" s="62" t="s">
        <v>10509</v>
      </c>
      <c r="I1230" s="61">
        <v>2</v>
      </c>
      <c r="J1230" s="57">
        <v>44795</v>
      </c>
    </row>
    <row r="1231" spans="4:10" ht="15.6" customHeight="1">
      <c r="D1231" s="37">
        <v>1229</v>
      </c>
      <c r="E1231" s="61">
        <v>2255</v>
      </c>
      <c r="F1231" s="62" t="s">
        <v>10510</v>
      </c>
      <c r="G1231" s="62" t="s">
        <v>8555</v>
      </c>
      <c r="H1231" s="62" t="s">
        <v>8</v>
      </c>
      <c r="I1231" s="61">
        <v>2</v>
      </c>
      <c r="J1231" s="57">
        <v>44796</v>
      </c>
    </row>
    <row r="1232" spans="4:10" ht="15.6" customHeight="1">
      <c r="D1232" s="37">
        <v>1230</v>
      </c>
      <c r="E1232" s="61">
        <v>4601</v>
      </c>
      <c r="F1232" s="62" t="s">
        <v>3522</v>
      </c>
      <c r="G1232" s="62" t="s">
        <v>8555</v>
      </c>
      <c r="H1232" s="62" t="s">
        <v>8</v>
      </c>
      <c r="I1232" s="61">
        <v>2</v>
      </c>
      <c r="J1232" s="57">
        <v>44796</v>
      </c>
    </row>
    <row r="1233" spans="4:10" ht="15.6" customHeight="1">
      <c r="D1233" s="37">
        <v>1231</v>
      </c>
      <c r="E1233" s="61">
        <v>2622</v>
      </c>
      <c r="F1233" s="62" t="s">
        <v>10511</v>
      </c>
      <c r="G1233" s="62" t="s">
        <v>8555</v>
      </c>
      <c r="H1233" s="62" t="s">
        <v>8</v>
      </c>
      <c r="I1233" s="61">
        <v>2</v>
      </c>
      <c r="J1233" s="57">
        <v>44796</v>
      </c>
    </row>
    <row r="1234" spans="4:10" ht="15.6" customHeight="1">
      <c r="D1234" s="37">
        <v>1232</v>
      </c>
      <c r="E1234" s="61">
        <v>2482</v>
      </c>
      <c r="F1234" s="62" t="s">
        <v>10512</v>
      </c>
      <c r="G1234" s="62" t="s">
        <v>8555</v>
      </c>
      <c r="H1234" s="62" t="s">
        <v>8</v>
      </c>
      <c r="I1234" s="61">
        <v>2</v>
      </c>
      <c r="J1234" s="57">
        <v>44796</v>
      </c>
    </row>
    <row r="1235" spans="4:10" ht="15.6" customHeight="1">
      <c r="D1235" s="37">
        <v>1233</v>
      </c>
      <c r="E1235" s="61">
        <v>3578</v>
      </c>
      <c r="F1235" s="62" t="s">
        <v>10513</v>
      </c>
      <c r="G1235" s="62" t="s">
        <v>8555</v>
      </c>
      <c r="H1235" s="62" t="s">
        <v>8628</v>
      </c>
      <c r="I1235" s="61">
        <v>2</v>
      </c>
      <c r="J1235" s="57">
        <v>44796</v>
      </c>
    </row>
    <row r="1236" spans="4:10" ht="15.6" customHeight="1">
      <c r="D1236" s="37">
        <v>1234</v>
      </c>
      <c r="E1236" s="61">
        <v>4201</v>
      </c>
      <c r="F1236" s="62" t="s">
        <v>10514</v>
      </c>
      <c r="G1236" s="62" t="s">
        <v>8555</v>
      </c>
      <c r="H1236" s="62" t="s">
        <v>8628</v>
      </c>
      <c r="I1236" s="61">
        <v>2</v>
      </c>
      <c r="J1236" s="57">
        <v>44796</v>
      </c>
    </row>
    <row r="1237" spans="4:10" ht="15.6" customHeight="1">
      <c r="D1237" s="37">
        <v>1235</v>
      </c>
      <c r="E1237" s="61">
        <v>4238</v>
      </c>
      <c r="F1237" s="62" t="s">
        <v>10515</v>
      </c>
      <c r="G1237" s="62" t="s">
        <v>8635</v>
      </c>
      <c r="H1237" s="62" t="s">
        <v>8838</v>
      </c>
      <c r="I1237" s="61">
        <v>2</v>
      </c>
      <c r="J1237" s="57">
        <v>44796</v>
      </c>
    </row>
    <row r="1238" spans="4:10" ht="15.6" customHeight="1">
      <c r="D1238" s="37">
        <v>1236</v>
      </c>
      <c r="E1238" s="61">
        <v>3290</v>
      </c>
      <c r="F1238" s="62" t="s">
        <v>10516</v>
      </c>
      <c r="G1238" s="62" t="s">
        <v>8635</v>
      </c>
      <c r="H1238" s="62" t="s">
        <v>10517</v>
      </c>
      <c r="I1238" s="61">
        <v>2</v>
      </c>
      <c r="J1238" s="57">
        <v>44796</v>
      </c>
    </row>
    <row r="1239" spans="4:10" ht="15.6" customHeight="1">
      <c r="D1239" s="37">
        <v>1237</v>
      </c>
      <c r="E1239" s="61">
        <v>2145</v>
      </c>
      <c r="F1239" s="62" t="s">
        <v>10518</v>
      </c>
      <c r="G1239" s="62" t="s">
        <v>8555</v>
      </c>
      <c r="H1239" s="62" t="s">
        <v>8630</v>
      </c>
      <c r="I1239" s="61">
        <v>2</v>
      </c>
      <c r="J1239" s="57">
        <v>44797</v>
      </c>
    </row>
    <row r="1240" spans="4:10" ht="15.6" customHeight="1">
      <c r="D1240" s="37">
        <v>1238</v>
      </c>
      <c r="E1240" s="61">
        <v>2948</v>
      </c>
      <c r="F1240" s="62" t="s">
        <v>10519</v>
      </c>
      <c r="G1240" s="62" t="s">
        <v>8555</v>
      </c>
      <c r="H1240" s="62" t="s">
        <v>8628</v>
      </c>
      <c r="I1240" s="61">
        <v>2</v>
      </c>
      <c r="J1240" s="57">
        <v>44797</v>
      </c>
    </row>
    <row r="1241" spans="4:10" ht="15.6" customHeight="1">
      <c r="D1241" s="37">
        <v>1239</v>
      </c>
      <c r="E1241" s="61">
        <v>2401</v>
      </c>
      <c r="F1241" s="62" t="s">
        <v>10520</v>
      </c>
      <c r="G1241" s="62" t="s">
        <v>8555</v>
      </c>
      <c r="H1241" s="62" t="s">
        <v>8</v>
      </c>
      <c r="I1241" s="61">
        <v>2</v>
      </c>
      <c r="J1241" s="57">
        <v>44797</v>
      </c>
    </row>
    <row r="1242" spans="4:10" ht="15.6" customHeight="1">
      <c r="D1242" s="37">
        <v>1240</v>
      </c>
      <c r="E1242" s="61">
        <v>4342</v>
      </c>
      <c r="F1242" s="62" t="s">
        <v>10521</v>
      </c>
      <c r="G1242" s="62" t="s">
        <v>8555</v>
      </c>
      <c r="H1242" s="62" t="s">
        <v>8</v>
      </c>
      <c r="I1242" s="61">
        <v>2</v>
      </c>
      <c r="J1242" s="57">
        <v>44797</v>
      </c>
    </row>
    <row r="1243" spans="4:10" ht="15.6" customHeight="1">
      <c r="D1243" s="37">
        <v>1241</v>
      </c>
      <c r="E1243" s="61">
        <v>2988</v>
      </c>
      <c r="F1243" s="62" t="s">
        <v>8607</v>
      </c>
      <c r="G1243" s="62" t="s">
        <v>8555</v>
      </c>
      <c r="H1243" s="62" t="s">
        <v>8</v>
      </c>
      <c r="I1243" s="61">
        <v>2</v>
      </c>
      <c r="J1243" s="57">
        <v>44797</v>
      </c>
    </row>
    <row r="1244" spans="4:10" ht="15.6" customHeight="1">
      <c r="D1244" s="37">
        <v>1242</v>
      </c>
      <c r="E1244" s="61">
        <v>4187</v>
      </c>
      <c r="F1244" s="62" t="s">
        <v>10522</v>
      </c>
      <c r="G1244" s="62" t="s">
        <v>8555</v>
      </c>
      <c r="H1244" s="62" t="s">
        <v>8628</v>
      </c>
      <c r="I1244" s="61">
        <v>2</v>
      </c>
      <c r="J1244" s="57">
        <v>44797</v>
      </c>
    </row>
    <row r="1245" spans="4:10" ht="15.6" customHeight="1">
      <c r="D1245" s="37">
        <v>1243</v>
      </c>
      <c r="E1245" s="61">
        <v>4322</v>
      </c>
      <c r="F1245" s="62" t="s">
        <v>10523</v>
      </c>
      <c r="G1245" s="62" t="s">
        <v>8555</v>
      </c>
      <c r="H1245" s="62" t="s">
        <v>8628</v>
      </c>
      <c r="I1245" s="61">
        <v>2</v>
      </c>
      <c r="J1245" s="57">
        <v>44797</v>
      </c>
    </row>
    <row r="1246" spans="4:10" ht="15.6" customHeight="1">
      <c r="D1246" s="37">
        <v>1244</v>
      </c>
      <c r="E1246" s="61">
        <v>4901</v>
      </c>
      <c r="F1246" s="62" t="s">
        <v>10524</v>
      </c>
      <c r="G1246" s="62" t="s">
        <v>8635</v>
      </c>
      <c r="H1246" s="62" t="s">
        <v>9291</v>
      </c>
      <c r="I1246" s="61">
        <v>2</v>
      </c>
      <c r="J1246" s="57">
        <v>44797</v>
      </c>
    </row>
    <row r="1247" spans="4:10" ht="15.6" customHeight="1">
      <c r="D1247" s="37">
        <v>1245</v>
      </c>
      <c r="E1247" s="61">
        <v>2462</v>
      </c>
      <c r="F1247" s="62" t="s">
        <v>10525</v>
      </c>
      <c r="G1247" s="62" t="s">
        <v>8635</v>
      </c>
      <c r="H1247" s="62" t="s">
        <v>9291</v>
      </c>
      <c r="I1247" s="61">
        <v>2</v>
      </c>
      <c r="J1247" s="57">
        <v>44797</v>
      </c>
    </row>
    <row r="1248" spans="4:10" ht="15.6" customHeight="1">
      <c r="D1248" s="37">
        <v>1246</v>
      </c>
      <c r="E1248" s="61">
        <v>3880</v>
      </c>
      <c r="F1248" s="62" t="s">
        <v>3519</v>
      </c>
      <c r="G1248" s="62" t="s">
        <v>8555</v>
      </c>
      <c r="H1248" s="62" t="s">
        <v>8</v>
      </c>
      <c r="I1248" s="61">
        <v>2</v>
      </c>
      <c r="J1248" s="57">
        <v>44798</v>
      </c>
    </row>
    <row r="1249" spans="4:10" ht="15.6" customHeight="1">
      <c r="D1249" s="37">
        <v>1247</v>
      </c>
      <c r="E1249" s="61">
        <v>2322</v>
      </c>
      <c r="F1249" s="62" t="s">
        <v>10526</v>
      </c>
      <c r="G1249" s="62" t="s">
        <v>8555</v>
      </c>
      <c r="H1249" s="62" t="s">
        <v>8</v>
      </c>
      <c r="I1249" s="61">
        <v>2</v>
      </c>
      <c r="J1249" s="57">
        <v>44798</v>
      </c>
    </row>
    <row r="1250" spans="4:10" ht="15.6" customHeight="1">
      <c r="D1250" s="37">
        <v>1248</v>
      </c>
      <c r="E1250" s="61">
        <v>3556</v>
      </c>
      <c r="F1250" s="62" t="s">
        <v>4693</v>
      </c>
      <c r="G1250" s="62" t="s">
        <v>8555</v>
      </c>
      <c r="H1250" s="62" t="s">
        <v>8</v>
      </c>
      <c r="I1250" s="61">
        <v>2</v>
      </c>
      <c r="J1250" s="57">
        <v>44798</v>
      </c>
    </row>
    <row r="1251" spans="4:10" ht="15.6" customHeight="1">
      <c r="D1251" s="37">
        <v>1249</v>
      </c>
      <c r="E1251" s="61">
        <v>4389</v>
      </c>
      <c r="F1251" s="62" t="s">
        <v>10527</v>
      </c>
      <c r="G1251" s="62" t="s">
        <v>8555</v>
      </c>
      <c r="H1251" s="62" t="s">
        <v>8628</v>
      </c>
      <c r="I1251" s="61">
        <v>2</v>
      </c>
      <c r="J1251" s="57">
        <v>44798</v>
      </c>
    </row>
    <row r="1252" spans="4:10" ht="15.6" customHeight="1">
      <c r="D1252" s="37">
        <v>1250</v>
      </c>
      <c r="E1252" s="61">
        <v>4430</v>
      </c>
      <c r="F1252" s="62" t="s">
        <v>10528</v>
      </c>
      <c r="G1252" s="62" t="s">
        <v>8555</v>
      </c>
      <c r="H1252" s="62" t="s">
        <v>8628</v>
      </c>
      <c r="I1252" s="61">
        <v>2</v>
      </c>
      <c r="J1252" s="57">
        <v>44798</v>
      </c>
    </row>
    <row r="1253" spans="4:10" ht="15.6" customHeight="1">
      <c r="D1253" s="37">
        <v>1251</v>
      </c>
      <c r="E1253" s="61">
        <v>2417</v>
      </c>
      <c r="F1253" s="62" t="s">
        <v>10529</v>
      </c>
      <c r="G1253" s="62" t="s">
        <v>8635</v>
      </c>
      <c r="H1253" s="62" t="s">
        <v>10530</v>
      </c>
      <c r="I1253" s="61">
        <v>2</v>
      </c>
      <c r="J1253" s="57">
        <v>44798</v>
      </c>
    </row>
    <row r="1254" spans="4:10" ht="15.6" customHeight="1">
      <c r="D1254" s="37">
        <v>1252</v>
      </c>
      <c r="E1254" s="61">
        <v>4394</v>
      </c>
      <c r="F1254" s="62" t="s">
        <v>10531</v>
      </c>
      <c r="G1254" s="62" t="s">
        <v>8635</v>
      </c>
      <c r="H1254" s="62" t="s">
        <v>10530</v>
      </c>
      <c r="I1254" s="61">
        <v>2</v>
      </c>
      <c r="J1254" s="57">
        <v>44798</v>
      </c>
    </row>
    <row r="1255" spans="4:10" ht="15.6" customHeight="1">
      <c r="D1255" s="37">
        <v>1253</v>
      </c>
      <c r="E1255" s="61">
        <v>3086</v>
      </c>
      <c r="F1255" s="62" t="s">
        <v>10532</v>
      </c>
      <c r="G1255" s="62" t="s">
        <v>8635</v>
      </c>
      <c r="H1255" s="62" t="s">
        <v>10533</v>
      </c>
      <c r="I1255" s="61">
        <v>2</v>
      </c>
      <c r="J1255" s="57">
        <v>44798</v>
      </c>
    </row>
    <row r="1256" spans="4:10" ht="15.6" customHeight="1">
      <c r="D1256" s="37">
        <v>1254</v>
      </c>
      <c r="E1256" s="61">
        <v>4694</v>
      </c>
      <c r="F1256" s="62" t="s">
        <v>10534</v>
      </c>
      <c r="G1256" s="62" t="s">
        <v>8555</v>
      </c>
      <c r="H1256" s="62" t="s">
        <v>8628</v>
      </c>
      <c r="I1256" s="61">
        <v>2</v>
      </c>
      <c r="J1256" s="57">
        <v>44799</v>
      </c>
    </row>
    <row r="1257" spans="4:10" ht="15.6" customHeight="1">
      <c r="D1257" s="37">
        <v>1255</v>
      </c>
      <c r="E1257" s="61" t="s">
        <v>10535</v>
      </c>
      <c r="F1257" s="62" t="s">
        <v>10536</v>
      </c>
      <c r="G1257" s="62" t="s">
        <v>8555</v>
      </c>
      <c r="H1257" s="62" t="s">
        <v>8628</v>
      </c>
      <c r="I1257" s="61">
        <v>2</v>
      </c>
      <c r="J1257" s="57">
        <v>44799</v>
      </c>
    </row>
    <row r="1258" spans="4:10" ht="15.6" customHeight="1">
      <c r="D1258" s="37">
        <v>1256</v>
      </c>
      <c r="E1258" s="61">
        <v>4339</v>
      </c>
      <c r="F1258" s="62" t="s">
        <v>10537</v>
      </c>
      <c r="G1258" s="62" t="s">
        <v>8635</v>
      </c>
      <c r="H1258" s="62" t="s">
        <v>10538</v>
      </c>
      <c r="I1258" s="61">
        <v>3</v>
      </c>
      <c r="J1258" s="57">
        <v>44799</v>
      </c>
    </row>
    <row r="1259" spans="4:10" ht="15.6" customHeight="1">
      <c r="D1259" s="37">
        <v>1257</v>
      </c>
      <c r="E1259" s="61">
        <v>4401</v>
      </c>
      <c r="F1259" s="62" t="s">
        <v>10539</v>
      </c>
      <c r="G1259" s="62" t="s">
        <v>8635</v>
      </c>
      <c r="H1259" s="62" t="s">
        <v>10538</v>
      </c>
      <c r="I1259" s="61">
        <v>2</v>
      </c>
      <c r="J1259" s="57">
        <v>44799</v>
      </c>
    </row>
    <row r="1260" spans="4:10" ht="15.6" customHeight="1">
      <c r="D1260" s="37">
        <v>1258</v>
      </c>
      <c r="E1260" s="61" t="s">
        <v>10540</v>
      </c>
      <c r="F1260" s="62" t="s">
        <v>10541</v>
      </c>
      <c r="G1260" s="62" t="s">
        <v>8555</v>
      </c>
      <c r="H1260" s="62" t="s">
        <v>10542</v>
      </c>
      <c r="I1260" s="61">
        <v>2</v>
      </c>
      <c r="J1260" s="57">
        <v>44802</v>
      </c>
    </row>
    <row r="1261" spans="4:10" ht="15.6" customHeight="1">
      <c r="D1261" s="37">
        <v>1259</v>
      </c>
      <c r="E1261" s="61">
        <v>4407</v>
      </c>
      <c r="F1261" s="62" t="s">
        <v>10543</v>
      </c>
      <c r="G1261" s="62" t="s">
        <v>8555</v>
      </c>
      <c r="H1261" s="62" t="s">
        <v>10542</v>
      </c>
      <c r="I1261" s="61">
        <v>2</v>
      </c>
      <c r="J1261" s="57">
        <v>44802</v>
      </c>
    </row>
    <row r="1262" spans="4:10" ht="15.6" customHeight="1">
      <c r="D1262" s="37">
        <v>1260</v>
      </c>
      <c r="E1262" s="61">
        <v>2606</v>
      </c>
      <c r="F1262" s="62" t="s">
        <v>10544</v>
      </c>
      <c r="G1262" s="62" t="s">
        <v>8555</v>
      </c>
      <c r="H1262" s="62" t="s">
        <v>10542</v>
      </c>
      <c r="I1262" s="61">
        <v>2</v>
      </c>
      <c r="J1262" s="57">
        <v>44802</v>
      </c>
    </row>
    <row r="1263" spans="4:10" ht="15.6" customHeight="1">
      <c r="D1263" s="37">
        <v>1261</v>
      </c>
      <c r="E1263" s="61">
        <v>2283</v>
      </c>
      <c r="F1263" s="62" t="s">
        <v>10545</v>
      </c>
      <c r="G1263" s="62" t="s">
        <v>8555</v>
      </c>
      <c r="H1263" s="62" t="s">
        <v>10542</v>
      </c>
      <c r="I1263" s="61">
        <v>2</v>
      </c>
      <c r="J1263" s="57">
        <v>44802</v>
      </c>
    </row>
    <row r="1264" spans="4:10" ht="15.6" customHeight="1">
      <c r="D1264" s="37">
        <v>1262</v>
      </c>
      <c r="E1264" s="61">
        <v>2348</v>
      </c>
      <c r="F1264" s="62" t="s">
        <v>10546</v>
      </c>
      <c r="G1264" s="62" t="s">
        <v>8555</v>
      </c>
      <c r="H1264" s="62" t="s">
        <v>8628</v>
      </c>
      <c r="I1264" s="61">
        <v>2</v>
      </c>
      <c r="J1264" s="57">
        <v>44802</v>
      </c>
    </row>
    <row r="1265" spans="4:10" ht="15.6" customHeight="1">
      <c r="D1265" s="37">
        <v>1263</v>
      </c>
      <c r="E1265" s="61">
        <v>3156</v>
      </c>
      <c r="F1265" s="62" t="s">
        <v>10547</v>
      </c>
      <c r="G1265" s="62" t="s">
        <v>8555</v>
      </c>
      <c r="H1265" s="62" t="s">
        <v>8628</v>
      </c>
      <c r="I1265" s="61">
        <v>2</v>
      </c>
      <c r="J1265" s="57">
        <v>44802</v>
      </c>
    </row>
    <row r="1266" spans="4:10" ht="15.6" customHeight="1">
      <c r="D1266" s="37">
        <v>1264</v>
      </c>
      <c r="E1266" s="61">
        <v>4832</v>
      </c>
      <c r="F1266" s="62" t="s">
        <v>9294</v>
      </c>
      <c r="G1266" s="62" t="s">
        <v>8660</v>
      </c>
      <c r="H1266" s="62" t="s">
        <v>10548</v>
      </c>
      <c r="I1266" s="61">
        <v>2</v>
      </c>
      <c r="J1266" s="57">
        <v>44802</v>
      </c>
    </row>
    <row r="1267" spans="4:10" ht="15.6" customHeight="1">
      <c r="D1267" s="37">
        <v>1265</v>
      </c>
      <c r="E1267" s="61">
        <v>4948</v>
      </c>
      <c r="F1267" s="62" t="s">
        <v>10549</v>
      </c>
      <c r="G1267" s="62" t="s">
        <v>8660</v>
      </c>
      <c r="H1267" s="62" t="s">
        <v>10428</v>
      </c>
      <c r="I1267" s="61">
        <v>2</v>
      </c>
      <c r="J1267" s="57">
        <v>44802</v>
      </c>
    </row>
    <row r="1268" spans="4:10" ht="15.6" customHeight="1">
      <c r="D1268" s="37">
        <v>1266</v>
      </c>
      <c r="E1268" s="61">
        <v>4765</v>
      </c>
      <c r="F1268" s="62" t="s">
        <v>10550</v>
      </c>
      <c r="G1268" s="62" t="s">
        <v>8555</v>
      </c>
      <c r="H1268" s="62" t="s">
        <v>10542</v>
      </c>
      <c r="I1268" s="61">
        <v>2</v>
      </c>
      <c r="J1268" s="57">
        <v>44803</v>
      </c>
    </row>
    <row r="1269" spans="4:10" ht="15.6" customHeight="1">
      <c r="D1269" s="37">
        <v>1267</v>
      </c>
      <c r="E1269" s="61">
        <v>2517</v>
      </c>
      <c r="F1269" s="62" t="s">
        <v>10551</v>
      </c>
      <c r="G1269" s="62" t="s">
        <v>8555</v>
      </c>
      <c r="H1269" s="62" t="s">
        <v>10542</v>
      </c>
      <c r="I1269" s="61">
        <v>2</v>
      </c>
      <c r="J1269" s="57">
        <v>44803</v>
      </c>
    </row>
    <row r="1270" spans="4:10" ht="15.6" customHeight="1">
      <c r="D1270" s="37">
        <v>1268</v>
      </c>
      <c r="E1270" s="61">
        <v>4651</v>
      </c>
      <c r="F1270" s="62" t="s">
        <v>10552</v>
      </c>
      <c r="G1270" s="62" t="s">
        <v>8555</v>
      </c>
      <c r="H1270" s="62" t="s">
        <v>10542</v>
      </c>
      <c r="I1270" s="61">
        <v>2</v>
      </c>
      <c r="J1270" s="57">
        <v>44803</v>
      </c>
    </row>
    <row r="1271" spans="4:10" ht="15.6" customHeight="1">
      <c r="D1271" s="37">
        <v>1269</v>
      </c>
      <c r="E1271" s="61">
        <v>4346</v>
      </c>
      <c r="F1271" s="62" t="s">
        <v>10553</v>
      </c>
      <c r="G1271" s="62" t="s">
        <v>8555</v>
      </c>
      <c r="H1271" s="62" t="s">
        <v>10542</v>
      </c>
      <c r="I1271" s="61">
        <v>2</v>
      </c>
      <c r="J1271" s="57">
        <v>44803</v>
      </c>
    </row>
    <row r="1272" spans="4:10" ht="15.6" customHeight="1">
      <c r="D1272" s="37">
        <v>1270</v>
      </c>
      <c r="E1272" s="61">
        <v>4797</v>
      </c>
      <c r="F1272" s="62" t="s">
        <v>10554</v>
      </c>
      <c r="G1272" s="62" t="s">
        <v>8555</v>
      </c>
      <c r="H1272" s="62" t="s">
        <v>8628</v>
      </c>
      <c r="I1272" s="61">
        <v>2</v>
      </c>
      <c r="J1272" s="57">
        <v>44803</v>
      </c>
    </row>
    <row r="1273" spans="4:10" ht="15.6" customHeight="1">
      <c r="D1273" s="37">
        <v>1271</v>
      </c>
      <c r="E1273" s="61">
        <v>2355</v>
      </c>
      <c r="F1273" s="62" t="s">
        <v>10555</v>
      </c>
      <c r="G1273" s="62" t="s">
        <v>8555</v>
      </c>
      <c r="H1273" s="62" t="s">
        <v>8628</v>
      </c>
      <c r="I1273" s="61">
        <v>2</v>
      </c>
      <c r="J1273" s="57">
        <v>44803</v>
      </c>
    </row>
    <row r="1274" spans="4:10" ht="15.6" customHeight="1">
      <c r="D1274" s="37">
        <v>1272</v>
      </c>
      <c r="E1274" s="61">
        <v>4156</v>
      </c>
      <c r="F1274" s="62" t="s">
        <v>10556</v>
      </c>
      <c r="G1274" s="62" t="s">
        <v>8660</v>
      </c>
      <c r="H1274" s="62" t="s">
        <v>9304</v>
      </c>
      <c r="I1274" s="61">
        <v>2</v>
      </c>
      <c r="J1274" s="57">
        <v>44803</v>
      </c>
    </row>
    <row r="1275" spans="4:10" ht="15.6" customHeight="1">
      <c r="D1275" s="37">
        <v>1273</v>
      </c>
      <c r="E1275" s="61">
        <v>4489</v>
      </c>
      <c r="F1275" s="62" t="s">
        <v>10557</v>
      </c>
      <c r="G1275" s="62" t="s">
        <v>8660</v>
      </c>
      <c r="H1275" s="62" t="s">
        <v>10123</v>
      </c>
      <c r="I1275" s="61">
        <v>2</v>
      </c>
      <c r="J1275" s="57">
        <v>44803</v>
      </c>
    </row>
    <row r="1276" spans="4:10" ht="15.6" customHeight="1">
      <c r="D1276" s="37">
        <v>1274</v>
      </c>
      <c r="E1276" s="61">
        <v>4456</v>
      </c>
      <c r="F1276" s="62" t="s">
        <v>3521</v>
      </c>
      <c r="G1276" s="62" t="s">
        <v>8555</v>
      </c>
      <c r="H1276" s="62" t="s">
        <v>8</v>
      </c>
      <c r="I1276" s="61">
        <v>2</v>
      </c>
      <c r="J1276" s="57">
        <v>44804</v>
      </c>
    </row>
    <row r="1277" spans="4:10" ht="15.6" customHeight="1">
      <c r="D1277" s="37">
        <v>1275</v>
      </c>
      <c r="E1277" s="38">
        <v>2147</v>
      </c>
      <c r="F1277" s="39" t="s">
        <v>10558</v>
      </c>
      <c r="G1277" s="39" t="s">
        <v>8555</v>
      </c>
      <c r="H1277" s="39" t="s">
        <v>10542</v>
      </c>
      <c r="I1277" s="38">
        <v>2</v>
      </c>
      <c r="J1277" s="67">
        <v>44804</v>
      </c>
    </row>
    <row r="1278" spans="4:10" ht="15.6" customHeight="1">
      <c r="D1278" s="37">
        <v>1276</v>
      </c>
      <c r="E1278" s="38">
        <v>3016</v>
      </c>
      <c r="F1278" s="39" t="s">
        <v>10559</v>
      </c>
      <c r="G1278" s="39" t="s">
        <v>8555</v>
      </c>
      <c r="H1278" s="39" t="s">
        <v>10542</v>
      </c>
      <c r="I1278" s="38">
        <v>2</v>
      </c>
      <c r="J1278" s="67">
        <v>44804</v>
      </c>
    </row>
    <row r="1279" spans="4:10" ht="15.6" customHeight="1">
      <c r="D1279" s="37">
        <v>1277</v>
      </c>
      <c r="E1279" s="38" t="s">
        <v>10560</v>
      </c>
      <c r="F1279" s="39" t="s">
        <v>10561</v>
      </c>
      <c r="G1279" s="39" t="s">
        <v>8555</v>
      </c>
      <c r="H1279" s="39" t="s">
        <v>10542</v>
      </c>
      <c r="I1279" s="38">
        <v>2</v>
      </c>
      <c r="J1279" s="67">
        <v>44804</v>
      </c>
    </row>
    <row r="1280" spans="4:10" ht="15.6" customHeight="1">
      <c r="D1280" s="37">
        <v>1278</v>
      </c>
      <c r="E1280" s="38">
        <v>3042</v>
      </c>
      <c r="F1280" s="39" t="s">
        <v>10562</v>
      </c>
      <c r="G1280" s="39" t="s">
        <v>8555</v>
      </c>
      <c r="H1280" s="39" t="s">
        <v>8628</v>
      </c>
      <c r="I1280" s="38">
        <v>2</v>
      </c>
      <c r="J1280" s="67">
        <v>44804</v>
      </c>
    </row>
    <row r="1281" spans="4:10" ht="15.6" customHeight="1">
      <c r="D1281" s="37">
        <v>1279</v>
      </c>
      <c r="E1281" s="38">
        <v>4480</v>
      </c>
      <c r="F1281" s="39" t="s">
        <v>10563</v>
      </c>
      <c r="G1281" s="39" t="s">
        <v>8555</v>
      </c>
      <c r="H1281" s="39" t="s">
        <v>8628</v>
      </c>
      <c r="I1281" s="38">
        <v>2</v>
      </c>
      <c r="J1281" s="67">
        <v>44804</v>
      </c>
    </row>
    <row r="1282" spans="4:10" ht="15.6" customHeight="1">
      <c r="D1282" s="37">
        <v>1280</v>
      </c>
      <c r="E1282" s="38">
        <v>3594</v>
      </c>
      <c r="F1282" s="39" t="s">
        <v>10564</v>
      </c>
      <c r="G1282" s="39" t="s">
        <v>8635</v>
      </c>
      <c r="H1282" s="39" t="s">
        <v>10468</v>
      </c>
      <c r="I1282" s="38">
        <v>2</v>
      </c>
      <c r="J1282" s="67">
        <v>44804</v>
      </c>
    </row>
    <row r="1283" spans="4:10" ht="15.6" customHeight="1">
      <c r="D1283" s="37">
        <v>1281</v>
      </c>
      <c r="E1283" s="38">
        <v>3852</v>
      </c>
      <c r="F1283" s="39" t="s">
        <v>10565</v>
      </c>
      <c r="G1283" s="39" t="s">
        <v>8626</v>
      </c>
      <c r="H1283" s="39" t="s">
        <v>8881</v>
      </c>
      <c r="I1283" s="38">
        <v>2</v>
      </c>
      <c r="J1283" s="67">
        <v>44804</v>
      </c>
    </row>
    <row r="1284" spans="4:10" ht="15.6" customHeight="1">
      <c r="D1284" s="37">
        <v>1282</v>
      </c>
      <c r="E1284" s="38">
        <v>3590</v>
      </c>
      <c r="F1284" s="39" t="s">
        <v>10566</v>
      </c>
      <c r="G1284" s="39" t="s">
        <v>8635</v>
      </c>
      <c r="H1284" s="39" t="s">
        <v>10468</v>
      </c>
      <c r="I1284" s="38">
        <v>3</v>
      </c>
      <c r="J1284" s="67">
        <v>44804</v>
      </c>
    </row>
    <row r="1285" spans="4:10" ht="15.6" customHeight="1">
      <c r="D1285" s="37">
        <v>1283</v>
      </c>
      <c r="E1285" s="38" t="s">
        <v>10567</v>
      </c>
      <c r="F1285" s="39" t="s">
        <v>10568</v>
      </c>
      <c r="G1285" s="39" t="s">
        <v>8555</v>
      </c>
      <c r="H1285" s="39" t="s">
        <v>10542</v>
      </c>
      <c r="I1285" s="38">
        <v>2</v>
      </c>
      <c r="J1285" s="67">
        <v>44805</v>
      </c>
    </row>
    <row r="1286" spans="4:10" ht="15.6" customHeight="1">
      <c r="D1286" s="37">
        <v>1284</v>
      </c>
      <c r="E1286" s="38">
        <v>4910</v>
      </c>
      <c r="F1286" s="39" t="s">
        <v>10569</v>
      </c>
      <c r="G1286" s="39" t="s">
        <v>8555</v>
      </c>
      <c r="H1286" s="39" t="s">
        <v>10542</v>
      </c>
      <c r="I1286" s="38">
        <v>2</v>
      </c>
      <c r="J1286" s="67">
        <v>44805</v>
      </c>
    </row>
    <row r="1287" spans="4:10" ht="15.6" customHeight="1">
      <c r="D1287" s="37">
        <v>1285</v>
      </c>
      <c r="E1287" s="38">
        <v>3997</v>
      </c>
      <c r="F1287" s="39" t="s">
        <v>10570</v>
      </c>
      <c r="G1287" s="39" t="s">
        <v>8555</v>
      </c>
      <c r="H1287" s="39" t="s">
        <v>10542</v>
      </c>
      <c r="I1287" s="38">
        <v>2</v>
      </c>
      <c r="J1287" s="67">
        <v>44805</v>
      </c>
    </row>
    <row r="1288" spans="4:10" ht="15.6" customHeight="1">
      <c r="D1288" s="37">
        <v>1286</v>
      </c>
      <c r="E1288" s="38" t="s">
        <v>10571</v>
      </c>
      <c r="F1288" s="39" t="s">
        <v>10572</v>
      </c>
      <c r="G1288" s="39" t="s">
        <v>8555</v>
      </c>
      <c r="H1288" s="39" t="s">
        <v>10542</v>
      </c>
      <c r="I1288" s="38">
        <v>2</v>
      </c>
      <c r="J1288" s="67">
        <v>44805</v>
      </c>
    </row>
    <row r="1289" spans="4:10" ht="15.6" customHeight="1">
      <c r="D1289" s="37">
        <v>1287</v>
      </c>
      <c r="E1289" s="38">
        <v>3802</v>
      </c>
      <c r="F1289" s="39" t="s">
        <v>10573</v>
      </c>
      <c r="G1289" s="39" t="s">
        <v>8581</v>
      </c>
      <c r="H1289" s="39" t="s">
        <v>9934</v>
      </c>
      <c r="I1289" s="38">
        <v>3</v>
      </c>
      <c r="J1289" s="67">
        <v>44805</v>
      </c>
    </row>
    <row r="1290" spans="4:10" ht="15.6" customHeight="1">
      <c r="D1290" s="37">
        <v>1288</v>
      </c>
      <c r="E1290" s="38">
        <v>4069</v>
      </c>
      <c r="F1290" s="39" t="s">
        <v>10574</v>
      </c>
      <c r="G1290" s="39" t="s">
        <v>8581</v>
      </c>
      <c r="H1290" s="39" t="s">
        <v>9945</v>
      </c>
      <c r="I1290" s="38">
        <v>3</v>
      </c>
      <c r="J1290" s="67">
        <v>44805</v>
      </c>
    </row>
    <row r="1291" spans="4:10" ht="15.6" customHeight="1">
      <c r="D1291" s="37">
        <v>1289</v>
      </c>
      <c r="E1291" s="38">
        <v>3328</v>
      </c>
      <c r="F1291" s="39" t="s">
        <v>10575</v>
      </c>
      <c r="G1291" s="39" t="s">
        <v>8644</v>
      </c>
      <c r="H1291" s="39" t="s">
        <v>8744</v>
      </c>
      <c r="I1291" s="38">
        <v>3</v>
      </c>
      <c r="J1291" s="67">
        <v>44805</v>
      </c>
    </row>
    <row r="1292" spans="4:10" ht="15.6" customHeight="1">
      <c r="D1292" s="37">
        <v>1290</v>
      </c>
      <c r="E1292" s="38">
        <v>4290</v>
      </c>
      <c r="F1292" s="39" t="s">
        <v>10576</v>
      </c>
      <c r="G1292" s="39" t="s">
        <v>8644</v>
      </c>
      <c r="H1292" s="39" t="s">
        <v>9974</v>
      </c>
      <c r="I1292" s="38">
        <v>2</v>
      </c>
      <c r="J1292" s="67">
        <v>44805</v>
      </c>
    </row>
    <row r="1293" spans="4:10" ht="15.6" customHeight="1">
      <c r="D1293" s="37">
        <v>1291</v>
      </c>
      <c r="E1293" s="38">
        <v>3056</v>
      </c>
      <c r="F1293" s="39" t="s">
        <v>10577</v>
      </c>
      <c r="G1293" s="39" t="s">
        <v>8555</v>
      </c>
      <c r="H1293" s="39" t="s">
        <v>8630</v>
      </c>
      <c r="I1293" s="38">
        <v>2</v>
      </c>
      <c r="J1293" s="67">
        <v>44806</v>
      </c>
    </row>
    <row r="1294" spans="4:10" ht="15.6" customHeight="1">
      <c r="D1294" s="37">
        <v>1292</v>
      </c>
      <c r="E1294" s="38">
        <v>2573</v>
      </c>
      <c r="F1294" s="39" t="s">
        <v>10578</v>
      </c>
      <c r="G1294" s="39" t="s">
        <v>8555</v>
      </c>
      <c r="H1294" s="39" t="s">
        <v>10542</v>
      </c>
      <c r="I1294" s="38">
        <v>2</v>
      </c>
      <c r="J1294" s="67">
        <v>44806</v>
      </c>
    </row>
    <row r="1295" spans="4:10" ht="15.6" customHeight="1">
      <c r="D1295" s="37">
        <v>1293</v>
      </c>
      <c r="E1295" s="38">
        <v>4429</v>
      </c>
      <c r="F1295" s="39" t="s">
        <v>10579</v>
      </c>
      <c r="G1295" s="39" t="s">
        <v>8555</v>
      </c>
      <c r="H1295" s="39" t="s">
        <v>10542</v>
      </c>
      <c r="I1295" s="38">
        <v>2</v>
      </c>
      <c r="J1295" s="67">
        <v>44806</v>
      </c>
    </row>
    <row r="1296" spans="4:10" ht="15.6" customHeight="1">
      <c r="D1296" s="37">
        <v>1294</v>
      </c>
      <c r="E1296" s="38">
        <v>4966</v>
      </c>
      <c r="F1296" s="39" t="s">
        <v>10580</v>
      </c>
      <c r="G1296" s="39" t="s">
        <v>8555</v>
      </c>
      <c r="H1296" s="39" t="s">
        <v>10542</v>
      </c>
      <c r="I1296" s="38">
        <v>2</v>
      </c>
      <c r="J1296" s="67">
        <v>44806</v>
      </c>
    </row>
    <row r="1297" spans="4:10" ht="15.6" customHeight="1">
      <c r="D1297" s="37">
        <v>1295</v>
      </c>
      <c r="E1297" s="38">
        <v>4988</v>
      </c>
      <c r="F1297" s="39" t="s">
        <v>9174</v>
      </c>
      <c r="G1297" s="39" t="s">
        <v>8572</v>
      </c>
      <c r="H1297" s="39" t="s">
        <v>10581</v>
      </c>
      <c r="I1297" s="38">
        <v>2</v>
      </c>
      <c r="J1297" s="67">
        <v>44806</v>
      </c>
    </row>
    <row r="1298" spans="4:10" ht="15.6" customHeight="1">
      <c r="D1298" s="37">
        <v>1296</v>
      </c>
      <c r="E1298" s="38">
        <v>4358</v>
      </c>
      <c r="F1298" s="39" t="s">
        <v>10582</v>
      </c>
      <c r="G1298" s="39" t="s">
        <v>8572</v>
      </c>
      <c r="H1298" s="39" t="s">
        <v>10581</v>
      </c>
      <c r="I1298" s="38">
        <v>2</v>
      </c>
      <c r="J1298" s="67">
        <v>44806</v>
      </c>
    </row>
    <row r="1299" spans="4:10" ht="15.6" customHeight="1">
      <c r="D1299" s="37">
        <v>1297</v>
      </c>
      <c r="E1299" s="38">
        <v>4699</v>
      </c>
      <c r="F1299" s="39" t="s">
        <v>10583</v>
      </c>
      <c r="G1299" s="39" t="s">
        <v>8546</v>
      </c>
      <c r="H1299" s="39" t="s">
        <v>8794</v>
      </c>
      <c r="I1299" s="38">
        <v>3</v>
      </c>
      <c r="J1299" s="67">
        <v>44806</v>
      </c>
    </row>
    <row r="1300" spans="4:10" ht="15.6" customHeight="1">
      <c r="D1300" s="37">
        <v>1298</v>
      </c>
      <c r="E1300" s="38">
        <v>3952</v>
      </c>
      <c r="F1300" s="39" t="s">
        <v>10584</v>
      </c>
      <c r="G1300" s="39" t="s">
        <v>8583</v>
      </c>
      <c r="H1300" s="39" t="s">
        <v>9363</v>
      </c>
      <c r="I1300" s="38">
        <v>3</v>
      </c>
      <c r="J1300" s="67">
        <v>44806</v>
      </c>
    </row>
    <row r="1301" spans="4:10" ht="15.6" customHeight="1">
      <c r="D1301" s="37">
        <v>1299</v>
      </c>
      <c r="E1301" s="38">
        <v>4639</v>
      </c>
      <c r="F1301" s="39" t="s">
        <v>10585</v>
      </c>
      <c r="G1301" s="39" t="s">
        <v>8583</v>
      </c>
      <c r="H1301" s="39" t="s">
        <v>8845</v>
      </c>
      <c r="I1301" s="38">
        <v>3</v>
      </c>
      <c r="J1301" s="67">
        <v>44806</v>
      </c>
    </row>
    <row r="1302" spans="4:10" ht="15.6" customHeight="1">
      <c r="D1302" s="37">
        <v>1300</v>
      </c>
      <c r="E1302" s="38">
        <v>4726</v>
      </c>
      <c r="F1302" s="39" t="s">
        <v>10586</v>
      </c>
      <c r="G1302" s="39" t="s">
        <v>8525</v>
      </c>
      <c r="H1302" s="39" t="s">
        <v>8972</v>
      </c>
      <c r="I1302" s="38">
        <v>3</v>
      </c>
      <c r="J1302" s="67">
        <v>44809</v>
      </c>
    </row>
    <row r="1303" spans="4:10" ht="15.6" customHeight="1">
      <c r="D1303" s="37">
        <v>1301</v>
      </c>
      <c r="E1303" s="38">
        <v>4473</v>
      </c>
      <c r="F1303" s="39" t="s">
        <v>10587</v>
      </c>
      <c r="G1303" s="39" t="s">
        <v>8525</v>
      </c>
      <c r="H1303" s="39" t="s">
        <v>8972</v>
      </c>
      <c r="I1303" s="38">
        <v>2</v>
      </c>
      <c r="J1303" s="67">
        <v>44809</v>
      </c>
    </row>
    <row r="1304" spans="4:10" ht="15.6" customHeight="1">
      <c r="D1304" s="37">
        <v>1302</v>
      </c>
      <c r="E1304" s="38">
        <v>3359</v>
      </c>
      <c r="F1304" s="39" t="s">
        <v>10588</v>
      </c>
      <c r="G1304" s="39" t="s">
        <v>7158</v>
      </c>
      <c r="H1304" s="39" t="s">
        <v>7</v>
      </c>
      <c r="I1304" s="38">
        <v>3</v>
      </c>
      <c r="J1304" s="67">
        <v>44809</v>
      </c>
    </row>
    <row r="1305" spans="4:10" ht="15.6" customHeight="1">
      <c r="D1305" s="37">
        <v>1303</v>
      </c>
      <c r="E1305" s="38">
        <v>3642</v>
      </c>
      <c r="F1305" s="39" t="s">
        <v>10589</v>
      </c>
      <c r="G1305" s="39" t="s">
        <v>8555</v>
      </c>
      <c r="H1305" s="39" t="s">
        <v>9662</v>
      </c>
      <c r="I1305" s="38">
        <v>2</v>
      </c>
      <c r="J1305" s="67">
        <v>44809</v>
      </c>
    </row>
    <row r="1306" spans="4:10" ht="15.6" customHeight="1">
      <c r="D1306" s="37">
        <v>1304</v>
      </c>
      <c r="E1306" s="38">
        <v>4925</v>
      </c>
      <c r="F1306" s="39" t="s">
        <v>10590</v>
      </c>
      <c r="G1306" s="39" t="s">
        <v>8555</v>
      </c>
      <c r="H1306" s="39" t="s">
        <v>9662</v>
      </c>
      <c r="I1306" s="38">
        <v>2</v>
      </c>
      <c r="J1306" s="67">
        <v>44809</v>
      </c>
    </row>
    <row r="1307" spans="4:10" ht="15.6" customHeight="1">
      <c r="D1307" s="37">
        <v>1305</v>
      </c>
      <c r="E1307" s="38">
        <v>4953</v>
      </c>
      <c r="F1307" s="39" t="s">
        <v>10591</v>
      </c>
      <c r="G1307" s="39" t="s">
        <v>8546</v>
      </c>
      <c r="H1307" s="39" t="s">
        <v>8794</v>
      </c>
      <c r="I1307" s="38">
        <v>3</v>
      </c>
      <c r="J1307" s="67">
        <v>44809</v>
      </c>
    </row>
    <row r="1308" spans="4:10" ht="15.6" customHeight="1">
      <c r="D1308" s="37">
        <v>1306</v>
      </c>
      <c r="E1308" s="38">
        <v>4377</v>
      </c>
      <c r="F1308" s="39" t="s">
        <v>10592</v>
      </c>
      <c r="G1308" s="39" t="s">
        <v>8583</v>
      </c>
      <c r="H1308" s="39" t="s">
        <v>9603</v>
      </c>
      <c r="I1308" s="38">
        <v>2</v>
      </c>
      <c r="J1308" s="67">
        <v>44809</v>
      </c>
    </row>
    <row r="1309" spans="4:10" ht="15.6" customHeight="1">
      <c r="D1309" s="37">
        <v>1307</v>
      </c>
      <c r="E1309" s="38">
        <v>3982</v>
      </c>
      <c r="F1309" s="39" t="s">
        <v>10593</v>
      </c>
      <c r="G1309" s="39" t="s">
        <v>8583</v>
      </c>
      <c r="H1309" s="39" t="s">
        <v>10184</v>
      </c>
      <c r="I1309" s="38">
        <v>2</v>
      </c>
      <c r="J1309" s="67">
        <v>44809</v>
      </c>
    </row>
    <row r="1310" spans="4:10" ht="15.6" customHeight="1">
      <c r="D1310" s="37">
        <v>1308</v>
      </c>
      <c r="E1310" s="38">
        <v>4803</v>
      </c>
      <c r="F1310" s="39" t="s">
        <v>10594</v>
      </c>
      <c r="G1310" s="39" t="s">
        <v>8525</v>
      </c>
      <c r="H1310" s="39" t="s">
        <v>8972</v>
      </c>
      <c r="I1310" s="38">
        <v>2</v>
      </c>
      <c r="J1310" s="67">
        <v>44810</v>
      </c>
    </row>
    <row r="1311" spans="4:10" ht="15.6" customHeight="1">
      <c r="D1311" s="37">
        <v>1309</v>
      </c>
      <c r="E1311" s="38">
        <v>4513</v>
      </c>
      <c r="F1311" s="39" t="s">
        <v>10595</v>
      </c>
      <c r="G1311" s="39" t="s">
        <v>8525</v>
      </c>
      <c r="H1311" s="39" t="s">
        <v>8972</v>
      </c>
      <c r="I1311" s="38">
        <v>2</v>
      </c>
      <c r="J1311" s="67">
        <v>44810</v>
      </c>
    </row>
    <row r="1312" spans="4:10" ht="15.6" customHeight="1">
      <c r="D1312" s="37">
        <v>1310</v>
      </c>
      <c r="E1312" s="38">
        <v>3752</v>
      </c>
      <c r="F1312" s="39" t="s">
        <v>10596</v>
      </c>
      <c r="G1312" s="39" t="s">
        <v>7158</v>
      </c>
      <c r="H1312" s="39" t="s">
        <v>14</v>
      </c>
      <c r="I1312" s="38">
        <v>3</v>
      </c>
      <c r="J1312" s="67">
        <v>44810</v>
      </c>
    </row>
    <row r="1313" spans="4:10" ht="15.6" customHeight="1">
      <c r="D1313" s="37">
        <v>1311</v>
      </c>
      <c r="E1313" s="38">
        <v>3767</v>
      </c>
      <c r="F1313" s="39" t="s">
        <v>10597</v>
      </c>
      <c r="G1313" s="39" t="s">
        <v>7158</v>
      </c>
      <c r="H1313" s="39" t="s">
        <v>8594</v>
      </c>
      <c r="I1313" s="38">
        <v>2</v>
      </c>
      <c r="J1313" s="67">
        <v>44810</v>
      </c>
    </row>
    <row r="1314" spans="4:10" ht="15.6" customHeight="1">
      <c r="D1314" s="37">
        <v>1312</v>
      </c>
      <c r="E1314" s="38">
        <v>4385</v>
      </c>
      <c r="F1314" s="39" t="s">
        <v>10598</v>
      </c>
      <c r="G1314" s="39" t="s">
        <v>8555</v>
      </c>
      <c r="H1314" s="39" t="s">
        <v>9662</v>
      </c>
      <c r="I1314" s="38">
        <v>2</v>
      </c>
      <c r="J1314" s="67">
        <v>44810</v>
      </c>
    </row>
    <row r="1315" spans="4:10" ht="15.6" customHeight="1">
      <c r="D1315" s="37">
        <v>1313</v>
      </c>
      <c r="E1315" s="38">
        <v>4874</v>
      </c>
      <c r="F1315" s="39" t="s">
        <v>10599</v>
      </c>
      <c r="G1315" s="39" t="s">
        <v>8555</v>
      </c>
      <c r="H1315" s="39" t="s">
        <v>9662</v>
      </c>
      <c r="I1315" s="38">
        <v>2</v>
      </c>
      <c r="J1315" s="67">
        <v>44810</v>
      </c>
    </row>
    <row r="1316" spans="4:10" ht="15.6" customHeight="1">
      <c r="D1316" s="37">
        <v>1314</v>
      </c>
      <c r="E1316" s="38">
        <v>2311</v>
      </c>
      <c r="F1316" s="39" t="s">
        <v>10600</v>
      </c>
      <c r="G1316" s="39" t="s">
        <v>8555</v>
      </c>
      <c r="H1316" s="39" t="s">
        <v>9662</v>
      </c>
      <c r="I1316" s="38">
        <v>2</v>
      </c>
      <c r="J1316" s="67">
        <v>44810</v>
      </c>
    </row>
    <row r="1317" spans="4:10" ht="15.6" customHeight="1">
      <c r="D1317" s="37">
        <v>1315</v>
      </c>
      <c r="E1317" s="38">
        <v>4783</v>
      </c>
      <c r="F1317" s="39" t="s">
        <v>10601</v>
      </c>
      <c r="G1317" s="39" t="s">
        <v>8546</v>
      </c>
      <c r="H1317" s="39" t="s">
        <v>8961</v>
      </c>
      <c r="I1317" s="38">
        <v>3</v>
      </c>
      <c r="J1317" s="67">
        <v>44810</v>
      </c>
    </row>
    <row r="1318" spans="4:10" ht="15.6" customHeight="1">
      <c r="D1318" s="37">
        <v>1316</v>
      </c>
      <c r="E1318" s="38">
        <v>3960</v>
      </c>
      <c r="F1318" s="39" t="s">
        <v>10602</v>
      </c>
      <c r="G1318" s="39" t="s">
        <v>8546</v>
      </c>
      <c r="H1318" s="39" t="s">
        <v>8715</v>
      </c>
      <c r="I1318" s="38">
        <v>3</v>
      </c>
      <c r="J1318" s="67">
        <v>44810</v>
      </c>
    </row>
    <row r="1319" spans="4:10" ht="15.6" customHeight="1">
      <c r="D1319" s="37">
        <v>1317</v>
      </c>
      <c r="E1319" s="38">
        <v>4403</v>
      </c>
      <c r="F1319" s="39" t="s">
        <v>10603</v>
      </c>
      <c r="G1319" s="39" t="s">
        <v>8660</v>
      </c>
      <c r="H1319" s="39" t="s">
        <v>10305</v>
      </c>
      <c r="I1319" s="38">
        <v>2</v>
      </c>
      <c r="J1319" s="67">
        <v>44810</v>
      </c>
    </row>
    <row r="1320" spans="4:10" ht="15.6" customHeight="1">
      <c r="D1320" s="37">
        <v>1318</v>
      </c>
      <c r="E1320" s="38">
        <v>2196</v>
      </c>
      <c r="F1320" s="39" t="s">
        <v>10604</v>
      </c>
      <c r="G1320" s="39" t="s">
        <v>8660</v>
      </c>
      <c r="H1320" s="39" t="s">
        <v>10307</v>
      </c>
      <c r="I1320" s="38">
        <v>2</v>
      </c>
      <c r="J1320" s="67">
        <v>44810</v>
      </c>
    </row>
    <row r="1321" spans="4:10" ht="15.6" customHeight="1">
      <c r="D1321" s="37">
        <v>1319</v>
      </c>
      <c r="E1321" s="38">
        <v>4936</v>
      </c>
      <c r="F1321" s="39" t="s">
        <v>9192</v>
      </c>
      <c r="G1321" s="39" t="s">
        <v>8525</v>
      </c>
      <c r="H1321" s="39" t="s">
        <v>8972</v>
      </c>
      <c r="I1321" s="38">
        <v>2</v>
      </c>
      <c r="J1321" s="67">
        <v>44811</v>
      </c>
    </row>
    <row r="1322" spans="4:10" ht="15.6" customHeight="1">
      <c r="D1322" s="37">
        <v>1320</v>
      </c>
      <c r="E1322" s="38">
        <v>3257</v>
      </c>
      <c r="F1322" s="39" t="s">
        <v>10605</v>
      </c>
      <c r="G1322" s="39" t="s">
        <v>8525</v>
      </c>
      <c r="H1322" s="39" t="s">
        <v>155</v>
      </c>
      <c r="I1322" s="38">
        <v>3</v>
      </c>
      <c r="J1322" s="67">
        <v>44811</v>
      </c>
    </row>
    <row r="1323" spans="4:10" ht="15.6" customHeight="1">
      <c r="D1323" s="37">
        <v>1321</v>
      </c>
      <c r="E1323" s="38">
        <v>3630</v>
      </c>
      <c r="F1323" s="39" t="s">
        <v>10606</v>
      </c>
      <c r="G1323" s="39" t="s">
        <v>8525</v>
      </c>
      <c r="H1323" s="39" t="s">
        <v>155</v>
      </c>
      <c r="I1323" s="38">
        <v>2</v>
      </c>
      <c r="J1323" s="67">
        <v>44811</v>
      </c>
    </row>
    <row r="1324" spans="4:10" ht="15.6" customHeight="1">
      <c r="D1324" s="37">
        <v>1322</v>
      </c>
      <c r="E1324" s="38">
        <v>2667</v>
      </c>
      <c r="F1324" s="39" t="s">
        <v>10607</v>
      </c>
      <c r="G1324" s="39" t="s">
        <v>8555</v>
      </c>
      <c r="H1324" s="39" t="s">
        <v>10542</v>
      </c>
      <c r="I1324" s="38">
        <v>2</v>
      </c>
      <c r="J1324" s="67">
        <v>44811</v>
      </c>
    </row>
    <row r="1325" spans="4:10" ht="15.6" customHeight="1">
      <c r="D1325" s="37">
        <v>1323</v>
      </c>
      <c r="E1325" s="38">
        <v>3061</v>
      </c>
      <c r="F1325" s="39" t="s">
        <v>10608</v>
      </c>
      <c r="G1325" s="39" t="s">
        <v>8555</v>
      </c>
      <c r="H1325" s="39" t="s">
        <v>9660</v>
      </c>
      <c r="I1325" s="38">
        <v>2</v>
      </c>
      <c r="J1325" s="67">
        <v>44811</v>
      </c>
    </row>
    <row r="1326" spans="4:10" ht="15.6" customHeight="1">
      <c r="D1326" s="37">
        <v>1324</v>
      </c>
      <c r="E1326" s="38">
        <v>2818</v>
      </c>
      <c r="F1326" s="39" t="s">
        <v>10609</v>
      </c>
      <c r="G1326" s="39" t="s">
        <v>8555</v>
      </c>
      <c r="H1326" s="39" t="s">
        <v>9660</v>
      </c>
      <c r="I1326" s="38">
        <v>2</v>
      </c>
      <c r="J1326" s="67">
        <v>44811</v>
      </c>
    </row>
    <row r="1327" spans="4:10" ht="15.6" customHeight="1">
      <c r="D1327" s="37">
        <v>1325</v>
      </c>
      <c r="E1327" s="38">
        <v>3305</v>
      </c>
      <c r="F1327" s="39" t="s">
        <v>10610</v>
      </c>
      <c r="G1327" s="39" t="s">
        <v>8546</v>
      </c>
      <c r="H1327" s="39" t="s">
        <v>9527</v>
      </c>
      <c r="I1327" s="38">
        <v>3</v>
      </c>
      <c r="J1327" s="67">
        <v>44811</v>
      </c>
    </row>
    <row r="1328" spans="4:10" ht="15.6" customHeight="1">
      <c r="D1328" s="37">
        <v>1326</v>
      </c>
      <c r="E1328" s="38">
        <v>4423</v>
      </c>
      <c r="F1328" s="39" t="s">
        <v>10611</v>
      </c>
      <c r="G1328" s="39" t="s">
        <v>8546</v>
      </c>
      <c r="H1328" s="39" t="s">
        <v>9653</v>
      </c>
      <c r="I1328" s="38">
        <v>2</v>
      </c>
      <c r="J1328" s="67">
        <v>44811</v>
      </c>
    </row>
    <row r="1329" spans="4:10" ht="15.6" customHeight="1">
      <c r="D1329" s="37">
        <v>1327</v>
      </c>
      <c r="E1329" s="38">
        <v>4655</v>
      </c>
      <c r="F1329" s="39" t="s">
        <v>10612</v>
      </c>
      <c r="G1329" s="39" t="s">
        <v>8583</v>
      </c>
      <c r="H1329" s="39" t="s">
        <v>9837</v>
      </c>
      <c r="I1329" s="38">
        <v>2</v>
      </c>
      <c r="J1329" s="67">
        <v>44811</v>
      </c>
    </row>
    <row r="1330" spans="4:10" ht="15.6" customHeight="1">
      <c r="D1330" s="37">
        <v>1328</v>
      </c>
      <c r="E1330" s="38">
        <v>3712</v>
      </c>
      <c r="F1330" s="39" t="s">
        <v>10613</v>
      </c>
      <c r="G1330" s="39" t="s">
        <v>8583</v>
      </c>
      <c r="H1330" s="39" t="s">
        <v>9837</v>
      </c>
      <c r="I1330" s="38">
        <v>2</v>
      </c>
      <c r="J1330" s="67">
        <v>44811</v>
      </c>
    </row>
    <row r="1331" spans="4:10" ht="15.6" customHeight="1">
      <c r="D1331" s="37">
        <v>1329</v>
      </c>
      <c r="E1331" s="38">
        <v>4648</v>
      </c>
      <c r="F1331" s="39" t="s">
        <v>10614</v>
      </c>
      <c r="G1331" s="39" t="s">
        <v>8583</v>
      </c>
      <c r="H1331" s="39" t="s">
        <v>9603</v>
      </c>
      <c r="I1331" s="38">
        <v>2</v>
      </c>
      <c r="J1331" s="67">
        <v>44812</v>
      </c>
    </row>
    <row r="1332" spans="4:10" ht="15.6" customHeight="1">
      <c r="D1332" s="37">
        <v>1330</v>
      </c>
      <c r="E1332" s="38">
        <v>4751</v>
      </c>
      <c r="F1332" s="39" t="s">
        <v>10615</v>
      </c>
      <c r="G1332" s="39" t="s">
        <v>8583</v>
      </c>
      <c r="H1332" s="39" t="s">
        <v>9603</v>
      </c>
      <c r="I1332" s="38">
        <v>2</v>
      </c>
      <c r="J1332" s="67">
        <v>44812</v>
      </c>
    </row>
    <row r="1333" spans="4:10" ht="15.6" customHeight="1">
      <c r="D1333" s="37">
        <v>1331</v>
      </c>
      <c r="E1333" s="38">
        <v>4168</v>
      </c>
      <c r="F1333" s="39" t="s">
        <v>10616</v>
      </c>
      <c r="G1333" s="39" t="s">
        <v>8525</v>
      </c>
      <c r="H1333" s="39" t="s">
        <v>9792</v>
      </c>
      <c r="I1333" s="38">
        <v>2</v>
      </c>
      <c r="J1333" s="67">
        <v>44812</v>
      </c>
    </row>
    <row r="1334" spans="4:10" ht="15.6" customHeight="1">
      <c r="D1334" s="37">
        <v>1332</v>
      </c>
      <c r="E1334" s="38">
        <v>4556</v>
      </c>
      <c r="F1334" s="39" t="s">
        <v>10617</v>
      </c>
      <c r="G1334" s="39" t="s">
        <v>8525</v>
      </c>
      <c r="H1334" s="39" t="s">
        <v>9792</v>
      </c>
      <c r="I1334" s="38">
        <v>3</v>
      </c>
      <c r="J1334" s="67">
        <v>44812</v>
      </c>
    </row>
    <row r="1335" spans="4:10" ht="15.6" customHeight="1">
      <c r="D1335" s="37">
        <v>1333</v>
      </c>
      <c r="E1335" s="38">
        <v>4878</v>
      </c>
      <c r="F1335" s="39" t="s">
        <v>10618</v>
      </c>
      <c r="G1335" s="39" t="s">
        <v>8525</v>
      </c>
      <c r="H1335" s="39" t="s">
        <v>154</v>
      </c>
      <c r="I1335" s="38">
        <v>2</v>
      </c>
      <c r="J1335" s="67">
        <v>44812</v>
      </c>
    </row>
    <row r="1336" spans="4:10" ht="15.6" customHeight="1">
      <c r="D1336" s="37">
        <v>1334</v>
      </c>
      <c r="E1336" s="38">
        <v>3896</v>
      </c>
      <c r="F1336" s="39" t="s">
        <v>9299</v>
      </c>
      <c r="G1336" s="39" t="s">
        <v>7158</v>
      </c>
      <c r="H1336" s="39" t="s">
        <v>10</v>
      </c>
      <c r="I1336" s="38">
        <v>3</v>
      </c>
      <c r="J1336" s="67">
        <v>44812</v>
      </c>
    </row>
    <row r="1337" spans="4:10" ht="15.6" customHeight="1">
      <c r="D1337" s="37">
        <v>1335</v>
      </c>
      <c r="E1337" s="38">
        <v>4868</v>
      </c>
      <c r="F1337" s="39" t="s">
        <v>10619</v>
      </c>
      <c r="G1337" s="39" t="s">
        <v>8555</v>
      </c>
      <c r="H1337" s="39" t="s">
        <v>9660</v>
      </c>
      <c r="I1337" s="38">
        <v>2</v>
      </c>
      <c r="J1337" s="67">
        <v>44812</v>
      </c>
    </row>
    <row r="1338" spans="4:10" ht="15.6" customHeight="1">
      <c r="D1338" s="37">
        <v>1336</v>
      </c>
      <c r="E1338" s="38">
        <v>2557</v>
      </c>
      <c r="F1338" s="39" t="s">
        <v>10620</v>
      </c>
      <c r="G1338" s="39" t="s">
        <v>8546</v>
      </c>
      <c r="H1338" s="39" t="s">
        <v>8547</v>
      </c>
      <c r="I1338" s="38">
        <v>2</v>
      </c>
      <c r="J1338" s="67">
        <v>44812</v>
      </c>
    </row>
    <row r="1339" spans="4:10" ht="15.6" customHeight="1">
      <c r="D1339" s="37">
        <v>1337</v>
      </c>
      <c r="E1339" s="38">
        <v>2990</v>
      </c>
      <c r="F1339" s="39" t="s">
        <v>10621</v>
      </c>
      <c r="G1339" s="39" t="s">
        <v>8555</v>
      </c>
      <c r="H1339" s="39" t="s">
        <v>9660</v>
      </c>
      <c r="I1339" s="38">
        <v>2</v>
      </c>
      <c r="J1339" s="67">
        <v>44812</v>
      </c>
    </row>
    <row r="1340" spans="4:10" ht="15.6" customHeight="1">
      <c r="D1340" s="37">
        <v>1338</v>
      </c>
      <c r="E1340" s="38">
        <v>4504</v>
      </c>
      <c r="F1340" s="39" t="s">
        <v>10622</v>
      </c>
      <c r="G1340" s="39" t="s">
        <v>8555</v>
      </c>
      <c r="H1340" s="39" t="s">
        <v>9660</v>
      </c>
      <c r="I1340" s="38">
        <v>2</v>
      </c>
      <c r="J1340" s="67">
        <v>44812</v>
      </c>
    </row>
    <row r="1341" spans="4:10" ht="15.6" customHeight="1">
      <c r="D1341" s="37">
        <v>1339</v>
      </c>
      <c r="E1341" s="38">
        <v>4681</v>
      </c>
      <c r="F1341" s="39" t="s">
        <v>10623</v>
      </c>
      <c r="G1341" s="39" t="s">
        <v>8555</v>
      </c>
      <c r="H1341" s="39" t="s">
        <v>10542</v>
      </c>
      <c r="I1341" s="38">
        <v>2</v>
      </c>
      <c r="J1341" s="67">
        <v>44816</v>
      </c>
    </row>
    <row r="1342" spans="4:10" ht="15.6" customHeight="1">
      <c r="D1342" s="37">
        <v>1340</v>
      </c>
      <c r="E1342" s="38">
        <v>2959</v>
      </c>
      <c r="F1342" s="39" t="s">
        <v>8534</v>
      </c>
      <c r="G1342" s="39" t="s">
        <v>8555</v>
      </c>
      <c r="H1342" s="39" t="s">
        <v>10542</v>
      </c>
      <c r="I1342" s="38">
        <v>2</v>
      </c>
      <c r="J1342" s="67">
        <v>44816</v>
      </c>
    </row>
    <row r="1343" spans="4:10" ht="15.6" customHeight="1">
      <c r="D1343" s="37">
        <v>1341</v>
      </c>
      <c r="E1343" s="38">
        <v>3760</v>
      </c>
      <c r="F1343" s="39" t="s">
        <v>10624</v>
      </c>
      <c r="G1343" s="39" t="s">
        <v>8525</v>
      </c>
      <c r="H1343" s="39" t="s">
        <v>9027</v>
      </c>
      <c r="I1343" s="38">
        <v>3</v>
      </c>
      <c r="J1343" s="67">
        <v>44816</v>
      </c>
    </row>
    <row r="1344" spans="4:10" ht="15.6" customHeight="1">
      <c r="D1344" s="37">
        <v>1342</v>
      </c>
      <c r="E1344" s="38">
        <v>4256</v>
      </c>
      <c r="F1344" s="39" t="s">
        <v>9187</v>
      </c>
      <c r="G1344" s="39" t="s">
        <v>7158</v>
      </c>
      <c r="H1344" s="39" t="s">
        <v>11</v>
      </c>
      <c r="I1344" s="38">
        <v>3</v>
      </c>
      <c r="J1344" s="67">
        <v>44816</v>
      </c>
    </row>
    <row r="1345" spans="4:10" ht="15.6" customHeight="1">
      <c r="D1345" s="37">
        <v>1343</v>
      </c>
      <c r="E1345" s="68">
        <v>2718</v>
      </c>
      <c r="F1345" s="69" t="s">
        <v>10625</v>
      </c>
      <c r="G1345" s="39" t="s">
        <v>8555</v>
      </c>
      <c r="H1345" s="39" t="s">
        <v>9660</v>
      </c>
      <c r="I1345" s="38">
        <v>2</v>
      </c>
      <c r="J1345" s="67">
        <v>44816</v>
      </c>
    </row>
    <row r="1346" spans="4:10" ht="15.6" customHeight="1">
      <c r="D1346" s="37">
        <v>1344</v>
      </c>
      <c r="E1346" s="38">
        <v>4056</v>
      </c>
      <c r="F1346" s="39" t="s">
        <v>10626</v>
      </c>
      <c r="G1346" s="39" t="s">
        <v>8546</v>
      </c>
      <c r="H1346" s="39" t="s">
        <v>10193</v>
      </c>
      <c r="I1346" s="38">
        <v>3</v>
      </c>
      <c r="J1346" s="67">
        <v>44816</v>
      </c>
    </row>
    <row r="1347" spans="4:10" ht="15.6" customHeight="1">
      <c r="D1347" s="37">
        <v>1345</v>
      </c>
      <c r="E1347" s="38">
        <v>2396</v>
      </c>
      <c r="F1347" s="39" t="s">
        <v>10627</v>
      </c>
      <c r="G1347" s="39" t="s">
        <v>8546</v>
      </c>
      <c r="H1347" s="39" t="s">
        <v>10033</v>
      </c>
      <c r="I1347" s="38">
        <v>2</v>
      </c>
      <c r="J1347" s="67">
        <v>44816</v>
      </c>
    </row>
    <row r="1348" spans="4:10" ht="15.6" customHeight="1">
      <c r="D1348" s="37">
        <v>1346</v>
      </c>
      <c r="E1348" s="38">
        <v>4428</v>
      </c>
      <c r="F1348" s="39" t="s">
        <v>10628</v>
      </c>
      <c r="G1348" s="39" t="s">
        <v>8660</v>
      </c>
      <c r="H1348" s="39" t="s">
        <v>10159</v>
      </c>
      <c r="I1348" s="38">
        <v>3</v>
      </c>
      <c r="J1348" s="67">
        <v>44816</v>
      </c>
    </row>
    <row r="1349" spans="4:10" ht="15.6" customHeight="1">
      <c r="D1349" s="37">
        <v>1347</v>
      </c>
      <c r="E1349" s="38">
        <v>4488</v>
      </c>
      <c r="F1349" s="39" t="s">
        <v>10629</v>
      </c>
      <c r="G1349" s="39" t="s">
        <v>8660</v>
      </c>
      <c r="H1349" s="39" t="s">
        <v>8675</v>
      </c>
      <c r="I1349" s="38">
        <v>2</v>
      </c>
      <c r="J1349" s="67">
        <v>44816</v>
      </c>
    </row>
    <row r="1350" spans="4:10" ht="15.6" customHeight="1">
      <c r="D1350" s="37">
        <v>1348</v>
      </c>
      <c r="E1350" s="38">
        <v>4713</v>
      </c>
      <c r="F1350" s="39" t="s">
        <v>10630</v>
      </c>
      <c r="G1350" s="39" t="s">
        <v>8660</v>
      </c>
      <c r="H1350" s="39" t="s">
        <v>8675</v>
      </c>
      <c r="I1350" s="38">
        <v>2</v>
      </c>
      <c r="J1350" s="67">
        <v>44816</v>
      </c>
    </row>
    <row r="1351" spans="4:10" ht="15.6" customHeight="1">
      <c r="D1351" s="37">
        <v>1349</v>
      </c>
      <c r="E1351" s="38">
        <v>4468</v>
      </c>
      <c r="F1351" s="39" t="s">
        <v>10631</v>
      </c>
      <c r="G1351" s="39" t="s">
        <v>8525</v>
      </c>
      <c r="H1351" s="39" t="s">
        <v>155</v>
      </c>
      <c r="I1351" s="38">
        <v>2</v>
      </c>
      <c r="J1351" s="67">
        <v>44817</v>
      </c>
    </row>
    <row r="1352" spans="4:10" ht="15.6" customHeight="1">
      <c r="D1352" s="37">
        <v>1350</v>
      </c>
      <c r="E1352" s="38">
        <v>4320</v>
      </c>
      <c r="F1352" s="39" t="s">
        <v>10632</v>
      </c>
      <c r="G1352" s="39" t="s">
        <v>8525</v>
      </c>
      <c r="H1352" s="39" t="s">
        <v>155</v>
      </c>
      <c r="I1352" s="38">
        <v>2</v>
      </c>
      <c r="J1352" s="67">
        <v>44817</v>
      </c>
    </row>
    <row r="1353" spans="4:10" ht="15.6" customHeight="1">
      <c r="D1353" s="37">
        <v>1351</v>
      </c>
      <c r="E1353" s="68">
        <v>4980</v>
      </c>
      <c r="F1353" s="69" t="s">
        <v>10633</v>
      </c>
      <c r="G1353" s="39" t="s">
        <v>8555</v>
      </c>
      <c r="H1353" s="39" t="s">
        <v>9660</v>
      </c>
      <c r="I1353" s="38">
        <v>2</v>
      </c>
      <c r="J1353" s="67">
        <v>44817</v>
      </c>
    </row>
    <row r="1354" spans="4:10" ht="15.6" customHeight="1">
      <c r="D1354" s="37">
        <v>1352</v>
      </c>
      <c r="E1354" s="38">
        <v>3132</v>
      </c>
      <c r="F1354" s="39" t="s">
        <v>10634</v>
      </c>
      <c r="G1354" s="39" t="s">
        <v>8555</v>
      </c>
      <c r="H1354" s="39" t="s">
        <v>9660</v>
      </c>
      <c r="I1354" s="38">
        <v>2</v>
      </c>
      <c r="J1354" s="67">
        <v>44817</v>
      </c>
    </row>
    <row r="1355" spans="4:10" ht="15.6" customHeight="1">
      <c r="D1355" s="37">
        <v>1353</v>
      </c>
      <c r="E1355" s="38">
        <v>3125</v>
      </c>
      <c r="F1355" s="39" t="s">
        <v>10635</v>
      </c>
      <c r="G1355" s="39" t="s">
        <v>8555</v>
      </c>
      <c r="H1355" s="39" t="s">
        <v>9660</v>
      </c>
      <c r="I1355" s="38">
        <v>2</v>
      </c>
      <c r="J1355" s="67">
        <v>44817</v>
      </c>
    </row>
    <row r="1356" spans="4:10" ht="15.6" customHeight="1">
      <c r="D1356" s="37">
        <v>1354</v>
      </c>
      <c r="E1356" s="38">
        <v>4152</v>
      </c>
      <c r="F1356" s="39" t="s">
        <v>10636</v>
      </c>
      <c r="G1356" s="39" t="s">
        <v>8546</v>
      </c>
      <c r="H1356" s="39" t="s">
        <v>8677</v>
      </c>
      <c r="I1356" s="38">
        <v>3</v>
      </c>
      <c r="J1356" s="67">
        <v>44817</v>
      </c>
    </row>
    <row r="1357" spans="4:10" ht="15.6" customHeight="1">
      <c r="D1357" s="37">
        <v>1355</v>
      </c>
      <c r="E1357" s="38">
        <v>4391</v>
      </c>
      <c r="F1357" s="39" t="s">
        <v>10637</v>
      </c>
      <c r="G1357" s="39" t="s">
        <v>8546</v>
      </c>
      <c r="H1357" s="39" t="s">
        <v>9630</v>
      </c>
      <c r="I1357" s="38">
        <v>3</v>
      </c>
      <c r="J1357" s="67">
        <v>44817</v>
      </c>
    </row>
    <row r="1358" spans="4:10" ht="15.6" customHeight="1">
      <c r="D1358" s="37">
        <v>1356</v>
      </c>
      <c r="E1358" s="38">
        <v>3823</v>
      </c>
      <c r="F1358" s="39" t="s">
        <v>10638</v>
      </c>
      <c r="G1358" s="39" t="s">
        <v>8660</v>
      </c>
      <c r="H1358" s="39" t="s">
        <v>8675</v>
      </c>
      <c r="I1358" s="38">
        <v>3</v>
      </c>
      <c r="J1358" s="67">
        <v>44817</v>
      </c>
    </row>
    <row r="1359" spans="4:10" ht="15.6" customHeight="1">
      <c r="D1359" s="37">
        <v>1357</v>
      </c>
      <c r="E1359" s="38">
        <v>4930</v>
      </c>
      <c r="F1359" s="39" t="s">
        <v>10639</v>
      </c>
      <c r="G1359" s="39" t="s">
        <v>8660</v>
      </c>
      <c r="H1359" s="39" t="s">
        <v>8675</v>
      </c>
      <c r="I1359" s="38">
        <v>2</v>
      </c>
      <c r="J1359" s="67">
        <v>44817</v>
      </c>
    </row>
    <row r="1360" spans="4:10" ht="15.6" customHeight="1">
      <c r="D1360" s="37">
        <v>1358</v>
      </c>
      <c r="E1360" s="38">
        <v>4378</v>
      </c>
      <c r="F1360" s="39" t="s">
        <v>10640</v>
      </c>
      <c r="G1360" s="39" t="s">
        <v>8583</v>
      </c>
      <c r="H1360" s="39" t="s">
        <v>9603</v>
      </c>
      <c r="I1360" s="38">
        <v>2</v>
      </c>
      <c r="J1360" s="67">
        <v>44818</v>
      </c>
    </row>
    <row r="1361" spans="4:10" ht="15.6" customHeight="1">
      <c r="D1361" s="37">
        <v>1359</v>
      </c>
      <c r="E1361" s="38">
        <v>3951</v>
      </c>
      <c r="F1361" s="39" t="s">
        <v>10641</v>
      </c>
      <c r="G1361" s="39" t="s">
        <v>8525</v>
      </c>
      <c r="H1361" s="39" t="s">
        <v>9027</v>
      </c>
      <c r="I1361" s="38">
        <v>2</v>
      </c>
      <c r="J1361" s="67">
        <v>44818</v>
      </c>
    </row>
    <row r="1362" spans="4:10" ht="15.6" customHeight="1">
      <c r="D1362" s="37">
        <v>1360</v>
      </c>
      <c r="E1362" s="38">
        <v>2397</v>
      </c>
      <c r="F1362" s="39" t="s">
        <v>10642</v>
      </c>
      <c r="G1362" s="39" t="s">
        <v>8525</v>
      </c>
      <c r="H1362" s="39" t="s">
        <v>8526</v>
      </c>
      <c r="I1362" s="38">
        <v>2</v>
      </c>
      <c r="J1362" s="67">
        <v>44818</v>
      </c>
    </row>
    <row r="1363" spans="4:10" ht="15.6" customHeight="1">
      <c r="D1363" s="37">
        <v>1361</v>
      </c>
      <c r="E1363" s="38">
        <v>4103</v>
      </c>
      <c r="F1363" s="39" t="s">
        <v>10643</v>
      </c>
      <c r="G1363" s="39" t="s">
        <v>8525</v>
      </c>
      <c r="H1363" s="39" t="s">
        <v>8526</v>
      </c>
      <c r="I1363" s="38">
        <v>2</v>
      </c>
      <c r="J1363" s="67">
        <v>44818</v>
      </c>
    </row>
    <row r="1364" spans="4:10" ht="15.6" customHeight="1">
      <c r="D1364" s="37">
        <v>1362</v>
      </c>
      <c r="E1364" s="38">
        <v>3751</v>
      </c>
      <c r="F1364" s="39" t="s">
        <v>10644</v>
      </c>
      <c r="G1364" s="39" t="s">
        <v>7158</v>
      </c>
      <c r="H1364" s="39" t="s">
        <v>3</v>
      </c>
      <c r="I1364" s="38">
        <v>2</v>
      </c>
      <c r="J1364" s="67">
        <v>44818</v>
      </c>
    </row>
    <row r="1365" spans="4:10" ht="15.6" customHeight="1">
      <c r="D1365" s="37">
        <v>1363</v>
      </c>
      <c r="E1365" s="38">
        <v>4216</v>
      </c>
      <c r="F1365" s="39" t="s">
        <v>10645</v>
      </c>
      <c r="G1365" s="39" t="s">
        <v>7158</v>
      </c>
      <c r="H1365" s="39" t="s">
        <v>3</v>
      </c>
      <c r="I1365" s="38">
        <v>2</v>
      </c>
      <c r="J1365" s="67">
        <v>44818</v>
      </c>
    </row>
    <row r="1366" spans="4:10" ht="15.6" customHeight="1">
      <c r="D1366" s="37">
        <v>1364</v>
      </c>
      <c r="E1366" s="38">
        <v>3632</v>
      </c>
      <c r="F1366" s="39" t="s">
        <v>10646</v>
      </c>
      <c r="G1366" s="39" t="s">
        <v>8555</v>
      </c>
      <c r="H1366" s="39" t="s">
        <v>9660</v>
      </c>
      <c r="I1366" s="38">
        <v>2</v>
      </c>
      <c r="J1366" s="67">
        <v>44818</v>
      </c>
    </row>
    <row r="1367" spans="4:10" ht="15.6" customHeight="1">
      <c r="D1367" s="37">
        <v>1365</v>
      </c>
      <c r="E1367" s="38">
        <v>4016</v>
      </c>
      <c r="F1367" s="39" t="s">
        <v>10647</v>
      </c>
      <c r="G1367" s="39" t="s">
        <v>8555</v>
      </c>
      <c r="H1367" s="39" t="s">
        <v>9660</v>
      </c>
      <c r="I1367" s="38">
        <v>2</v>
      </c>
      <c r="J1367" s="67">
        <v>44818</v>
      </c>
    </row>
    <row r="1368" spans="4:10" ht="15.6" customHeight="1">
      <c r="D1368" s="37">
        <v>1366</v>
      </c>
      <c r="E1368" s="38">
        <v>4486</v>
      </c>
      <c r="F1368" s="39" t="s">
        <v>10648</v>
      </c>
      <c r="G1368" s="39" t="s">
        <v>8555</v>
      </c>
      <c r="H1368" s="39" t="s">
        <v>9660</v>
      </c>
      <c r="I1368" s="38">
        <v>2</v>
      </c>
      <c r="J1368" s="67">
        <v>44818</v>
      </c>
    </row>
    <row r="1369" spans="4:10" ht="15.6" customHeight="1">
      <c r="D1369" s="37">
        <v>1367</v>
      </c>
      <c r="E1369" s="38">
        <v>4193</v>
      </c>
      <c r="F1369" s="39" t="s">
        <v>9182</v>
      </c>
      <c r="G1369" s="39" t="s">
        <v>8546</v>
      </c>
      <c r="H1369" s="39" t="s">
        <v>8715</v>
      </c>
      <c r="I1369" s="38">
        <v>3</v>
      </c>
      <c r="J1369" s="67">
        <v>44818</v>
      </c>
    </row>
    <row r="1370" spans="4:10" ht="15.6" customHeight="1">
      <c r="D1370" s="37">
        <v>1368</v>
      </c>
      <c r="E1370" s="38">
        <v>4823</v>
      </c>
      <c r="F1370" s="39" t="s">
        <v>10649</v>
      </c>
      <c r="G1370" s="39" t="s">
        <v>8546</v>
      </c>
      <c r="H1370" s="39" t="s">
        <v>8677</v>
      </c>
      <c r="I1370" s="38">
        <v>2</v>
      </c>
      <c r="J1370" s="67">
        <v>44818</v>
      </c>
    </row>
    <row r="1371" spans="4:10" ht="15.6" customHeight="1">
      <c r="D1371" s="37">
        <v>1369</v>
      </c>
      <c r="E1371" s="38">
        <v>3548</v>
      </c>
      <c r="F1371" s="39" t="s">
        <v>10650</v>
      </c>
      <c r="G1371" s="39" t="s">
        <v>8660</v>
      </c>
      <c r="H1371" s="39" t="s">
        <v>8675</v>
      </c>
      <c r="I1371" s="38">
        <v>2</v>
      </c>
      <c r="J1371" s="67">
        <v>44818</v>
      </c>
    </row>
    <row r="1372" spans="4:10" ht="15.6" customHeight="1">
      <c r="D1372" s="37">
        <v>1370</v>
      </c>
      <c r="E1372" s="38">
        <v>4986</v>
      </c>
      <c r="F1372" s="39" t="s">
        <v>10651</v>
      </c>
      <c r="G1372" s="39" t="s">
        <v>8525</v>
      </c>
      <c r="H1372" s="39" t="s">
        <v>9027</v>
      </c>
      <c r="I1372" s="38">
        <v>2</v>
      </c>
      <c r="J1372" s="67">
        <v>44819</v>
      </c>
    </row>
    <row r="1373" spans="4:10" ht="15.6" customHeight="1">
      <c r="D1373" s="37">
        <v>1371</v>
      </c>
      <c r="E1373" s="38">
        <v>3243</v>
      </c>
      <c r="F1373" s="39" t="s">
        <v>2027</v>
      </c>
      <c r="G1373" s="39" t="s">
        <v>7158</v>
      </c>
      <c r="H1373" s="39" t="s">
        <v>13</v>
      </c>
      <c r="I1373" s="38">
        <v>3</v>
      </c>
      <c r="J1373" s="67">
        <v>44819</v>
      </c>
    </row>
    <row r="1374" spans="4:10" ht="15.6" customHeight="1">
      <c r="D1374" s="37">
        <v>1372</v>
      </c>
      <c r="E1374" s="38">
        <v>3137</v>
      </c>
      <c r="F1374" s="39" t="s">
        <v>191</v>
      </c>
      <c r="G1374" s="39" t="s">
        <v>7158</v>
      </c>
      <c r="H1374" s="39" t="s">
        <v>12</v>
      </c>
      <c r="I1374" s="38">
        <v>2</v>
      </c>
      <c r="J1374" s="67">
        <v>44819</v>
      </c>
    </row>
    <row r="1375" spans="4:10" ht="15.6" customHeight="1">
      <c r="D1375" s="37">
        <v>1373</v>
      </c>
      <c r="E1375" s="38">
        <v>4762</v>
      </c>
      <c r="F1375" s="39" t="s">
        <v>935</v>
      </c>
      <c r="G1375" s="39" t="s">
        <v>7158</v>
      </c>
      <c r="H1375" s="39" t="s">
        <v>11</v>
      </c>
      <c r="I1375" s="38">
        <v>2</v>
      </c>
      <c r="J1375" s="67">
        <v>44819</v>
      </c>
    </row>
    <row r="1376" spans="4:10" ht="15.6" customHeight="1">
      <c r="D1376" s="37">
        <v>1374</v>
      </c>
      <c r="E1376" s="38">
        <v>4493</v>
      </c>
      <c r="F1376" s="39" t="s">
        <v>10652</v>
      </c>
      <c r="G1376" s="39" t="s">
        <v>8555</v>
      </c>
      <c r="H1376" s="39" t="s">
        <v>9660</v>
      </c>
      <c r="I1376" s="38">
        <v>2</v>
      </c>
      <c r="J1376" s="67">
        <v>44819</v>
      </c>
    </row>
    <row r="1377" spans="4:10" ht="15.6" customHeight="1">
      <c r="D1377" s="37">
        <v>1375</v>
      </c>
      <c r="E1377" s="38">
        <v>2962</v>
      </c>
      <c r="F1377" s="39" t="s">
        <v>10653</v>
      </c>
      <c r="G1377" s="39" t="s">
        <v>8555</v>
      </c>
      <c r="H1377" s="39" t="s">
        <v>9660</v>
      </c>
      <c r="I1377" s="38">
        <v>2</v>
      </c>
      <c r="J1377" s="67">
        <v>44819</v>
      </c>
    </row>
    <row r="1378" spans="4:10" ht="15.6" customHeight="1">
      <c r="D1378" s="37">
        <v>1376</v>
      </c>
      <c r="E1378" s="38">
        <v>3855</v>
      </c>
      <c r="F1378" s="39" t="s">
        <v>10654</v>
      </c>
      <c r="G1378" s="39" t="s">
        <v>8555</v>
      </c>
      <c r="H1378" s="39" t="s">
        <v>9660</v>
      </c>
      <c r="I1378" s="38">
        <v>2</v>
      </c>
      <c r="J1378" s="67">
        <v>44819</v>
      </c>
    </row>
    <row r="1379" spans="4:10" ht="15.6" customHeight="1">
      <c r="D1379" s="37">
        <v>1377</v>
      </c>
      <c r="E1379" s="38">
        <v>4822</v>
      </c>
      <c r="F1379" s="39" t="s">
        <v>10655</v>
      </c>
      <c r="G1379" s="39" t="s">
        <v>8546</v>
      </c>
      <c r="H1379" s="39" t="s">
        <v>8677</v>
      </c>
      <c r="I1379" s="38">
        <v>2</v>
      </c>
      <c r="J1379" s="67">
        <v>44819</v>
      </c>
    </row>
    <row r="1380" spans="4:10" ht="15.6" customHeight="1">
      <c r="D1380" s="37">
        <v>1378</v>
      </c>
      <c r="E1380" s="38">
        <v>4421</v>
      </c>
      <c r="F1380" s="39" t="s">
        <v>10656</v>
      </c>
      <c r="G1380" s="39" t="s">
        <v>8546</v>
      </c>
      <c r="H1380" s="39" t="s">
        <v>10657</v>
      </c>
      <c r="I1380" s="38">
        <v>2</v>
      </c>
      <c r="J1380" s="67">
        <v>44819</v>
      </c>
    </row>
    <row r="1381" spans="4:10" ht="15.6" customHeight="1">
      <c r="D1381" s="37">
        <v>1379</v>
      </c>
      <c r="E1381" s="38">
        <v>4704</v>
      </c>
      <c r="F1381" s="39" t="s">
        <v>10658</v>
      </c>
      <c r="G1381" s="39" t="s">
        <v>8583</v>
      </c>
      <c r="H1381" s="39" t="s">
        <v>10184</v>
      </c>
      <c r="I1381" s="38">
        <v>2</v>
      </c>
      <c r="J1381" s="67">
        <v>44819</v>
      </c>
    </row>
    <row r="1382" spans="4:10" ht="15.6" customHeight="1">
      <c r="D1382" s="37">
        <v>1380</v>
      </c>
      <c r="E1382" s="38">
        <v>4231</v>
      </c>
      <c r="F1382" s="39" t="s">
        <v>10659</v>
      </c>
      <c r="G1382" s="39" t="s">
        <v>8583</v>
      </c>
      <c r="H1382" s="39" t="s">
        <v>10184</v>
      </c>
      <c r="I1382" s="38">
        <v>2</v>
      </c>
      <c r="J1382" s="67">
        <v>44819</v>
      </c>
    </row>
    <row r="1383" spans="4:10" ht="15.6" customHeight="1">
      <c r="D1383" s="37">
        <v>1381</v>
      </c>
      <c r="E1383" s="38">
        <v>4897</v>
      </c>
      <c r="F1383" s="39" t="s">
        <v>10660</v>
      </c>
      <c r="G1383" s="39" t="s">
        <v>8583</v>
      </c>
      <c r="H1383" s="39" t="s">
        <v>10661</v>
      </c>
      <c r="I1383" s="38">
        <v>2</v>
      </c>
      <c r="J1383" s="67">
        <v>44820</v>
      </c>
    </row>
    <row r="1384" spans="4:10" ht="15.6" customHeight="1">
      <c r="D1384" s="37">
        <v>1382</v>
      </c>
      <c r="E1384" s="38">
        <v>3966</v>
      </c>
      <c r="F1384" s="39" t="s">
        <v>10662</v>
      </c>
      <c r="G1384" s="39" t="s">
        <v>8525</v>
      </c>
      <c r="H1384" s="39" t="s">
        <v>9027</v>
      </c>
      <c r="I1384" s="38">
        <v>2</v>
      </c>
      <c r="J1384" s="67">
        <v>44820</v>
      </c>
    </row>
    <row r="1385" spans="4:10" ht="15.6" customHeight="1">
      <c r="D1385" s="37">
        <v>1383</v>
      </c>
      <c r="E1385" s="38">
        <v>3936</v>
      </c>
      <c r="F1385" s="39" t="s">
        <v>10663</v>
      </c>
      <c r="G1385" s="39" t="s">
        <v>8525</v>
      </c>
      <c r="H1385" s="39" t="s">
        <v>8538</v>
      </c>
      <c r="I1385" s="38">
        <v>3</v>
      </c>
      <c r="J1385" s="67">
        <v>44820</v>
      </c>
    </row>
    <row r="1386" spans="4:10" ht="15.6" customHeight="1">
      <c r="D1386" s="37">
        <v>1384</v>
      </c>
      <c r="E1386" s="38">
        <v>3625</v>
      </c>
      <c r="F1386" s="39" t="s">
        <v>10664</v>
      </c>
      <c r="G1386" s="39" t="s">
        <v>8525</v>
      </c>
      <c r="H1386" s="39" t="s">
        <v>8538</v>
      </c>
      <c r="I1386" s="38">
        <v>2</v>
      </c>
      <c r="J1386" s="67">
        <v>44820</v>
      </c>
    </row>
    <row r="1387" spans="4:10" ht="15.6" customHeight="1">
      <c r="D1387" s="37">
        <v>1385</v>
      </c>
      <c r="E1387" s="38">
        <v>4745</v>
      </c>
      <c r="F1387" s="39" t="s">
        <v>10665</v>
      </c>
      <c r="G1387" s="39" t="s">
        <v>8555</v>
      </c>
      <c r="H1387" s="39" t="s">
        <v>9660</v>
      </c>
      <c r="I1387" s="38">
        <v>2</v>
      </c>
      <c r="J1387" s="67">
        <v>44820</v>
      </c>
    </row>
    <row r="1388" spans="4:10" ht="15.6" customHeight="1">
      <c r="D1388" s="37">
        <v>1386</v>
      </c>
      <c r="E1388" s="38">
        <v>4387</v>
      </c>
      <c r="F1388" s="39" t="s">
        <v>8617</v>
      </c>
      <c r="G1388" s="39" t="s">
        <v>8555</v>
      </c>
      <c r="H1388" s="39" t="s">
        <v>9660</v>
      </c>
      <c r="I1388" s="38">
        <v>3</v>
      </c>
      <c r="J1388" s="67">
        <v>44820</v>
      </c>
    </row>
    <row r="1389" spans="4:10" ht="15.6" customHeight="1">
      <c r="D1389" s="37">
        <v>1387</v>
      </c>
      <c r="E1389" s="38">
        <v>4375</v>
      </c>
      <c r="F1389" s="39" t="s">
        <v>10666</v>
      </c>
      <c r="G1389" s="39" t="s">
        <v>8546</v>
      </c>
      <c r="H1389" s="39" t="s">
        <v>9058</v>
      </c>
      <c r="I1389" s="38">
        <v>3</v>
      </c>
      <c r="J1389" s="67">
        <v>44820</v>
      </c>
    </row>
    <row r="1390" spans="4:10" ht="15.6" customHeight="1">
      <c r="D1390" s="37">
        <v>1388</v>
      </c>
      <c r="E1390" s="38">
        <v>4274</v>
      </c>
      <c r="F1390" s="39" t="s">
        <v>10667</v>
      </c>
      <c r="G1390" s="39" t="s">
        <v>8583</v>
      </c>
      <c r="H1390" s="39" t="s">
        <v>8662</v>
      </c>
      <c r="I1390" s="38">
        <v>2</v>
      </c>
      <c r="J1390" s="67">
        <v>44820</v>
      </c>
    </row>
    <row r="1391" spans="4:10" ht="15.6" customHeight="1">
      <c r="D1391" s="37">
        <v>1389</v>
      </c>
      <c r="E1391" s="38">
        <v>2265</v>
      </c>
      <c r="F1391" s="39" t="s">
        <v>10668</v>
      </c>
      <c r="G1391" s="39" t="s">
        <v>8583</v>
      </c>
      <c r="H1391" s="39" t="s">
        <v>8662</v>
      </c>
      <c r="I1391" s="38">
        <v>2</v>
      </c>
      <c r="J1391" s="67">
        <v>44820</v>
      </c>
    </row>
    <row r="1392" spans="4:10" ht="15.6" customHeight="1">
      <c r="D1392" s="37">
        <v>1390</v>
      </c>
      <c r="E1392" s="38">
        <v>4308</v>
      </c>
      <c r="F1392" s="39" t="s">
        <v>10669</v>
      </c>
      <c r="G1392" s="39" t="s">
        <v>7158</v>
      </c>
      <c r="H1392" s="39" t="s">
        <v>10226</v>
      </c>
      <c r="I1392" s="38">
        <v>2</v>
      </c>
      <c r="J1392" s="67">
        <v>44820</v>
      </c>
    </row>
    <row r="1393" spans="4:10" ht="15.6" customHeight="1">
      <c r="D1393" s="37">
        <v>1391</v>
      </c>
      <c r="E1393" s="38">
        <v>3788</v>
      </c>
      <c r="F1393" s="39" t="s">
        <v>10670</v>
      </c>
      <c r="G1393" s="39" t="s">
        <v>7158</v>
      </c>
      <c r="H1393" s="39" t="s">
        <v>8721</v>
      </c>
      <c r="I1393" s="38">
        <v>2</v>
      </c>
      <c r="J1393" s="67">
        <v>44823</v>
      </c>
    </row>
    <row r="1394" spans="4:10" ht="15.6" customHeight="1">
      <c r="D1394" s="37">
        <v>1392</v>
      </c>
      <c r="E1394" s="38">
        <v>3822</v>
      </c>
      <c r="F1394" s="39" t="s">
        <v>10671</v>
      </c>
      <c r="G1394" s="39" t="s">
        <v>7158</v>
      </c>
      <c r="H1394" s="39" t="s">
        <v>8721</v>
      </c>
      <c r="I1394" s="38">
        <v>3</v>
      </c>
      <c r="J1394" s="67">
        <v>44823</v>
      </c>
    </row>
    <row r="1395" spans="4:10" ht="15.6" customHeight="1">
      <c r="D1395" s="37">
        <v>1393</v>
      </c>
      <c r="E1395" s="38">
        <v>2284</v>
      </c>
      <c r="F1395" s="39" t="s">
        <v>10672</v>
      </c>
      <c r="G1395" s="39" t="s">
        <v>8525</v>
      </c>
      <c r="H1395" s="39" t="s">
        <v>8538</v>
      </c>
      <c r="I1395" s="38">
        <v>2</v>
      </c>
      <c r="J1395" s="67">
        <v>44823</v>
      </c>
    </row>
    <row r="1396" spans="4:10" ht="15.6" customHeight="1">
      <c r="D1396" s="37">
        <v>1394</v>
      </c>
      <c r="E1396" s="38">
        <v>3768</v>
      </c>
      <c r="F1396" s="39" t="s">
        <v>10673</v>
      </c>
      <c r="G1396" s="39" t="s">
        <v>8525</v>
      </c>
      <c r="H1396" s="39" t="s">
        <v>8538</v>
      </c>
      <c r="I1396" s="38">
        <v>2</v>
      </c>
      <c r="J1396" s="67">
        <v>44823</v>
      </c>
    </row>
    <row r="1397" spans="4:10" ht="15.6" customHeight="1">
      <c r="D1397" s="37">
        <v>1395</v>
      </c>
      <c r="E1397" s="38">
        <v>4048</v>
      </c>
      <c r="F1397" s="39" t="s">
        <v>10674</v>
      </c>
      <c r="G1397" s="39" t="s">
        <v>8564</v>
      </c>
      <c r="H1397" s="39" t="s">
        <v>9443</v>
      </c>
      <c r="I1397" s="38">
        <v>2</v>
      </c>
      <c r="J1397" s="67">
        <v>44823</v>
      </c>
    </row>
    <row r="1398" spans="4:10" ht="15.6" customHeight="1">
      <c r="D1398" s="37">
        <v>1396</v>
      </c>
      <c r="E1398" s="38">
        <v>4766</v>
      </c>
      <c r="F1398" s="39" t="s">
        <v>10675</v>
      </c>
      <c r="G1398" s="39" t="s">
        <v>8564</v>
      </c>
      <c r="H1398" s="39" t="s">
        <v>9443</v>
      </c>
      <c r="I1398" s="38">
        <v>2</v>
      </c>
      <c r="J1398" s="67">
        <v>44823</v>
      </c>
    </row>
    <row r="1399" spans="4:10" ht="15.6" customHeight="1">
      <c r="D1399" s="37">
        <v>1397</v>
      </c>
      <c r="E1399" s="38">
        <v>2297</v>
      </c>
      <c r="F1399" s="39" t="s">
        <v>10676</v>
      </c>
      <c r="G1399" s="39" t="s">
        <v>8564</v>
      </c>
      <c r="H1399" s="39" t="s">
        <v>9443</v>
      </c>
      <c r="I1399" s="38">
        <v>2</v>
      </c>
      <c r="J1399" s="67">
        <v>44823</v>
      </c>
    </row>
    <row r="1400" spans="4:10" ht="15.6" customHeight="1">
      <c r="D1400" s="37">
        <v>1398</v>
      </c>
      <c r="E1400" s="38">
        <v>3757</v>
      </c>
      <c r="F1400" s="39" t="s">
        <v>10677</v>
      </c>
      <c r="G1400" s="39" t="s">
        <v>8644</v>
      </c>
      <c r="H1400" s="39" t="s">
        <v>8637</v>
      </c>
      <c r="I1400" s="38">
        <v>3</v>
      </c>
      <c r="J1400" s="67">
        <v>44823</v>
      </c>
    </row>
    <row r="1401" spans="4:10" ht="15.6" customHeight="1">
      <c r="D1401" s="37">
        <v>1399</v>
      </c>
      <c r="E1401" s="38">
        <v>4356</v>
      </c>
      <c r="F1401" s="39" t="s">
        <v>10678</v>
      </c>
      <c r="G1401" s="39" t="s">
        <v>8644</v>
      </c>
      <c r="H1401" s="39" t="s">
        <v>8637</v>
      </c>
      <c r="I1401" s="38">
        <v>3</v>
      </c>
      <c r="J1401" s="67">
        <v>44823</v>
      </c>
    </row>
    <row r="1402" spans="4:10" ht="15.6" customHeight="1">
      <c r="D1402" s="37">
        <v>1400</v>
      </c>
      <c r="E1402" s="38">
        <v>4995</v>
      </c>
      <c r="F1402" s="39" t="s">
        <v>10679</v>
      </c>
      <c r="G1402" s="39" t="s">
        <v>8619</v>
      </c>
      <c r="H1402" s="39" t="s">
        <v>9234</v>
      </c>
      <c r="I1402" s="38">
        <v>2</v>
      </c>
      <c r="J1402" s="67">
        <v>44823</v>
      </c>
    </row>
    <row r="1403" spans="4:10" ht="15.6" customHeight="1">
      <c r="D1403" s="37">
        <v>1401</v>
      </c>
      <c r="E1403" s="38">
        <v>4409</v>
      </c>
      <c r="F1403" s="39" t="s">
        <v>10680</v>
      </c>
      <c r="G1403" s="39" t="s">
        <v>8619</v>
      </c>
      <c r="H1403" s="39" t="s">
        <v>9234</v>
      </c>
      <c r="I1403" s="38">
        <v>2</v>
      </c>
      <c r="J1403" s="67">
        <v>44823</v>
      </c>
    </row>
    <row r="1404" spans="4:10" ht="15.6" customHeight="1">
      <c r="D1404" s="37">
        <v>1402</v>
      </c>
      <c r="E1404" s="38">
        <v>3883</v>
      </c>
      <c r="F1404" s="39" t="s">
        <v>2556</v>
      </c>
      <c r="G1404" s="39" t="s">
        <v>7158</v>
      </c>
      <c r="H1404" s="39" t="s">
        <v>15</v>
      </c>
      <c r="I1404" s="38">
        <v>3</v>
      </c>
      <c r="J1404" s="67">
        <v>44824</v>
      </c>
    </row>
    <row r="1405" spans="4:10" ht="15.6" customHeight="1">
      <c r="D1405" s="37">
        <v>1403</v>
      </c>
      <c r="E1405" s="38">
        <v>3941</v>
      </c>
      <c r="F1405" s="39" t="s">
        <v>2471</v>
      </c>
      <c r="G1405" s="39" t="s">
        <v>7158</v>
      </c>
      <c r="H1405" s="39" t="s">
        <v>16</v>
      </c>
      <c r="I1405" s="38">
        <v>3</v>
      </c>
      <c r="J1405" s="67">
        <v>44824</v>
      </c>
    </row>
    <row r="1406" spans="4:10" ht="15.6" customHeight="1">
      <c r="D1406" s="37">
        <v>1404</v>
      </c>
      <c r="E1406" s="38">
        <v>3509</v>
      </c>
      <c r="F1406" s="39" t="s">
        <v>10681</v>
      </c>
      <c r="G1406" s="39" t="s">
        <v>8525</v>
      </c>
      <c r="H1406" s="39" t="s">
        <v>154</v>
      </c>
      <c r="I1406" s="38">
        <v>2</v>
      </c>
      <c r="J1406" s="67">
        <v>44824</v>
      </c>
    </row>
    <row r="1407" spans="4:10" ht="15.6" customHeight="1">
      <c r="D1407" s="37">
        <v>1405</v>
      </c>
      <c r="E1407" s="38">
        <v>3471</v>
      </c>
      <c r="F1407" s="39" t="s">
        <v>10682</v>
      </c>
      <c r="G1407" s="39" t="s">
        <v>8525</v>
      </c>
      <c r="H1407" s="39" t="s">
        <v>154</v>
      </c>
      <c r="I1407" s="38">
        <v>2</v>
      </c>
      <c r="J1407" s="67">
        <v>44824</v>
      </c>
    </row>
    <row r="1408" spans="4:10" ht="15.6" customHeight="1">
      <c r="D1408" s="37">
        <v>1406</v>
      </c>
      <c r="E1408" s="38">
        <v>4960</v>
      </c>
      <c r="F1408" s="39" t="s">
        <v>8543</v>
      </c>
      <c r="G1408" s="39" t="s">
        <v>8555</v>
      </c>
      <c r="H1408" s="39" t="s">
        <v>9652</v>
      </c>
      <c r="I1408" s="38">
        <v>2</v>
      </c>
      <c r="J1408" s="67">
        <v>44824</v>
      </c>
    </row>
    <row r="1409" spans="4:10" ht="15.6" customHeight="1">
      <c r="D1409" s="37">
        <v>1407</v>
      </c>
      <c r="E1409" s="38">
        <v>2762</v>
      </c>
      <c r="F1409" s="39" t="s">
        <v>10683</v>
      </c>
      <c r="G1409" s="39" t="s">
        <v>8555</v>
      </c>
      <c r="H1409" s="39" t="s">
        <v>9652</v>
      </c>
      <c r="I1409" s="38">
        <v>2</v>
      </c>
      <c r="J1409" s="67">
        <v>44824</v>
      </c>
    </row>
    <row r="1410" spans="4:10" ht="15.6" customHeight="1">
      <c r="D1410" s="37">
        <v>1408</v>
      </c>
      <c r="E1410" s="38">
        <v>4181</v>
      </c>
      <c r="F1410" s="39" t="s">
        <v>10684</v>
      </c>
      <c r="G1410" s="39" t="s">
        <v>8644</v>
      </c>
      <c r="H1410" s="39" t="s">
        <v>10426</v>
      </c>
      <c r="I1410" s="38">
        <v>2</v>
      </c>
      <c r="J1410" s="67">
        <v>44824</v>
      </c>
    </row>
    <row r="1411" spans="4:10" ht="15.6" customHeight="1">
      <c r="D1411" s="37">
        <v>1409</v>
      </c>
      <c r="E1411" s="38">
        <v>4446</v>
      </c>
      <c r="F1411" s="39" t="s">
        <v>10685</v>
      </c>
      <c r="G1411" s="39" t="s">
        <v>8644</v>
      </c>
      <c r="H1411" s="39" t="s">
        <v>10426</v>
      </c>
      <c r="I1411" s="38">
        <v>2</v>
      </c>
      <c r="J1411" s="67">
        <v>44824</v>
      </c>
    </row>
    <row r="1412" spans="4:10" ht="15.6" customHeight="1">
      <c r="D1412" s="37">
        <v>1410</v>
      </c>
      <c r="E1412" s="38">
        <v>4410</v>
      </c>
      <c r="F1412" s="39" t="s">
        <v>10686</v>
      </c>
      <c r="G1412" s="39" t="s">
        <v>8619</v>
      </c>
      <c r="H1412" s="39" t="s">
        <v>9862</v>
      </c>
      <c r="I1412" s="38">
        <v>2</v>
      </c>
      <c r="J1412" s="67">
        <v>44824</v>
      </c>
    </row>
    <row r="1413" spans="4:10" ht="15.6" customHeight="1">
      <c r="D1413" s="37">
        <v>1411</v>
      </c>
      <c r="E1413" s="38">
        <v>4653</v>
      </c>
      <c r="F1413" s="39" t="s">
        <v>10687</v>
      </c>
      <c r="G1413" s="39" t="s">
        <v>8609</v>
      </c>
      <c r="H1413" s="39" t="s">
        <v>10688</v>
      </c>
      <c r="I1413" s="38">
        <v>2</v>
      </c>
      <c r="J1413" s="67">
        <v>44824</v>
      </c>
    </row>
    <row r="1414" spans="4:10" ht="15.6" customHeight="1">
      <c r="D1414" s="37">
        <v>1412</v>
      </c>
      <c r="E1414" s="38">
        <v>3683</v>
      </c>
      <c r="F1414" s="39" t="s">
        <v>10689</v>
      </c>
      <c r="G1414" s="39" t="s">
        <v>8525</v>
      </c>
      <c r="H1414" s="39" t="s">
        <v>8612</v>
      </c>
      <c r="I1414" s="38">
        <v>3</v>
      </c>
      <c r="J1414" s="67">
        <v>44825</v>
      </c>
    </row>
    <row r="1415" spans="4:10" ht="15.6" customHeight="1">
      <c r="D1415" s="37">
        <v>1413</v>
      </c>
      <c r="E1415" s="38">
        <v>3918</v>
      </c>
      <c r="F1415" s="39" t="s">
        <v>10690</v>
      </c>
      <c r="G1415" s="39" t="s">
        <v>8572</v>
      </c>
      <c r="H1415" s="39" t="s">
        <v>9626</v>
      </c>
      <c r="I1415" s="38">
        <v>3</v>
      </c>
      <c r="J1415" s="67">
        <v>44825</v>
      </c>
    </row>
    <row r="1416" spans="4:10" ht="15.6" customHeight="1">
      <c r="D1416" s="37">
        <v>1414</v>
      </c>
      <c r="E1416" s="38">
        <v>3919</v>
      </c>
      <c r="F1416" s="39" t="s">
        <v>10691</v>
      </c>
      <c r="G1416" s="39" t="s">
        <v>8572</v>
      </c>
      <c r="H1416" s="39" t="s">
        <v>9626</v>
      </c>
      <c r="I1416" s="38">
        <v>3</v>
      </c>
      <c r="J1416" s="67">
        <v>44825</v>
      </c>
    </row>
    <row r="1417" spans="4:10" ht="15.6" customHeight="1">
      <c r="D1417" s="37">
        <v>1415</v>
      </c>
      <c r="E1417" s="38">
        <v>4641</v>
      </c>
      <c r="F1417" s="39" t="s">
        <v>10692</v>
      </c>
      <c r="G1417" s="39" t="s">
        <v>8572</v>
      </c>
      <c r="H1417" s="39" t="s">
        <v>9626</v>
      </c>
      <c r="I1417" s="38">
        <v>2</v>
      </c>
      <c r="J1417" s="67">
        <v>44825</v>
      </c>
    </row>
    <row r="1418" spans="4:10" ht="15.6" customHeight="1">
      <c r="D1418" s="37">
        <v>1416</v>
      </c>
      <c r="E1418" s="38">
        <v>4724</v>
      </c>
      <c r="F1418" s="39" t="s">
        <v>10693</v>
      </c>
      <c r="G1418" s="39" t="s">
        <v>8644</v>
      </c>
      <c r="H1418" s="39" t="s">
        <v>8637</v>
      </c>
      <c r="I1418" s="38">
        <v>3</v>
      </c>
      <c r="J1418" s="67">
        <v>44825</v>
      </c>
    </row>
    <row r="1419" spans="4:10" ht="15.6" customHeight="1">
      <c r="D1419" s="37">
        <v>1417</v>
      </c>
      <c r="E1419" s="38">
        <v>3350</v>
      </c>
      <c r="F1419" s="39" t="s">
        <v>10694</v>
      </c>
      <c r="G1419" s="39" t="s">
        <v>8583</v>
      </c>
      <c r="H1419" s="39" t="s">
        <v>8584</v>
      </c>
      <c r="I1419" s="38">
        <v>2</v>
      </c>
      <c r="J1419" s="67">
        <v>44825</v>
      </c>
    </row>
    <row r="1420" spans="4:10" ht="15.6" customHeight="1">
      <c r="D1420" s="37">
        <v>1418</v>
      </c>
      <c r="E1420" s="38">
        <v>3871</v>
      </c>
      <c r="F1420" s="39" t="s">
        <v>10695</v>
      </c>
      <c r="G1420" s="39" t="s">
        <v>8581</v>
      </c>
      <c r="H1420" s="39" t="s">
        <v>10355</v>
      </c>
      <c r="I1420" s="38">
        <v>3</v>
      </c>
      <c r="J1420" s="67">
        <v>44825</v>
      </c>
    </row>
    <row r="1421" spans="4:10" ht="15.6" customHeight="1">
      <c r="D1421" s="37">
        <v>1419</v>
      </c>
      <c r="E1421" s="38">
        <v>3225</v>
      </c>
      <c r="F1421" s="39" t="s">
        <v>10696</v>
      </c>
      <c r="G1421" s="39" t="s">
        <v>8525</v>
      </c>
      <c r="H1421" s="39" t="s">
        <v>8602</v>
      </c>
      <c r="I1421" s="38">
        <v>2</v>
      </c>
      <c r="J1421" s="67">
        <v>44826</v>
      </c>
    </row>
    <row r="1422" spans="4:10" ht="15.6" customHeight="1">
      <c r="D1422" s="37">
        <v>1420</v>
      </c>
      <c r="E1422" s="38">
        <v>3851</v>
      </c>
      <c r="F1422" s="39" t="s">
        <v>8349</v>
      </c>
      <c r="G1422" s="39" t="s">
        <v>7158</v>
      </c>
      <c r="H1422" s="39" t="s">
        <v>11</v>
      </c>
      <c r="I1422" s="38">
        <v>2</v>
      </c>
      <c r="J1422" s="67">
        <v>44826</v>
      </c>
    </row>
    <row r="1423" spans="4:10" ht="15.6" customHeight="1">
      <c r="D1423" s="37">
        <v>1421</v>
      </c>
      <c r="E1423" s="38">
        <v>4929</v>
      </c>
      <c r="F1423" s="39" t="s">
        <v>10697</v>
      </c>
      <c r="G1423" s="39" t="s">
        <v>8528</v>
      </c>
      <c r="H1423" s="39" t="s">
        <v>10698</v>
      </c>
      <c r="I1423" s="38">
        <v>5</v>
      </c>
      <c r="J1423" s="67">
        <v>44826</v>
      </c>
    </row>
    <row r="1424" spans="4:10" ht="15.6" customHeight="1">
      <c r="D1424" s="37">
        <v>1422</v>
      </c>
      <c r="E1424" s="38">
        <v>4570</v>
      </c>
      <c r="F1424" s="39" t="s">
        <v>10699</v>
      </c>
      <c r="G1424" s="39" t="s">
        <v>8555</v>
      </c>
      <c r="H1424" s="39" t="s">
        <v>8628</v>
      </c>
      <c r="I1424" s="38">
        <v>2</v>
      </c>
      <c r="J1424" s="67">
        <v>44826</v>
      </c>
    </row>
    <row r="1425" spans="4:10" ht="15.6" customHeight="1">
      <c r="D1425" s="37">
        <v>1423</v>
      </c>
      <c r="E1425" s="38">
        <v>3917</v>
      </c>
      <c r="F1425" s="39" t="s">
        <v>8553</v>
      </c>
      <c r="G1425" s="39" t="s">
        <v>8555</v>
      </c>
      <c r="H1425" s="39" t="s">
        <v>8628</v>
      </c>
      <c r="I1425" s="38">
        <v>2</v>
      </c>
      <c r="J1425" s="67">
        <v>44826</v>
      </c>
    </row>
    <row r="1426" spans="4:10" ht="15.6" customHeight="1">
      <c r="D1426" s="37">
        <v>1424</v>
      </c>
      <c r="E1426" s="38">
        <v>4198</v>
      </c>
      <c r="F1426" s="39" t="s">
        <v>10700</v>
      </c>
      <c r="G1426" s="39" t="s">
        <v>8555</v>
      </c>
      <c r="H1426" s="39" t="s">
        <v>8628</v>
      </c>
      <c r="I1426" s="38">
        <v>3</v>
      </c>
      <c r="J1426" s="67">
        <v>44826</v>
      </c>
    </row>
    <row r="1427" spans="4:10" ht="15.6" customHeight="1">
      <c r="D1427" s="37">
        <v>1425</v>
      </c>
      <c r="E1427" s="38">
        <v>4750</v>
      </c>
      <c r="F1427" s="39" t="s">
        <v>10701</v>
      </c>
      <c r="G1427" s="39" t="s">
        <v>8660</v>
      </c>
      <c r="H1427" s="39" t="s">
        <v>10307</v>
      </c>
      <c r="I1427" s="38">
        <v>2</v>
      </c>
      <c r="J1427" s="67">
        <v>44826</v>
      </c>
    </row>
    <row r="1428" spans="4:10" ht="15.6" customHeight="1">
      <c r="D1428" s="37">
        <v>1426</v>
      </c>
      <c r="E1428" s="38">
        <v>4119</v>
      </c>
      <c r="F1428" s="39" t="s">
        <v>9278</v>
      </c>
      <c r="G1428" s="39" t="s">
        <v>8619</v>
      </c>
      <c r="H1428" s="39" t="s">
        <v>10702</v>
      </c>
      <c r="I1428" s="38">
        <v>6</v>
      </c>
      <c r="J1428" s="67">
        <v>44826</v>
      </c>
    </row>
    <row r="1429" spans="4:10" ht="15.6" customHeight="1">
      <c r="D1429" s="37">
        <v>1427</v>
      </c>
      <c r="E1429" s="38">
        <v>4268</v>
      </c>
      <c r="F1429" s="39" t="s">
        <v>10703</v>
      </c>
      <c r="G1429" s="39" t="s">
        <v>8528</v>
      </c>
      <c r="H1429" s="39" t="s">
        <v>10203</v>
      </c>
      <c r="I1429" s="38">
        <v>2</v>
      </c>
      <c r="J1429" s="67">
        <v>44827</v>
      </c>
    </row>
    <row r="1430" spans="4:10" ht="15.6" customHeight="1">
      <c r="D1430" s="37">
        <v>1428</v>
      </c>
      <c r="E1430" s="38">
        <v>3563</v>
      </c>
      <c r="F1430" s="39" t="s">
        <v>10704</v>
      </c>
      <c r="G1430" s="39" t="s">
        <v>8528</v>
      </c>
      <c r="H1430" s="39" t="s">
        <v>10203</v>
      </c>
      <c r="I1430" s="38">
        <v>2</v>
      </c>
      <c r="J1430" s="67">
        <v>44827</v>
      </c>
    </row>
    <row r="1431" spans="4:10" ht="15.6" customHeight="1">
      <c r="D1431" s="37">
        <v>1429</v>
      </c>
      <c r="E1431" s="38">
        <v>3685</v>
      </c>
      <c r="F1431" s="39" t="s">
        <v>10705</v>
      </c>
      <c r="G1431" s="39" t="s">
        <v>8525</v>
      </c>
      <c r="H1431" s="39" t="s">
        <v>8612</v>
      </c>
      <c r="I1431" s="38">
        <v>2</v>
      </c>
      <c r="J1431" s="67">
        <v>44827</v>
      </c>
    </row>
    <row r="1432" spans="4:10" ht="15.6" customHeight="1">
      <c r="D1432" s="37">
        <v>1430</v>
      </c>
      <c r="E1432" s="68">
        <v>3939</v>
      </c>
      <c r="F1432" s="39" t="s">
        <v>10706</v>
      </c>
      <c r="G1432" s="39" t="s">
        <v>8555</v>
      </c>
      <c r="H1432" s="39" t="s">
        <v>9322</v>
      </c>
      <c r="I1432" s="38">
        <v>3</v>
      </c>
      <c r="J1432" s="67">
        <v>44827</v>
      </c>
    </row>
    <row r="1433" spans="4:10" ht="15.6" customHeight="1">
      <c r="D1433" s="37">
        <v>1431</v>
      </c>
      <c r="E1433" s="68">
        <v>4712</v>
      </c>
      <c r="F1433" s="39" t="s">
        <v>10707</v>
      </c>
      <c r="G1433" s="39" t="s">
        <v>8555</v>
      </c>
      <c r="H1433" s="39" t="s">
        <v>9322</v>
      </c>
      <c r="I1433" s="38">
        <v>2</v>
      </c>
      <c r="J1433" s="67">
        <v>44827</v>
      </c>
    </row>
    <row r="1434" spans="4:10" ht="15.6" customHeight="1">
      <c r="D1434" s="37">
        <v>1432</v>
      </c>
      <c r="E1434" s="68">
        <v>4045</v>
      </c>
      <c r="F1434" s="39" t="s">
        <v>10708</v>
      </c>
      <c r="G1434" s="39" t="s">
        <v>8555</v>
      </c>
      <c r="H1434" s="39" t="s">
        <v>9322</v>
      </c>
      <c r="I1434" s="38">
        <v>2</v>
      </c>
      <c r="J1434" s="67">
        <v>44827</v>
      </c>
    </row>
    <row r="1435" spans="4:10" ht="15.6" customHeight="1">
      <c r="D1435" s="37">
        <v>1433</v>
      </c>
      <c r="E1435" s="38">
        <v>2257</v>
      </c>
      <c r="F1435" s="39" t="s">
        <v>10709</v>
      </c>
      <c r="G1435" s="39" t="s">
        <v>8660</v>
      </c>
      <c r="H1435" s="39" t="s">
        <v>10307</v>
      </c>
      <c r="I1435" s="38">
        <v>2</v>
      </c>
      <c r="J1435" s="67">
        <v>44827</v>
      </c>
    </row>
    <row r="1436" spans="4:10" ht="15.6" customHeight="1">
      <c r="D1436" s="37">
        <v>1434</v>
      </c>
      <c r="E1436" s="38">
        <v>4846</v>
      </c>
      <c r="F1436" s="39" t="s">
        <v>10710</v>
      </c>
      <c r="G1436" s="39" t="s">
        <v>8583</v>
      </c>
      <c r="H1436" s="39" t="s">
        <v>8584</v>
      </c>
      <c r="I1436" s="38">
        <v>2</v>
      </c>
      <c r="J1436" s="67">
        <v>44827</v>
      </c>
    </row>
    <row r="1437" spans="4:10" ht="15.6" customHeight="1">
      <c r="D1437" s="37">
        <v>1435</v>
      </c>
      <c r="E1437" s="38">
        <v>4252</v>
      </c>
      <c r="F1437" s="39" t="s">
        <v>10711</v>
      </c>
      <c r="G1437" s="39" t="s">
        <v>8583</v>
      </c>
      <c r="H1437" s="39" t="s">
        <v>8584</v>
      </c>
      <c r="I1437" s="38">
        <v>3</v>
      </c>
      <c r="J1437" s="67">
        <v>44827</v>
      </c>
    </row>
    <row r="1438" spans="4:10" ht="15.6" customHeight="1">
      <c r="D1438" s="37">
        <v>1436</v>
      </c>
      <c r="E1438" s="38">
        <v>3195</v>
      </c>
      <c r="F1438" s="39" t="s">
        <v>10712</v>
      </c>
      <c r="G1438" s="39" t="s">
        <v>8546</v>
      </c>
      <c r="H1438" s="39" t="s">
        <v>8547</v>
      </c>
      <c r="I1438" s="38">
        <v>4</v>
      </c>
      <c r="J1438" s="67">
        <v>44827</v>
      </c>
    </row>
    <row r="1439" spans="4:10" ht="15.6" customHeight="1">
      <c r="D1439" s="37">
        <v>1437</v>
      </c>
      <c r="E1439" s="38">
        <v>4360</v>
      </c>
      <c r="F1439" s="39" t="s">
        <v>10713</v>
      </c>
      <c r="G1439" s="39" t="s">
        <v>8546</v>
      </c>
      <c r="H1439" s="39" t="s">
        <v>8547</v>
      </c>
      <c r="I1439" s="38">
        <v>3</v>
      </c>
      <c r="J1439" s="67">
        <v>44827</v>
      </c>
    </row>
    <row r="1440" spans="4:10" ht="15.6" customHeight="1">
      <c r="D1440" s="37">
        <v>1438</v>
      </c>
      <c r="E1440" s="38">
        <v>3714</v>
      </c>
      <c r="F1440" s="39" t="s">
        <v>10714</v>
      </c>
      <c r="G1440" s="39" t="s">
        <v>8583</v>
      </c>
      <c r="H1440" s="39" t="s">
        <v>9837</v>
      </c>
      <c r="I1440" s="38">
        <v>2</v>
      </c>
      <c r="J1440" s="67">
        <v>44830</v>
      </c>
    </row>
    <row r="1441" spans="4:10" ht="15.6" customHeight="1">
      <c r="D1441" s="37">
        <v>1439</v>
      </c>
      <c r="E1441" s="38">
        <v>3950</v>
      </c>
      <c r="F1441" s="39" t="s">
        <v>10715</v>
      </c>
      <c r="G1441" s="39" t="s">
        <v>8583</v>
      </c>
      <c r="H1441" s="39" t="s">
        <v>9603</v>
      </c>
      <c r="I1441" s="38">
        <v>2</v>
      </c>
      <c r="J1441" s="67">
        <v>44830</v>
      </c>
    </row>
    <row r="1442" spans="4:10" ht="15.6" customHeight="1">
      <c r="D1442" s="37">
        <v>1440</v>
      </c>
      <c r="E1442" s="38">
        <v>2628</v>
      </c>
      <c r="F1442" s="39" t="s">
        <v>8981</v>
      </c>
      <c r="G1442" s="39" t="s">
        <v>8555</v>
      </c>
      <c r="H1442" s="39" t="s">
        <v>9652</v>
      </c>
      <c r="I1442" s="38">
        <v>2</v>
      </c>
      <c r="J1442" s="67">
        <v>44830</v>
      </c>
    </row>
    <row r="1443" spans="4:10" ht="15.6" customHeight="1">
      <c r="D1443" s="37">
        <v>1441</v>
      </c>
      <c r="E1443" s="38">
        <v>2873</v>
      </c>
      <c r="F1443" s="39" t="s">
        <v>10716</v>
      </c>
      <c r="G1443" s="39" t="s">
        <v>8600</v>
      </c>
      <c r="H1443" s="39" t="s">
        <v>10156</v>
      </c>
      <c r="I1443" s="38">
        <v>3</v>
      </c>
      <c r="J1443" s="67">
        <v>44830</v>
      </c>
    </row>
    <row r="1444" spans="4:10" ht="15.6" customHeight="1">
      <c r="D1444" s="37">
        <v>1442</v>
      </c>
      <c r="E1444" s="38">
        <v>3392</v>
      </c>
      <c r="F1444" s="39" t="s">
        <v>10717</v>
      </c>
      <c r="G1444" s="39" t="s">
        <v>8528</v>
      </c>
      <c r="H1444" s="39" t="s">
        <v>10236</v>
      </c>
      <c r="I1444" s="38">
        <v>2</v>
      </c>
      <c r="J1444" s="67">
        <v>44830</v>
      </c>
    </row>
    <row r="1445" spans="4:10" ht="15.6" customHeight="1">
      <c r="D1445" s="37">
        <v>1443</v>
      </c>
      <c r="E1445" s="38">
        <v>4937</v>
      </c>
      <c r="F1445" s="39" t="s">
        <v>10718</v>
      </c>
      <c r="G1445" s="39" t="s">
        <v>8528</v>
      </c>
      <c r="H1445" s="39" t="s">
        <v>10236</v>
      </c>
      <c r="I1445" s="38">
        <v>2</v>
      </c>
      <c r="J1445" s="67">
        <v>44830</v>
      </c>
    </row>
    <row r="1446" spans="4:10" ht="15.6" customHeight="1">
      <c r="D1446" s="37">
        <v>1444</v>
      </c>
      <c r="E1446" s="38">
        <v>4233</v>
      </c>
      <c r="F1446" s="39" t="s">
        <v>10719</v>
      </c>
      <c r="G1446" s="39" t="s">
        <v>8555</v>
      </c>
      <c r="H1446" s="39" t="s">
        <v>8630</v>
      </c>
      <c r="I1446" s="38">
        <v>2</v>
      </c>
      <c r="J1446" s="67">
        <v>44830</v>
      </c>
    </row>
    <row r="1447" spans="4:10" ht="15.6" customHeight="1">
      <c r="D1447" s="37">
        <v>1445</v>
      </c>
      <c r="E1447" s="38">
        <v>2620</v>
      </c>
      <c r="F1447" s="39" t="s">
        <v>3516</v>
      </c>
      <c r="G1447" s="39" t="s">
        <v>8555</v>
      </c>
      <c r="H1447" s="39" t="s">
        <v>8</v>
      </c>
      <c r="I1447" s="38">
        <v>2</v>
      </c>
      <c r="J1447" s="67">
        <v>44830</v>
      </c>
    </row>
    <row r="1448" spans="4:10" ht="15.6" customHeight="1">
      <c r="D1448" s="37">
        <v>1446</v>
      </c>
      <c r="E1448" s="38">
        <v>4727</v>
      </c>
      <c r="F1448" s="39" t="s">
        <v>10720</v>
      </c>
      <c r="G1448" s="39" t="s">
        <v>8528</v>
      </c>
      <c r="H1448" s="39" t="s">
        <v>10172</v>
      </c>
      <c r="I1448" s="38">
        <v>3</v>
      </c>
      <c r="J1448" s="67">
        <v>44831</v>
      </c>
    </row>
    <row r="1449" spans="4:10" ht="15.6" customHeight="1">
      <c r="D1449" s="37">
        <v>1447</v>
      </c>
      <c r="E1449" s="38">
        <v>4607</v>
      </c>
      <c r="F1449" s="39" t="s">
        <v>10721</v>
      </c>
      <c r="G1449" s="39" t="s">
        <v>8528</v>
      </c>
      <c r="H1449" s="39" t="s">
        <v>10174</v>
      </c>
      <c r="I1449" s="38">
        <v>3</v>
      </c>
      <c r="J1449" s="67">
        <v>44831</v>
      </c>
    </row>
    <row r="1450" spans="4:10" ht="15.6" customHeight="1">
      <c r="D1450" s="37">
        <v>1448</v>
      </c>
      <c r="E1450" s="38">
        <v>4221</v>
      </c>
      <c r="F1450" s="39" t="s">
        <v>10722</v>
      </c>
      <c r="G1450" s="39" t="s">
        <v>8555</v>
      </c>
      <c r="H1450" s="39" t="s">
        <v>9651</v>
      </c>
      <c r="I1450" s="38">
        <v>3</v>
      </c>
      <c r="J1450" s="67">
        <v>44831</v>
      </c>
    </row>
    <row r="1451" spans="4:10" ht="15.6" customHeight="1">
      <c r="D1451" s="37">
        <v>1449</v>
      </c>
      <c r="E1451" s="38">
        <v>4487</v>
      </c>
      <c r="F1451" s="39" t="s">
        <v>8570</v>
      </c>
      <c r="G1451" s="39" t="s">
        <v>8555</v>
      </c>
      <c r="H1451" s="39" t="s">
        <v>9651</v>
      </c>
      <c r="I1451" s="38">
        <v>3</v>
      </c>
      <c r="J1451" s="67">
        <v>44831</v>
      </c>
    </row>
    <row r="1452" spans="4:10" ht="15.6" customHeight="1">
      <c r="D1452" s="37">
        <v>1450</v>
      </c>
      <c r="E1452" s="38">
        <v>3667</v>
      </c>
      <c r="F1452" s="39" t="s">
        <v>10723</v>
      </c>
      <c r="G1452" s="39" t="s">
        <v>8583</v>
      </c>
      <c r="H1452" s="39" t="s">
        <v>10724</v>
      </c>
      <c r="I1452" s="38">
        <v>2</v>
      </c>
      <c r="J1452" s="67">
        <v>44831</v>
      </c>
    </row>
    <row r="1453" spans="4:10" ht="15.6" customHeight="1">
      <c r="D1453" s="37">
        <v>1451</v>
      </c>
      <c r="E1453" s="38">
        <v>4099</v>
      </c>
      <c r="F1453" s="39" t="s">
        <v>10725</v>
      </c>
      <c r="G1453" s="39" t="s">
        <v>8583</v>
      </c>
      <c r="H1453" s="39" t="s">
        <v>8762</v>
      </c>
      <c r="I1453" s="38">
        <v>3</v>
      </c>
      <c r="J1453" s="67">
        <v>44831</v>
      </c>
    </row>
    <row r="1454" spans="4:10" ht="15.6" customHeight="1">
      <c r="D1454" s="37">
        <v>1452</v>
      </c>
      <c r="E1454" s="38">
        <v>3617</v>
      </c>
      <c r="F1454" s="39" t="s">
        <v>9178</v>
      </c>
      <c r="G1454" s="39" t="s">
        <v>8600</v>
      </c>
      <c r="H1454" s="39" t="s">
        <v>8694</v>
      </c>
      <c r="I1454" s="38">
        <v>2</v>
      </c>
      <c r="J1454" s="67">
        <v>44832</v>
      </c>
    </row>
    <row r="1455" spans="4:10" ht="15.6" customHeight="1">
      <c r="D1455" s="37">
        <v>1453</v>
      </c>
      <c r="E1455" s="38">
        <v>4710</v>
      </c>
      <c r="F1455" s="39" t="s">
        <v>10726</v>
      </c>
      <c r="G1455" s="39" t="s">
        <v>8528</v>
      </c>
      <c r="H1455" s="39" t="s">
        <v>8529</v>
      </c>
      <c r="I1455" s="38">
        <v>3</v>
      </c>
      <c r="J1455" s="67">
        <v>44832</v>
      </c>
    </row>
    <row r="1456" spans="4:10" ht="15.6" customHeight="1">
      <c r="D1456" s="37">
        <v>1454</v>
      </c>
      <c r="E1456" s="38">
        <v>3745</v>
      </c>
      <c r="F1456" s="39" t="s">
        <v>10727</v>
      </c>
      <c r="G1456" s="39" t="s">
        <v>8564</v>
      </c>
      <c r="H1456" s="39" t="s">
        <v>8637</v>
      </c>
      <c r="I1456" s="38">
        <v>3</v>
      </c>
      <c r="J1456" s="67">
        <v>44832</v>
      </c>
    </row>
    <row r="1457" spans="4:10" ht="15.6" customHeight="1">
      <c r="D1457" s="37">
        <v>1455</v>
      </c>
      <c r="E1457" s="38">
        <v>2841</v>
      </c>
      <c r="F1457" s="39" t="s">
        <v>10728</v>
      </c>
      <c r="G1457" s="39" t="s">
        <v>8564</v>
      </c>
      <c r="H1457" s="39" t="s">
        <v>8637</v>
      </c>
      <c r="I1457" s="38">
        <v>3</v>
      </c>
      <c r="J1457" s="67">
        <v>44832</v>
      </c>
    </row>
    <row r="1458" spans="4:10" ht="15.6" customHeight="1">
      <c r="D1458" s="37">
        <v>1456</v>
      </c>
      <c r="E1458" s="38">
        <v>3143</v>
      </c>
      <c r="F1458" s="39" t="s">
        <v>10729</v>
      </c>
      <c r="G1458" s="39" t="s">
        <v>8564</v>
      </c>
      <c r="H1458" s="39" t="s">
        <v>8637</v>
      </c>
      <c r="I1458" s="38">
        <v>3</v>
      </c>
      <c r="J1458" s="67">
        <v>44832</v>
      </c>
    </row>
    <row r="1459" spans="4:10" ht="15.6" customHeight="1">
      <c r="D1459" s="37">
        <v>1457</v>
      </c>
      <c r="E1459" s="38">
        <v>4182</v>
      </c>
      <c r="F1459" s="39" t="s">
        <v>10730</v>
      </c>
      <c r="G1459" s="39" t="s">
        <v>8583</v>
      </c>
      <c r="H1459" s="39" t="s">
        <v>8762</v>
      </c>
      <c r="I1459" s="38">
        <v>2</v>
      </c>
      <c r="J1459" s="67">
        <v>44832</v>
      </c>
    </row>
    <row r="1460" spans="4:10" ht="15.6" customHeight="1">
      <c r="D1460" s="37">
        <v>1458</v>
      </c>
      <c r="E1460" s="38">
        <v>4293</v>
      </c>
      <c r="F1460" s="39" t="s">
        <v>10731</v>
      </c>
      <c r="G1460" s="39" t="s">
        <v>8583</v>
      </c>
      <c r="H1460" s="39" t="s">
        <v>8762</v>
      </c>
      <c r="I1460" s="38">
        <v>2</v>
      </c>
      <c r="J1460" s="67">
        <v>44832</v>
      </c>
    </row>
    <row r="1461" spans="4:10" ht="15.6" customHeight="1">
      <c r="D1461" s="37">
        <v>1459</v>
      </c>
      <c r="E1461" s="38">
        <v>4455</v>
      </c>
      <c r="F1461" s="39" t="s">
        <v>10732</v>
      </c>
      <c r="G1461" s="39" t="s">
        <v>8600</v>
      </c>
      <c r="H1461" s="39" t="s">
        <v>8820</v>
      </c>
      <c r="I1461" s="38">
        <v>3</v>
      </c>
      <c r="J1461" s="67">
        <v>44833</v>
      </c>
    </row>
    <row r="1462" spans="4:10" ht="15.6" customHeight="1">
      <c r="D1462" s="37">
        <v>1460</v>
      </c>
      <c r="E1462" s="38">
        <v>2260</v>
      </c>
      <c r="F1462" s="39" t="s">
        <v>10733</v>
      </c>
      <c r="G1462" s="39" t="s">
        <v>8555</v>
      </c>
      <c r="H1462" s="39" t="s">
        <v>10734</v>
      </c>
      <c r="I1462" s="38">
        <v>2</v>
      </c>
      <c r="J1462" s="67">
        <v>44833</v>
      </c>
    </row>
    <row r="1463" spans="4:10" ht="15.6" customHeight="1">
      <c r="D1463" s="37">
        <v>1461</v>
      </c>
      <c r="E1463" s="38">
        <v>4629</v>
      </c>
      <c r="F1463" s="39" t="s">
        <v>4267</v>
      </c>
      <c r="G1463" s="39" t="s">
        <v>8555</v>
      </c>
      <c r="H1463" s="39" t="s">
        <v>9</v>
      </c>
      <c r="I1463" s="38">
        <v>2</v>
      </c>
      <c r="J1463" s="67">
        <v>44833</v>
      </c>
    </row>
    <row r="1464" spans="4:10" ht="15.6" customHeight="1">
      <c r="D1464" s="37">
        <v>1462</v>
      </c>
      <c r="E1464" s="38">
        <v>3749</v>
      </c>
      <c r="F1464" s="39" t="s">
        <v>10735</v>
      </c>
      <c r="G1464" s="39" t="s">
        <v>8555</v>
      </c>
      <c r="H1464" s="39" t="s">
        <v>9</v>
      </c>
      <c r="I1464" s="38">
        <v>2</v>
      </c>
      <c r="J1464" s="67">
        <v>44833</v>
      </c>
    </row>
    <row r="1465" spans="4:10" ht="15.6" customHeight="1">
      <c r="D1465" s="37">
        <v>1463</v>
      </c>
      <c r="E1465" s="38">
        <v>4524</v>
      </c>
      <c r="F1465" s="39" t="s">
        <v>10736</v>
      </c>
      <c r="G1465" s="39" t="s">
        <v>8583</v>
      </c>
      <c r="H1465" s="39" t="s">
        <v>8762</v>
      </c>
      <c r="I1465" s="38">
        <v>2</v>
      </c>
      <c r="J1465" s="67">
        <v>44833</v>
      </c>
    </row>
    <row r="1466" spans="4:10" ht="15.6" customHeight="1">
      <c r="D1466" s="37">
        <v>1464</v>
      </c>
      <c r="E1466" s="38">
        <v>4310</v>
      </c>
      <c r="F1466" s="39" t="s">
        <v>10737</v>
      </c>
      <c r="G1466" s="39" t="s">
        <v>8583</v>
      </c>
      <c r="H1466" s="39" t="s">
        <v>9818</v>
      </c>
      <c r="I1466" s="38">
        <v>2</v>
      </c>
      <c r="J1466" s="67">
        <v>44833</v>
      </c>
    </row>
    <row r="1467" spans="4:10" ht="15.6" customHeight="1">
      <c r="D1467" s="37">
        <v>1465</v>
      </c>
      <c r="E1467" s="38">
        <v>4682</v>
      </c>
      <c r="F1467" s="39" t="s">
        <v>10738</v>
      </c>
      <c r="G1467" s="39" t="s">
        <v>8572</v>
      </c>
      <c r="H1467" s="39" t="s">
        <v>8574</v>
      </c>
      <c r="I1467" s="38">
        <v>2</v>
      </c>
      <c r="J1467" s="67">
        <v>44834</v>
      </c>
    </row>
    <row r="1468" spans="4:10" ht="15.6" customHeight="1">
      <c r="D1468" s="37">
        <v>1466</v>
      </c>
      <c r="E1468" s="38">
        <v>4286</v>
      </c>
      <c r="F1468" s="39" t="s">
        <v>10739</v>
      </c>
      <c r="G1468" s="39" t="s">
        <v>8572</v>
      </c>
      <c r="H1468" s="39" t="s">
        <v>9199</v>
      </c>
      <c r="I1468" s="38">
        <v>3</v>
      </c>
      <c r="J1468" s="67">
        <v>44834</v>
      </c>
    </row>
    <row r="1469" spans="4:10" ht="15.6" customHeight="1">
      <c r="D1469" s="37">
        <v>1467</v>
      </c>
      <c r="E1469" s="38">
        <v>3121</v>
      </c>
      <c r="F1469" s="39" t="s">
        <v>10740</v>
      </c>
      <c r="G1469" s="39" t="s">
        <v>8600</v>
      </c>
      <c r="H1469" s="39" t="s">
        <v>8694</v>
      </c>
      <c r="I1469" s="38">
        <v>3</v>
      </c>
      <c r="J1469" s="67">
        <v>44845</v>
      </c>
    </row>
    <row r="1470" spans="4:10" ht="15.6" customHeight="1">
      <c r="D1470" s="37">
        <v>1468</v>
      </c>
      <c r="E1470" s="38">
        <v>3122</v>
      </c>
      <c r="F1470" s="39" t="s">
        <v>10741</v>
      </c>
      <c r="G1470" s="39" t="s">
        <v>8600</v>
      </c>
      <c r="H1470" s="39" t="s">
        <v>8694</v>
      </c>
      <c r="I1470" s="38">
        <v>2</v>
      </c>
      <c r="J1470" s="67">
        <v>44845</v>
      </c>
    </row>
    <row r="1471" spans="4:10" ht="15.6" customHeight="1">
      <c r="D1471" s="37">
        <v>1469</v>
      </c>
      <c r="E1471" s="38">
        <v>4412</v>
      </c>
      <c r="F1471" s="39" t="s">
        <v>9155</v>
      </c>
      <c r="G1471" s="39" t="s">
        <v>7158</v>
      </c>
      <c r="H1471" s="39" t="s">
        <v>9606</v>
      </c>
      <c r="I1471" s="38">
        <v>2</v>
      </c>
      <c r="J1471" s="67">
        <v>44847</v>
      </c>
    </row>
    <row r="1472" spans="4:10" ht="15.6" customHeight="1">
      <c r="D1472" s="37">
        <v>1470</v>
      </c>
      <c r="E1472" s="38">
        <v>4767</v>
      </c>
      <c r="F1472" s="39" t="s">
        <v>10742</v>
      </c>
      <c r="G1472" s="39" t="s">
        <v>8600</v>
      </c>
      <c r="H1472" s="39" t="s">
        <v>8694</v>
      </c>
      <c r="I1472" s="38">
        <v>2</v>
      </c>
      <c r="J1472" s="67">
        <v>44848</v>
      </c>
    </row>
    <row r="1473" spans="4:10" ht="15.6" customHeight="1">
      <c r="D1473" s="37">
        <v>1471</v>
      </c>
      <c r="E1473" s="38">
        <v>4438</v>
      </c>
      <c r="F1473" s="39" t="s">
        <v>10743</v>
      </c>
      <c r="G1473" s="39" t="s">
        <v>8600</v>
      </c>
      <c r="H1473" s="39" t="s">
        <v>8820</v>
      </c>
      <c r="I1473" s="38">
        <v>2</v>
      </c>
      <c r="J1473" s="67">
        <v>44848</v>
      </c>
    </row>
    <row r="1474" spans="4:10" ht="15.6" customHeight="1">
      <c r="D1474" s="37">
        <v>1472</v>
      </c>
      <c r="E1474" s="38">
        <v>4501</v>
      </c>
      <c r="F1474" s="39" t="s">
        <v>10744</v>
      </c>
      <c r="G1474" s="39" t="s">
        <v>8583</v>
      </c>
      <c r="H1474" s="39" t="s">
        <v>9603</v>
      </c>
      <c r="I1474" s="38">
        <v>2</v>
      </c>
      <c r="J1474" s="67">
        <v>44865</v>
      </c>
    </row>
    <row r="1475" spans="4:10" ht="15.6" customHeight="1">
      <c r="D1475" s="37">
        <v>1473</v>
      </c>
      <c r="E1475" s="38">
        <v>4439</v>
      </c>
      <c r="F1475" s="39" t="s">
        <v>9146</v>
      </c>
      <c r="G1475" s="39" t="s">
        <v>8682</v>
      </c>
      <c r="H1475" s="39" t="s">
        <v>10745</v>
      </c>
      <c r="I1475" s="38">
        <v>2</v>
      </c>
      <c r="J1475" s="67">
        <v>44887</v>
      </c>
    </row>
    <row r="1476" spans="4:10" ht="15.6" customHeight="1">
      <c r="D1476" s="37">
        <v>1474</v>
      </c>
      <c r="E1476" s="38">
        <v>3340</v>
      </c>
      <c r="F1476" s="39" t="s">
        <v>10746</v>
      </c>
      <c r="G1476" s="39" t="s">
        <v>8525</v>
      </c>
      <c r="H1476" s="39" t="s">
        <v>8713</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2026-03-23T09:43:11Z</dcterms:modified>
</cp:coreProperties>
</file>