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内置4M_ROMFS" sheetId="7" r:id="rId1"/>
    <sheet name="内置4M 复用FAT_大APP" sheetId="8" r:id="rId2"/>
    <sheet name="内置4M 复用FAT_小APP" sheetId="9" r:id="rId3"/>
  </sheets>
  <calcPr calcId="144525"/>
</workbook>
</file>

<file path=xl/calcChain.xml><?xml version="1.0" encoding="utf-8"?>
<calcChain xmlns="http://schemas.openxmlformats.org/spreadsheetml/2006/main">
  <c r="L7" i="7" l="1"/>
  <c r="L6" i="7"/>
  <c r="F8" i="7"/>
  <c r="F7" i="7"/>
  <c r="F6" i="7"/>
  <c r="L6" i="9"/>
  <c r="F7" i="9"/>
  <c r="F6" i="9"/>
  <c r="F6" i="8"/>
  <c r="L6" i="8"/>
  <c r="F7" i="8"/>
  <c r="J6" i="8"/>
  <c r="C9" i="9" l="1"/>
  <c r="D9" i="9" s="1"/>
  <c r="C8" i="9"/>
  <c r="D8" i="9" s="1"/>
  <c r="C7" i="9"/>
  <c r="K6" i="9" s="1"/>
  <c r="C6" i="9"/>
  <c r="I6" i="9" s="1"/>
  <c r="C3" i="9"/>
  <c r="I3" i="9" s="1"/>
  <c r="J3" i="9" l="1"/>
  <c r="H3" i="9"/>
  <c r="J6" i="9"/>
  <c r="H6" i="9"/>
  <c r="E6" i="9"/>
  <c r="D3" i="9"/>
  <c r="K3" i="9"/>
  <c r="D7" i="9"/>
  <c r="D6" i="9"/>
  <c r="E7" i="9"/>
  <c r="E8" i="9"/>
  <c r="E6" i="7"/>
  <c r="C7" i="8" l="1"/>
  <c r="C7" i="7" l="1"/>
  <c r="I7" i="7"/>
  <c r="H7" i="7" l="1"/>
  <c r="J7" i="7"/>
  <c r="D7" i="7"/>
  <c r="K6" i="7"/>
  <c r="C9" i="8" l="1"/>
  <c r="D9" i="8" s="1"/>
  <c r="C8" i="8"/>
  <c r="K6" i="8"/>
  <c r="C6" i="8"/>
  <c r="I6" i="8" s="1"/>
  <c r="C3" i="8"/>
  <c r="I3" i="8" s="1"/>
  <c r="C10" i="7"/>
  <c r="D10" i="7" s="1"/>
  <c r="C9" i="7"/>
  <c r="D9" i="7" s="1"/>
  <c r="C8" i="7"/>
  <c r="C6" i="7"/>
  <c r="I6" i="7" s="1"/>
  <c r="C3" i="7"/>
  <c r="D3" i="7" s="1"/>
  <c r="E7" i="7" l="1"/>
  <c r="K7" i="7"/>
  <c r="E7" i="8"/>
  <c r="J3" i="8"/>
  <c r="H3" i="8"/>
  <c r="H6" i="8"/>
  <c r="D7" i="8"/>
  <c r="D3" i="8"/>
  <c r="D8" i="8"/>
  <c r="K3" i="8"/>
  <c r="D6" i="8"/>
  <c r="E6" i="8"/>
  <c r="E8" i="8"/>
  <c r="J6" i="7"/>
  <c r="H6" i="7"/>
  <c r="I3" i="7"/>
  <c r="K3" i="7"/>
  <c r="D8" i="7"/>
  <c r="D6" i="7"/>
  <c r="E8" i="7"/>
  <c r="E9" i="7"/>
  <c r="H3" i="7" l="1"/>
  <c r="J3" i="7"/>
</calcChain>
</file>

<file path=xl/sharedStrings.xml><?xml version="1.0" encoding="utf-8"?>
<sst xmlns="http://schemas.openxmlformats.org/spreadsheetml/2006/main" count="101" uniqueCount="32">
  <si>
    <t>16进制</t>
    <phoneticPr fontId="1" type="noConversion"/>
  </si>
  <si>
    <t>10进制</t>
    <phoneticPr fontId="1" type="noConversion"/>
  </si>
  <si>
    <t>逻辑地址</t>
    <phoneticPr fontId="1" type="noConversion"/>
  </si>
  <si>
    <t>备注</t>
    <phoneticPr fontId="1" type="noConversion"/>
  </si>
  <si>
    <t>bootloader</t>
  </si>
  <si>
    <t>app</t>
  </si>
  <si>
    <t>download</t>
  </si>
  <si>
    <t>StartAddr</t>
  </si>
  <si>
    <t>param2</t>
  </si>
  <si>
    <t>size</t>
    <phoneticPr fontId="1" type="noConversion"/>
  </si>
  <si>
    <t>68KB</t>
    <phoneticPr fontId="1" type="noConversion"/>
  </si>
  <si>
    <t>4KB</t>
    <phoneticPr fontId="1" type="noConversion"/>
  </si>
  <si>
    <t>KB</t>
    <phoneticPr fontId="1" type="noConversion"/>
  </si>
  <si>
    <t>分区名称</t>
    <phoneticPr fontId="1" type="noConversion"/>
  </si>
  <si>
    <t>EasyFlash</t>
    <phoneticPr fontId="1" type="noConversion"/>
  </si>
  <si>
    <t>黄色表示物理地址和逻辑地址有差异</t>
    <phoneticPr fontId="1" type="noConversion"/>
  </si>
  <si>
    <t>物理地址</t>
    <phoneticPr fontId="1" type="noConversion"/>
  </si>
  <si>
    <t>addr</t>
    <phoneticPr fontId="1" type="noConversion"/>
  </si>
  <si>
    <t>引导+拷贝</t>
    <phoneticPr fontId="1" type="noConversion"/>
  </si>
  <si>
    <t>主程序区</t>
    <phoneticPr fontId="1" type="noConversion"/>
  </si>
  <si>
    <t>bootloader用不完64KB，RF+MAC放到前面去</t>
    <phoneticPr fontId="1" type="noConversion"/>
  </si>
  <si>
    <t>fast connect</t>
    <phoneticPr fontId="1" type="noConversion"/>
  </si>
  <si>
    <t>蓝色表示最后1块默认不保护</t>
    <phoneticPr fontId="1" type="noConversion"/>
  </si>
  <si>
    <t>param1</t>
    <phoneticPr fontId="1" type="noConversion"/>
  </si>
  <si>
    <t>romfs</t>
    <phoneticPr fontId="1" type="noConversion"/>
  </si>
  <si>
    <t>3FE000</t>
    <phoneticPr fontId="1" type="noConversion"/>
  </si>
  <si>
    <t>3FF000</t>
    <phoneticPr fontId="1" type="noConversion"/>
  </si>
  <si>
    <t>2CA000</t>
    <phoneticPr fontId="1" type="noConversion"/>
  </si>
  <si>
    <t>提示音可复用，临时下载区 1232/2112(app) = 58%</t>
    <phoneticPr fontId="1" type="noConversion"/>
  </si>
  <si>
    <t>提示音可复用，临时下载区 1436/2432(app) = 59%</t>
    <phoneticPr fontId="1" type="noConversion"/>
  </si>
  <si>
    <t>提示音可复用，临时下载区大于APP，无压缩问题</t>
    <phoneticPr fontId="1" type="noConversion"/>
  </si>
  <si>
    <t>size-hex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</si>
</sst>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176" fontId="0" fillId="5" borderId="1" xfId="0" applyNumberFormat="1" applyFill="1" applyBorder="1" applyAlignment="1">
      <alignment horizontal="right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0" fontId="0" fillId="0" borderId="0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160" zoomScaleNormal="160" workbookViewId="0">
      <selection activeCell="E11" sqref="E11"/>
    </sheetView>
  </sheetViews>
  <sheetFormatPr defaultRowHeight="13.5" x14ac:dyDescent="0.15"/>
  <cols>
    <col min="1" max="1" width="10.375" style="11" customWidth="1"/>
    <col min="2" max="2" width="9.375" style="12" customWidth="1"/>
    <col min="3" max="3" width="9.25" style="14" customWidth="1"/>
    <col min="4" max="5" width="7.625" style="12" customWidth="1"/>
    <col min="6" max="6" width="8.125" style="26" customWidth="1"/>
    <col min="7" max="7" width="3.625" style="11" customWidth="1"/>
    <col min="8" max="8" width="9.375" style="13" customWidth="1"/>
    <col min="9" max="9" width="9.125" style="13" customWidth="1"/>
    <col min="10" max="10" width="9.375" style="11" customWidth="1"/>
    <col min="11" max="12" width="9" style="12"/>
    <col min="13" max="13" width="1" style="12" customWidth="1"/>
    <col min="14" max="14" width="42.875" style="11" customWidth="1"/>
  </cols>
  <sheetData>
    <row r="1" spans="1:14" x14ac:dyDescent="0.15">
      <c r="A1" s="2" t="s">
        <v>13</v>
      </c>
      <c r="B1" s="1" t="s">
        <v>7</v>
      </c>
      <c r="C1" s="9" t="s">
        <v>16</v>
      </c>
      <c r="D1" s="5"/>
      <c r="G1" s="3"/>
      <c r="H1" s="7" t="s">
        <v>7</v>
      </c>
      <c r="I1" s="9" t="s">
        <v>2</v>
      </c>
      <c r="M1" s="5"/>
      <c r="N1" s="2" t="s">
        <v>3</v>
      </c>
    </row>
    <row r="2" spans="1:14" x14ac:dyDescent="0.15">
      <c r="A2" s="2"/>
      <c r="B2" s="5" t="s">
        <v>0</v>
      </c>
      <c r="C2" s="8" t="s">
        <v>1</v>
      </c>
      <c r="D2" s="5" t="s">
        <v>17</v>
      </c>
      <c r="E2" s="5" t="s">
        <v>9</v>
      </c>
      <c r="F2" s="3" t="s">
        <v>31</v>
      </c>
      <c r="G2" s="5"/>
      <c r="H2" s="8" t="s">
        <v>0</v>
      </c>
      <c r="I2" s="8" t="s">
        <v>1</v>
      </c>
      <c r="J2" s="5" t="s">
        <v>12</v>
      </c>
      <c r="K2" s="5" t="s">
        <v>9</v>
      </c>
      <c r="L2" s="3" t="s">
        <v>31</v>
      </c>
      <c r="M2" s="1"/>
      <c r="N2" s="2"/>
    </row>
    <row r="3" spans="1:14" x14ac:dyDescent="0.15">
      <c r="A3" s="2" t="s">
        <v>4</v>
      </c>
      <c r="B3" s="1">
        <v>0</v>
      </c>
      <c r="C3" s="10">
        <f>HEX2DEC(B3)</f>
        <v>0</v>
      </c>
      <c r="D3" s="1" t="str">
        <f>C3/1024 &amp; "KB"</f>
        <v>0KB</v>
      </c>
      <c r="E3" s="1" t="s">
        <v>10</v>
      </c>
      <c r="F3" s="3"/>
      <c r="G3" s="2"/>
      <c r="H3" s="7" t="str">
        <f>DEC2HEX(I3)</f>
        <v>0</v>
      </c>
      <c r="I3" s="7">
        <f>C3*64/68</f>
        <v>0</v>
      </c>
      <c r="J3" s="17" t="str">
        <f>I3/1024 &amp; "KB"</f>
        <v>0KB</v>
      </c>
      <c r="K3" s="7" t="str">
        <f>(C6-C3)/1024/68*64 &amp; "KB"</f>
        <v>64KB</v>
      </c>
      <c r="L3" s="7"/>
      <c r="M3" s="1"/>
      <c r="N3" s="4" t="s">
        <v>18</v>
      </c>
    </row>
    <row r="4" spans="1:14" x14ac:dyDescent="0.15">
      <c r="A4" s="2"/>
      <c r="B4" s="1"/>
      <c r="C4" s="10"/>
      <c r="D4" s="1"/>
      <c r="E4" s="1"/>
      <c r="F4" s="3"/>
      <c r="G4" s="2"/>
      <c r="H4" s="7"/>
      <c r="I4" s="7"/>
      <c r="J4" s="17"/>
      <c r="K4" s="7"/>
      <c r="L4" s="7"/>
      <c r="M4" s="1"/>
      <c r="N4" s="4" t="s">
        <v>20</v>
      </c>
    </row>
    <row r="5" spans="1:14" x14ac:dyDescent="0.15">
      <c r="A5" s="2"/>
      <c r="B5" s="1"/>
      <c r="C5" s="10"/>
      <c r="D5" s="1"/>
      <c r="E5" s="1"/>
      <c r="F5" s="3"/>
      <c r="G5" s="2"/>
      <c r="H5" s="7"/>
      <c r="I5" s="7"/>
      <c r="J5" s="17"/>
      <c r="K5" s="7"/>
      <c r="L5" s="7"/>
      <c r="M5" s="1"/>
      <c r="N5" s="4"/>
    </row>
    <row r="6" spans="1:14" x14ac:dyDescent="0.15">
      <c r="A6" s="6" t="s">
        <v>5</v>
      </c>
      <c r="B6" s="1">
        <v>11000</v>
      </c>
      <c r="C6" s="10">
        <f>HEX2DEC(B6)</f>
        <v>69632</v>
      </c>
      <c r="D6" s="1" t="str">
        <f t="shared" ref="D6:D10" si="0">C6/1024 &amp; "KB"</f>
        <v>68KB</v>
      </c>
      <c r="E6" s="1" t="str">
        <f>(C7-C6)/1024 &amp; "KB"</f>
        <v>2244KB</v>
      </c>
      <c r="F6" s="3" t="str">
        <f>"0x" &amp; DEC2HEX(C7-C6)</f>
        <v>0x231000</v>
      </c>
      <c r="G6" s="2"/>
      <c r="H6" s="7" t="str">
        <f>DEC2HEX(I6)</f>
        <v>10000</v>
      </c>
      <c r="I6" s="7">
        <f>C6*64/68</f>
        <v>65536</v>
      </c>
      <c r="J6" s="17" t="str">
        <f t="shared" ref="J6:J7" si="1">I6/1024 &amp; "KB"</f>
        <v>64KB</v>
      </c>
      <c r="K6" s="7" t="str">
        <f>(C7-C6)/1024/68*64 &amp; "KB"</f>
        <v>2112KB</v>
      </c>
      <c r="L6" s="9" t="str">
        <f>"0x" &amp; DEC2HEX((C7-C6)/68*64)</f>
        <v>0x210000</v>
      </c>
      <c r="M6" s="1"/>
      <c r="N6" s="4" t="s">
        <v>19</v>
      </c>
    </row>
    <row r="7" spans="1:14" x14ac:dyDescent="0.15">
      <c r="A7" s="6" t="s">
        <v>24</v>
      </c>
      <c r="B7" s="1">
        <v>242000</v>
      </c>
      <c r="C7" s="10">
        <f>HEX2DEC(B7)</f>
        <v>2367488</v>
      </c>
      <c r="D7" s="1" t="str">
        <f t="shared" si="0"/>
        <v>2312KB</v>
      </c>
      <c r="E7" s="1" t="str">
        <f>(C8-C7)/1024 &amp; "KB"</f>
        <v>544KB</v>
      </c>
      <c r="F7" s="3" t="str">
        <f>"0x" &amp; DEC2HEX(C8-C7)</f>
        <v>0x88000</v>
      </c>
      <c r="G7" s="2"/>
      <c r="H7" s="7" t="str">
        <f>DEC2HEX(I7)</f>
        <v>220000</v>
      </c>
      <c r="I7" s="7">
        <f>C7*64/68</f>
        <v>2228224</v>
      </c>
      <c r="J7" s="17" t="str">
        <f t="shared" si="1"/>
        <v>2176KB</v>
      </c>
      <c r="K7" s="7" t="str">
        <f>(C8-C7)/1024/68*64 &amp; "KB"</f>
        <v>512KB</v>
      </c>
      <c r="L7" s="9" t="str">
        <f>"0x" &amp; DEC2HEX((C8-C7)/68*64)</f>
        <v>0x80000</v>
      </c>
      <c r="M7" s="1"/>
      <c r="N7" s="4"/>
    </row>
    <row r="8" spans="1:14" x14ac:dyDescent="0.15">
      <c r="A8" s="2" t="s">
        <v>6</v>
      </c>
      <c r="B8" s="1" t="s">
        <v>27</v>
      </c>
      <c r="C8" s="10">
        <f>HEX2DEC(B8)</f>
        <v>2924544</v>
      </c>
      <c r="D8" s="1" t="str">
        <f>C8/1024 &amp; "KB"</f>
        <v>2856KB</v>
      </c>
      <c r="E8" s="1" t="str">
        <f>(C9-C8)/1024 &amp; "KB"</f>
        <v>1232KB</v>
      </c>
      <c r="F8" s="3" t="str">
        <f>"0x" &amp; DEC2HEX(C9-C8)</f>
        <v>0x134000</v>
      </c>
      <c r="G8" s="2"/>
      <c r="H8" s="7"/>
      <c r="I8" s="7"/>
      <c r="J8" s="18"/>
      <c r="K8" s="7"/>
      <c r="L8" s="7"/>
      <c r="M8" s="1"/>
      <c r="N8" s="4" t="s">
        <v>28</v>
      </c>
    </row>
    <row r="9" spans="1:14" x14ac:dyDescent="0.15">
      <c r="A9" s="21" t="s">
        <v>23</v>
      </c>
      <c r="B9" s="22" t="s">
        <v>25</v>
      </c>
      <c r="C9" s="21">
        <f t="shared" ref="C9:C10" si="2">HEX2DEC(B9)</f>
        <v>4186112</v>
      </c>
      <c r="D9" s="22" t="str">
        <f t="shared" si="0"/>
        <v>4088KB</v>
      </c>
      <c r="E9" s="22" t="str">
        <f t="shared" ref="E9" si="3">(C10-C9)/1024 &amp; "KB"</f>
        <v>4KB</v>
      </c>
      <c r="F9" s="27"/>
      <c r="G9" s="21"/>
      <c r="H9" s="22"/>
      <c r="I9" s="22"/>
      <c r="J9" s="23"/>
      <c r="K9" s="22"/>
      <c r="L9" s="22"/>
      <c r="M9" s="22"/>
      <c r="N9" s="24" t="s">
        <v>14</v>
      </c>
    </row>
    <row r="10" spans="1:14" x14ac:dyDescent="0.15">
      <c r="A10" s="19" t="s">
        <v>8</v>
      </c>
      <c r="B10" s="20" t="s">
        <v>26</v>
      </c>
      <c r="C10" s="19">
        <f t="shared" si="2"/>
        <v>4190208</v>
      </c>
      <c r="D10" s="20" t="str">
        <f t="shared" si="0"/>
        <v>4092KB</v>
      </c>
      <c r="E10" s="20" t="s">
        <v>11</v>
      </c>
      <c r="F10" s="28"/>
      <c r="G10" s="21"/>
      <c r="H10" s="22"/>
      <c r="I10" s="22"/>
      <c r="J10" s="23"/>
      <c r="K10" s="22"/>
      <c r="L10" s="22"/>
      <c r="M10" s="22"/>
      <c r="N10" s="21" t="s">
        <v>21</v>
      </c>
    </row>
    <row r="12" spans="1:14" x14ac:dyDescent="0.15">
      <c r="A12" s="15" t="s">
        <v>15</v>
      </c>
      <c r="B12" s="16"/>
      <c r="C12" s="15"/>
      <c r="D12" s="16"/>
    </row>
    <row r="13" spans="1:14" x14ac:dyDescent="0.15">
      <c r="A13" s="24" t="s">
        <v>22</v>
      </c>
      <c r="B13" s="25"/>
      <c r="C13" s="24"/>
      <c r="D13" s="2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160" zoomScaleNormal="160" workbookViewId="0">
      <selection activeCell="L6" sqref="L6"/>
    </sheetView>
  </sheetViews>
  <sheetFormatPr defaultRowHeight="13.5" x14ac:dyDescent="0.15"/>
  <cols>
    <col min="1" max="1" width="10.375" style="11" customWidth="1"/>
    <col min="2" max="2" width="9.375" style="12" customWidth="1"/>
    <col min="3" max="3" width="9.25" style="14" customWidth="1"/>
    <col min="4" max="5" width="7.625" style="12" customWidth="1"/>
    <col min="6" max="6" width="8.75" style="12" customWidth="1"/>
    <col min="7" max="7" width="3.625" style="11" customWidth="1"/>
    <col min="8" max="8" width="9.375" style="13" customWidth="1"/>
    <col min="9" max="9" width="9.125" style="13" customWidth="1"/>
    <col min="10" max="10" width="9.375" style="11" customWidth="1"/>
    <col min="11" max="12" width="9" style="12"/>
    <col min="13" max="13" width="1" style="12" customWidth="1"/>
    <col min="14" max="14" width="42.875" style="11" customWidth="1"/>
  </cols>
  <sheetData>
    <row r="1" spans="1:14" x14ac:dyDescent="0.15">
      <c r="A1" s="2" t="s">
        <v>13</v>
      </c>
      <c r="B1" s="1" t="s">
        <v>7</v>
      </c>
      <c r="C1" s="9" t="s">
        <v>16</v>
      </c>
      <c r="D1" s="5"/>
      <c r="G1" s="3"/>
      <c r="H1" s="7" t="s">
        <v>7</v>
      </c>
      <c r="I1" s="9" t="s">
        <v>2</v>
      </c>
      <c r="M1" s="5"/>
      <c r="N1" s="2" t="s">
        <v>3</v>
      </c>
    </row>
    <row r="2" spans="1:14" x14ac:dyDescent="0.15">
      <c r="A2" s="2"/>
      <c r="B2" s="5" t="s">
        <v>0</v>
      </c>
      <c r="C2" s="8" t="s">
        <v>1</v>
      </c>
      <c r="D2" s="5" t="s">
        <v>17</v>
      </c>
      <c r="E2" s="5" t="s">
        <v>9</v>
      </c>
      <c r="F2" s="5" t="s">
        <v>31</v>
      </c>
      <c r="G2" s="5"/>
      <c r="H2" s="8" t="s">
        <v>0</v>
      </c>
      <c r="I2" s="8" t="s">
        <v>1</v>
      </c>
      <c r="J2" s="5" t="s">
        <v>12</v>
      </c>
      <c r="K2" s="5" t="s">
        <v>9</v>
      </c>
      <c r="L2" s="5" t="s">
        <v>31</v>
      </c>
      <c r="M2" s="1"/>
      <c r="N2" s="2"/>
    </row>
    <row r="3" spans="1:14" x14ac:dyDescent="0.15">
      <c r="A3" s="2" t="s">
        <v>4</v>
      </c>
      <c r="B3" s="1">
        <v>0</v>
      </c>
      <c r="C3" s="10">
        <f>HEX2DEC(B3)</f>
        <v>0</v>
      </c>
      <c r="D3" s="1" t="str">
        <f>C3/1024 &amp; "KB"</f>
        <v>0KB</v>
      </c>
      <c r="E3" s="1" t="s">
        <v>10</v>
      </c>
      <c r="F3" s="1"/>
      <c r="G3" s="2"/>
      <c r="H3" s="7" t="str">
        <f>DEC2HEX(I3)</f>
        <v>0</v>
      </c>
      <c r="I3" s="7">
        <f>C3*64/68</f>
        <v>0</v>
      </c>
      <c r="J3" s="17" t="str">
        <f>I3/1024 &amp; "KB"</f>
        <v>0KB</v>
      </c>
      <c r="K3" s="7" t="str">
        <f>(C6-C3)/1024/68*64 &amp; "KB"</f>
        <v>64KB</v>
      </c>
      <c r="L3" s="7"/>
      <c r="M3" s="1"/>
      <c r="N3" s="4" t="s">
        <v>18</v>
      </c>
    </row>
    <row r="4" spans="1:14" x14ac:dyDescent="0.15">
      <c r="A4" s="2"/>
      <c r="B4" s="1"/>
      <c r="C4" s="10"/>
      <c r="D4" s="1"/>
      <c r="E4" s="1"/>
      <c r="F4" s="1"/>
      <c r="G4" s="2"/>
      <c r="H4" s="7"/>
      <c r="I4" s="7"/>
      <c r="J4" s="17"/>
      <c r="K4" s="7"/>
      <c r="L4" s="7"/>
      <c r="M4" s="1"/>
      <c r="N4" s="4" t="s">
        <v>20</v>
      </c>
    </row>
    <row r="5" spans="1:14" x14ac:dyDescent="0.15">
      <c r="A5" s="2"/>
      <c r="B5" s="1"/>
      <c r="C5" s="10"/>
      <c r="D5" s="1"/>
      <c r="E5" s="1"/>
      <c r="F5" s="1"/>
      <c r="G5" s="2"/>
      <c r="H5" s="7"/>
      <c r="I5" s="7"/>
      <c r="J5" s="17"/>
      <c r="K5" s="7"/>
      <c r="L5" s="7"/>
      <c r="M5" s="1"/>
      <c r="N5" s="4"/>
    </row>
    <row r="6" spans="1:14" x14ac:dyDescent="0.15">
      <c r="A6" s="6" t="s">
        <v>5</v>
      </c>
      <c r="B6" s="1">
        <v>11000</v>
      </c>
      <c r="C6" s="10">
        <f>HEX2DEC(B6)</f>
        <v>69632</v>
      </c>
      <c r="D6" s="1" t="str">
        <f t="shared" ref="D6:D9" si="0">C6/1024 &amp; "KB"</f>
        <v>68KB</v>
      </c>
      <c r="E6" s="1" t="str">
        <f>(C7-C6)/1024 &amp; "KB"</f>
        <v>2584KB</v>
      </c>
      <c r="F6" s="1" t="str">
        <f>"0x" &amp; DEC2HEX(C7-C6)</f>
        <v>0x286000</v>
      </c>
      <c r="G6" s="2"/>
      <c r="H6" s="7" t="str">
        <f>DEC2HEX(I6)</f>
        <v>10000</v>
      </c>
      <c r="I6" s="7">
        <f>C6*64/68</f>
        <v>65536</v>
      </c>
      <c r="J6" s="17" t="str">
        <f>I6/1024 &amp; "KB"</f>
        <v>64KB</v>
      </c>
      <c r="K6" s="7" t="str">
        <f>(C7-C6)/1024/68*64 &amp; "KB"</f>
        <v>2432KB</v>
      </c>
      <c r="L6" s="7" t="str">
        <f>"0x" &amp; DEC2HEX((C7-C6)/68*64)</f>
        <v>0x260000</v>
      </c>
      <c r="M6" s="1"/>
      <c r="N6" s="4" t="s">
        <v>19</v>
      </c>
    </row>
    <row r="7" spans="1:14" x14ac:dyDescent="0.15">
      <c r="A7" s="2" t="s">
        <v>6</v>
      </c>
      <c r="B7" s="1">
        <v>297000</v>
      </c>
      <c r="C7" s="10">
        <f>HEX2DEC(B7)</f>
        <v>2715648</v>
      </c>
      <c r="D7" s="1" t="str">
        <f>C7/1024 &amp; "KB"</f>
        <v>2652KB</v>
      </c>
      <c r="E7" s="1" t="str">
        <f>(C8-C7)/1024 &amp; "KB"</f>
        <v>1436KB</v>
      </c>
      <c r="F7" s="1" t="str">
        <f>"0x" &amp; DEC2HEX(C8-C7)</f>
        <v>0x167000</v>
      </c>
      <c r="G7" s="2"/>
      <c r="H7" s="7"/>
      <c r="I7" s="7"/>
      <c r="J7" s="18"/>
      <c r="K7" s="7"/>
      <c r="L7" s="7"/>
      <c r="M7" s="1"/>
      <c r="N7" s="4" t="s">
        <v>29</v>
      </c>
    </row>
    <row r="8" spans="1:14" x14ac:dyDescent="0.15">
      <c r="A8" s="21" t="s">
        <v>23</v>
      </c>
      <c r="B8" s="22" t="s">
        <v>25</v>
      </c>
      <c r="C8" s="21">
        <f t="shared" ref="C8:C9" si="1">HEX2DEC(B8)</f>
        <v>4186112</v>
      </c>
      <c r="D8" s="22" t="str">
        <f t="shared" si="0"/>
        <v>4088KB</v>
      </c>
      <c r="E8" s="22" t="str">
        <f t="shared" ref="E8" si="2">(C9-C8)/1024 &amp; "KB"</f>
        <v>4KB</v>
      </c>
      <c r="F8" s="22"/>
      <c r="G8" s="21"/>
      <c r="H8" s="22"/>
      <c r="I8" s="22"/>
      <c r="J8" s="23"/>
      <c r="K8" s="22"/>
      <c r="L8" s="22"/>
      <c r="M8" s="22"/>
      <c r="N8" s="24" t="s">
        <v>14</v>
      </c>
    </row>
    <row r="9" spans="1:14" x14ac:dyDescent="0.15">
      <c r="A9" s="19" t="s">
        <v>8</v>
      </c>
      <c r="B9" s="20" t="s">
        <v>26</v>
      </c>
      <c r="C9" s="19">
        <f t="shared" si="1"/>
        <v>4190208</v>
      </c>
      <c r="D9" s="20" t="str">
        <f t="shared" si="0"/>
        <v>4092KB</v>
      </c>
      <c r="E9" s="20" t="s">
        <v>11</v>
      </c>
      <c r="F9" s="20"/>
      <c r="G9" s="21"/>
      <c r="H9" s="22"/>
      <c r="I9" s="22"/>
      <c r="J9" s="23"/>
      <c r="K9" s="22"/>
      <c r="L9" s="22"/>
      <c r="M9" s="22"/>
      <c r="N9" s="21" t="s">
        <v>21</v>
      </c>
    </row>
    <row r="11" spans="1:14" x14ac:dyDescent="0.15">
      <c r="A11" s="15" t="s">
        <v>15</v>
      </c>
      <c r="B11" s="16"/>
      <c r="C11" s="15"/>
      <c r="D11" s="16"/>
    </row>
    <row r="12" spans="1:14" x14ac:dyDescent="0.15">
      <c r="A12" s="24" t="s">
        <v>22</v>
      </c>
      <c r="B12" s="25"/>
      <c r="C12" s="24"/>
      <c r="D12" s="2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160" zoomScaleNormal="160" workbookViewId="0">
      <selection activeCell="L2" sqref="L2"/>
    </sheetView>
  </sheetViews>
  <sheetFormatPr defaultRowHeight="13.5" x14ac:dyDescent="0.15"/>
  <cols>
    <col min="1" max="1" width="10.375" style="11" customWidth="1"/>
    <col min="2" max="2" width="9.375" style="12" customWidth="1"/>
    <col min="3" max="3" width="9.25" style="14" customWidth="1"/>
    <col min="4" max="5" width="7.625" style="12" customWidth="1"/>
    <col min="6" max="6" width="8.375" style="12" customWidth="1"/>
    <col min="7" max="7" width="3.625" style="11" customWidth="1"/>
    <col min="8" max="8" width="9.375" style="13" customWidth="1"/>
    <col min="9" max="9" width="9.125" style="13" customWidth="1"/>
    <col min="10" max="10" width="9.375" style="11" customWidth="1"/>
    <col min="11" max="12" width="9" style="12"/>
    <col min="13" max="13" width="1" style="12" customWidth="1"/>
    <col min="14" max="14" width="42.875" style="11" customWidth="1"/>
  </cols>
  <sheetData>
    <row r="1" spans="1:14" x14ac:dyDescent="0.15">
      <c r="A1" s="2" t="s">
        <v>13</v>
      </c>
      <c r="B1" s="1" t="s">
        <v>7</v>
      </c>
      <c r="C1" s="9" t="s">
        <v>16</v>
      </c>
      <c r="D1" s="5"/>
      <c r="G1" s="3"/>
      <c r="H1" s="7" t="s">
        <v>7</v>
      </c>
      <c r="I1" s="9" t="s">
        <v>2</v>
      </c>
      <c r="M1" s="5"/>
      <c r="N1" s="2" t="s">
        <v>3</v>
      </c>
    </row>
    <row r="2" spans="1:14" x14ac:dyDescent="0.15">
      <c r="A2" s="2"/>
      <c r="B2" s="5" t="s">
        <v>0</v>
      </c>
      <c r="C2" s="8" t="s">
        <v>1</v>
      </c>
      <c r="D2" s="5" t="s">
        <v>17</v>
      </c>
      <c r="E2" s="5" t="s">
        <v>9</v>
      </c>
      <c r="F2" s="5" t="s">
        <v>31</v>
      </c>
      <c r="G2" s="5"/>
      <c r="H2" s="8" t="s">
        <v>0</v>
      </c>
      <c r="I2" s="8" t="s">
        <v>1</v>
      </c>
      <c r="J2" s="5" t="s">
        <v>12</v>
      </c>
      <c r="K2" s="5" t="s">
        <v>9</v>
      </c>
      <c r="L2" s="5" t="s">
        <v>31</v>
      </c>
      <c r="M2" s="1"/>
      <c r="N2" s="2"/>
    </row>
    <row r="3" spans="1:14" x14ac:dyDescent="0.15">
      <c r="A3" s="2" t="s">
        <v>4</v>
      </c>
      <c r="B3" s="1">
        <v>0</v>
      </c>
      <c r="C3" s="10">
        <f>HEX2DEC(B3)</f>
        <v>0</v>
      </c>
      <c r="D3" s="1" t="str">
        <f>C3/1024 &amp; "KB"</f>
        <v>0KB</v>
      </c>
      <c r="E3" s="1" t="s">
        <v>10</v>
      </c>
      <c r="F3" s="1"/>
      <c r="G3" s="2"/>
      <c r="H3" s="7" t="str">
        <f>DEC2HEX(I3)</f>
        <v>0</v>
      </c>
      <c r="I3" s="7">
        <f>C3*64/68</f>
        <v>0</v>
      </c>
      <c r="J3" s="17" t="str">
        <f>I3/1024 &amp; "KB"</f>
        <v>0KB</v>
      </c>
      <c r="K3" s="7" t="str">
        <f>(C6-C3)/1024/68*64 &amp; "KB"</f>
        <v>64KB</v>
      </c>
      <c r="L3" s="7"/>
      <c r="M3" s="1"/>
      <c r="N3" s="4" t="s">
        <v>18</v>
      </c>
    </row>
    <row r="4" spans="1:14" x14ac:dyDescent="0.15">
      <c r="A4" s="2"/>
      <c r="B4" s="1"/>
      <c r="C4" s="10"/>
      <c r="D4" s="1"/>
      <c r="E4" s="1"/>
      <c r="F4" s="1"/>
      <c r="G4" s="2"/>
      <c r="H4" s="7"/>
      <c r="I4" s="7"/>
      <c r="J4" s="17"/>
      <c r="K4" s="7"/>
      <c r="L4" s="7"/>
      <c r="M4" s="1"/>
      <c r="N4" s="4" t="s">
        <v>20</v>
      </c>
    </row>
    <row r="5" spans="1:14" x14ac:dyDescent="0.15">
      <c r="A5" s="2"/>
      <c r="B5" s="1"/>
      <c r="C5" s="10"/>
      <c r="D5" s="1"/>
      <c r="E5" s="1"/>
      <c r="F5" s="1"/>
      <c r="G5" s="2"/>
      <c r="H5" s="7"/>
      <c r="I5" s="7"/>
      <c r="J5" s="17"/>
      <c r="K5" s="7"/>
      <c r="L5" s="7"/>
      <c r="M5" s="1"/>
      <c r="N5" s="4"/>
    </row>
    <row r="6" spans="1:14" x14ac:dyDescent="0.15">
      <c r="A6" s="6" t="s">
        <v>5</v>
      </c>
      <c r="B6" s="1">
        <v>11000</v>
      </c>
      <c r="C6" s="10">
        <f>HEX2DEC(B6)</f>
        <v>69632</v>
      </c>
      <c r="D6" s="1" t="str">
        <f t="shared" ref="D6:D9" si="0">C6/1024 &amp; "KB"</f>
        <v>68KB</v>
      </c>
      <c r="E6" s="1" t="str">
        <f>(C7-C6)/1024 &amp; "KB"</f>
        <v>1292KB</v>
      </c>
      <c r="F6" s="1" t="str">
        <f>"0x" &amp; DEC2HEX(C7-C6)</f>
        <v>0x143000</v>
      </c>
      <c r="G6" s="2"/>
      <c r="H6" s="7" t="str">
        <f>DEC2HEX(I6)</f>
        <v>10000</v>
      </c>
      <c r="I6" s="7">
        <f>C6*64/68</f>
        <v>65536</v>
      </c>
      <c r="J6" s="17" t="str">
        <f t="shared" ref="J6" si="1">I6/1024 &amp; "KB"</f>
        <v>64KB</v>
      </c>
      <c r="K6" s="7" t="str">
        <f>(C7-C6)/1024/68*64 &amp; "KB"</f>
        <v>1216KB</v>
      </c>
      <c r="L6" s="7" t="str">
        <f>"0x" &amp; DEC2HEX((C7-C6)/68*64)</f>
        <v>0x130000</v>
      </c>
      <c r="M6" s="1"/>
      <c r="N6" s="4" t="s">
        <v>19</v>
      </c>
    </row>
    <row r="7" spans="1:14" x14ac:dyDescent="0.15">
      <c r="A7" s="2" t="s">
        <v>6</v>
      </c>
      <c r="B7" s="1">
        <v>154000</v>
      </c>
      <c r="C7" s="10">
        <f>HEX2DEC(B7)</f>
        <v>1392640</v>
      </c>
      <c r="D7" s="1" t="str">
        <f>C7/1024 &amp; "KB"</f>
        <v>1360KB</v>
      </c>
      <c r="E7" s="1" t="str">
        <f>(C8-C7)/1024 &amp; "KB"</f>
        <v>2728KB</v>
      </c>
      <c r="F7" s="1" t="str">
        <f>"0x" &amp; DEC2HEX(C8-C7)</f>
        <v>0x2AA000</v>
      </c>
      <c r="G7" s="2"/>
      <c r="H7" s="7"/>
      <c r="I7" s="7"/>
      <c r="J7" s="18"/>
      <c r="K7" s="7"/>
      <c r="L7" s="7"/>
      <c r="M7" s="1"/>
      <c r="N7" s="4" t="s">
        <v>30</v>
      </c>
    </row>
    <row r="8" spans="1:14" x14ac:dyDescent="0.15">
      <c r="A8" s="21" t="s">
        <v>23</v>
      </c>
      <c r="B8" s="22" t="s">
        <v>25</v>
      </c>
      <c r="C8" s="21">
        <f t="shared" ref="C8:C9" si="2">HEX2DEC(B8)</f>
        <v>4186112</v>
      </c>
      <c r="D8" s="22" t="str">
        <f t="shared" si="0"/>
        <v>4088KB</v>
      </c>
      <c r="E8" s="22" t="str">
        <f t="shared" ref="E8" si="3">(C9-C8)/1024 &amp; "KB"</f>
        <v>4KB</v>
      </c>
      <c r="F8" s="22"/>
      <c r="G8" s="21"/>
      <c r="H8" s="22"/>
      <c r="I8" s="22"/>
      <c r="J8" s="23"/>
      <c r="K8" s="22"/>
      <c r="L8" s="22"/>
      <c r="M8" s="22"/>
      <c r="N8" s="24" t="s">
        <v>14</v>
      </c>
    </row>
    <row r="9" spans="1:14" x14ac:dyDescent="0.15">
      <c r="A9" s="19" t="s">
        <v>8</v>
      </c>
      <c r="B9" s="20" t="s">
        <v>26</v>
      </c>
      <c r="C9" s="19">
        <f t="shared" si="2"/>
        <v>4190208</v>
      </c>
      <c r="D9" s="20" t="str">
        <f t="shared" si="0"/>
        <v>4092KB</v>
      </c>
      <c r="E9" s="20" t="s">
        <v>11</v>
      </c>
      <c r="F9" s="20"/>
      <c r="G9" s="21"/>
      <c r="H9" s="22"/>
      <c r="I9" s="22"/>
      <c r="J9" s="23"/>
      <c r="K9" s="22"/>
      <c r="L9" s="22"/>
      <c r="M9" s="22"/>
      <c r="N9" s="21" t="s">
        <v>21</v>
      </c>
    </row>
    <row r="11" spans="1:14" x14ac:dyDescent="0.15">
      <c r="A11" s="15" t="s">
        <v>15</v>
      </c>
      <c r="B11" s="16"/>
      <c r="C11" s="15"/>
      <c r="D11" s="16"/>
    </row>
    <row r="12" spans="1:14" x14ac:dyDescent="0.15">
      <c r="A12" s="24" t="s">
        <v>22</v>
      </c>
      <c r="B12" s="25"/>
      <c r="C12" s="24"/>
      <c r="D12" s="2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内置4M_ROMFS</vt:lpstr>
      <vt:lpstr>内置4M 复用FAT_大APP</vt:lpstr>
      <vt:lpstr>内置4M 复用FAT_小APP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2018-12-21T04:39:50Z</dcterms:modified>
</cp:coreProperties>
</file>