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1D1FF904-018C-465A-AADD-4AC836A032D3}" xr6:coauthVersionLast="47" xr6:coauthVersionMax="47" xr10:uidLastSave="{00000000-0000-0000-0000-000000000000}"/>
  <bookViews>
    <workbookView xWindow="-108" yWindow="-108" windowWidth="23256" windowHeight="12576" xr2:uid="{4B37354E-C554-4BBD-8E6B-920CB1931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1" i="1" l="1"/>
  <c r="H391" i="1"/>
  <c r="K391" i="1" s="1"/>
  <c r="G391" i="1"/>
  <c r="J390" i="1"/>
  <c r="H390" i="1"/>
  <c r="K390" i="1" s="1"/>
  <c r="G390" i="1"/>
  <c r="J389" i="1"/>
  <c r="H389" i="1"/>
  <c r="K389" i="1" s="1"/>
  <c r="G389" i="1"/>
  <c r="J388" i="1"/>
  <c r="H388" i="1"/>
  <c r="K388" i="1" s="1"/>
  <c r="G388" i="1"/>
  <c r="J387" i="1"/>
  <c r="H387" i="1"/>
  <c r="K387" i="1" s="1"/>
  <c r="G387" i="1"/>
  <c r="J386" i="1"/>
  <c r="H386" i="1"/>
  <c r="K386" i="1" s="1"/>
  <c r="G386" i="1"/>
  <c r="J385" i="1"/>
  <c r="H385" i="1"/>
  <c r="K385" i="1" s="1"/>
  <c r="G385" i="1"/>
  <c r="J384" i="1"/>
  <c r="H384" i="1"/>
  <c r="K384" i="1" s="1"/>
  <c r="G384" i="1"/>
  <c r="J383" i="1"/>
  <c r="H383" i="1"/>
  <c r="K383" i="1" s="1"/>
  <c r="G383" i="1"/>
  <c r="J382" i="1"/>
  <c r="H382" i="1"/>
  <c r="K382" i="1" s="1"/>
  <c r="G382" i="1"/>
  <c r="J381" i="1"/>
  <c r="H381" i="1"/>
  <c r="K381" i="1" s="1"/>
  <c r="G381" i="1"/>
  <c r="J380" i="1"/>
  <c r="H380" i="1"/>
  <c r="K380" i="1" s="1"/>
  <c r="G380" i="1"/>
  <c r="J379" i="1"/>
  <c r="H379" i="1"/>
  <c r="K379" i="1" s="1"/>
  <c r="G379" i="1"/>
  <c r="J378" i="1"/>
  <c r="H378" i="1"/>
  <c r="K378" i="1" s="1"/>
  <c r="G378" i="1"/>
  <c r="J377" i="1"/>
  <c r="H377" i="1"/>
  <c r="K377" i="1" s="1"/>
  <c r="G377" i="1"/>
  <c r="J376" i="1"/>
  <c r="H376" i="1"/>
  <c r="K376" i="1" s="1"/>
  <c r="G376" i="1"/>
  <c r="J375" i="1"/>
  <c r="H375" i="1"/>
  <c r="K375" i="1" s="1"/>
  <c r="G375" i="1"/>
  <c r="J374" i="1"/>
  <c r="H374" i="1"/>
  <c r="K374" i="1" s="1"/>
  <c r="G374" i="1"/>
  <c r="J373" i="1"/>
  <c r="H373" i="1"/>
  <c r="K373" i="1" s="1"/>
  <c r="G373" i="1"/>
  <c r="J372" i="1"/>
  <c r="H372" i="1"/>
  <c r="K372" i="1" s="1"/>
  <c r="G372" i="1"/>
  <c r="J371" i="1"/>
  <c r="H371" i="1"/>
  <c r="K371" i="1" s="1"/>
  <c r="G371" i="1"/>
  <c r="J370" i="1"/>
  <c r="H370" i="1"/>
  <c r="K370" i="1" s="1"/>
  <c r="G370" i="1"/>
  <c r="J369" i="1"/>
  <c r="H369" i="1"/>
  <c r="K369" i="1" s="1"/>
  <c r="G369" i="1"/>
  <c r="J368" i="1"/>
  <c r="H368" i="1"/>
  <c r="K368" i="1" s="1"/>
  <c r="G368" i="1"/>
  <c r="J367" i="1"/>
  <c r="H367" i="1"/>
  <c r="K367" i="1" s="1"/>
  <c r="G367" i="1"/>
  <c r="J366" i="1"/>
  <c r="H366" i="1"/>
  <c r="K366" i="1" s="1"/>
  <c r="G366" i="1"/>
  <c r="J365" i="1"/>
  <c r="H365" i="1"/>
  <c r="K365" i="1" s="1"/>
  <c r="G365" i="1"/>
  <c r="J364" i="1"/>
  <c r="H364" i="1"/>
  <c r="K364" i="1" s="1"/>
  <c r="G364" i="1"/>
  <c r="J363" i="1"/>
  <c r="H363" i="1"/>
  <c r="K363" i="1" s="1"/>
  <c r="G363" i="1"/>
  <c r="J362" i="1"/>
  <c r="H362" i="1"/>
  <c r="K362" i="1" s="1"/>
  <c r="G362" i="1"/>
  <c r="J361" i="1"/>
  <c r="H361" i="1"/>
  <c r="K361" i="1" s="1"/>
  <c r="G361" i="1"/>
  <c r="J360" i="1"/>
  <c r="H360" i="1"/>
  <c r="K360" i="1" s="1"/>
  <c r="G360" i="1"/>
  <c r="J359" i="1"/>
  <c r="H359" i="1"/>
  <c r="K359" i="1" s="1"/>
  <c r="G359" i="1"/>
  <c r="J358" i="1"/>
  <c r="H358" i="1"/>
  <c r="K358" i="1" s="1"/>
  <c r="G358" i="1"/>
  <c r="J357" i="1"/>
  <c r="H357" i="1"/>
  <c r="K357" i="1" s="1"/>
  <c r="G357" i="1"/>
  <c r="J356" i="1"/>
  <c r="H356" i="1"/>
  <c r="K356" i="1" s="1"/>
  <c r="G356" i="1"/>
  <c r="J355" i="1"/>
  <c r="H355" i="1"/>
  <c r="K355" i="1" s="1"/>
  <c r="G355" i="1"/>
  <c r="J354" i="1"/>
  <c r="H354" i="1"/>
  <c r="K354" i="1" s="1"/>
  <c r="G354" i="1"/>
  <c r="J353" i="1"/>
  <c r="H353" i="1"/>
  <c r="K353" i="1" s="1"/>
  <c r="G353" i="1"/>
  <c r="J352" i="1"/>
  <c r="H352" i="1"/>
  <c r="K352" i="1" s="1"/>
  <c r="G352" i="1"/>
  <c r="J351" i="1"/>
  <c r="H351" i="1"/>
  <c r="K351" i="1" s="1"/>
  <c r="G351" i="1"/>
  <c r="J350" i="1"/>
  <c r="H350" i="1"/>
  <c r="K350" i="1" s="1"/>
  <c r="G350" i="1"/>
  <c r="J349" i="1"/>
  <c r="H349" i="1"/>
  <c r="K349" i="1" s="1"/>
  <c r="G349" i="1"/>
  <c r="J348" i="1"/>
  <c r="H348" i="1"/>
  <c r="K348" i="1" s="1"/>
  <c r="G348" i="1"/>
  <c r="J347" i="1"/>
  <c r="H347" i="1"/>
  <c r="K347" i="1" s="1"/>
  <c r="G347" i="1"/>
  <c r="J346" i="1"/>
  <c r="H346" i="1"/>
  <c r="K346" i="1" s="1"/>
  <c r="G346" i="1"/>
  <c r="J345" i="1"/>
  <c r="H345" i="1"/>
  <c r="K345" i="1" s="1"/>
  <c r="G345" i="1"/>
  <c r="J344" i="1"/>
  <c r="H344" i="1"/>
  <c r="K344" i="1" s="1"/>
  <c r="G344" i="1"/>
  <c r="J343" i="1"/>
  <c r="H343" i="1"/>
  <c r="K343" i="1" s="1"/>
  <c r="G343" i="1"/>
  <c r="J342" i="1"/>
  <c r="H342" i="1"/>
  <c r="K342" i="1" s="1"/>
  <c r="G342" i="1"/>
  <c r="J341" i="1"/>
  <c r="H341" i="1"/>
  <c r="K341" i="1" s="1"/>
  <c r="G341" i="1"/>
  <c r="J340" i="1"/>
  <c r="H340" i="1"/>
  <c r="K340" i="1" s="1"/>
  <c r="G340" i="1"/>
  <c r="J339" i="1"/>
  <c r="H339" i="1"/>
  <c r="K339" i="1" s="1"/>
  <c r="G339" i="1"/>
  <c r="J338" i="1"/>
  <c r="H338" i="1"/>
  <c r="K338" i="1" s="1"/>
  <c r="G338" i="1"/>
  <c r="J337" i="1"/>
  <c r="H337" i="1"/>
  <c r="K337" i="1" s="1"/>
  <c r="G337" i="1"/>
  <c r="J336" i="1"/>
  <c r="H336" i="1"/>
  <c r="K336" i="1" s="1"/>
  <c r="G336" i="1"/>
  <c r="J335" i="1"/>
  <c r="H335" i="1"/>
  <c r="K335" i="1" s="1"/>
  <c r="G335" i="1"/>
  <c r="J334" i="1"/>
  <c r="H334" i="1"/>
  <c r="K334" i="1" s="1"/>
  <c r="G334" i="1"/>
  <c r="J333" i="1"/>
  <c r="H333" i="1"/>
  <c r="K333" i="1" s="1"/>
  <c r="G333" i="1"/>
  <c r="J332" i="1"/>
  <c r="H332" i="1"/>
  <c r="K332" i="1" s="1"/>
  <c r="G332" i="1"/>
  <c r="J331" i="1"/>
  <c r="H331" i="1"/>
  <c r="K331" i="1" s="1"/>
  <c r="G331" i="1"/>
  <c r="J330" i="1"/>
  <c r="H330" i="1"/>
  <c r="K330" i="1" s="1"/>
  <c r="G330" i="1"/>
  <c r="J329" i="1"/>
  <c r="H329" i="1"/>
  <c r="K329" i="1" s="1"/>
  <c r="G329" i="1"/>
  <c r="J328" i="1"/>
  <c r="H328" i="1"/>
  <c r="K328" i="1" s="1"/>
  <c r="G328" i="1"/>
  <c r="J327" i="1"/>
  <c r="H327" i="1"/>
  <c r="K327" i="1" s="1"/>
  <c r="G327" i="1"/>
  <c r="J326" i="1"/>
  <c r="H326" i="1"/>
  <c r="K326" i="1" s="1"/>
  <c r="G326" i="1"/>
  <c r="J325" i="1"/>
  <c r="H325" i="1"/>
  <c r="K325" i="1" s="1"/>
  <c r="G325" i="1"/>
  <c r="J324" i="1"/>
  <c r="H324" i="1"/>
  <c r="K324" i="1" s="1"/>
  <c r="G324" i="1"/>
  <c r="J323" i="1"/>
  <c r="H323" i="1"/>
  <c r="K323" i="1" s="1"/>
  <c r="G323" i="1"/>
  <c r="J322" i="1"/>
  <c r="H322" i="1"/>
  <c r="K322" i="1" s="1"/>
  <c r="G322" i="1"/>
  <c r="J321" i="1"/>
  <c r="H321" i="1"/>
  <c r="K321" i="1" s="1"/>
  <c r="G321" i="1"/>
  <c r="J320" i="1"/>
  <c r="H320" i="1"/>
  <c r="K320" i="1" s="1"/>
  <c r="G320" i="1"/>
  <c r="J319" i="1"/>
  <c r="H319" i="1"/>
  <c r="K319" i="1" s="1"/>
  <c r="G319" i="1"/>
  <c r="J318" i="1"/>
  <c r="H318" i="1"/>
  <c r="K318" i="1" s="1"/>
  <c r="G318" i="1"/>
  <c r="J317" i="1"/>
  <c r="H317" i="1"/>
  <c r="K317" i="1" s="1"/>
  <c r="G317" i="1"/>
  <c r="J316" i="1"/>
  <c r="H316" i="1"/>
  <c r="K316" i="1" s="1"/>
  <c r="G316" i="1"/>
  <c r="J315" i="1"/>
  <c r="H315" i="1"/>
  <c r="K315" i="1" s="1"/>
  <c r="G315" i="1"/>
  <c r="J314" i="1"/>
  <c r="H314" i="1"/>
  <c r="K314" i="1" s="1"/>
  <c r="G314" i="1"/>
  <c r="J313" i="1"/>
  <c r="H313" i="1"/>
  <c r="K313" i="1" s="1"/>
  <c r="G313" i="1"/>
  <c r="J312" i="1"/>
  <c r="H312" i="1"/>
  <c r="K312" i="1" s="1"/>
  <c r="G312" i="1"/>
  <c r="J311" i="1"/>
  <c r="H311" i="1"/>
  <c r="K311" i="1" s="1"/>
  <c r="G311" i="1"/>
  <c r="F311" i="1"/>
  <c r="J310" i="1"/>
  <c r="H310" i="1"/>
  <c r="K310" i="1" s="1"/>
  <c r="G310" i="1"/>
  <c r="J309" i="1"/>
  <c r="H309" i="1"/>
  <c r="K309" i="1" s="1"/>
  <c r="G309" i="1"/>
  <c r="J308" i="1"/>
  <c r="K308" i="1" s="1"/>
  <c r="H308" i="1"/>
  <c r="G308" i="1"/>
  <c r="J307" i="1"/>
  <c r="H307" i="1"/>
  <c r="K307" i="1" s="1"/>
  <c r="G307" i="1"/>
  <c r="J306" i="1"/>
  <c r="H306" i="1"/>
  <c r="K306" i="1" s="1"/>
  <c r="G306" i="1"/>
  <c r="J305" i="1"/>
  <c r="K305" i="1" s="1"/>
  <c r="H305" i="1"/>
  <c r="G305" i="1"/>
  <c r="J304" i="1"/>
  <c r="H304" i="1"/>
  <c r="K304" i="1" s="1"/>
  <c r="G304" i="1"/>
  <c r="J303" i="1"/>
  <c r="H303" i="1"/>
  <c r="K303" i="1" s="1"/>
  <c r="G303" i="1"/>
  <c r="J302" i="1"/>
  <c r="K302" i="1" s="1"/>
  <c r="H302" i="1"/>
  <c r="G302" i="1"/>
  <c r="J301" i="1"/>
  <c r="H301" i="1"/>
  <c r="K301" i="1" s="1"/>
  <c r="G301" i="1"/>
  <c r="J300" i="1"/>
  <c r="H300" i="1"/>
  <c r="K300" i="1" s="1"/>
  <c r="G300" i="1"/>
  <c r="J299" i="1"/>
  <c r="K299" i="1" s="1"/>
  <c r="H299" i="1"/>
  <c r="G299" i="1"/>
  <c r="J298" i="1"/>
  <c r="H298" i="1"/>
  <c r="K298" i="1" s="1"/>
  <c r="G298" i="1"/>
  <c r="J297" i="1"/>
  <c r="H297" i="1"/>
  <c r="K297" i="1" s="1"/>
  <c r="G297" i="1"/>
  <c r="J296" i="1"/>
  <c r="K296" i="1" s="1"/>
  <c r="H296" i="1"/>
  <c r="G296" i="1"/>
  <c r="J295" i="1"/>
  <c r="H295" i="1"/>
  <c r="K295" i="1" s="1"/>
  <c r="G295" i="1"/>
  <c r="J294" i="1"/>
  <c r="H294" i="1"/>
  <c r="K294" i="1" s="1"/>
  <c r="G294" i="1"/>
  <c r="J293" i="1"/>
  <c r="K293" i="1" s="1"/>
  <c r="H293" i="1"/>
  <c r="G293" i="1"/>
  <c r="J292" i="1"/>
  <c r="H292" i="1"/>
  <c r="K292" i="1" s="1"/>
  <c r="G292" i="1"/>
  <c r="J291" i="1"/>
  <c r="H291" i="1"/>
  <c r="K291" i="1" s="1"/>
  <c r="G291" i="1"/>
  <c r="J290" i="1"/>
  <c r="K290" i="1" s="1"/>
  <c r="H290" i="1"/>
  <c r="G290" i="1"/>
  <c r="J289" i="1"/>
  <c r="H289" i="1"/>
  <c r="K289" i="1" s="1"/>
  <c r="G289" i="1"/>
  <c r="J288" i="1"/>
  <c r="H288" i="1"/>
  <c r="K288" i="1" s="1"/>
  <c r="G288" i="1"/>
  <c r="J287" i="1"/>
  <c r="K287" i="1" s="1"/>
  <c r="H287" i="1"/>
  <c r="G287" i="1"/>
  <c r="J286" i="1"/>
  <c r="H286" i="1"/>
  <c r="K286" i="1" s="1"/>
  <c r="G286" i="1"/>
  <c r="J285" i="1"/>
  <c r="H285" i="1"/>
  <c r="K285" i="1" s="1"/>
  <c r="G285" i="1"/>
  <c r="J284" i="1"/>
  <c r="K284" i="1" s="1"/>
  <c r="H284" i="1"/>
  <c r="G284" i="1"/>
  <c r="J283" i="1"/>
  <c r="H283" i="1"/>
  <c r="K283" i="1" s="1"/>
  <c r="G283" i="1"/>
  <c r="J282" i="1"/>
  <c r="H282" i="1"/>
  <c r="K282" i="1" s="1"/>
  <c r="G282" i="1"/>
  <c r="J281" i="1"/>
  <c r="K281" i="1" s="1"/>
  <c r="H281" i="1"/>
  <c r="G281" i="1"/>
  <c r="J280" i="1"/>
  <c r="H280" i="1"/>
  <c r="K280" i="1" s="1"/>
  <c r="G280" i="1"/>
  <c r="J279" i="1"/>
  <c r="H279" i="1"/>
  <c r="K279" i="1" s="1"/>
  <c r="G279" i="1"/>
  <c r="J278" i="1"/>
  <c r="K278" i="1" s="1"/>
  <c r="H278" i="1"/>
  <c r="G278" i="1"/>
  <c r="J277" i="1"/>
  <c r="H277" i="1"/>
  <c r="K277" i="1" s="1"/>
  <c r="G277" i="1"/>
  <c r="J276" i="1"/>
  <c r="H276" i="1"/>
  <c r="K276" i="1" s="1"/>
  <c r="G276" i="1"/>
  <c r="J275" i="1"/>
  <c r="K275" i="1" s="1"/>
  <c r="H275" i="1"/>
  <c r="G275" i="1"/>
  <c r="J274" i="1"/>
  <c r="H274" i="1"/>
  <c r="K274" i="1" s="1"/>
  <c r="G274" i="1"/>
  <c r="J273" i="1"/>
  <c r="H273" i="1"/>
  <c r="K273" i="1" s="1"/>
  <c r="G273" i="1"/>
  <c r="J272" i="1"/>
  <c r="K272" i="1" s="1"/>
  <c r="H272" i="1"/>
  <c r="G272" i="1"/>
  <c r="J271" i="1"/>
  <c r="H271" i="1"/>
  <c r="K271" i="1" s="1"/>
  <c r="G271" i="1"/>
  <c r="J270" i="1"/>
  <c r="H270" i="1"/>
  <c r="K270" i="1" s="1"/>
  <c r="G270" i="1"/>
  <c r="J269" i="1"/>
  <c r="K269" i="1" s="1"/>
  <c r="H269" i="1"/>
  <c r="G269" i="1"/>
  <c r="J268" i="1"/>
  <c r="H268" i="1"/>
  <c r="K268" i="1" s="1"/>
  <c r="G268" i="1"/>
  <c r="J267" i="1"/>
  <c r="H267" i="1"/>
  <c r="K267" i="1" s="1"/>
  <c r="G267" i="1"/>
  <c r="J266" i="1"/>
  <c r="K266" i="1" s="1"/>
  <c r="H266" i="1"/>
  <c r="G266" i="1"/>
  <c r="J265" i="1"/>
  <c r="H265" i="1"/>
  <c r="K265" i="1" s="1"/>
  <c r="G265" i="1"/>
  <c r="J264" i="1"/>
  <c r="H264" i="1"/>
  <c r="K264" i="1" s="1"/>
  <c r="G264" i="1"/>
  <c r="J263" i="1"/>
  <c r="K263" i="1" s="1"/>
  <c r="H263" i="1"/>
  <c r="G263" i="1"/>
  <c r="J262" i="1"/>
  <c r="H262" i="1"/>
  <c r="K262" i="1" s="1"/>
  <c r="G262" i="1"/>
  <c r="J261" i="1"/>
  <c r="H261" i="1"/>
  <c r="K261" i="1" s="1"/>
  <c r="G261" i="1"/>
  <c r="J260" i="1"/>
  <c r="K260" i="1" s="1"/>
  <c r="H260" i="1"/>
  <c r="G260" i="1"/>
  <c r="J259" i="1"/>
  <c r="H259" i="1"/>
  <c r="K259" i="1" s="1"/>
  <c r="G259" i="1"/>
  <c r="J258" i="1"/>
  <c r="H258" i="1"/>
  <c r="K258" i="1" s="1"/>
  <c r="G258" i="1"/>
  <c r="J257" i="1"/>
  <c r="K257" i="1" s="1"/>
  <c r="H257" i="1"/>
  <c r="G257" i="1"/>
  <c r="J256" i="1"/>
  <c r="H256" i="1"/>
  <c r="K256" i="1" s="1"/>
  <c r="G256" i="1"/>
  <c r="J255" i="1"/>
  <c r="H255" i="1"/>
  <c r="K255" i="1" s="1"/>
  <c r="G255" i="1"/>
  <c r="J254" i="1"/>
  <c r="K254" i="1" s="1"/>
  <c r="H254" i="1"/>
  <c r="G254" i="1"/>
  <c r="J253" i="1"/>
  <c r="H253" i="1"/>
  <c r="K253" i="1" s="1"/>
  <c r="G253" i="1"/>
  <c r="J252" i="1"/>
  <c r="H252" i="1"/>
  <c r="K252" i="1" s="1"/>
  <c r="G252" i="1"/>
  <c r="J251" i="1"/>
  <c r="K251" i="1" s="1"/>
  <c r="H251" i="1"/>
  <c r="G251" i="1"/>
  <c r="J250" i="1"/>
  <c r="H250" i="1"/>
  <c r="K250" i="1" s="1"/>
  <c r="G250" i="1"/>
  <c r="H249" i="1"/>
  <c r="K249" i="1" s="1"/>
  <c r="F249" i="1"/>
  <c r="J249" i="1" s="1"/>
  <c r="K248" i="1"/>
  <c r="J248" i="1"/>
  <c r="H248" i="1"/>
  <c r="G248" i="1"/>
  <c r="J247" i="1"/>
  <c r="H247" i="1"/>
  <c r="K247" i="1" s="1"/>
  <c r="G247" i="1"/>
  <c r="J246" i="1"/>
  <c r="H246" i="1"/>
  <c r="K246" i="1" s="1"/>
  <c r="G246" i="1"/>
  <c r="K245" i="1"/>
  <c r="J245" i="1"/>
  <c r="H245" i="1"/>
  <c r="G245" i="1"/>
  <c r="J244" i="1"/>
  <c r="H244" i="1"/>
  <c r="K244" i="1" s="1"/>
  <c r="G244" i="1"/>
  <c r="J243" i="1"/>
  <c r="H243" i="1"/>
  <c r="K243" i="1" s="1"/>
  <c r="G243" i="1"/>
  <c r="K242" i="1"/>
  <c r="J242" i="1"/>
  <c r="H242" i="1"/>
  <c r="G242" i="1"/>
  <c r="J241" i="1"/>
  <c r="H241" i="1"/>
  <c r="K241" i="1" s="1"/>
  <c r="G241" i="1"/>
  <c r="J240" i="1"/>
  <c r="H240" i="1"/>
  <c r="K240" i="1" s="1"/>
  <c r="G240" i="1"/>
  <c r="K239" i="1"/>
  <c r="J239" i="1"/>
  <c r="H239" i="1"/>
  <c r="G239" i="1"/>
  <c r="J238" i="1"/>
  <c r="H238" i="1"/>
  <c r="K238" i="1" s="1"/>
  <c r="G238" i="1"/>
  <c r="J237" i="1"/>
  <c r="H237" i="1"/>
  <c r="K237" i="1" s="1"/>
  <c r="G237" i="1"/>
  <c r="K236" i="1"/>
  <c r="J236" i="1"/>
  <c r="H236" i="1"/>
  <c r="G236" i="1"/>
  <c r="H235" i="1"/>
  <c r="K235" i="1" s="1"/>
  <c r="F235" i="1"/>
  <c r="J235" i="1" s="1"/>
  <c r="J234" i="1"/>
  <c r="H234" i="1"/>
  <c r="K234" i="1" s="1"/>
  <c r="G234" i="1"/>
  <c r="K233" i="1"/>
  <c r="J233" i="1"/>
  <c r="H233" i="1"/>
  <c r="G233" i="1"/>
  <c r="J232" i="1"/>
  <c r="K232" i="1" s="1"/>
  <c r="H232" i="1"/>
  <c r="G232" i="1"/>
  <c r="J231" i="1"/>
  <c r="H231" i="1"/>
  <c r="K231" i="1" s="1"/>
  <c r="G231" i="1"/>
  <c r="K230" i="1"/>
  <c r="J230" i="1"/>
  <c r="H230" i="1"/>
  <c r="G230" i="1"/>
  <c r="H229" i="1"/>
  <c r="F229" i="1"/>
  <c r="J229" i="1" s="1"/>
  <c r="K229" i="1" s="1"/>
  <c r="J228" i="1"/>
  <c r="H228" i="1"/>
  <c r="K228" i="1" s="1"/>
  <c r="G228" i="1"/>
  <c r="F228" i="1"/>
  <c r="J227" i="1"/>
  <c r="H227" i="1"/>
  <c r="K227" i="1" s="1"/>
  <c r="G227" i="1"/>
  <c r="J226" i="1"/>
  <c r="H226" i="1"/>
  <c r="K226" i="1" s="1"/>
  <c r="G226" i="1"/>
  <c r="J225" i="1"/>
  <c r="K225" i="1" s="1"/>
  <c r="H225" i="1"/>
  <c r="G225" i="1"/>
  <c r="J224" i="1"/>
  <c r="H224" i="1"/>
  <c r="K224" i="1" s="1"/>
  <c r="G224" i="1"/>
  <c r="J223" i="1"/>
  <c r="H223" i="1"/>
  <c r="K223" i="1" s="1"/>
  <c r="G223" i="1"/>
  <c r="J222" i="1"/>
  <c r="K222" i="1" s="1"/>
  <c r="H222" i="1"/>
  <c r="G222" i="1"/>
  <c r="J221" i="1"/>
  <c r="H221" i="1"/>
  <c r="K221" i="1" s="1"/>
  <c r="G221" i="1"/>
  <c r="J220" i="1"/>
  <c r="H220" i="1"/>
  <c r="K220" i="1" s="1"/>
  <c r="G220" i="1"/>
  <c r="J219" i="1"/>
  <c r="K219" i="1" s="1"/>
  <c r="H219" i="1"/>
  <c r="G219" i="1"/>
  <c r="J218" i="1"/>
  <c r="H218" i="1"/>
  <c r="K218" i="1" s="1"/>
  <c r="G218" i="1"/>
  <c r="J217" i="1"/>
  <c r="H217" i="1"/>
  <c r="K217" i="1" s="1"/>
  <c r="G217" i="1"/>
  <c r="J216" i="1"/>
  <c r="K216" i="1" s="1"/>
  <c r="H216" i="1"/>
  <c r="G216" i="1"/>
  <c r="J215" i="1"/>
  <c r="H215" i="1"/>
  <c r="K215" i="1" s="1"/>
  <c r="G215" i="1"/>
  <c r="H214" i="1"/>
  <c r="F214" i="1"/>
  <c r="J214" i="1" s="1"/>
  <c r="K213" i="1"/>
  <c r="J213" i="1"/>
  <c r="H213" i="1"/>
  <c r="G213" i="1"/>
  <c r="J212" i="1"/>
  <c r="H212" i="1"/>
  <c r="K212" i="1" s="1"/>
  <c r="G212" i="1"/>
  <c r="J211" i="1"/>
  <c r="H211" i="1"/>
  <c r="K211" i="1" s="1"/>
  <c r="G211" i="1"/>
  <c r="K210" i="1"/>
  <c r="J210" i="1"/>
  <c r="H210" i="1"/>
  <c r="G210" i="1"/>
  <c r="J209" i="1"/>
  <c r="H209" i="1"/>
  <c r="K209" i="1" s="1"/>
  <c r="G209" i="1"/>
  <c r="H208" i="1"/>
  <c r="F208" i="1"/>
  <c r="G208" i="1" s="1"/>
  <c r="K207" i="1"/>
  <c r="J207" i="1"/>
  <c r="H207" i="1"/>
  <c r="G207" i="1"/>
  <c r="H206" i="1"/>
  <c r="F206" i="1"/>
  <c r="J206" i="1" s="1"/>
  <c r="K206" i="1" s="1"/>
  <c r="J205" i="1"/>
  <c r="H205" i="1"/>
  <c r="K205" i="1" s="1"/>
  <c r="G205" i="1"/>
  <c r="K204" i="1"/>
  <c r="J204" i="1"/>
  <c r="H204" i="1"/>
  <c r="G204" i="1"/>
  <c r="K203" i="1"/>
  <c r="J203" i="1"/>
  <c r="H203" i="1"/>
  <c r="G203" i="1"/>
  <c r="J202" i="1"/>
  <c r="H202" i="1"/>
  <c r="K202" i="1" s="1"/>
  <c r="G202" i="1"/>
  <c r="K201" i="1"/>
  <c r="J201" i="1"/>
  <c r="H201" i="1"/>
  <c r="G201" i="1"/>
  <c r="K200" i="1"/>
  <c r="J200" i="1"/>
  <c r="H200" i="1"/>
  <c r="G200" i="1"/>
  <c r="J199" i="1"/>
  <c r="H199" i="1"/>
  <c r="K199" i="1" s="1"/>
  <c r="G199" i="1"/>
  <c r="K198" i="1"/>
  <c r="J198" i="1"/>
  <c r="H198" i="1"/>
  <c r="G198" i="1"/>
  <c r="K197" i="1"/>
  <c r="J197" i="1"/>
  <c r="H197" i="1"/>
  <c r="G197" i="1"/>
  <c r="J196" i="1"/>
  <c r="H196" i="1"/>
  <c r="K196" i="1" s="1"/>
  <c r="G196" i="1"/>
  <c r="K195" i="1"/>
  <c r="J195" i="1"/>
  <c r="H195" i="1"/>
  <c r="G195" i="1"/>
  <c r="H194" i="1"/>
  <c r="F194" i="1"/>
  <c r="J194" i="1" s="1"/>
  <c r="K194" i="1" s="1"/>
  <c r="J193" i="1"/>
  <c r="K193" i="1" s="1"/>
  <c r="H193" i="1"/>
  <c r="G193" i="1"/>
  <c r="J192" i="1"/>
  <c r="H192" i="1"/>
  <c r="K192" i="1" s="1"/>
  <c r="G192" i="1"/>
  <c r="H191" i="1"/>
  <c r="F191" i="1"/>
  <c r="J191" i="1" s="1"/>
  <c r="K190" i="1"/>
  <c r="J190" i="1"/>
  <c r="H190" i="1"/>
  <c r="F190" i="1"/>
  <c r="G190" i="1" s="1"/>
  <c r="J189" i="1"/>
  <c r="K189" i="1" s="1"/>
  <c r="H189" i="1"/>
  <c r="G189" i="1"/>
  <c r="J188" i="1"/>
  <c r="H188" i="1"/>
  <c r="K188" i="1" s="1"/>
  <c r="G188" i="1"/>
  <c r="K187" i="1"/>
  <c r="J187" i="1"/>
  <c r="H187" i="1"/>
  <c r="G187" i="1"/>
  <c r="J186" i="1"/>
  <c r="K186" i="1" s="1"/>
  <c r="H186" i="1"/>
  <c r="G186" i="1"/>
  <c r="J185" i="1"/>
  <c r="H185" i="1"/>
  <c r="K185" i="1" s="1"/>
  <c r="G185" i="1"/>
  <c r="K184" i="1"/>
  <c r="J184" i="1"/>
  <c r="H184" i="1"/>
  <c r="G184" i="1"/>
  <c r="J183" i="1"/>
  <c r="K183" i="1" s="1"/>
  <c r="H183" i="1"/>
  <c r="G183" i="1"/>
  <c r="J182" i="1"/>
  <c r="H182" i="1"/>
  <c r="K182" i="1" s="1"/>
  <c r="G182" i="1"/>
  <c r="K181" i="1"/>
  <c r="J181" i="1"/>
  <c r="H181" i="1"/>
  <c r="G181" i="1"/>
  <c r="J180" i="1"/>
  <c r="K180" i="1" s="1"/>
  <c r="H180" i="1"/>
  <c r="G180" i="1"/>
  <c r="J179" i="1"/>
  <c r="H179" i="1"/>
  <c r="K179" i="1" s="1"/>
  <c r="G179" i="1"/>
  <c r="K178" i="1"/>
  <c r="J178" i="1"/>
  <c r="H178" i="1"/>
  <c r="G178" i="1"/>
  <c r="J177" i="1"/>
  <c r="K177" i="1" s="1"/>
  <c r="H177" i="1"/>
  <c r="G177" i="1"/>
  <c r="J176" i="1"/>
  <c r="H176" i="1"/>
  <c r="K176" i="1" s="1"/>
  <c r="G176" i="1"/>
  <c r="K175" i="1"/>
  <c r="J175" i="1"/>
  <c r="H175" i="1"/>
  <c r="F175" i="1"/>
  <c r="G175" i="1" s="1"/>
  <c r="K174" i="1"/>
  <c r="J174" i="1"/>
  <c r="H174" i="1"/>
  <c r="G174" i="1"/>
  <c r="J173" i="1"/>
  <c r="H173" i="1"/>
  <c r="K173" i="1" s="1"/>
  <c r="G173" i="1"/>
  <c r="F173" i="1"/>
  <c r="J172" i="1"/>
  <c r="H172" i="1"/>
  <c r="K172" i="1" s="1"/>
  <c r="G172" i="1"/>
  <c r="H171" i="1"/>
  <c r="K171" i="1" s="1"/>
  <c r="F171" i="1"/>
  <c r="J171" i="1" s="1"/>
  <c r="K170" i="1"/>
  <c r="J170" i="1"/>
  <c r="H170" i="1"/>
  <c r="F170" i="1"/>
  <c r="G170" i="1" s="1"/>
  <c r="J169" i="1"/>
  <c r="K169" i="1" s="1"/>
  <c r="H169" i="1"/>
  <c r="F169" i="1"/>
  <c r="G169" i="1" s="1"/>
  <c r="J168" i="1"/>
  <c r="H168" i="1"/>
  <c r="K168" i="1" s="1"/>
  <c r="G168" i="1"/>
  <c r="K167" i="1"/>
  <c r="J167" i="1"/>
  <c r="H167" i="1"/>
  <c r="G167" i="1"/>
  <c r="K166" i="1"/>
  <c r="J166" i="1"/>
  <c r="H166" i="1"/>
  <c r="G166" i="1"/>
  <c r="J165" i="1"/>
  <c r="H165" i="1"/>
  <c r="K165" i="1" s="1"/>
  <c r="G165" i="1"/>
  <c r="F165" i="1"/>
  <c r="J164" i="1"/>
  <c r="H164" i="1"/>
  <c r="K164" i="1" s="1"/>
  <c r="G164" i="1"/>
  <c r="F164" i="1"/>
  <c r="H163" i="1"/>
  <c r="F163" i="1"/>
  <c r="G163" i="1" s="1"/>
  <c r="K162" i="1"/>
  <c r="J162" i="1"/>
  <c r="H162" i="1"/>
  <c r="G162" i="1"/>
  <c r="J161" i="1"/>
  <c r="K161" i="1" s="1"/>
  <c r="H161" i="1"/>
  <c r="G161" i="1"/>
  <c r="H160" i="1"/>
  <c r="G160" i="1"/>
  <c r="F160" i="1"/>
  <c r="J160" i="1" s="1"/>
  <c r="K159" i="1"/>
  <c r="J159" i="1"/>
  <c r="H159" i="1"/>
  <c r="G159" i="1"/>
  <c r="K158" i="1"/>
  <c r="J158" i="1"/>
  <c r="H158" i="1"/>
  <c r="G158" i="1"/>
  <c r="J157" i="1"/>
  <c r="H157" i="1"/>
  <c r="K157" i="1" s="1"/>
  <c r="G157" i="1"/>
  <c r="H156" i="1"/>
  <c r="F156" i="1"/>
  <c r="J156" i="1" s="1"/>
  <c r="K156" i="1" s="1"/>
  <c r="J155" i="1"/>
  <c r="H155" i="1"/>
  <c r="K155" i="1" s="1"/>
  <c r="G155" i="1"/>
  <c r="J154" i="1"/>
  <c r="K154" i="1" s="1"/>
  <c r="H154" i="1"/>
  <c r="G154" i="1"/>
  <c r="F154" i="1"/>
  <c r="J153" i="1"/>
  <c r="H153" i="1"/>
  <c r="K153" i="1" s="1"/>
  <c r="G153" i="1"/>
  <c r="J152" i="1"/>
  <c r="H152" i="1"/>
  <c r="K152" i="1" s="1"/>
  <c r="G152" i="1"/>
  <c r="K151" i="1"/>
  <c r="J151" i="1"/>
  <c r="H151" i="1"/>
  <c r="G151" i="1"/>
  <c r="J150" i="1"/>
  <c r="H150" i="1"/>
  <c r="K150" i="1" s="1"/>
  <c r="G150" i="1"/>
  <c r="J149" i="1"/>
  <c r="H149" i="1"/>
  <c r="K149" i="1" s="1"/>
  <c r="G149" i="1"/>
  <c r="K148" i="1"/>
  <c r="J148" i="1"/>
  <c r="H148" i="1"/>
  <c r="G148" i="1"/>
  <c r="H147" i="1"/>
  <c r="F147" i="1"/>
  <c r="J147" i="1" s="1"/>
  <c r="H146" i="1"/>
  <c r="G146" i="1"/>
  <c r="F146" i="1"/>
  <c r="J146" i="1" s="1"/>
  <c r="H145" i="1"/>
  <c r="F145" i="1"/>
  <c r="J145" i="1" s="1"/>
  <c r="K145" i="1" s="1"/>
  <c r="H144" i="1"/>
  <c r="F144" i="1"/>
  <c r="J144" i="1" s="1"/>
  <c r="K143" i="1"/>
  <c r="J143" i="1"/>
  <c r="H143" i="1"/>
  <c r="G143" i="1"/>
  <c r="H142" i="1"/>
  <c r="K142" i="1" s="1"/>
  <c r="F142" i="1"/>
  <c r="J142" i="1" s="1"/>
  <c r="J141" i="1"/>
  <c r="H141" i="1"/>
  <c r="K141" i="1" s="1"/>
  <c r="G141" i="1"/>
  <c r="K140" i="1"/>
  <c r="J140" i="1"/>
  <c r="H140" i="1"/>
  <c r="F140" i="1"/>
  <c r="G140" i="1" s="1"/>
  <c r="H139" i="1"/>
  <c r="F139" i="1"/>
  <c r="J139" i="1" s="1"/>
  <c r="K139" i="1" s="1"/>
  <c r="J138" i="1"/>
  <c r="K138" i="1" s="1"/>
  <c r="H138" i="1"/>
  <c r="G138" i="1"/>
  <c r="F138" i="1"/>
  <c r="H137" i="1"/>
  <c r="K137" i="1" s="1"/>
  <c r="F137" i="1"/>
  <c r="J137" i="1" s="1"/>
  <c r="J136" i="1"/>
  <c r="H136" i="1"/>
  <c r="K136" i="1" s="1"/>
  <c r="G136" i="1"/>
  <c r="K135" i="1"/>
  <c r="J135" i="1"/>
  <c r="H135" i="1"/>
  <c r="G135" i="1"/>
  <c r="J134" i="1"/>
  <c r="K134" i="1" s="1"/>
  <c r="H134" i="1"/>
  <c r="G134" i="1"/>
  <c r="H133" i="1"/>
  <c r="K133" i="1" s="1"/>
  <c r="G133" i="1"/>
  <c r="F133" i="1"/>
  <c r="J133" i="1" s="1"/>
  <c r="K132" i="1"/>
  <c r="J132" i="1"/>
  <c r="H132" i="1"/>
  <c r="G132" i="1"/>
  <c r="H131" i="1"/>
  <c r="F131" i="1"/>
  <c r="J131" i="1" s="1"/>
  <c r="K131" i="1" s="1"/>
  <c r="J130" i="1"/>
  <c r="K130" i="1" s="1"/>
  <c r="H130" i="1"/>
  <c r="G130" i="1"/>
  <c r="J129" i="1"/>
  <c r="H129" i="1"/>
  <c r="K129" i="1" s="1"/>
  <c r="G129" i="1"/>
  <c r="F129" i="1"/>
  <c r="H128" i="1"/>
  <c r="F128" i="1"/>
  <c r="G128" i="1" s="1"/>
  <c r="K127" i="1"/>
  <c r="J127" i="1"/>
  <c r="H127" i="1"/>
  <c r="G127" i="1"/>
  <c r="J126" i="1"/>
  <c r="K126" i="1" s="1"/>
  <c r="H126" i="1"/>
  <c r="G126" i="1"/>
  <c r="J125" i="1"/>
  <c r="H125" i="1"/>
  <c r="K125" i="1" s="1"/>
  <c r="G125" i="1"/>
  <c r="K124" i="1"/>
  <c r="J124" i="1"/>
  <c r="H124" i="1"/>
  <c r="F124" i="1"/>
  <c r="G124" i="1" s="1"/>
  <c r="K123" i="1"/>
  <c r="J123" i="1"/>
  <c r="H123" i="1"/>
  <c r="G123" i="1"/>
  <c r="J122" i="1"/>
  <c r="H122" i="1"/>
  <c r="K122" i="1" s="1"/>
  <c r="G122" i="1"/>
  <c r="F122" i="1"/>
  <c r="J121" i="1"/>
  <c r="H121" i="1"/>
  <c r="K121" i="1" s="1"/>
  <c r="G121" i="1"/>
  <c r="J120" i="1"/>
  <c r="H120" i="1"/>
  <c r="K120" i="1" s="1"/>
  <c r="G120" i="1"/>
  <c r="J119" i="1"/>
  <c r="K119" i="1" s="1"/>
  <c r="H119" i="1"/>
  <c r="G119" i="1"/>
  <c r="F119" i="1"/>
  <c r="H118" i="1"/>
  <c r="F118" i="1"/>
  <c r="J118" i="1" s="1"/>
  <c r="H117" i="1"/>
  <c r="K117" i="1" s="1"/>
  <c r="G117" i="1"/>
  <c r="F117" i="1"/>
  <c r="J117" i="1" s="1"/>
  <c r="H116" i="1"/>
  <c r="F116" i="1"/>
  <c r="J116" i="1" s="1"/>
  <c r="K116" i="1" s="1"/>
  <c r="H115" i="1"/>
  <c r="K115" i="1" s="1"/>
  <c r="F115" i="1"/>
  <c r="J115" i="1" s="1"/>
  <c r="K114" i="1"/>
  <c r="J114" i="1"/>
  <c r="H114" i="1"/>
  <c r="G114" i="1"/>
  <c r="H113" i="1"/>
  <c r="F113" i="1"/>
  <c r="J113" i="1" s="1"/>
  <c r="H112" i="1"/>
  <c r="G112" i="1"/>
  <c r="F112" i="1"/>
  <c r="J112" i="1" s="1"/>
  <c r="K111" i="1"/>
  <c r="J111" i="1"/>
  <c r="H111" i="1"/>
  <c r="G111" i="1"/>
  <c r="H110" i="1"/>
  <c r="F110" i="1"/>
  <c r="J110" i="1" s="1"/>
  <c r="K110" i="1" s="1"/>
  <c r="J109" i="1"/>
  <c r="K109" i="1" s="1"/>
  <c r="H109" i="1"/>
  <c r="G109" i="1"/>
  <c r="J108" i="1"/>
  <c r="H108" i="1"/>
  <c r="K108" i="1" s="1"/>
  <c r="G108" i="1"/>
  <c r="F108" i="1"/>
  <c r="H107" i="1"/>
  <c r="F107" i="1"/>
  <c r="G107" i="1" s="1"/>
  <c r="K106" i="1"/>
  <c r="J106" i="1"/>
  <c r="H106" i="1"/>
  <c r="G106" i="1"/>
  <c r="J105" i="1"/>
  <c r="K105" i="1" s="1"/>
  <c r="H105" i="1"/>
  <c r="F105" i="1"/>
  <c r="G105" i="1" s="1"/>
  <c r="J104" i="1"/>
  <c r="H104" i="1"/>
  <c r="K104" i="1" s="1"/>
  <c r="G104" i="1"/>
  <c r="F104" i="1"/>
  <c r="J103" i="1"/>
  <c r="H103" i="1"/>
  <c r="K103" i="1" s="1"/>
  <c r="G103" i="1"/>
  <c r="F103" i="1"/>
  <c r="J102" i="1"/>
  <c r="H102" i="1"/>
  <c r="K102" i="1" s="1"/>
  <c r="G102" i="1"/>
  <c r="K101" i="1"/>
  <c r="J101" i="1"/>
  <c r="H101" i="1"/>
  <c r="G101" i="1"/>
  <c r="H100" i="1"/>
  <c r="K100" i="1" s="1"/>
  <c r="F100" i="1"/>
  <c r="J100" i="1" s="1"/>
  <c r="J99" i="1"/>
  <c r="H99" i="1"/>
  <c r="K99" i="1" s="1"/>
  <c r="G99" i="1"/>
  <c r="K98" i="1"/>
  <c r="J98" i="1"/>
  <c r="H98" i="1"/>
  <c r="G98" i="1"/>
  <c r="J97" i="1"/>
  <c r="K97" i="1" s="1"/>
  <c r="H97" i="1"/>
  <c r="G97" i="1"/>
  <c r="H96" i="1"/>
  <c r="K96" i="1" s="1"/>
  <c r="G96" i="1"/>
  <c r="F96" i="1"/>
  <c r="J96" i="1" s="1"/>
  <c r="K95" i="1"/>
  <c r="J95" i="1"/>
  <c r="H95" i="1"/>
  <c r="G95" i="1"/>
  <c r="H94" i="1"/>
  <c r="F94" i="1"/>
  <c r="J94" i="1" s="1"/>
  <c r="K94" i="1" s="1"/>
  <c r="J93" i="1"/>
  <c r="K93" i="1" s="1"/>
  <c r="H93" i="1"/>
  <c r="G93" i="1"/>
  <c r="F93" i="1"/>
  <c r="H92" i="1"/>
  <c r="K92" i="1" s="1"/>
  <c r="F92" i="1"/>
  <c r="J92" i="1" s="1"/>
  <c r="H91" i="1"/>
  <c r="K91" i="1" s="1"/>
  <c r="G91" i="1"/>
  <c r="F91" i="1"/>
  <c r="J91" i="1" s="1"/>
  <c r="K90" i="1"/>
  <c r="J90" i="1"/>
  <c r="H90" i="1"/>
  <c r="G90" i="1"/>
  <c r="H89" i="1"/>
  <c r="F89" i="1"/>
  <c r="J89" i="1" s="1"/>
  <c r="K89" i="1" s="1"/>
  <c r="J88" i="1"/>
  <c r="K88" i="1" s="1"/>
  <c r="H88" i="1"/>
  <c r="G88" i="1"/>
  <c r="F88" i="1"/>
  <c r="J87" i="1"/>
  <c r="H87" i="1"/>
  <c r="K87" i="1" s="1"/>
  <c r="G87" i="1"/>
  <c r="J86" i="1"/>
  <c r="H86" i="1"/>
  <c r="K86" i="1" s="1"/>
  <c r="G86" i="1"/>
  <c r="K85" i="1"/>
  <c r="J85" i="1"/>
  <c r="H85" i="1"/>
  <c r="G85" i="1"/>
  <c r="J84" i="1"/>
  <c r="H84" i="1"/>
  <c r="K84" i="1" s="1"/>
  <c r="G84" i="1"/>
  <c r="J83" i="1"/>
  <c r="H83" i="1"/>
  <c r="K83" i="1" s="1"/>
  <c r="G83" i="1"/>
  <c r="K82" i="1"/>
  <c r="J82" i="1"/>
  <c r="H82" i="1"/>
  <c r="G82" i="1"/>
  <c r="F82" i="1"/>
  <c r="J81" i="1"/>
  <c r="K81" i="1" s="1"/>
  <c r="H81" i="1"/>
  <c r="G81" i="1"/>
  <c r="H80" i="1"/>
  <c r="G80" i="1"/>
  <c r="F80" i="1"/>
  <c r="J80" i="1" s="1"/>
  <c r="K79" i="1"/>
  <c r="J79" i="1"/>
  <c r="H79" i="1"/>
  <c r="G79" i="1"/>
  <c r="K78" i="1"/>
  <c r="J78" i="1"/>
  <c r="H78" i="1"/>
  <c r="G78" i="1"/>
  <c r="J77" i="1"/>
  <c r="H77" i="1"/>
  <c r="K77" i="1" s="1"/>
  <c r="G77" i="1"/>
  <c r="K76" i="1"/>
  <c r="J76" i="1"/>
  <c r="H76" i="1"/>
  <c r="G76" i="1"/>
  <c r="K75" i="1"/>
  <c r="J75" i="1"/>
  <c r="H75" i="1"/>
  <c r="G75" i="1"/>
  <c r="J74" i="1"/>
  <c r="H74" i="1"/>
  <c r="K74" i="1" s="1"/>
  <c r="G74" i="1"/>
  <c r="K73" i="1"/>
  <c r="J73" i="1"/>
  <c r="H73" i="1"/>
  <c r="G73" i="1"/>
  <c r="K72" i="1"/>
  <c r="J72" i="1"/>
  <c r="H72" i="1"/>
  <c r="G72" i="1"/>
  <c r="J71" i="1"/>
  <c r="H71" i="1"/>
  <c r="K71" i="1" s="1"/>
  <c r="G71" i="1"/>
  <c r="F71" i="1"/>
  <c r="K70" i="1"/>
  <c r="J70" i="1"/>
  <c r="H70" i="1"/>
  <c r="G70" i="1"/>
  <c r="J69" i="1"/>
  <c r="H69" i="1"/>
  <c r="K69" i="1" s="1"/>
  <c r="G69" i="1"/>
  <c r="J68" i="1"/>
  <c r="K68" i="1" s="1"/>
  <c r="H68" i="1"/>
  <c r="G68" i="1"/>
  <c r="K67" i="1"/>
  <c r="J67" i="1"/>
  <c r="H67" i="1"/>
  <c r="G67" i="1"/>
  <c r="H66" i="1"/>
  <c r="K66" i="1" s="1"/>
  <c r="F66" i="1"/>
  <c r="J66" i="1" s="1"/>
  <c r="K65" i="1"/>
  <c r="J65" i="1"/>
  <c r="H65" i="1"/>
  <c r="G65" i="1"/>
  <c r="J64" i="1"/>
  <c r="H64" i="1"/>
  <c r="K64" i="1" s="1"/>
  <c r="G64" i="1"/>
  <c r="J63" i="1"/>
  <c r="H63" i="1"/>
  <c r="K63" i="1" s="1"/>
  <c r="G63" i="1"/>
  <c r="K62" i="1"/>
  <c r="J62" i="1"/>
  <c r="H62" i="1"/>
  <c r="G62" i="1"/>
  <c r="F62" i="1"/>
  <c r="J61" i="1"/>
  <c r="K61" i="1" s="1"/>
  <c r="H61" i="1"/>
  <c r="F61" i="1"/>
  <c r="G61" i="1" s="1"/>
  <c r="J60" i="1"/>
  <c r="H60" i="1"/>
  <c r="K60" i="1" s="1"/>
  <c r="G60" i="1"/>
  <c r="K59" i="1"/>
  <c r="J59" i="1"/>
  <c r="H59" i="1"/>
  <c r="G59" i="1"/>
  <c r="K58" i="1"/>
  <c r="J58" i="1"/>
  <c r="H58" i="1"/>
  <c r="G58" i="1"/>
  <c r="J57" i="1"/>
  <c r="H57" i="1"/>
  <c r="K57" i="1" s="1"/>
  <c r="G57" i="1"/>
  <c r="K56" i="1"/>
  <c r="J56" i="1"/>
  <c r="H56" i="1"/>
  <c r="G56" i="1"/>
  <c r="K55" i="1"/>
  <c r="J55" i="1"/>
  <c r="H55" i="1"/>
  <c r="G55" i="1"/>
  <c r="J54" i="1"/>
  <c r="H54" i="1"/>
  <c r="K54" i="1" s="1"/>
  <c r="G54" i="1"/>
  <c r="K53" i="1"/>
  <c r="J53" i="1"/>
  <c r="H53" i="1"/>
  <c r="G53" i="1"/>
  <c r="K52" i="1"/>
  <c r="J52" i="1"/>
  <c r="H52" i="1"/>
  <c r="G52" i="1"/>
  <c r="J51" i="1"/>
  <c r="H51" i="1"/>
  <c r="K51" i="1" s="1"/>
  <c r="G51" i="1"/>
  <c r="K50" i="1"/>
  <c r="J50" i="1"/>
  <c r="H50" i="1"/>
  <c r="G50" i="1"/>
  <c r="K49" i="1"/>
  <c r="J49" i="1"/>
  <c r="H49" i="1"/>
  <c r="G49" i="1"/>
  <c r="J48" i="1"/>
  <c r="H48" i="1"/>
  <c r="K48" i="1" s="1"/>
  <c r="G48" i="1"/>
  <c r="K47" i="1"/>
  <c r="J47" i="1"/>
  <c r="H47" i="1"/>
  <c r="G47" i="1"/>
  <c r="K46" i="1"/>
  <c r="J46" i="1"/>
  <c r="H46" i="1"/>
  <c r="G46" i="1"/>
  <c r="J45" i="1"/>
  <c r="H45" i="1"/>
  <c r="K45" i="1" s="1"/>
  <c r="G45" i="1"/>
  <c r="K44" i="1"/>
  <c r="J44" i="1"/>
  <c r="H44" i="1"/>
  <c r="G44" i="1"/>
  <c r="S43" i="1"/>
  <c r="J43" i="1"/>
  <c r="H43" i="1"/>
  <c r="K43" i="1" s="1"/>
  <c r="G43" i="1"/>
  <c r="J42" i="1"/>
  <c r="K42" i="1" s="1"/>
  <c r="H42" i="1"/>
  <c r="G42" i="1"/>
  <c r="J41" i="1"/>
  <c r="H41" i="1"/>
  <c r="K41" i="1" s="1"/>
  <c r="G41" i="1"/>
  <c r="J40" i="1"/>
  <c r="H40" i="1"/>
  <c r="K40" i="1" s="1"/>
  <c r="G40" i="1"/>
  <c r="K39" i="1"/>
  <c r="J39" i="1"/>
  <c r="H39" i="1"/>
  <c r="G39" i="1"/>
  <c r="K38" i="1"/>
  <c r="J38" i="1"/>
  <c r="H38" i="1"/>
  <c r="G38" i="1"/>
  <c r="M37" i="1"/>
  <c r="M38" i="1" s="1"/>
  <c r="J37" i="1"/>
  <c r="K37" i="1" s="1"/>
  <c r="H37" i="1"/>
  <c r="G37" i="1"/>
  <c r="M36" i="1"/>
  <c r="J36" i="1"/>
  <c r="H36" i="1"/>
  <c r="K36" i="1" s="1"/>
  <c r="G36" i="1"/>
  <c r="J35" i="1"/>
  <c r="H35" i="1"/>
  <c r="K35" i="1" s="1"/>
  <c r="G35" i="1"/>
  <c r="K34" i="1"/>
  <c r="J34" i="1"/>
  <c r="H34" i="1"/>
  <c r="G34" i="1"/>
  <c r="K33" i="1"/>
  <c r="J33" i="1"/>
  <c r="H33" i="1"/>
  <c r="G33" i="1"/>
  <c r="J32" i="1"/>
  <c r="K32" i="1" s="1"/>
  <c r="H32" i="1"/>
  <c r="G32" i="1"/>
  <c r="J31" i="1"/>
  <c r="H31" i="1"/>
  <c r="K31" i="1" s="1"/>
  <c r="G31" i="1"/>
  <c r="J30" i="1"/>
  <c r="H30" i="1"/>
  <c r="K30" i="1" s="1"/>
  <c r="G30" i="1"/>
  <c r="K29" i="1"/>
  <c r="J29" i="1"/>
  <c r="H29" i="1"/>
  <c r="G29" i="1"/>
  <c r="J28" i="1"/>
  <c r="H28" i="1"/>
  <c r="K28" i="1" s="1"/>
  <c r="G28" i="1"/>
  <c r="K27" i="1"/>
  <c r="J27" i="1"/>
  <c r="H27" i="1"/>
  <c r="G27" i="1"/>
  <c r="J26" i="1"/>
  <c r="K26" i="1" s="1"/>
  <c r="H26" i="1"/>
  <c r="G26" i="1"/>
  <c r="J25" i="1"/>
  <c r="H25" i="1"/>
  <c r="K25" i="1" s="1"/>
  <c r="G25" i="1"/>
  <c r="K24" i="1"/>
  <c r="J24" i="1"/>
  <c r="H24" i="1"/>
  <c r="G24" i="1"/>
  <c r="J23" i="1"/>
  <c r="H23" i="1"/>
  <c r="K23" i="1" s="1"/>
  <c r="G23" i="1"/>
  <c r="K22" i="1"/>
  <c r="J22" i="1"/>
  <c r="H22" i="1"/>
  <c r="G22" i="1"/>
  <c r="K21" i="1"/>
  <c r="J21" i="1"/>
  <c r="H21" i="1"/>
  <c r="G21" i="1"/>
  <c r="M20" i="1"/>
  <c r="M21" i="1" s="1"/>
  <c r="M22" i="1" s="1"/>
  <c r="M24" i="1" s="1"/>
  <c r="M25" i="1" s="1"/>
  <c r="M26" i="1" s="1"/>
  <c r="M27" i="1" s="1"/>
  <c r="M29" i="1" s="1"/>
  <c r="M32" i="1" s="1"/>
  <c r="M33" i="1" s="1"/>
  <c r="M35" i="1" s="1"/>
  <c r="J20" i="1"/>
  <c r="K20" i="1" s="1"/>
  <c r="H20" i="1"/>
  <c r="G20" i="1"/>
  <c r="K19" i="1"/>
  <c r="J19" i="1"/>
  <c r="H19" i="1"/>
  <c r="G19" i="1"/>
  <c r="J18" i="1"/>
  <c r="H18" i="1"/>
  <c r="K18" i="1" s="1"/>
  <c r="G18" i="1"/>
  <c r="K17" i="1"/>
  <c r="J17" i="1"/>
  <c r="H17" i="1"/>
  <c r="G17" i="1"/>
  <c r="K16" i="1"/>
  <c r="J16" i="1"/>
  <c r="H16" i="1"/>
  <c r="G16" i="1"/>
  <c r="J15" i="1"/>
  <c r="K15" i="1" s="1"/>
  <c r="H15" i="1"/>
  <c r="G15" i="1"/>
  <c r="J14" i="1"/>
  <c r="H14" i="1"/>
  <c r="K14" i="1" s="1"/>
  <c r="G14" i="1"/>
  <c r="J13" i="1"/>
  <c r="H13" i="1"/>
  <c r="K13" i="1" s="1"/>
  <c r="G13" i="1"/>
  <c r="Q12" i="1"/>
  <c r="Q15" i="1" s="1"/>
  <c r="K12" i="1"/>
  <c r="J12" i="1"/>
  <c r="H12" i="1"/>
  <c r="G12" i="1"/>
  <c r="N11" i="1"/>
  <c r="N13" i="1" s="1"/>
  <c r="N40" i="1" s="1"/>
  <c r="N41" i="1" s="1"/>
  <c r="J11" i="1"/>
  <c r="H11" i="1"/>
  <c r="K11" i="1" s="1"/>
  <c r="G11" i="1"/>
  <c r="K10" i="1"/>
  <c r="J10" i="1"/>
  <c r="H10" i="1"/>
  <c r="G10" i="1"/>
  <c r="N9" i="1"/>
  <c r="J9" i="1"/>
  <c r="H9" i="1"/>
  <c r="K9" i="1" s="1"/>
  <c r="G9" i="1"/>
  <c r="Q8" i="1"/>
  <c r="J8" i="1"/>
  <c r="H8" i="1"/>
  <c r="K8" i="1" s="1"/>
  <c r="G8" i="1"/>
  <c r="K7" i="1"/>
  <c r="J7" i="1"/>
  <c r="H7" i="1"/>
  <c r="G7" i="1"/>
  <c r="J6" i="1"/>
  <c r="H6" i="1"/>
  <c r="K6" i="1" s="1"/>
  <c r="G6" i="1"/>
  <c r="O5" i="1"/>
  <c r="O7" i="1" s="1"/>
  <c r="O10" i="1" s="1"/>
  <c r="O14" i="1" s="1"/>
  <c r="O16" i="1" s="1"/>
  <c r="O17" i="1" s="1"/>
  <c r="O18" i="1" s="1"/>
  <c r="O23" i="1" s="1"/>
  <c r="O28" i="1" s="1"/>
  <c r="O30" i="1" s="1"/>
  <c r="O31" i="1" s="1"/>
  <c r="K5" i="1"/>
  <c r="J5" i="1"/>
  <c r="H5" i="1"/>
  <c r="G5" i="1"/>
  <c r="M4" i="1"/>
  <c r="J4" i="1"/>
  <c r="H4" i="1"/>
  <c r="K4" i="1" s="1"/>
  <c r="G4" i="1"/>
  <c r="P3" i="1"/>
  <c r="J3" i="1"/>
  <c r="H3" i="1"/>
  <c r="K3" i="1" s="1"/>
  <c r="G3" i="1"/>
  <c r="F3" i="1"/>
  <c r="K2" i="1"/>
  <c r="J2" i="1"/>
  <c r="H2" i="1"/>
  <c r="G2" i="1"/>
  <c r="K144" i="1" l="1"/>
  <c r="K118" i="1"/>
  <c r="K214" i="1"/>
  <c r="K113" i="1"/>
  <c r="K80" i="1"/>
  <c r="K160" i="1"/>
  <c r="K128" i="1"/>
  <c r="K146" i="1"/>
  <c r="K208" i="1"/>
  <c r="K147" i="1"/>
  <c r="K112" i="1"/>
  <c r="K191" i="1"/>
  <c r="G66" i="1"/>
  <c r="G115" i="1"/>
  <c r="G144" i="1"/>
  <c r="G171" i="1"/>
  <c r="G191" i="1"/>
  <c r="G214" i="1"/>
  <c r="G249" i="1"/>
  <c r="G89" i="1"/>
  <c r="G94" i="1"/>
  <c r="J107" i="1"/>
  <c r="K107" i="1" s="1"/>
  <c r="G110" i="1"/>
  <c r="J128" i="1"/>
  <c r="G131" i="1"/>
  <c r="G139" i="1"/>
  <c r="J163" i="1"/>
  <c r="K163" i="1" s="1"/>
  <c r="G194" i="1"/>
  <c r="J208" i="1"/>
  <c r="G206" i="1"/>
  <c r="G229" i="1"/>
  <c r="G92" i="1"/>
  <c r="G100" i="1"/>
  <c r="G113" i="1"/>
  <c r="G118" i="1"/>
  <c r="G137" i="1"/>
  <c r="G142" i="1"/>
  <c r="G147" i="1"/>
  <c r="G235" i="1"/>
  <c r="G116" i="1"/>
  <c r="G145" i="1"/>
  <c r="G156" i="1"/>
</calcChain>
</file>

<file path=xl/sharedStrings.xml><?xml version="1.0" encoding="utf-8"?>
<sst xmlns="http://schemas.openxmlformats.org/spreadsheetml/2006/main" count="1191" uniqueCount="93">
  <si>
    <t>发往方向</t>
  </si>
  <si>
    <t>省</t>
  </si>
  <si>
    <t>城市</t>
  </si>
  <si>
    <t>年货量（m³/年）</t>
  </si>
  <si>
    <t>公路距离（km）</t>
  </si>
  <si>
    <t>货运单价</t>
  </si>
  <si>
    <t>货运成本</t>
  </si>
  <si>
    <t>分摊系数（f）</t>
  </si>
  <si>
    <t>目标城市需求系数(c)</t>
  </si>
  <si>
    <t>单车货运成本(u)</t>
  </si>
  <si>
    <t>综合因子(z)</t>
  </si>
  <si>
    <t>收货城市</t>
  </si>
  <si>
    <t>长春</t>
  </si>
  <si>
    <t>成都</t>
  </si>
  <si>
    <t>佛山</t>
  </si>
  <si>
    <t>青岛</t>
  </si>
  <si>
    <t>天津</t>
  </si>
  <si>
    <t>大连</t>
  </si>
  <si>
    <t>江苏</t>
  </si>
  <si>
    <t>连云港</t>
  </si>
  <si>
    <t>收货需求量变化</t>
  </si>
  <si>
    <t>上海</t>
  </si>
  <si>
    <t>宝山</t>
  </si>
  <si>
    <t>浙江</t>
  </si>
  <si>
    <t>象山</t>
  </si>
  <si>
    <t>徐州</t>
  </si>
  <si>
    <t>扬州</t>
  </si>
  <si>
    <t>如皋</t>
  </si>
  <si>
    <t>仪征</t>
  </si>
  <si>
    <t>镇江</t>
  </si>
  <si>
    <t>安徽</t>
  </si>
  <si>
    <t>滁州</t>
  </si>
  <si>
    <t>丹阳</t>
  </si>
  <si>
    <t>常州</t>
  </si>
  <si>
    <t>扬中</t>
  </si>
  <si>
    <t>江阴</t>
  </si>
  <si>
    <t>靖江</t>
  </si>
  <si>
    <t>南通</t>
  </si>
  <si>
    <t>张家港</t>
  </si>
  <si>
    <t>河南</t>
  </si>
  <si>
    <t>鹤壁</t>
  </si>
  <si>
    <t>海门</t>
  </si>
  <si>
    <t>常熟</t>
  </si>
  <si>
    <t>宜兴</t>
  </si>
  <si>
    <t>无锡</t>
  </si>
  <si>
    <t>芜湖</t>
  </si>
  <si>
    <t>太仓</t>
  </si>
  <si>
    <t>湖南</t>
  </si>
  <si>
    <t>长沙</t>
  </si>
  <si>
    <t>昆山</t>
  </si>
  <si>
    <t>南京</t>
  </si>
  <si>
    <t>苏州</t>
  </si>
  <si>
    <t>嘉定</t>
  </si>
  <si>
    <t>湖北</t>
  </si>
  <si>
    <t>十堰</t>
  </si>
  <si>
    <t>青浦</t>
  </si>
  <si>
    <t>闵行</t>
  </si>
  <si>
    <t>湖州</t>
  </si>
  <si>
    <t>郑州</t>
  </si>
  <si>
    <t>松江</t>
  </si>
  <si>
    <t>崇明</t>
  </si>
  <si>
    <t>奉贤</t>
  </si>
  <si>
    <t>宁国</t>
  </si>
  <si>
    <t>浦东</t>
  </si>
  <si>
    <t>嘉兴市</t>
  </si>
  <si>
    <t>总成本</t>
  </si>
  <si>
    <t>金山区</t>
  </si>
  <si>
    <t>运货成本</t>
  </si>
  <si>
    <t>嘉兴</t>
  </si>
  <si>
    <t>江西</t>
  </si>
  <si>
    <t>南昌</t>
  </si>
  <si>
    <t>合肥</t>
  </si>
  <si>
    <t>杭州</t>
  </si>
  <si>
    <t>萧山</t>
  </si>
  <si>
    <t>慈溪</t>
  </si>
  <si>
    <t>宣城</t>
  </si>
  <si>
    <t>洛阳</t>
  </si>
  <si>
    <t>上虞</t>
  </si>
  <si>
    <t>余姚</t>
  </si>
  <si>
    <t>钟祥</t>
  </si>
  <si>
    <t>鄞州区</t>
  </si>
  <si>
    <t>宁波</t>
  </si>
  <si>
    <t>诸暨</t>
  </si>
  <si>
    <t>舟山</t>
  </si>
  <si>
    <t>安庆</t>
  </si>
  <si>
    <t>宁海县</t>
  </si>
  <si>
    <t>武汉</t>
  </si>
  <si>
    <t>麻城</t>
  </si>
  <si>
    <t>台州</t>
  </si>
  <si>
    <t>丽水</t>
  </si>
  <si>
    <t>乐清</t>
  </si>
  <si>
    <t>玉环</t>
  </si>
  <si>
    <t>温州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</si>
</sst>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rgb="FFFFFFFF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10"/>
      <color rgb="FFFF0000"/>
      <name val="等线"/>
      <family val="2"/>
      <scheme val="minor"/>
    </font>
    <font>
      <sz val="10"/>
      <color rgb="FF00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00"/>
      </patternFill>
    </fill>
    <fill>
      <patternFill patternType="solid">
        <fgColor rgb="FFBFBFB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right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0" xfId="0" applyNumberFormat="1" applyFont="1" applyAlignment="1"/>
    <xf numFmtId="0" fontId="3" fillId="3" borderId="0" xfId="0" applyFont="1" applyFill="1" applyAlignment="1"/>
    <xf numFmtId="177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3FE1-70A9-45AD-A996-1014FAB32878}">
  <dimension ref="A1:S391"/>
  <sheetViews>
    <sheetView tabSelected="1" workbookViewId="0">
      <selection activeCell="M164" sqref="M164"/>
    </sheetView>
  </sheetViews>
  <sheetFormatPr defaultRowHeight="13.8" x14ac:dyDescent="0.25"/>
  <cols>
    <col min="11" max="11" width="12" customWidth="1"/>
    <col min="13" max="13" width="13.33203125" customWidth="1"/>
    <col min="19" max="19" width="12.6640625" customWidth="1"/>
  </cols>
  <sheetData>
    <row r="1" spans="1:18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x14ac:dyDescent="0.25">
      <c r="A2" s="6" t="s">
        <v>15</v>
      </c>
      <c r="B2" s="7" t="s">
        <v>18</v>
      </c>
      <c r="C2" s="7" t="s">
        <v>19</v>
      </c>
      <c r="D2" s="8">
        <v>79.040000000000006</v>
      </c>
      <c r="E2" s="9">
        <v>266.71300000000002</v>
      </c>
      <c r="F2" s="9">
        <v>2</v>
      </c>
      <c r="G2" s="10">
        <f>ROUNDUP(D2/50,0)*E2*F2</f>
        <v>1066.8520000000001</v>
      </c>
      <c r="H2" s="11">
        <f>MIN(1,D2/69102.6422666666)</f>
        <v>1.1438057562977869E-3</v>
      </c>
      <c r="I2" s="12">
        <v>9.2486791823299205E-2</v>
      </c>
      <c r="J2" s="9">
        <f t="shared" ref="J2:J65" si="0">F2*E2/50</f>
        <v>10.668520000000001</v>
      </c>
      <c r="K2" s="9">
        <f t="shared" ref="K2:K65" si="1">(1/(1+EXP(-H2))*I2)/(J2^4)</f>
        <v>3.571752189728887E-6</v>
      </c>
      <c r="L2" s="13" t="s">
        <v>20</v>
      </c>
      <c r="M2" s="14">
        <v>462796.09946320899</v>
      </c>
      <c r="N2" s="14">
        <v>109701.878</v>
      </c>
      <c r="O2" s="14">
        <v>72174.524933333305</v>
      </c>
      <c r="P2" s="14">
        <v>69102.642266666604</v>
      </c>
      <c r="Q2" s="14">
        <v>25423.268</v>
      </c>
      <c r="R2" s="14">
        <v>7963.8675323323296</v>
      </c>
    </row>
    <row r="3" spans="1:18" x14ac:dyDescent="0.25">
      <c r="A3" s="15" t="s">
        <v>12</v>
      </c>
      <c r="B3" s="7" t="s">
        <v>21</v>
      </c>
      <c r="C3" s="7" t="s">
        <v>22</v>
      </c>
      <c r="D3" s="8">
        <v>8287.4937568768601</v>
      </c>
      <c r="E3" s="16">
        <v>711.48099999999999</v>
      </c>
      <c r="F3" s="17">
        <f>IF(E3&gt;500,1.8,2)</f>
        <v>1.8</v>
      </c>
      <c r="G3" s="14">
        <f>ROUNDUP(D3/50,0)*F3*E3</f>
        <v>212590.52280000001</v>
      </c>
      <c r="H3" s="11">
        <f>MIN(1,D3/462796.099463209)</f>
        <v>1.7907440807062577E-2</v>
      </c>
      <c r="I3" s="16">
        <v>0.61940506330444001</v>
      </c>
      <c r="J3" s="9">
        <f t="shared" si="0"/>
        <v>25.613316000000001</v>
      </c>
      <c r="K3" s="9">
        <f t="shared" si="1"/>
        <v>7.2602682691881404E-7</v>
      </c>
      <c r="L3" s="18"/>
      <c r="M3" s="10"/>
      <c r="N3" s="10"/>
      <c r="O3" s="10"/>
      <c r="P3" s="10">
        <f>P2-79.04</f>
        <v>69023.60226666661</v>
      </c>
      <c r="Q3" s="10"/>
      <c r="R3" s="10"/>
    </row>
    <row r="4" spans="1:18" x14ac:dyDescent="0.25">
      <c r="A4" s="6" t="s">
        <v>14</v>
      </c>
      <c r="B4" s="7" t="s">
        <v>23</v>
      </c>
      <c r="C4" s="7" t="s">
        <v>24</v>
      </c>
      <c r="D4" s="8">
        <v>1017.38343543543</v>
      </c>
      <c r="E4" s="9">
        <v>462.76900000000001</v>
      </c>
      <c r="F4" s="9">
        <v>2</v>
      </c>
      <c r="G4" s="10">
        <f t="shared" ref="G4:G60" si="2">ROUNDUP(D4/50,0)*E4*F4</f>
        <v>19436.297999999999</v>
      </c>
      <c r="H4" s="11">
        <f>MIN(1,D4/72174.5249333333)</f>
        <v>1.4096157007963324E-2</v>
      </c>
      <c r="I4" s="12">
        <v>9.6598191378778397E-2</v>
      </c>
      <c r="J4" s="9">
        <f t="shared" si="0"/>
        <v>18.510760000000001</v>
      </c>
      <c r="K4" s="9">
        <f t="shared" si="1"/>
        <v>4.1427827014672718E-7</v>
      </c>
      <c r="L4" s="18"/>
      <c r="M4" s="10">
        <f>M2-8287.49375687686</f>
        <v>454508.60570633214</v>
      </c>
      <c r="N4" s="10"/>
      <c r="O4" s="10"/>
      <c r="P4" s="10"/>
      <c r="Q4" s="10"/>
      <c r="R4" s="10"/>
    </row>
    <row r="5" spans="1:18" x14ac:dyDescent="0.25">
      <c r="A5" s="6" t="s">
        <v>15</v>
      </c>
      <c r="B5" s="7" t="s">
        <v>18</v>
      </c>
      <c r="C5" s="7" t="s">
        <v>25</v>
      </c>
      <c r="D5" s="8">
        <v>186.22958095238101</v>
      </c>
      <c r="E5" s="9">
        <v>478.95</v>
      </c>
      <c r="F5" s="9">
        <v>2</v>
      </c>
      <c r="G5" s="10">
        <f t="shared" si="2"/>
        <v>3831.6</v>
      </c>
      <c r="H5" s="11">
        <f t="shared" ref="H5:H24" si="3">MIN(1,D5/69102.6422666666)</f>
        <v>2.694970479330188E-3</v>
      </c>
      <c r="I5" s="12">
        <v>9.2486791823299205E-2</v>
      </c>
      <c r="J5" s="9">
        <f t="shared" si="0"/>
        <v>19.158000000000001</v>
      </c>
      <c r="K5" s="9">
        <f t="shared" si="1"/>
        <v>3.4374299347900596E-7</v>
      </c>
      <c r="L5" s="18"/>
      <c r="M5" s="10"/>
      <c r="N5" s="10"/>
      <c r="O5" s="10">
        <f>O2-1017.38343543543</f>
        <v>71157.141497897872</v>
      </c>
      <c r="P5" s="10"/>
      <c r="Q5" s="10"/>
      <c r="R5" s="10"/>
    </row>
    <row r="6" spans="1:18" x14ac:dyDescent="0.25">
      <c r="A6" s="6" t="s">
        <v>15</v>
      </c>
      <c r="B6" s="7" t="s">
        <v>18</v>
      </c>
      <c r="C6" s="7" t="s">
        <v>26</v>
      </c>
      <c r="D6" s="8">
        <v>1205.84533333333</v>
      </c>
      <c r="E6" s="9">
        <v>550.572</v>
      </c>
      <c r="F6" s="9">
        <v>1.8</v>
      </c>
      <c r="G6" s="10">
        <f t="shared" si="2"/>
        <v>24775.739999999998</v>
      </c>
      <c r="H6" s="11">
        <f t="shared" si="3"/>
        <v>1.7450061152220222E-2</v>
      </c>
      <c r="I6" s="12">
        <v>9.2486791823299205E-2</v>
      </c>
      <c r="J6" s="9">
        <f t="shared" si="0"/>
        <v>19.820592000000001</v>
      </c>
      <c r="K6" s="9">
        <f t="shared" si="1"/>
        <v>3.0224277933733766E-7</v>
      </c>
      <c r="L6" s="18"/>
      <c r="M6" s="10"/>
      <c r="N6" s="10"/>
      <c r="O6" s="10"/>
      <c r="P6" s="10">
        <v>0</v>
      </c>
      <c r="Q6" s="10"/>
      <c r="R6" s="10"/>
    </row>
    <row r="7" spans="1:18" x14ac:dyDescent="0.25">
      <c r="A7" s="6" t="s">
        <v>15</v>
      </c>
      <c r="B7" s="7" t="s">
        <v>18</v>
      </c>
      <c r="C7" s="7" t="s">
        <v>27</v>
      </c>
      <c r="D7" s="8">
        <v>11.2843466666667</v>
      </c>
      <c r="E7" s="9">
        <v>566.87099999999998</v>
      </c>
      <c r="F7" s="9">
        <v>1.8</v>
      </c>
      <c r="G7" s="10">
        <f t="shared" si="2"/>
        <v>1020.3678</v>
      </c>
      <c r="H7" s="11">
        <f t="shared" si="3"/>
        <v>1.6329833847916389E-4</v>
      </c>
      <c r="I7" s="12">
        <v>9.2486791823299205E-2</v>
      </c>
      <c r="J7" s="9">
        <f t="shared" si="0"/>
        <v>20.407356</v>
      </c>
      <c r="K7" s="9">
        <f t="shared" si="1"/>
        <v>2.6664792895358548E-7</v>
      </c>
      <c r="L7" s="18"/>
      <c r="M7" s="10"/>
      <c r="N7" s="10"/>
      <c r="O7" s="10">
        <f>O5-1522.895569</f>
        <v>69634.245928897872</v>
      </c>
      <c r="P7" s="10"/>
      <c r="Q7" s="10"/>
      <c r="R7" s="10"/>
    </row>
    <row r="8" spans="1:18" x14ac:dyDescent="0.25">
      <c r="A8" s="6" t="s">
        <v>15</v>
      </c>
      <c r="B8" s="7" t="s">
        <v>18</v>
      </c>
      <c r="C8" s="7" t="s">
        <v>28</v>
      </c>
      <c r="D8" s="8">
        <v>127.219906666667</v>
      </c>
      <c r="E8" s="9">
        <v>578.71900000000005</v>
      </c>
      <c r="F8" s="9">
        <v>1.8</v>
      </c>
      <c r="G8" s="10">
        <f t="shared" si="2"/>
        <v>3125.0826000000002</v>
      </c>
      <c r="H8" s="11">
        <f t="shared" si="3"/>
        <v>1.8410281067940395E-3</v>
      </c>
      <c r="I8" s="12">
        <v>9.2486791823299205E-2</v>
      </c>
      <c r="J8" s="9">
        <f t="shared" si="0"/>
        <v>20.833884000000001</v>
      </c>
      <c r="K8" s="9">
        <f t="shared" si="1"/>
        <v>2.456791735279103E-7</v>
      </c>
      <c r="L8" s="18"/>
      <c r="M8" s="10"/>
      <c r="N8" s="10"/>
      <c r="O8" s="10"/>
      <c r="P8" s="10"/>
      <c r="Q8" s="10">
        <f>Q2-133.107662504762</f>
        <v>25290.160337495239</v>
      </c>
      <c r="R8" s="10"/>
    </row>
    <row r="9" spans="1:18" x14ac:dyDescent="0.25">
      <c r="A9" s="6" t="s">
        <v>15</v>
      </c>
      <c r="B9" s="7" t="s">
        <v>18</v>
      </c>
      <c r="C9" s="7" t="s">
        <v>29</v>
      </c>
      <c r="D9" s="8">
        <v>354.62439999999998</v>
      </c>
      <c r="E9" s="9">
        <v>580.09299999999996</v>
      </c>
      <c r="F9" s="9">
        <v>1.8</v>
      </c>
      <c r="G9" s="10">
        <f t="shared" si="2"/>
        <v>8353.3392000000003</v>
      </c>
      <c r="H9" s="11">
        <f t="shared" si="3"/>
        <v>5.1318500764631686E-3</v>
      </c>
      <c r="I9" s="12">
        <v>9.2486791823299205E-2</v>
      </c>
      <c r="J9" s="9">
        <f t="shared" si="0"/>
        <v>20.883348000000002</v>
      </c>
      <c r="K9" s="9">
        <f t="shared" si="1"/>
        <v>2.437598388877818E-7</v>
      </c>
      <c r="L9" s="18"/>
      <c r="M9" s="10"/>
      <c r="N9" s="10">
        <f>N2-2824.952</f>
        <v>106876.92599999999</v>
      </c>
      <c r="O9" s="10"/>
      <c r="P9" s="10"/>
      <c r="Q9" s="10"/>
      <c r="R9" s="10"/>
    </row>
    <row r="10" spans="1:18" x14ac:dyDescent="0.25">
      <c r="A10" s="6" t="s">
        <v>15</v>
      </c>
      <c r="B10" s="7" t="s">
        <v>30</v>
      </c>
      <c r="C10" s="7" t="s">
        <v>31</v>
      </c>
      <c r="D10" s="8">
        <v>5059.6861951999999</v>
      </c>
      <c r="E10" s="9">
        <v>585.81899999999996</v>
      </c>
      <c r="F10" s="9">
        <v>1.8</v>
      </c>
      <c r="G10" s="10">
        <f t="shared" si="2"/>
        <v>107556.36839999999</v>
      </c>
      <c r="H10" s="11">
        <f t="shared" si="3"/>
        <v>7.3219865829076511E-2</v>
      </c>
      <c r="I10" s="12">
        <v>9.2486791823299205E-2</v>
      </c>
      <c r="J10" s="9">
        <f t="shared" si="0"/>
        <v>21.089483999999999</v>
      </c>
      <c r="K10" s="9">
        <f t="shared" si="1"/>
        <v>2.42322879359069E-7</v>
      </c>
      <c r="L10" s="18"/>
      <c r="M10" s="10"/>
      <c r="N10" s="10"/>
      <c r="O10" s="10">
        <f>O7-276.414666666667</f>
        <v>69357.831262231208</v>
      </c>
      <c r="P10" s="10"/>
      <c r="Q10" s="10"/>
      <c r="R10" s="10"/>
    </row>
    <row r="11" spans="1:18" x14ac:dyDescent="0.25">
      <c r="A11" s="6" t="s">
        <v>15</v>
      </c>
      <c r="B11" s="7" t="s">
        <v>18</v>
      </c>
      <c r="C11" s="7" t="s">
        <v>32</v>
      </c>
      <c r="D11" s="8">
        <v>7361.8011684388903</v>
      </c>
      <c r="E11" s="9">
        <v>589.34699999999998</v>
      </c>
      <c r="F11" s="9">
        <v>1.8</v>
      </c>
      <c r="G11" s="10">
        <f t="shared" si="2"/>
        <v>157002.04080000002</v>
      </c>
      <c r="H11" s="11">
        <f t="shared" si="3"/>
        <v>0.106534293435984</v>
      </c>
      <c r="I11" s="12">
        <v>9.2486791823299205E-2</v>
      </c>
      <c r="J11" s="9">
        <f t="shared" si="0"/>
        <v>21.216491999999999</v>
      </c>
      <c r="K11" s="9">
        <f t="shared" si="1"/>
        <v>2.4036608808143451E-7</v>
      </c>
      <c r="L11" s="18"/>
      <c r="M11" s="10"/>
      <c r="N11" s="10">
        <f>N9-3.66886</f>
        <v>106873.25713999999</v>
      </c>
      <c r="O11" s="10"/>
      <c r="P11" s="10"/>
      <c r="Q11" s="10"/>
      <c r="R11" s="10"/>
    </row>
    <row r="12" spans="1:18" x14ac:dyDescent="0.25">
      <c r="A12" s="6" t="s">
        <v>15</v>
      </c>
      <c r="B12" s="7" t="s">
        <v>18</v>
      </c>
      <c r="C12" s="7" t="s">
        <v>33</v>
      </c>
      <c r="D12" s="8">
        <v>29699.974411075</v>
      </c>
      <c r="E12" s="9">
        <v>613.48500000000001</v>
      </c>
      <c r="F12" s="9">
        <v>1.8</v>
      </c>
      <c r="G12" s="10">
        <f t="shared" si="2"/>
        <v>655938.16200000001</v>
      </c>
      <c r="H12" s="11">
        <f t="shared" si="3"/>
        <v>0.42979506190896449</v>
      </c>
      <c r="I12" s="12">
        <v>9.2486791823299205E-2</v>
      </c>
      <c r="J12" s="9">
        <f t="shared" si="0"/>
        <v>22.085460000000001</v>
      </c>
      <c r="K12" s="9">
        <f t="shared" si="1"/>
        <v>2.3550542476862472E-7</v>
      </c>
      <c r="L12" s="18"/>
      <c r="M12" s="10"/>
      <c r="N12" s="10"/>
      <c r="O12" s="10"/>
      <c r="P12" s="10"/>
      <c r="Q12" s="10">
        <f>Q8-262.1762</f>
        <v>25027.984137495238</v>
      </c>
      <c r="R12" s="10"/>
    </row>
    <row r="13" spans="1:18" x14ac:dyDescent="0.25">
      <c r="A13" s="6" t="s">
        <v>15</v>
      </c>
      <c r="B13" s="7" t="s">
        <v>18</v>
      </c>
      <c r="C13" s="7" t="s">
        <v>34</v>
      </c>
      <c r="D13" s="8">
        <v>25.376808888888899</v>
      </c>
      <c r="E13" s="9">
        <v>599.20500000000004</v>
      </c>
      <c r="F13" s="9">
        <v>1.8</v>
      </c>
      <c r="G13" s="10">
        <f t="shared" si="2"/>
        <v>1078.5690000000002</v>
      </c>
      <c r="H13" s="11">
        <f t="shared" si="3"/>
        <v>3.6723355368901777E-4</v>
      </c>
      <c r="I13" s="12">
        <v>9.2486791823299205E-2</v>
      </c>
      <c r="J13" s="9">
        <f t="shared" si="0"/>
        <v>21.571380000000005</v>
      </c>
      <c r="K13" s="9">
        <f t="shared" si="1"/>
        <v>2.1360811034413447E-7</v>
      </c>
      <c r="L13" s="18"/>
      <c r="M13" s="10"/>
      <c r="N13" s="10">
        <f>N11-202.24256</f>
        <v>106671.01457999999</v>
      </c>
      <c r="O13" s="10"/>
      <c r="P13" s="10"/>
      <c r="Q13" s="10"/>
      <c r="R13" s="10"/>
    </row>
    <row r="14" spans="1:18" x14ac:dyDescent="0.25">
      <c r="A14" s="6" t="s">
        <v>15</v>
      </c>
      <c r="B14" s="7" t="s">
        <v>18</v>
      </c>
      <c r="C14" s="7" t="s">
        <v>35</v>
      </c>
      <c r="D14" s="8">
        <v>14004.876686776601</v>
      </c>
      <c r="E14" s="9">
        <v>619.33100000000002</v>
      </c>
      <c r="F14" s="9">
        <v>1.8</v>
      </c>
      <c r="G14" s="10">
        <f t="shared" si="2"/>
        <v>313257.61979999999</v>
      </c>
      <c r="H14" s="11">
        <f t="shared" si="3"/>
        <v>0.20266774507307378</v>
      </c>
      <c r="I14" s="12">
        <v>9.2486791823299205E-2</v>
      </c>
      <c r="J14" s="9">
        <f t="shared" si="0"/>
        <v>22.295916000000002</v>
      </c>
      <c r="K14" s="9">
        <f t="shared" si="1"/>
        <v>2.0603035010136914E-7</v>
      </c>
      <c r="L14" s="18"/>
      <c r="M14" s="10"/>
      <c r="N14" s="10"/>
      <c r="O14" s="10">
        <f>O10-2816.88807471495</f>
        <v>66540.943187516255</v>
      </c>
      <c r="P14" s="10"/>
      <c r="Q14" s="10"/>
      <c r="R14" s="10"/>
    </row>
    <row r="15" spans="1:18" x14ac:dyDescent="0.25">
      <c r="A15" s="6" t="s">
        <v>15</v>
      </c>
      <c r="B15" s="7" t="s">
        <v>18</v>
      </c>
      <c r="C15" s="7" t="s">
        <v>36</v>
      </c>
      <c r="D15" s="8">
        <v>4983.11753489491</v>
      </c>
      <c r="E15" s="9">
        <v>616.505</v>
      </c>
      <c r="F15" s="9">
        <v>1.8</v>
      </c>
      <c r="G15" s="10">
        <f t="shared" si="2"/>
        <v>110970.90000000001</v>
      </c>
      <c r="H15" s="11">
        <f t="shared" si="3"/>
        <v>7.2111823389691743E-2</v>
      </c>
      <c r="I15" s="12">
        <v>9.2486791823299205E-2</v>
      </c>
      <c r="J15" s="9">
        <f t="shared" si="0"/>
        <v>22.194180000000003</v>
      </c>
      <c r="K15" s="9">
        <f t="shared" si="1"/>
        <v>1.9745582517965647E-7</v>
      </c>
      <c r="L15" s="18"/>
      <c r="M15" s="10"/>
      <c r="N15" s="10"/>
      <c r="O15" s="10"/>
      <c r="P15" s="10"/>
      <c r="Q15" s="10">
        <f>Q12-17569.352635956</f>
        <v>7458.6315015392393</v>
      </c>
      <c r="R15" s="10"/>
    </row>
    <row r="16" spans="1:18" x14ac:dyDescent="0.25">
      <c r="A16" s="6" t="s">
        <v>15</v>
      </c>
      <c r="B16" s="7" t="s">
        <v>18</v>
      </c>
      <c r="C16" s="7" t="s">
        <v>37</v>
      </c>
      <c r="D16" s="8">
        <v>272.86965333333302</v>
      </c>
      <c r="E16" s="9">
        <v>615.16099999999994</v>
      </c>
      <c r="F16" s="9">
        <v>1.8</v>
      </c>
      <c r="G16" s="10">
        <f t="shared" si="2"/>
        <v>6643.7387999999992</v>
      </c>
      <c r="H16" s="11">
        <f t="shared" si="3"/>
        <v>3.9487586057900788E-3</v>
      </c>
      <c r="I16" s="12">
        <v>9.2486791823299205E-2</v>
      </c>
      <c r="J16" s="9">
        <f t="shared" si="0"/>
        <v>22.145796000000001</v>
      </c>
      <c r="K16" s="9">
        <f t="shared" si="1"/>
        <v>1.9263764251955641E-7</v>
      </c>
      <c r="L16" s="18"/>
      <c r="M16" s="10"/>
      <c r="N16" s="10"/>
      <c r="O16" s="10">
        <f>O14-1829.87999999998</f>
        <v>64711.063187516273</v>
      </c>
      <c r="P16" s="10"/>
      <c r="Q16" s="10"/>
      <c r="R16" s="10"/>
    </row>
    <row r="17" spans="1:18" x14ac:dyDescent="0.25">
      <c r="A17" s="6" t="s">
        <v>15</v>
      </c>
      <c r="B17" s="7" t="s">
        <v>18</v>
      </c>
      <c r="C17" s="7" t="s">
        <v>38</v>
      </c>
      <c r="D17" s="8">
        <v>4762.9483034714403</v>
      </c>
      <c r="E17" s="9">
        <v>637.91800000000001</v>
      </c>
      <c r="F17" s="9">
        <v>1.8</v>
      </c>
      <c r="G17" s="10">
        <f t="shared" si="2"/>
        <v>110232.2304</v>
      </c>
      <c r="H17" s="11">
        <f t="shared" si="3"/>
        <v>6.8925704535164611E-2</v>
      </c>
      <c r="I17" s="12">
        <v>9.2486791823299205E-2</v>
      </c>
      <c r="J17" s="9">
        <f t="shared" si="0"/>
        <v>22.965048000000003</v>
      </c>
      <c r="K17" s="9">
        <f t="shared" si="1"/>
        <v>1.7198456160321267E-7</v>
      </c>
      <c r="L17" s="18"/>
      <c r="M17" s="10"/>
      <c r="N17" s="10"/>
      <c r="O17" s="10">
        <f>O16-92.248</f>
        <v>64618.815187516273</v>
      </c>
      <c r="P17" s="10"/>
      <c r="Q17" s="10"/>
      <c r="R17" s="10"/>
    </row>
    <row r="18" spans="1:18" x14ac:dyDescent="0.25">
      <c r="A18" s="19" t="s">
        <v>15</v>
      </c>
      <c r="B18" s="20" t="s">
        <v>39</v>
      </c>
      <c r="C18" s="20" t="s">
        <v>40</v>
      </c>
      <c r="D18" s="21">
        <v>0</v>
      </c>
      <c r="E18" s="9">
        <v>638.92600000000004</v>
      </c>
      <c r="F18" s="9">
        <v>1.8</v>
      </c>
      <c r="G18" s="10">
        <f t="shared" si="2"/>
        <v>0</v>
      </c>
      <c r="H18" s="11">
        <f t="shared" si="3"/>
        <v>0</v>
      </c>
      <c r="I18" s="12">
        <v>9.2486791823299205E-2</v>
      </c>
      <c r="J18" s="9">
        <f t="shared" si="0"/>
        <v>23.001336000000002</v>
      </c>
      <c r="K18" s="9">
        <f t="shared" si="1"/>
        <v>1.6521043349349549E-7</v>
      </c>
      <c r="L18" s="18"/>
      <c r="M18" s="10"/>
      <c r="N18" s="10"/>
      <c r="O18" s="10">
        <f>O17-3769.26575376</f>
        <v>60849.54943375627</v>
      </c>
      <c r="P18" s="10"/>
      <c r="Q18" s="10"/>
      <c r="R18" s="10"/>
    </row>
    <row r="19" spans="1:18" x14ac:dyDescent="0.25">
      <c r="A19" s="19" t="s">
        <v>15</v>
      </c>
      <c r="B19" s="20" t="s">
        <v>18</v>
      </c>
      <c r="C19" s="20" t="s">
        <v>41</v>
      </c>
      <c r="D19" s="21">
        <v>0</v>
      </c>
      <c r="E19" s="9">
        <v>646.29999999999995</v>
      </c>
      <c r="F19" s="9">
        <v>1.8</v>
      </c>
      <c r="G19" s="10">
        <f t="shared" si="2"/>
        <v>0</v>
      </c>
      <c r="H19" s="11">
        <f t="shared" si="3"/>
        <v>0</v>
      </c>
      <c r="I19" s="12">
        <v>9.2486791823299205E-2</v>
      </c>
      <c r="J19" s="9">
        <f t="shared" si="0"/>
        <v>23.2668</v>
      </c>
      <c r="K19" s="9">
        <f t="shared" si="1"/>
        <v>1.5779858063397439E-7</v>
      </c>
      <c r="L19" s="18"/>
      <c r="M19" s="10"/>
      <c r="N19" s="10"/>
      <c r="O19" s="10"/>
      <c r="P19" s="10"/>
      <c r="Q19" s="10">
        <v>0</v>
      </c>
      <c r="R19" s="10"/>
    </row>
    <row r="20" spans="1:18" x14ac:dyDescent="0.25">
      <c r="A20" s="19" t="s">
        <v>15</v>
      </c>
      <c r="B20" s="20" t="s">
        <v>18</v>
      </c>
      <c r="C20" s="20" t="s">
        <v>42</v>
      </c>
      <c r="D20" s="21">
        <v>0</v>
      </c>
      <c r="E20" s="9">
        <v>666.71500000000003</v>
      </c>
      <c r="F20" s="9">
        <v>1.8</v>
      </c>
      <c r="G20" s="10">
        <f t="shared" si="2"/>
        <v>0</v>
      </c>
      <c r="H20" s="11">
        <f t="shared" si="3"/>
        <v>0</v>
      </c>
      <c r="I20" s="12">
        <v>9.2486791823299205E-2</v>
      </c>
      <c r="J20" s="9">
        <f t="shared" si="0"/>
        <v>24.001739999999998</v>
      </c>
      <c r="K20" s="9">
        <f t="shared" si="1"/>
        <v>1.3934096425646019E-7</v>
      </c>
      <c r="L20" s="18"/>
      <c r="M20" s="10">
        <f>M4-191091.730063507</f>
        <v>263416.87564282515</v>
      </c>
      <c r="N20" s="10"/>
      <c r="O20" s="10"/>
      <c r="P20" s="10"/>
      <c r="Q20" s="10"/>
      <c r="R20" s="10"/>
    </row>
    <row r="21" spans="1:18" x14ac:dyDescent="0.25">
      <c r="A21" s="19" t="s">
        <v>15</v>
      </c>
      <c r="B21" s="20" t="s">
        <v>18</v>
      </c>
      <c r="C21" s="20" t="s">
        <v>43</v>
      </c>
      <c r="D21" s="21">
        <v>0</v>
      </c>
      <c r="E21" s="9">
        <v>670.16099999999994</v>
      </c>
      <c r="F21" s="9">
        <v>1.8</v>
      </c>
      <c r="G21" s="10">
        <f t="shared" si="2"/>
        <v>0</v>
      </c>
      <c r="H21" s="11">
        <f t="shared" si="3"/>
        <v>0</v>
      </c>
      <c r="I21" s="12">
        <v>9.2486791823299205E-2</v>
      </c>
      <c r="J21" s="9">
        <f t="shared" si="0"/>
        <v>24.125796000000001</v>
      </c>
      <c r="K21" s="9">
        <f t="shared" si="1"/>
        <v>1.3649700249360399E-7</v>
      </c>
      <c r="L21" s="18"/>
      <c r="M21" s="10">
        <f>M20-704.912</f>
        <v>262711.96364282514</v>
      </c>
      <c r="N21" s="10"/>
      <c r="O21" s="10"/>
      <c r="P21" s="10"/>
      <c r="Q21" s="10"/>
      <c r="R21" s="10"/>
    </row>
    <row r="22" spans="1:18" x14ac:dyDescent="0.25">
      <c r="A22" s="6" t="s">
        <v>15</v>
      </c>
      <c r="B22" s="7" t="s">
        <v>18</v>
      </c>
      <c r="C22" s="7" t="s">
        <v>44</v>
      </c>
      <c r="D22" s="8">
        <v>967.74793696849895</v>
      </c>
      <c r="E22" s="9">
        <v>671.73099999999999</v>
      </c>
      <c r="F22" s="9">
        <v>1.8</v>
      </c>
      <c r="G22" s="10">
        <f t="shared" si="2"/>
        <v>24182.315999999999</v>
      </c>
      <c r="H22" s="11">
        <f t="shared" si="3"/>
        <v>1.4004499758981236E-2</v>
      </c>
      <c r="I22" s="12">
        <v>9.2486791823299205E-2</v>
      </c>
      <c r="J22" s="9">
        <f t="shared" si="0"/>
        <v>24.182316</v>
      </c>
      <c r="K22" s="9">
        <f t="shared" si="1"/>
        <v>1.3617222787774248E-7</v>
      </c>
      <c r="L22" s="18"/>
      <c r="M22" s="10">
        <f>M21-12178.5343855466</f>
        <v>250533.42925727853</v>
      </c>
      <c r="N22" s="10"/>
      <c r="O22" s="10"/>
      <c r="P22" s="10"/>
      <c r="Q22" s="10"/>
      <c r="R22" s="10"/>
    </row>
    <row r="23" spans="1:18" x14ac:dyDescent="0.25">
      <c r="A23" s="19" t="s">
        <v>15</v>
      </c>
      <c r="B23" s="20" t="s">
        <v>30</v>
      </c>
      <c r="C23" s="20" t="s">
        <v>45</v>
      </c>
      <c r="D23" s="21">
        <v>0</v>
      </c>
      <c r="E23" s="9">
        <v>687.84400000000005</v>
      </c>
      <c r="F23" s="9">
        <v>1.8</v>
      </c>
      <c r="G23" s="10">
        <f t="shared" si="2"/>
        <v>0</v>
      </c>
      <c r="H23" s="11">
        <f t="shared" si="3"/>
        <v>0</v>
      </c>
      <c r="I23" s="12">
        <v>9.2486791823299205E-2</v>
      </c>
      <c r="J23" s="9">
        <f t="shared" si="0"/>
        <v>24.762384000000001</v>
      </c>
      <c r="K23" s="9">
        <f t="shared" si="1"/>
        <v>1.2299286069821867E-7</v>
      </c>
      <c r="L23" s="18"/>
      <c r="M23" s="10"/>
      <c r="N23" s="10"/>
      <c r="O23" s="10">
        <f>O18-1790.6840764506</f>
        <v>59058.865357305673</v>
      </c>
      <c r="P23" s="10"/>
      <c r="Q23" s="10"/>
      <c r="R23" s="10"/>
    </row>
    <row r="24" spans="1:18" x14ac:dyDescent="0.25">
      <c r="A24" s="19" t="s">
        <v>15</v>
      </c>
      <c r="B24" s="20" t="s">
        <v>18</v>
      </c>
      <c r="C24" s="20" t="s">
        <v>46</v>
      </c>
      <c r="D24" s="21">
        <v>0</v>
      </c>
      <c r="E24" s="9">
        <v>687.93</v>
      </c>
      <c r="F24" s="9">
        <v>1.8</v>
      </c>
      <c r="G24" s="10">
        <f t="shared" si="2"/>
        <v>0</v>
      </c>
      <c r="H24" s="11">
        <f t="shared" si="3"/>
        <v>0</v>
      </c>
      <c r="I24" s="12">
        <v>9.2486791823299205E-2</v>
      </c>
      <c r="J24" s="9">
        <f t="shared" si="0"/>
        <v>24.765479999999997</v>
      </c>
      <c r="K24" s="9">
        <f t="shared" si="1"/>
        <v>1.2293136954229494E-7</v>
      </c>
      <c r="L24" s="18"/>
      <c r="M24" s="10">
        <f>M22-85902.4318100822</f>
        <v>164630.99744719634</v>
      </c>
      <c r="N24" s="10"/>
      <c r="O24" s="10"/>
      <c r="P24" s="10"/>
      <c r="Q24" s="10"/>
      <c r="R24" s="10"/>
    </row>
    <row r="25" spans="1:18" x14ac:dyDescent="0.25">
      <c r="A25" s="6" t="s">
        <v>14</v>
      </c>
      <c r="B25" s="7" t="s">
        <v>47</v>
      </c>
      <c r="C25" s="7" t="s">
        <v>48</v>
      </c>
      <c r="D25" s="8">
        <v>1522.895569</v>
      </c>
      <c r="E25" s="9">
        <v>700.91899999999998</v>
      </c>
      <c r="F25" s="9">
        <v>1.8</v>
      </c>
      <c r="G25" s="10">
        <f t="shared" si="2"/>
        <v>39111.280199999994</v>
      </c>
      <c r="H25" s="11">
        <f>MIN(1,D25/72174.5249333333)</f>
        <v>2.110018140620502E-2</v>
      </c>
      <c r="I25" s="12">
        <v>9.6598191378778397E-2</v>
      </c>
      <c r="J25" s="9">
        <f t="shared" si="0"/>
        <v>25.233083999999998</v>
      </c>
      <c r="K25" s="9">
        <f t="shared" si="1"/>
        <v>1.2039691055722243E-7</v>
      </c>
      <c r="L25" s="18"/>
      <c r="M25" s="10">
        <f>M24-26019.23688</f>
        <v>138611.76056719632</v>
      </c>
      <c r="N25" s="10"/>
      <c r="O25" s="10"/>
      <c r="P25" s="10"/>
      <c r="Q25" s="10"/>
      <c r="R25" s="10"/>
    </row>
    <row r="26" spans="1:18" x14ac:dyDescent="0.25">
      <c r="A26" s="19" t="s">
        <v>15</v>
      </c>
      <c r="B26" s="20" t="s">
        <v>18</v>
      </c>
      <c r="C26" s="20" t="s">
        <v>49</v>
      </c>
      <c r="D26" s="21">
        <v>0</v>
      </c>
      <c r="E26" s="9">
        <v>691.83600000000001</v>
      </c>
      <c r="F26" s="9">
        <v>1.8</v>
      </c>
      <c r="G26" s="10">
        <f t="shared" si="2"/>
        <v>0</v>
      </c>
      <c r="H26" s="11">
        <f>MIN(1,D26/69102.6422666666)</f>
        <v>0</v>
      </c>
      <c r="I26" s="12">
        <v>9.2486791823299205E-2</v>
      </c>
      <c r="J26" s="9">
        <f t="shared" si="0"/>
        <v>24.906096000000002</v>
      </c>
      <c r="K26" s="9">
        <f t="shared" si="1"/>
        <v>1.2017858555992706E-7</v>
      </c>
      <c r="L26" s="18"/>
      <c r="M26" s="10">
        <f>M25-31037.0964404405</f>
        <v>107574.66412675583</v>
      </c>
      <c r="N26" s="10"/>
      <c r="O26" s="10"/>
      <c r="P26" s="10"/>
      <c r="Q26" s="10"/>
      <c r="R26" s="10"/>
    </row>
    <row r="27" spans="1:18" x14ac:dyDescent="0.25">
      <c r="A27" s="19" t="s">
        <v>15</v>
      </c>
      <c r="B27" s="20" t="s">
        <v>18</v>
      </c>
      <c r="C27" s="20" t="s">
        <v>50</v>
      </c>
      <c r="D27" s="21">
        <v>0</v>
      </c>
      <c r="E27" s="9">
        <v>695.40499999999997</v>
      </c>
      <c r="F27" s="9">
        <v>1.8</v>
      </c>
      <c r="G27" s="10">
        <f t="shared" si="2"/>
        <v>0</v>
      </c>
      <c r="H27" s="11">
        <f>MIN(1,D27/69102.6422666666)</f>
        <v>0</v>
      </c>
      <c r="I27" s="12">
        <v>9.2486791823299205E-2</v>
      </c>
      <c r="J27" s="9">
        <f t="shared" si="0"/>
        <v>25.034580000000002</v>
      </c>
      <c r="K27" s="9">
        <f t="shared" si="1"/>
        <v>1.1773036225863045E-7</v>
      </c>
      <c r="L27" s="18"/>
      <c r="M27" s="10">
        <f>M26-31565.4831893893</f>
        <v>76009.180937366531</v>
      </c>
      <c r="N27" s="10"/>
      <c r="O27" s="10"/>
      <c r="P27" s="10"/>
      <c r="Q27" s="10"/>
      <c r="R27" s="10"/>
    </row>
    <row r="28" spans="1:18" x14ac:dyDescent="0.25">
      <c r="A28" s="19" t="s">
        <v>15</v>
      </c>
      <c r="B28" s="20" t="s">
        <v>18</v>
      </c>
      <c r="C28" s="20" t="s">
        <v>51</v>
      </c>
      <c r="D28" s="21">
        <v>0</v>
      </c>
      <c r="E28" s="9">
        <v>698.86699999999996</v>
      </c>
      <c r="F28" s="9">
        <v>1.8</v>
      </c>
      <c r="G28" s="10">
        <f t="shared" si="2"/>
        <v>0</v>
      </c>
      <c r="H28" s="11">
        <f>MIN(1,D28/69102.6422666666)</f>
        <v>0</v>
      </c>
      <c r="I28" s="12">
        <v>9.2486791823299205E-2</v>
      </c>
      <c r="J28" s="9">
        <f t="shared" si="0"/>
        <v>25.159211999999997</v>
      </c>
      <c r="K28" s="9">
        <f t="shared" si="1"/>
        <v>1.1541482055104699E-7</v>
      </c>
      <c r="L28" s="18"/>
      <c r="M28" s="10"/>
      <c r="N28" s="10"/>
      <c r="O28" s="10">
        <f>O23-2378.58415952706</f>
        <v>56680.281197778611</v>
      </c>
      <c r="P28" s="10"/>
      <c r="Q28" s="10"/>
      <c r="R28" s="10"/>
    </row>
    <row r="29" spans="1:18" x14ac:dyDescent="0.25">
      <c r="A29" s="19" t="s">
        <v>15</v>
      </c>
      <c r="B29" s="20" t="s">
        <v>21</v>
      </c>
      <c r="C29" s="20" t="s">
        <v>52</v>
      </c>
      <c r="D29" s="21">
        <v>0</v>
      </c>
      <c r="E29" s="9">
        <v>705.07500000000005</v>
      </c>
      <c r="F29" s="9">
        <v>1.8</v>
      </c>
      <c r="G29" s="10">
        <f t="shared" si="2"/>
        <v>0</v>
      </c>
      <c r="H29" s="11">
        <f>MIN(1,D29/69102.6422666666)</f>
        <v>0</v>
      </c>
      <c r="I29" s="12">
        <v>9.2486791823299205E-2</v>
      </c>
      <c r="J29" s="9">
        <f t="shared" si="0"/>
        <v>25.382700000000003</v>
      </c>
      <c r="K29" s="9">
        <f t="shared" si="1"/>
        <v>1.1140340161836539E-7</v>
      </c>
      <c r="L29" s="18"/>
      <c r="M29" s="10">
        <f>M27-1413.04117066667-31.9453333333333</f>
        <v>74564.194433366531</v>
      </c>
      <c r="N29" s="10"/>
      <c r="O29" s="10"/>
      <c r="P29" s="10"/>
      <c r="Q29" s="10"/>
      <c r="R29" s="10"/>
    </row>
    <row r="30" spans="1:18" x14ac:dyDescent="0.25">
      <c r="A30" s="6" t="s">
        <v>16</v>
      </c>
      <c r="B30" s="7" t="s">
        <v>39</v>
      </c>
      <c r="C30" s="7" t="s">
        <v>40</v>
      </c>
      <c r="D30" s="8">
        <v>133.107662504762</v>
      </c>
      <c r="E30" s="9">
        <v>553.17600000000004</v>
      </c>
      <c r="F30" s="9">
        <v>1.8</v>
      </c>
      <c r="G30" s="10">
        <f t="shared" si="2"/>
        <v>2987.1504000000004</v>
      </c>
      <c r="H30" s="11">
        <f>MIN(1,D30/25423.268)</f>
        <v>5.2356629566569493E-3</v>
      </c>
      <c r="I30" s="12">
        <v>3.4026433980776503E-2</v>
      </c>
      <c r="J30" s="9">
        <f t="shared" si="0"/>
        <v>19.914336000000002</v>
      </c>
      <c r="K30" s="9">
        <f t="shared" si="1"/>
        <v>1.0845723821150922E-7</v>
      </c>
      <c r="L30" s="18"/>
      <c r="M30" s="10"/>
      <c r="N30" s="10"/>
      <c r="O30" s="10">
        <f>O28-148.233106666667</f>
        <v>56532.048091111945</v>
      </c>
      <c r="P30" s="10"/>
      <c r="Q30" s="10"/>
      <c r="R30" s="10"/>
    </row>
    <row r="31" spans="1:18" x14ac:dyDescent="0.25">
      <c r="A31" s="6" t="s">
        <v>13</v>
      </c>
      <c r="B31" s="7" t="s">
        <v>53</v>
      </c>
      <c r="C31" s="7" t="s">
        <v>54</v>
      </c>
      <c r="D31" s="8">
        <v>2824.9520000000002</v>
      </c>
      <c r="E31" s="9">
        <v>803.35900000000004</v>
      </c>
      <c r="F31" s="9">
        <v>1.8</v>
      </c>
      <c r="G31" s="10">
        <f t="shared" si="2"/>
        <v>82424.633400000006</v>
      </c>
      <c r="H31" s="11">
        <f>MIN(1,D31/109701.878)</f>
        <v>2.575117264628779E-2</v>
      </c>
      <c r="I31" s="12">
        <v>0.14682470048044899</v>
      </c>
      <c r="J31" s="9">
        <f t="shared" si="0"/>
        <v>28.920923999999999</v>
      </c>
      <c r="K31" s="9">
        <f t="shared" si="1"/>
        <v>1.0628605050598205E-7</v>
      </c>
      <c r="L31" s="18"/>
      <c r="M31" s="10"/>
      <c r="N31" s="10"/>
      <c r="O31" s="10">
        <f>O30-53.7333333333333</f>
        <v>56478.314757778615</v>
      </c>
      <c r="P31" s="10"/>
      <c r="Q31" s="10"/>
      <c r="R31" s="10"/>
    </row>
    <row r="32" spans="1:18" x14ac:dyDescent="0.25">
      <c r="A32" s="19" t="s">
        <v>15</v>
      </c>
      <c r="B32" s="20" t="s">
        <v>21</v>
      </c>
      <c r="C32" s="20" t="s">
        <v>55</v>
      </c>
      <c r="D32" s="21">
        <v>0</v>
      </c>
      <c r="E32" s="9">
        <v>733.76800000000003</v>
      </c>
      <c r="F32" s="9">
        <v>1.8</v>
      </c>
      <c r="G32" s="10">
        <f t="shared" si="2"/>
        <v>0</v>
      </c>
      <c r="H32" s="11">
        <f t="shared" ref="H32:H44" si="4">MIN(1,D32/69102.6422666666)</f>
        <v>0</v>
      </c>
      <c r="I32" s="12">
        <v>9.2486791823299205E-2</v>
      </c>
      <c r="J32" s="9">
        <f t="shared" si="0"/>
        <v>26.415648000000001</v>
      </c>
      <c r="K32" s="9">
        <f t="shared" si="1"/>
        <v>9.4973981325234061E-8</v>
      </c>
      <c r="L32" s="18"/>
      <c r="M32" s="10">
        <f>M29-15080.8024354754</f>
        <v>59483.391997891129</v>
      </c>
      <c r="N32" s="10"/>
      <c r="O32" s="10"/>
      <c r="P32" s="10"/>
      <c r="Q32" s="10"/>
      <c r="R32" s="10"/>
    </row>
    <row r="33" spans="1:19" x14ac:dyDescent="0.25">
      <c r="A33" s="19" t="s">
        <v>15</v>
      </c>
      <c r="B33" s="20" t="s">
        <v>21</v>
      </c>
      <c r="C33" s="20" t="s">
        <v>21</v>
      </c>
      <c r="D33" s="21">
        <v>0</v>
      </c>
      <c r="E33" s="9">
        <v>733.94799999999998</v>
      </c>
      <c r="F33" s="9">
        <v>1.8</v>
      </c>
      <c r="G33" s="10">
        <f t="shared" si="2"/>
        <v>0</v>
      </c>
      <c r="H33" s="11">
        <f t="shared" si="4"/>
        <v>0</v>
      </c>
      <c r="I33" s="12">
        <v>9.2486791823299205E-2</v>
      </c>
      <c r="J33" s="9">
        <f t="shared" si="0"/>
        <v>26.422127999999997</v>
      </c>
      <c r="K33" s="9">
        <f t="shared" si="1"/>
        <v>9.4880846505038668E-8</v>
      </c>
      <c r="L33" s="18"/>
      <c r="M33" s="10">
        <f>M32-17790.3461457105</f>
        <v>41693.045852180629</v>
      </c>
      <c r="N33" s="10"/>
      <c r="O33" s="10"/>
      <c r="P33" s="10"/>
      <c r="Q33" s="10"/>
      <c r="R33" s="10"/>
    </row>
    <row r="34" spans="1:19" x14ac:dyDescent="0.25">
      <c r="A34" s="19" t="s">
        <v>15</v>
      </c>
      <c r="B34" s="20" t="s">
        <v>21</v>
      </c>
      <c r="C34" s="20" t="s">
        <v>56</v>
      </c>
      <c r="D34" s="21">
        <v>0</v>
      </c>
      <c r="E34" s="9">
        <v>737.279</v>
      </c>
      <c r="F34" s="9">
        <v>1.8</v>
      </c>
      <c r="G34" s="10">
        <f t="shared" si="2"/>
        <v>0</v>
      </c>
      <c r="H34" s="11">
        <f t="shared" si="4"/>
        <v>0</v>
      </c>
      <c r="I34" s="12">
        <v>9.2486791823299205E-2</v>
      </c>
      <c r="J34" s="9">
        <f t="shared" si="0"/>
        <v>26.542044000000001</v>
      </c>
      <c r="K34" s="9">
        <f t="shared" si="1"/>
        <v>9.3177758785588011E-8</v>
      </c>
      <c r="L34" s="18"/>
      <c r="M34" s="10"/>
      <c r="N34" s="10"/>
      <c r="O34" s="10">
        <v>0</v>
      </c>
      <c r="P34" s="10"/>
      <c r="Q34" s="10"/>
      <c r="R34" s="10"/>
    </row>
    <row r="35" spans="1:19" x14ac:dyDescent="0.25">
      <c r="A35" s="19" t="s">
        <v>15</v>
      </c>
      <c r="B35" s="20" t="s">
        <v>23</v>
      </c>
      <c r="C35" s="20" t="s">
        <v>57</v>
      </c>
      <c r="D35" s="21">
        <v>0</v>
      </c>
      <c r="E35" s="9">
        <v>737.98400000000004</v>
      </c>
      <c r="F35" s="9">
        <v>1.8</v>
      </c>
      <c r="G35" s="10">
        <f t="shared" si="2"/>
        <v>0</v>
      </c>
      <c r="H35" s="11">
        <f t="shared" si="4"/>
        <v>0</v>
      </c>
      <c r="I35" s="12">
        <v>9.2486791823299205E-2</v>
      </c>
      <c r="J35" s="9">
        <f t="shared" si="0"/>
        <v>26.567424000000003</v>
      </c>
      <c r="K35" s="9">
        <f t="shared" si="1"/>
        <v>9.2822215855571166E-8</v>
      </c>
      <c r="L35" s="18"/>
      <c r="M35" s="10">
        <f>M33-17046.4560594995</f>
        <v>24646.58979268113</v>
      </c>
      <c r="N35" s="10"/>
      <c r="O35" s="10"/>
      <c r="P35" s="10"/>
      <c r="Q35" s="10"/>
      <c r="R35" s="10"/>
    </row>
    <row r="36" spans="1:19" x14ac:dyDescent="0.25">
      <c r="A36" s="19" t="s">
        <v>15</v>
      </c>
      <c r="B36" s="20" t="s">
        <v>39</v>
      </c>
      <c r="C36" s="20" t="s">
        <v>58</v>
      </c>
      <c r="D36" s="21">
        <v>0</v>
      </c>
      <c r="E36" s="9">
        <v>743.13</v>
      </c>
      <c r="F36" s="9">
        <v>1.8</v>
      </c>
      <c r="G36" s="10">
        <f t="shared" si="2"/>
        <v>0</v>
      </c>
      <c r="H36" s="11">
        <f t="shared" si="4"/>
        <v>0</v>
      </c>
      <c r="I36" s="12">
        <v>9.2486791823299205E-2</v>
      </c>
      <c r="J36" s="9">
        <f t="shared" si="0"/>
        <v>26.752680000000002</v>
      </c>
      <c r="K36" s="9">
        <f t="shared" si="1"/>
        <v>9.0277711225189671E-8</v>
      </c>
      <c r="L36" s="18"/>
      <c r="M36" s="10">
        <f>15898.9515359924-31.9453333333333</f>
        <v>15867.006202659068</v>
      </c>
      <c r="N36" s="10"/>
      <c r="O36" s="10"/>
      <c r="P36" s="10"/>
      <c r="Q36" s="10"/>
      <c r="R36" s="10"/>
    </row>
    <row r="37" spans="1:19" x14ac:dyDescent="0.25">
      <c r="A37" s="19" t="s">
        <v>15</v>
      </c>
      <c r="B37" s="20" t="s">
        <v>21</v>
      </c>
      <c r="C37" s="20" t="s">
        <v>59</v>
      </c>
      <c r="D37" s="21">
        <v>0</v>
      </c>
      <c r="E37" s="9">
        <v>745.03800000000001</v>
      </c>
      <c r="F37" s="9">
        <v>1.8</v>
      </c>
      <c r="G37" s="10">
        <f t="shared" si="2"/>
        <v>0</v>
      </c>
      <c r="H37" s="11">
        <f t="shared" si="4"/>
        <v>0</v>
      </c>
      <c r="I37" s="12">
        <v>9.2486791823299205E-2</v>
      </c>
      <c r="J37" s="9">
        <f t="shared" si="0"/>
        <v>26.821368000000003</v>
      </c>
      <c r="K37" s="9">
        <f t="shared" si="1"/>
        <v>8.9356473281505793E-8</v>
      </c>
      <c r="L37" s="18"/>
      <c r="M37" s="10">
        <f>M36-4938.10740820821</f>
        <v>10928.898794450859</v>
      </c>
      <c r="N37" s="10"/>
      <c r="O37" s="10"/>
      <c r="P37" s="10"/>
      <c r="Q37" s="10"/>
      <c r="R37" s="10"/>
    </row>
    <row r="38" spans="1:19" x14ac:dyDescent="0.25">
      <c r="A38" s="19" t="s">
        <v>15</v>
      </c>
      <c r="B38" s="20" t="s">
        <v>21</v>
      </c>
      <c r="C38" s="20" t="s">
        <v>60</v>
      </c>
      <c r="D38" s="21">
        <v>0</v>
      </c>
      <c r="E38" s="9">
        <v>762.78200000000004</v>
      </c>
      <c r="F38" s="9">
        <v>1.8</v>
      </c>
      <c r="G38" s="10">
        <f t="shared" si="2"/>
        <v>0</v>
      </c>
      <c r="H38" s="11">
        <f t="shared" si="4"/>
        <v>0</v>
      </c>
      <c r="I38" s="12">
        <v>9.2486791823299205E-2</v>
      </c>
      <c r="J38" s="9">
        <f t="shared" si="0"/>
        <v>27.460152000000004</v>
      </c>
      <c r="K38" s="9">
        <f t="shared" si="1"/>
        <v>8.1327602903071599E-8</v>
      </c>
      <c r="L38" s="18"/>
      <c r="M38" s="10">
        <f>M37-45.5693333333333</f>
        <v>10883.329461117526</v>
      </c>
      <c r="N38" s="10"/>
      <c r="O38" s="10"/>
      <c r="P38" s="10"/>
      <c r="Q38" s="10"/>
      <c r="R38" s="10"/>
    </row>
    <row r="39" spans="1:19" x14ac:dyDescent="0.25">
      <c r="A39" s="19" t="s">
        <v>15</v>
      </c>
      <c r="B39" s="20" t="s">
        <v>21</v>
      </c>
      <c r="C39" s="20" t="s">
        <v>61</v>
      </c>
      <c r="D39" s="21">
        <v>0</v>
      </c>
      <c r="E39" s="9">
        <v>762.97</v>
      </c>
      <c r="F39" s="9">
        <v>1.8</v>
      </c>
      <c r="G39" s="10">
        <f t="shared" si="2"/>
        <v>0</v>
      </c>
      <c r="H39" s="11">
        <f t="shared" si="4"/>
        <v>0</v>
      </c>
      <c r="I39" s="12">
        <v>9.2486791823299205E-2</v>
      </c>
      <c r="J39" s="9">
        <f t="shared" si="0"/>
        <v>27.466920000000002</v>
      </c>
      <c r="K39" s="9">
        <f t="shared" si="1"/>
        <v>8.1247474252583092E-8</v>
      </c>
      <c r="L39" s="18"/>
      <c r="M39" s="10">
        <v>0</v>
      </c>
      <c r="N39" s="10"/>
      <c r="O39" s="10"/>
      <c r="P39" s="10"/>
      <c r="Q39" s="10"/>
      <c r="R39" s="10"/>
    </row>
    <row r="40" spans="1:19" x14ac:dyDescent="0.25">
      <c r="A40" s="19" t="s">
        <v>15</v>
      </c>
      <c r="B40" s="20" t="s">
        <v>30</v>
      </c>
      <c r="C40" s="20" t="s">
        <v>62</v>
      </c>
      <c r="D40" s="21">
        <v>0</v>
      </c>
      <c r="E40" s="9">
        <v>769.16</v>
      </c>
      <c r="F40" s="9">
        <v>1.8</v>
      </c>
      <c r="G40" s="10">
        <f t="shared" si="2"/>
        <v>0</v>
      </c>
      <c r="H40" s="11">
        <f t="shared" si="4"/>
        <v>0</v>
      </c>
      <c r="I40" s="12">
        <v>9.2486791823299205E-2</v>
      </c>
      <c r="J40" s="9">
        <f t="shared" si="0"/>
        <v>27.68976</v>
      </c>
      <c r="K40" s="9">
        <f t="shared" si="1"/>
        <v>7.866344338528543E-8</v>
      </c>
      <c r="L40" s="18"/>
      <c r="M40" s="10"/>
      <c r="N40" s="10">
        <f>N13-85581.1170953939</f>
        <v>21089.897484606088</v>
      </c>
      <c r="O40" s="10"/>
      <c r="P40" s="10"/>
      <c r="Q40" s="10"/>
      <c r="R40" s="10"/>
    </row>
    <row r="41" spans="1:19" ht="14.4" thickBot="1" x14ac:dyDescent="0.3">
      <c r="A41" s="19" t="s">
        <v>15</v>
      </c>
      <c r="B41" s="20" t="s">
        <v>21</v>
      </c>
      <c r="C41" s="20" t="s">
        <v>63</v>
      </c>
      <c r="D41" s="21">
        <v>0</v>
      </c>
      <c r="E41" s="9">
        <v>769.23699999999997</v>
      </c>
      <c r="F41" s="9">
        <v>1.8</v>
      </c>
      <c r="G41" s="10">
        <f t="shared" si="2"/>
        <v>0</v>
      </c>
      <c r="H41" s="11">
        <f t="shared" si="4"/>
        <v>0</v>
      </c>
      <c r="I41" s="12">
        <v>9.2486791823299205E-2</v>
      </c>
      <c r="J41" s="9">
        <f t="shared" si="0"/>
        <v>27.692532</v>
      </c>
      <c r="K41" s="9">
        <f t="shared" si="1"/>
        <v>7.8631951526535036E-8</v>
      </c>
      <c r="L41" s="18"/>
      <c r="M41" s="10"/>
      <c r="N41" s="10">
        <f>N40-1182.93066666666</f>
        <v>19906.966817939428</v>
      </c>
      <c r="O41" s="10"/>
      <c r="P41" s="10"/>
      <c r="Q41" s="10"/>
      <c r="R41" s="10"/>
    </row>
    <row r="42" spans="1:19" ht="15" thickTop="1" thickBot="1" x14ac:dyDescent="0.3">
      <c r="A42" s="19" t="s">
        <v>15</v>
      </c>
      <c r="B42" s="20" t="s">
        <v>23</v>
      </c>
      <c r="C42" s="20" t="s">
        <v>64</v>
      </c>
      <c r="D42" s="21">
        <v>0</v>
      </c>
      <c r="E42" s="9">
        <v>770.56100000000004</v>
      </c>
      <c r="F42" s="9">
        <v>1.8</v>
      </c>
      <c r="G42" s="10">
        <f t="shared" si="2"/>
        <v>0</v>
      </c>
      <c r="H42" s="11">
        <f t="shared" si="4"/>
        <v>0</v>
      </c>
      <c r="I42" s="12">
        <v>9.2486791823299205E-2</v>
      </c>
      <c r="J42" s="9">
        <f t="shared" si="0"/>
        <v>27.740196000000001</v>
      </c>
      <c r="K42" s="9">
        <f t="shared" si="1"/>
        <v>7.8092912113893408E-8</v>
      </c>
      <c r="L42" s="22"/>
      <c r="M42" s="10"/>
      <c r="N42" s="10">
        <v>0</v>
      </c>
      <c r="O42" s="10"/>
      <c r="P42" s="10"/>
      <c r="Q42" s="10"/>
      <c r="R42" s="10"/>
      <c r="S42" s="23" t="s">
        <v>65</v>
      </c>
    </row>
    <row r="43" spans="1:19" ht="15" thickTop="1" thickBot="1" x14ac:dyDescent="0.3">
      <c r="A43" s="19" t="s">
        <v>15</v>
      </c>
      <c r="B43" s="20" t="s">
        <v>21</v>
      </c>
      <c r="C43" s="20" t="s">
        <v>66</v>
      </c>
      <c r="D43" s="21">
        <v>0</v>
      </c>
      <c r="E43" s="9">
        <v>774.85699999999997</v>
      </c>
      <c r="F43" s="9">
        <v>1.8</v>
      </c>
      <c r="G43" s="10">
        <f t="shared" si="2"/>
        <v>0</v>
      </c>
      <c r="H43" s="11">
        <f t="shared" si="4"/>
        <v>0</v>
      </c>
      <c r="I43" s="12">
        <v>9.2486791823299205E-2</v>
      </c>
      <c r="J43" s="9">
        <f t="shared" si="0"/>
        <v>27.894852</v>
      </c>
      <c r="K43" s="9">
        <f t="shared" si="1"/>
        <v>7.6375395657396482E-8</v>
      </c>
      <c r="L43" s="24" t="s">
        <v>67</v>
      </c>
      <c r="M43" s="24">
        <v>32189208.5178</v>
      </c>
      <c r="N43" s="24">
        <v>7684903.4040000001</v>
      </c>
      <c r="O43" s="24">
        <v>3390620.5608000001</v>
      </c>
      <c r="P43" s="24">
        <v>1529034.9268</v>
      </c>
      <c r="Q43" s="24">
        <v>839594.46239999996</v>
      </c>
      <c r="R43" s="24">
        <v>604279.35</v>
      </c>
      <c r="S43" s="23">
        <f>SUM(M43:R43)</f>
        <v>46237641.221799999</v>
      </c>
    </row>
    <row r="44" spans="1:19" ht="14.4" thickTop="1" x14ac:dyDescent="0.25">
      <c r="A44" s="19" t="s">
        <v>15</v>
      </c>
      <c r="B44" s="20" t="s">
        <v>23</v>
      </c>
      <c r="C44" s="20" t="s">
        <v>68</v>
      </c>
      <c r="D44" s="21">
        <v>0</v>
      </c>
      <c r="E44" s="9">
        <v>776.64300000000003</v>
      </c>
      <c r="F44" s="9">
        <v>1.8</v>
      </c>
      <c r="G44" s="10">
        <f t="shared" si="2"/>
        <v>0</v>
      </c>
      <c r="H44" s="11">
        <f t="shared" si="4"/>
        <v>0</v>
      </c>
      <c r="I44" s="12">
        <v>9.2486791823299205E-2</v>
      </c>
      <c r="J44" s="9">
        <f t="shared" si="0"/>
        <v>27.959147999999999</v>
      </c>
      <c r="K44" s="9">
        <f t="shared" si="1"/>
        <v>7.5675271410883637E-8</v>
      </c>
      <c r="M44" s="10"/>
      <c r="N44" s="10"/>
      <c r="O44" s="10"/>
      <c r="P44" s="10"/>
      <c r="Q44" s="10"/>
      <c r="R44" s="10"/>
    </row>
    <row r="45" spans="1:19" x14ac:dyDescent="0.25">
      <c r="A45" s="19" t="s">
        <v>16</v>
      </c>
      <c r="B45" s="20" t="s">
        <v>18</v>
      </c>
      <c r="C45" s="20" t="s">
        <v>19</v>
      </c>
      <c r="D45" s="21">
        <v>0</v>
      </c>
      <c r="E45" s="9">
        <v>612.89400000000001</v>
      </c>
      <c r="F45" s="9">
        <v>1.8</v>
      </c>
      <c r="G45" s="10">
        <f t="shared" si="2"/>
        <v>0</v>
      </c>
      <c r="H45" s="11">
        <f>MIN(1,D45/25423.268)</f>
        <v>0</v>
      </c>
      <c r="I45" s="12">
        <v>3.4026433980776503E-2</v>
      </c>
      <c r="J45" s="9">
        <f t="shared" si="0"/>
        <v>22.064184000000001</v>
      </c>
      <c r="K45" s="9">
        <f t="shared" si="1"/>
        <v>7.1785207302478007E-8</v>
      </c>
      <c r="M45" s="10"/>
      <c r="N45" s="10"/>
      <c r="O45" s="10"/>
      <c r="P45" s="10"/>
      <c r="Q45" s="10"/>
      <c r="R45" s="10"/>
    </row>
    <row r="46" spans="1:19" x14ac:dyDescent="0.25">
      <c r="A46" s="19" t="s">
        <v>16</v>
      </c>
      <c r="B46" s="20" t="s">
        <v>18</v>
      </c>
      <c r="C46" s="20" t="s">
        <v>25</v>
      </c>
      <c r="D46" s="21">
        <v>0</v>
      </c>
      <c r="E46" s="9">
        <v>613.12</v>
      </c>
      <c r="F46" s="9">
        <v>1.8</v>
      </c>
      <c r="G46" s="10">
        <f t="shared" si="2"/>
        <v>0</v>
      </c>
      <c r="H46" s="11">
        <f>MIN(1,D46/25423.268)</f>
        <v>0</v>
      </c>
      <c r="I46" s="12">
        <v>3.4026433980776503E-2</v>
      </c>
      <c r="J46" s="9">
        <f t="shared" si="0"/>
        <v>22.072320000000001</v>
      </c>
      <c r="K46" s="9">
        <f t="shared" si="1"/>
        <v>7.1679423841180613E-8</v>
      </c>
      <c r="M46" s="10"/>
      <c r="N46" s="10"/>
      <c r="O46" s="10"/>
      <c r="P46" s="10"/>
      <c r="Q46" s="10"/>
      <c r="R46" s="10"/>
    </row>
    <row r="47" spans="1:19" x14ac:dyDescent="0.25">
      <c r="A47" s="6" t="s">
        <v>14</v>
      </c>
      <c r="B47" s="7" t="s">
        <v>69</v>
      </c>
      <c r="C47" s="7" t="s">
        <v>70</v>
      </c>
      <c r="D47" s="8">
        <v>276.41466666666702</v>
      </c>
      <c r="E47" s="9">
        <v>806.26900000000001</v>
      </c>
      <c r="F47" s="9">
        <v>1.8</v>
      </c>
      <c r="G47" s="10">
        <f t="shared" si="2"/>
        <v>8707.7052000000003</v>
      </c>
      <c r="H47" s="11">
        <f>MIN(1,D47/72174.5249333333)</f>
        <v>3.8298092979758129E-3</v>
      </c>
      <c r="I47" s="12">
        <v>9.6598191378778397E-2</v>
      </c>
      <c r="J47" s="9">
        <f t="shared" si="0"/>
        <v>29.025684000000002</v>
      </c>
      <c r="K47" s="9">
        <f t="shared" si="1"/>
        <v>6.8177329263076646E-8</v>
      </c>
      <c r="M47" s="10"/>
      <c r="N47" s="10"/>
      <c r="O47" s="10"/>
      <c r="P47" s="10"/>
      <c r="Q47" s="10"/>
      <c r="R47" s="10"/>
    </row>
    <row r="48" spans="1:19" x14ac:dyDescent="0.25">
      <c r="A48" s="19" t="s">
        <v>15</v>
      </c>
      <c r="B48" s="20" t="s">
        <v>30</v>
      </c>
      <c r="C48" s="20" t="s">
        <v>71</v>
      </c>
      <c r="D48" s="21">
        <v>0</v>
      </c>
      <c r="E48" s="9">
        <v>797.875</v>
      </c>
      <c r="F48" s="9">
        <v>1.8</v>
      </c>
      <c r="G48" s="10">
        <f t="shared" si="2"/>
        <v>0</v>
      </c>
      <c r="H48" s="11">
        <f t="shared" ref="H48:H55" si="5">MIN(1,D48/69102.6422666666)</f>
        <v>0</v>
      </c>
      <c r="I48" s="12">
        <v>9.2486791823299205E-2</v>
      </c>
      <c r="J48" s="9">
        <f t="shared" si="0"/>
        <v>28.723499999999998</v>
      </c>
      <c r="K48" s="9">
        <f t="shared" si="1"/>
        <v>6.7936049111359646E-8</v>
      </c>
      <c r="M48" s="10"/>
      <c r="N48" s="10"/>
      <c r="O48" s="10"/>
      <c r="P48" s="10"/>
      <c r="Q48" s="10"/>
      <c r="R48" s="10"/>
    </row>
    <row r="49" spans="1:18" x14ac:dyDescent="0.25">
      <c r="A49" s="19" t="s">
        <v>15</v>
      </c>
      <c r="B49" s="20" t="s">
        <v>23</v>
      </c>
      <c r="C49" s="20" t="s">
        <v>72</v>
      </c>
      <c r="D49" s="21">
        <v>0</v>
      </c>
      <c r="E49" s="9">
        <v>815.34100000000001</v>
      </c>
      <c r="F49" s="9">
        <v>1.8</v>
      </c>
      <c r="G49" s="10">
        <f t="shared" si="2"/>
        <v>0</v>
      </c>
      <c r="H49" s="11">
        <f t="shared" si="5"/>
        <v>0</v>
      </c>
      <c r="I49" s="12">
        <v>9.2486791823299205E-2</v>
      </c>
      <c r="J49" s="9">
        <f t="shared" si="0"/>
        <v>29.352276000000003</v>
      </c>
      <c r="K49" s="9">
        <f t="shared" si="1"/>
        <v>6.2299217166211158E-8</v>
      </c>
      <c r="M49" s="10"/>
      <c r="N49" s="10"/>
      <c r="O49" s="10"/>
      <c r="P49" s="10"/>
      <c r="Q49" s="10"/>
      <c r="R49" s="10"/>
    </row>
    <row r="50" spans="1:18" x14ac:dyDescent="0.25">
      <c r="A50" s="19" t="s">
        <v>15</v>
      </c>
      <c r="B50" s="20" t="s">
        <v>23</v>
      </c>
      <c r="C50" s="20" t="s">
        <v>73</v>
      </c>
      <c r="D50" s="21">
        <v>0</v>
      </c>
      <c r="E50" s="9">
        <v>826.37300000000005</v>
      </c>
      <c r="F50" s="9">
        <v>1.8</v>
      </c>
      <c r="G50" s="10">
        <f t="shared" si="2"/>
        <v>0</v>
      </c>
      <c r="H50" s="11">
        <f t="shared" si="5"/>
        <v>0</v>
      </c>
      <c r="I50" s="12">
        <v>9.2486791823299205E-2</v>
      </c>
      <c r="J50" s="9">
        <f t="shared" si="0"/>
        <v>29.749428000000002</v>
      </c>
      <c r="K50" s="9">
        <f t="shared" si="1"/>
        <v>5.9038489815744228E-8</v>
      </c>
      <c r="M50" s="10"/>
      <c r="N50" s="10"/>
      <c r="O50" s="10"/>
      <c r="P50" s="10"/>
      <c r="Q50" s="10"/>
      <c r="R50" s="10"/>
    </row>
    <row r="51" spans="1:18" x14ac:dyDescent="0.25">
      <c r="A51" s="19" t="s">
        <v>15</v>
      </c>
      <c r="B51" s="20" t="s">
        <v>23</v>
      </c>
      <c r="C51" s="20" t="s">
        <v>74</v>
      </c>
      <c r="D51" s="21">
        <v>0</v>
      </c>
      <c r="E51" s="9">
        <v>849.10599999999999</v>
      </c>
      <c r="F51" s="9">
        <v>1.8</v>
      </c>
      <c r="G51" s="10">
        <f t="shared" si="2"/>
        <v>0</v>
      </c>
      <c r="H51" s="11">
        <f t="shared" si="5"/>
        <v>0</v>
      </c>
      <c r="I51" s="12">
        <v>9.2486791823299205E-2</v>
      </c>
      <c r="J51" s="9">
        <f t="shared" si="0"/>
        <v>30.567816000000004</v>
      </c>
      <c r="K51" s="9">
        <f t="shared" si="1"/>
        <v>5.2965378147078741E-8</v>
      </c>
      <c r="M51" s="10"/>
      <c r="N51" s="10"/>
      <c r="O51" s="10"/>
      <c r="P51" s="10"/>
      <c r="Q51" s="10"/>
      <c r="R51" s="10"/>
    </row>
    <row r="52" spans="1:18" x14ac:dyDescent="0.25">
      <c r="A52" s="19" t="s">
        <v>15</v>
      </c>
      <c r="B52" s="20" t="s">
        <v>30</v>
      </c>
      <c r="C52" s="20" t="s">
        <v>75</v>
      </c>
      <c r="D52" s="21">
        <v>0</v>
      </c>
      <c r="E52" s="9">
        <v>853.37800000000004</v>
      </c>
      <c r="F52" s="9">
        <v>1.8</v>
      </c>
      <c r="G52" s="10">
        <f t="shared" si="2"/>
        <v>0</v>
      </c>
      <c r="H52" s="11">
        <f t="shared" si="5"/>
        <v>0</v>
      </c>
      <c r="I52" s="12">
        <v>9.2486791823299205E-2</v>
      </c>
      <c r="J52" s="9">
        <f t="shared" si="0"/>
        <v>30.721608</v>
      </c>
      <c r="K52" s="9">
        <f t="shared" si="1"/>
        <v>5.1912739266946281E-8</v>
      </c>
      <c r="M52" s="10"/>
      <c r="N52" s="10"/>
      <c r="O52" s="10"/>
      <c r="P52" s="10"/>
      <c r="Q52" s="10"/>
      <c r="R52" s="10"/>
    </row>
    <row r="53" spans="1:18" x14ac:dyDescent="0.25">
      <c r="A53" s="19" t="s">
        <v>15</v>
      </c>
      <c r="B53" s="20" t="s">
        <v>39</v>
      </c>
      <c r="C53" s="20" t="s">
        <v>76</v>
      </c>
      <c r="D53" s="21">
        <v>0</v>
      </c>
      <c r="E53" s="9">
        <v>859.49599999999998</v>
      </c>
      <c r="F53" s="9">
        <v>1.8</v>
      </c>
      <c r="G53" s="10">
        <f t="shared" si="2"/>
        <v>0</v>
      </c>
      <c r="H53" s="11">
        <f t="shared" si="5"/>
        <v>0</v>
      </c>
      <c r="I53" s="12">
        <v>9.2486791823299205E-2</v>
      </c>
      <c r="J53" s="9">
        <f t="shared" si="0"/>
        <v>30.941855999999998</v>
      </c>
      <c r="K53" s="9">
        <f t="shared" si="1"/>
        <v>5.0450360827657678E-8</v>
      </c>
      <c r="M53" s="10"/>
      <c r="N53" s="10"/>
      <c r="O53" s="10"/>
      <c r="P53" s="10"/>
      <c r="Q53" s="10"/>
      <c r="R53" s="10"/>
    </row>
    <row r="54" spans="1:18" x14ac:dyDescent="0.25">
      <c r="A54" s="19" t="s">
        <v>15</v>
      </c>
      <c r="B54" s="20" t="s">
        <v>23</v>
      </c>
      <c r="C54" s="20" t="s">
        <v>77</v>
      </c>
      <c r="D54" s="21">
        <v>0</v>
      </c>
      <c r="E54" s="9">
        <v>861.54100000000005</v>
      </c>
      <c r="F54" s="9">
        <v>1.8</v>
      </c>
      <c r="G54" s="10">
        <f t="shared" si="2"/>
        <v>0</v>
      </c>
      <c r="H54" s="11">
        <f t="shared" si="5"/>
        <v>0</v>
      </c>
      <c r="I54" s="12">
        <v>9.2486791823299205E-2</v>
      </c>
      <c r="J54" s="9">
        <f t="shared" si="0"/>
        <v>31.015476000000003</v>
      </c>
      <c r="K54" s="9">
        <f t="shared" si="1"/>
        <v>4.9973056877930318E-8</v>
      </c>
      <c r="M54" s="10"/>
      <c r="N54" s="10"/>
      <c r="O54" s="10"/>
      <c r="P54" s="10"/>
      <c r="Q54" s="10"/>
      <c r="R54" s="10"/>
    </row>
    <row r="55" spans="1:18" x14ac:dyDescent="0.25">
      <c r="A55" s="19" t="s">
        <v>15</v>
      </c>
      <c r="B55" s="20" t="s">
        <v>23</v>
      </c>
      <c r="C55" s="20" t="s">
        <v>78</v>
      </c>
      <c r="D55" s="21">
        <v>0</v>
      </c>
      <c r="E55" s="9">
        <v>871.28200000000004</v>
      </c>
      <c r="F55" s="9">
        <v>1.8</v>
      </c>
      <c r="G55" s="10">
        <f t="shared" si="2"/>
        <v>0</v>
      </c>
      <c r="H55" s="11">
        <f t="shared" si="5"/>
        <v>0</v>
      </c>
      <c r="I55" s="12">
        <v>9.2486791823299205E-2</v>
      </c>
      <c r="J55" s="9">
        <f t="shared" si="0"/>
        <v>31.366152000000003</v>
      </c>
      <c r="K55" s="9">
        <f t="shared" si="1"/>
        <v>4.7775445821797403E-8</v>
      </c>
      <c r="M55" s="10"/>
      <c r="N55" s="10"/>
      <c r="O55" s="10"/>
      <c r="P55" s="10"/>
      <c r="Q55" s="10"/>
      <c r="R55" s="10"/>
    </row>
    <row r="56" spans="1:18" x14ac:dyDescent="0.25">
      <c r="A56" s="6" t="s">
        <v>13</v>
      </c>
      <c r="B56" s="7" t="s">
        <v>53</v>
      </c>
      <c r="C56" s="7" t="s">
        <v>79</v>
      </c>
      <c r="D56" s="8">
        <v>3.66886</v>
      </c>
      <c r="E56" s="9">
        <v>993.14200000000005</v>
      </c>
      <c r="F56" s="9">
        <v>1.8</v>
      </c>
      <c r="G56" s="10">
        <f t="shared" si="2"/>
        <v>1787.6556</v>
      </c>
      <c r="H56" s="11">
        <f>MIN(1,D56/109701.878)</f>
        <v>3.3443912418709914E-5</v>
      </c>
      <c r="I56" s="12">
        <v>0.14682470048044899</v>
      </c>
      <c r="J56" s="9">
        <f t="shared" si="0"/>
        <v>35.753112000000002</v>
      </c>
      <c r="K56" s="9">
        <f t="shared" si="1"/>
        <v>4.4928404130852098E-8</v>
      </c>
      <c r="M56" s="10"/>
      <c r="N56" s="10"/>
      <c r="O56" s="10"/>
      <c r="P56" s="10"/>
      <c r="Q56" s="10"/>
      <c r="R56" s="10"/>
    </row>
    <row r="57" spans="1:18" x14ac:dyDescent="0.25">
      <c r="A57" s="6" t="s">
        <v>16</v>
      </c>
      <c r="B57" s="7" t="s">
        <v>39</v>
      </c>
      <c r="C57" s="7" t="s">
        <v>58</v>
      </c>
      <c r="D57" s="8">
        <v>262.17619999999999</v>
      </c>
      <c r="E57" s="9">
        <v>696.67600000000004</v>
      </c>
      <c r="F57" s="9">
        <v>1.8</v>
      </c>
      <c r="G57" s="10">
        <f t="shared" si="2"/>
        <v>7524.1008000000011</v>
      </c>
      <c r="H57" s="11">
        <f>MIN(1,D57/25423.268)</f>
        <v>1.0312450783274597E-2</v>
      </c>
      <c r="I57" s="12">
        <v>3.4026433980776503E-2</v>
      </c>
      <c r="J57" s="9">
        <f t="shared" si="0"/>
        <v>25.080336000000003</v>
      </c>
      <c r="K57" s="9">
        <f t="shared" si="1"/>
        <v>4.3220181515523728E-8</v>
      </c>
      <c r="M57" s="10"/>
      <c r="N57" s="10"/>
      <c r="O57" s="10"/>
      <c r="P57" s="10"/>
      <c r="Q57" s="10"/>
      <c r="R57" s="10"/>
    </row>
    <row r="58" spans="1:18" x14ac:dyDescent="0.25">
      <c r="A58" s="19" t="s">
        <v>15</v>
      </c>
      <c r="B58" s="20" t="s">
        <v>23</v>
      </c>
      <c r="C58" s="20" t="s">
        <v>80</v>
      </c>
      <c r="D58" s="21">
        <v>1109.5413333333299</v>
      </c>
      <c r="E58" s="9">
        <v>898.16899999999998</v>
      </c>
      <c r="F58" s="9">
        <v>1.8</v>
      </c>
      <c r="G58" s="10">
        <f t="shared" si="2"/>
        <v>37184.196599999996</v>
      </c>
      <c r="H58" s="11">
        <f>MIN(1,D58/69102.6422666666)</f>
        <v>1.6056424138625812E-2</v>
      </c>
      <c r="I58" s="12">
        <v>9.2486791823299205E-2</v>
      </c>
      <c r="J58" s="9">
        <f t="shared" si="0"/>
        <v>32.334083999999997</v>
      </c>
      <c r="K58" s="9">
        <f t="shared" si="1"/>
        <v>4.2646174840517278E-8</v>
      </c>
      <c r="M58" s="10"/>
      <c r="N58" s="10"/>
      <c r="O58" s="10"/>
      <c r="P58" s="10"/>
      <c r="Q58" s="10"/>
      <c r="R58" s="10"/>
    </row>
    <row r="59" spans="1:18" x14ac:dyDescent="0.25">
      <c r="A59" s="19" t="s">
        <v>15</v>
      </c>
      <c r="B59" s="20" t="s">
        <v>23</v>
      </c>
      <c r="C59" s="20" t="s">
        <v>81</v>
      </c>
      <c r="D59" s="21">
        <v>448.80886776727101</v>
      </c>
      <c r="E59" s="9">
        <v>904.88599999999997</v>
      </c>
      <c r="F59" s="9">
        <v>1.8</v>
      </c>
      <c r="G59" s="10">
        <f t="shared" si="2"/>
        <v>14659.153200000001</v>
      </c>
      <c r="H59" s="11">
        <f>MIN(1,D59/69102.6422666666)</f>
        <v>6.4948148586753138E-3</v>
      </c>
      <c r="I59" s="12">
        <v>9.2486791823299205E-2</v>
      </c>
      <c r="J59" s="9">
        <f t="shared" si="0"/>
        <v>32.575896</v>
      </c>
      <c r="K59" s="9">
        <f t="shared" si="1"/>
        <v>4.1197634583456879E-8</v>
      </c>
      <c r="M59" s="10"/>
      <c r="N59" s="10"/>
      <c r="O59" s="10"/>
      <c r="P59" s="10"/>
      <c r="Q59" s="10"/>
      <c r="R59" s="10"/>
    </row>
    <row r="60" spans="1:18" x14ac:dyDescent="0.25">
      <c r="A60" s="19" t="s">
        <v>15</v>
      </c>
      <c r="B60" s="20" t="s">
        <v>23</v>
      </c>
      <c r="C60" s="20" t="s">
        <v>82</v>
      </c>
      <c r="D60" s="21">
        <v>0</v>
      </c>
      <c r="E60" s="9">
        <v>913.39700000000005</v>
      </c>
      <c r="F60" s="9">
        <v>1.8</v>
      </c>
      <c r="G60" s="10">
        <f t="shared" si="2"/>
        <v>0</v>
      </c>
      <c r="H60" s="11">
        <f>MIN(1,D60/69102.6422666666)</f>
        <v>0</v>
      </c>
      <c r="I60" s="12">
        <v>9.2486791823299205E-2</v>
      </c>
      <c r="J60" s="9">
        <f t="shared" si="0"/>
        <v>32.882292</v>
      </c>
      <c r="K60" s="9">
        <f t="shared" si="1"/>
        <v>3.9555000356134367E-8</v>
      </c>
      <c r="M60" s="10"/>
      <c r="N60" s="10"/>
      <c r="O60" s="10"/>
      <c r="P60" s="10"/>
      <c r="Q60" s="10"/>
      <c r="R60" s="10"/>
    </row>
    <row r="61" spans="1:18" x14ac:dyDescent="0.25">
      <c r="A61" s="25" t="s">
        <v>12</v>
      </c>
      <c r="B61" s="20" t="s">
        <v>39</v>
      </c>
      <c r="C61" s="20" t="s">
        <v>40</v>
      </c>
      <c r="D61" s="21">
        <v>0</v>
      </c>
      <c r="E61" s="16">
        <v>1495.8810000000001</v>
      </c>
      <c r="F61" s="17">
        <f>IF(E61&gt;500,1.8,2)</f>
        <v>1.8</v>
      </c>
      <c r="G61" s="14">
        <f>ROUNDUP(D61/50,0)*F61*E61</f>
        <v>0</v>
      </c>
      <c r="H61" s="11">
        <f>MIN(1,D61/462796.099463209)</f>
        <v>0</v>
      </c>
      <c r="I61" s="16">
        <v>0.61940506330444001</v>
      </c>
      <c r="J61" s="9">
        <f t="shared" si="0"/>
        <v>53.851716000000003</v>
      </c>
      <c r="K61" s="9">
        <f t="shared" si="1"/>
        <v>3.6825323307701951E-8</v>
      </c>
      <c r="M61" s="10"/>
      <c r="N61" s="10"/>
      <c r="O61" s="10"/>
      <c r="P61" s="10"/>
      <c r="Q61" s="10"/>
      <c r="R61" s="10"/>
    </row>
    <row r="62" spans="1:18" x14ac:dyDescent="0.25">
      <c r="A62" s="25" t="s">
        <v>12</v>
      </c>
      <c r="B62" s="20" t="s">
        <v>18</v>
      </c>
      <c r="C62" s="20" t="s">
        <v>19</v>
      </c>
      <c r="D62" s="21">
        <v>0</v>
      </c>
      <c r="E62" s="16">
        <v>1497.1089999999999</v>
      </c>
      <c r="F62" s="17">
        <f>IF(E62&gt;500,1.8,2)</f>
        <v>1.8</v>
      </c>
      <c r="G62" s="14">
        <f>ROUNDUP(D62/50,0)*F62*E62</f>
        <v>0</v>
      </c>
      <c r="H62" s="11">
        <f>MIN(1,D62/462796.099463209)</f>
        <v>0</v>
      </c>
      <c r="I62" s="16">
        <v>0.61940506330444001</v>
      </c>
      <c r="J62" s="9">
        <f t="shared" si="0"/>
        <v>53.895923999999994</v>
      </c>
      <c r="K62" s="9">
        <f t="shared" si="1"/>
        <v>3.6704648358296893E-8</v>
      </c>
    </row>
    <row r="63" spans="1:18" x14ac:dyDescent="0.25">
      <c r="A63" s="19" t="s">
        <v>15</v>
      </c>
      <c r="B63" s="20" t="s">
        <v>23</v>
      </c>
      <c r="C63" s="20" t="s">
        <v>83</v>
      </c>
      <c r="D63" s="21">
        <v>1042.53659123123</v>
      </c>
      <c r="E63" s="9">
        <v>943.18</v>
      </c>
      <c r="F63" s="9">
        <v>1.8</v>
      </c>
      <c r="G63" s="10">
        <f>ROUNDUP(D63/50,0)*E63*F63</f>
        <v>35652.203999999998</v>
      </c>
      <c r="H63" s="11">
        <f>MIN(1,D63/69102.6422666666)</f>
        <v>1.5086783327446274E-2</v>
      </c>
      <c r="I63" s="12">
        <v>9.2486791823299205E-2</v>
      </c>
      <c r="J63" s="9">
        <f t="shared" si="0"/>
        <v>33.954479999999997</v>
      </c>
      <c r="K63" s="9">
        <f t="shared" si="1"/>
        <v>3.5052990995090395E-8</v>
      </c>
    </row>
    <row r="64" spans="1:18" x14ac:dyDescent="0.25">
      <c r="A64" s="19" t="s">
        <v>15</v>
      </c>
      <c r="B64" s="20" t="s">
        <v>30</v>
      </c>
      <c r="C64" s="20" t="s">
        <v>84</v>
      </c>
      <c r="D64" s="21">
        <v>0</v>
      </c>
      <c r="E64" s="9">
        <v>957.06600000000003</v>
      </c>
      <c r="F64" s="9">
        <v>1.8</v>
      </c>
      <c r="G64" s="10">
        <f>ROUNDUP(D64/50,0)*E64*F64</f>
        <v>0</v>
      </c>
      <c r="H64" s="11">
        <f>MIN(1,D64/69102.6422666666)</f>
        <v>0</v>
      </c>
      <c r="I64" s="12">
        <v>9.2486791823299205E-2</v>
      </c>
      <c r="J64" s="9">
        <f t="shared" si="0"/>
        <v>34.454376000000003</v>
      </c>
      <c r="K64" s="9">
        <f t="shared" si="1"/>
        <v>3.2814981506695457E-8</v>
      </c>
    </row>
    <row r="65" spans="1:11" x14ac:dyDescent="0.25">
      <c r="A65" s="19" t="s">
        <v>15</v>
      </c>
      <c r="B65" s="20" t="s">
        <v>23</v>
      </c>
      <c r="C65" s="20" t="s">
        <v>85</v>
      </c>
      <c r="D65" s="21">
        <v>3545.2386666666698</v>
      </c>
      <c r="E65" s="9">
        <v>967.89200000000005</v>
      </c>
      <c r="F65" s="9">
        <v>1.8</v>
      </c>
      <c r="G65" s="10">
        <f>ROUNDUP(D65/50,0)*E65*F65</f>
        <v>123696.59760000002</v>
      </c>
      <c r="H65" s="11">
        <f>MIN(1,D65/69102.6422666666)</f>
        <v>5.1303952358082328E-2</v>
      </c>
      <c r="I65" s="12">
        <v>9.2486791823299205E-2</v>
      </c>
      <c r="J65" s="9">
        <f t="shared" si="0"/>
        <v>34.844112000000003</v>
      </c>
      <c r="K65" s="9">
        <f t="shared" si="1"/>
        <v>3.2175829686424084E-8</v>
      </c>
    </row>
    <row r="66" spans="1:11" x14ac:dyDescent="0.25">
      <c r="A66" s="25" t="s">
        <v>12</v>
      </c>
      <c r="B66" s="20" t="s">
        <v>18</v>
      </c>
      <c r="C66" s="20" t="s">
        <v>25</v>
      </c>
      <c r="D66" s="21">
        <v>0</v>
      </c>
      <c r="E66" s="16">
        <v>1552.2860000000001</v>
      </c>
      <c r="F66" s="17">
        <f>IF(E66&gt;500,1.8,2)</f>
        <v>1.8</v>
      </c>
      <c r="G66" s="14">
        <f>ROUNDUP(D66/50,0)*F66*E66</f>
        <v>0</v>
      </c>
      <c r="H66" s="11">
        <f>MIN(1,D66/462796.099463209)</f>
        <v>0</v>
      </c>
      <c r="I66" s="16">
        <v>0.61940506330444001</v>
      </c>
      <c r="J66" s="9">
        <f t="shared" ref="J66:J129" si="6">F66*E66/50</f>
        <v>55.882296000000004</v>
      </c>
      <c r="K66" s="9">
        <f t="shared" ref="K66:K129" si="7">(1/(1+EXP(-H66))*I66)/(J66^4)</f>
        <v>3.1757608457240382E-8</v>
      </c>
    </row>
    <row r="67" spans="1:11" x14ac:dyDescent="0.25">
      <c r="A67" s="6" t="s">
        <v>13</v>
      </c>
      <c r="B67" s="7" t="s">
        <v>39</v>
      </c>
      <c r="C67" s="7" t="s">
        <v>76</v>
      </c>
      <c r="D67" s="8">
        <v>202.24256</v>
      </c>
      <c r="E67" s="9">
        <v>1095.0160000000001</v>
      </c>
      <c r="F67" s="9">
        <v>1.8</v>
      </c>
      <c r="G67" s="10">
        <f>ROUNDUP(D67/50,0)*E67*F67</f>
        <v>9855.1440000000002</v>
      </c>
      <c r="H67" s="11">
        <f>MIN(1,D67/109701.878)</f>
        <v>1.8435651575627538E-3</v>
      </c>
      <c r="I67" s="12">
        <v>0.14682470048044899</v>
      </c>
      <c r="J67" s="9">
        <f t="shared" si="6"/>
        <v>39.420576000000004</v>
      </c>
      <c r="K67" s="9">
        <f t="shared" si="7"/>
        <v>3.0428280105533532E-8</v>
      </c>
    </row>
    <row r="68" spans="1:11" x14ac:dyDescent="0.25">
      <c r="A68" s="6" t="s">
        <v>14</v>
      </c>
      <c r="B68" s="7" t="s">
        <v>53</v>
      </c>
      <c r="C68" s="7" t="s">
        <v>86</v>
      </c>
      <c r="D68" s="8">
        <v>2816.8880747149501</v>
      </c>
      <c r="E68" s="9">
        <v>999.59199999999998</v>
      </c>
      <c r="F68" s="9">
        <v>1.8</v>
      </c>
      <c r="G68" s="10">
        <f>ROUNDUP(D68/50,0)*E68*F68</f>
        <v>102558.13920000001</v>
      </c>
      <c r="H68" s="11">
        <f>MIN(1,D68/72174.5249333333)</f>
        <v>3.9028841233342014E-2</v>
      </c>
      <c r="I68" s="12">
        <v>9.6598191378778397E-2</v>
      </c>
      <c r="J68" s="9">
        <f t="shared" si="6"/>
        <v>35.985312</v>
      </c>
      <c r="K68" s="9">
        <f t="shared" si="7"/>
        <v>2.9365015042944878E-8</v>
      </c>
    </row>
    <row r="69" spans="1:11" x14ac:dyDescent="0.25">
      <c r="A69" s="19" t="s">
        <v>13</v>
      </c>
      <c r="B69" s="20" t="s">
        <v>23</v>
      </c>
      <c r="C69" s="20" t="s">
        <v>24</v>
      </c>
      <c r="D69" s="21">
        <v>0</v>
      </c>
      <c r="E69" s="9">
        <v>1104.7239999999999</v>
      </c>
      <c r="F69" s="9">
        <v>1.8</v>
      </c>
      <c r="G69" s="10">
        <f>ROUNDUP(D69/50,0)*E69*F69</f>
        <v>0</v>
      </c>
      <c r="H69" s="11">
        <f>MIN(1,D69/109701.878)</f>
        <v>0</v>
      </c>
      <c r="I69" s="12">
        <v>0.14682470048044899</v>
      </c>
      <c r="J69" s="9">
        <f t="shared" si="6"/>
        <v>39.770063999999998</v>
      </c>
      <c r="K69" s="9">
        <f t="shared" si="7"/>
        <v>2.9345665873129717E-8</v>
      </c>
    </row>
    <row r="70" spans="1:11" x14ac:dyDescent="0.25">
      <c r="A70" s="19" t="s">
        <v>13</v>
      </c>
      <c r="B70" s="20" t="s">
        <v>47</v>
      </c>
      <c r="C70" s="20" t="s">
        <v>48</v>
      </c>
      <c r="D70" s="21">
        <v>0</v>
      </c>
      <c r="E70" s="9">
        <v>1135.0940000000001</v>
      </c>
      <c r="F70" s="9">
        <v>1.8</v>
      </c>
      <c r="G70" s="10">
        <f>ROUNDUP(D70/50,0)*E70*F70</f>
        <v>0</v>
      </c>
      <c r="H70" s="11">
        <f>MIN(1,D70/109701.878)</f>
        <v>0</v>
      </c>
      <c r="I70" s="12">
        <v>0.14682470048044899</v>
      </c>
      <c r="J70" s="9">
        <f t="shared" si="6"/>
        <v>40.863384000000003</v>
      </c>
      <c r="K70" s="9">
        <f t="shared" si="7"/>
        <v>2.6328845295589968E-8</v>
      </c>
    </row>
    <row r="71" spans="1:11" x14ac:dyDescent="0.25">
      <c r="A71" s="25" t="s">
        <v>12</v>
      </c>
      <c r="B71" s="20" t="s">
        <v>39</v>
      </c>
      <c r="C71" s="20" t="s">
        <v>58</v>
      </c>
      <c r="D71" s="21">
        <v>0</v>
      </c>
      <c r="E71" s="16">
        <v>1639.3810000000001</v>
      </c>
      <c r="F71" s="17">
        <f>IF(E71&gt;500,1.8,2)</f>
        <v>1.8</v>
      </c>
      <c r="G71" s="14">
        <f>ROUNDUP(D71/50,0)*F71*E71</f>
        <v>0</v>
      </c>
      <c r="H71" s="11">
        <f>MIN(1,D71/462796.099463209)</f>
        <v>0</v>
      </c>
      <c r="I71" s="16">
        <v>0.61940506330444001</v>
      </c>
      <c r="J71" s="9">
        <f t="shared" si="6"/>
        <v>59.017716</v>
      </c>
      <c r="K71" s="9">
        <f t="shared" si="7"/>
        <v>2.5527904280028647E-8</v>
      </c>
    </row>
    <row r="72" spans="1:11" x14ac:dyDescent="0.25">
      <c r="A72" s="19" t="s">
        <v>15</v>
      </c>
      <c r="B72" s="20" t="s">
        <v>53</v>
      </c>
      <c r="C72" s="20" t="s">
        <v>87</v>
      </c>
      <c r="D72" s="21">
        <v>0</v>
      </c>
      <c r="E72" s="9">
        <v>1020.072</v>
      </c>
      <c r="F72" s="9">
        <v>1.8</v>
      </c>
      <c r="G72" s="10">
        <f t="shared" ref="G72:G79" si="8">ROUNDUP(D72/50,0)*E72*F72</f>
        <v>0</v>
      </c>
      <c r="H72" s="11">
        <f>MIN(1,D72/69102.6422666666)</f>
        <v>0</v>
      </c>
      <c r="I72" s="12">
        <v>9.2486791823299205E-2</v>
      </c>
      <c r="J72" s="9">
        <f t="shared" si="6"/>
        <v>36.722591999999999</v>
      </c>
      <c r="K72" s="9">
        <f t="shared" si="7"/>
        <v>2.542824628581714E-8</v>
      </c>
    </row>
    <row r="73" spans="1:11" x14ac:dyDescent="0.25">
      <c r="A73" s="19" t="s">
        <v>16</v>
      </c>
      <c r="B73" s="20" t="s">
        <v>39</v>
      </c>
      <c r="C73" s="20" t="s">
        <v>76</v>
      </c>
      <c r="D73" s="21">
        <v>0</v>
      </c>
      <c r="E73" s="9">
        <v>802.90599999999995</v>
      </c>
      <c r="F73" s="9">
        <v>1.8</v>
      </c>
      <c r="G73" s="10">
        <f t="shared" si="8"/>
        <v>0</v>
      </c>
      <c r="H73" s="11">
        <f>MIN(1,D73/25423.268)</f>
        <v>0</v>
      </c>
      <c r="I73" s="12">
        <v>3.4026433980776503E-2</v>
      </c>
      <c r="J73" s="9">
        <f t="shared" si="6"/>
        <v>28.904616000000001</v>
      </c>
      <c r="K73" s="9">
        <f t="shared" si="7"/>
        <v>2.4373484675208451E-8</v>
      </c>
    </row>
    <row r="74" spans="1:11" x14ac:dyDescent="0.25">
      <c r="A74" s="19" t="s">
        <v>13</v>
      </c>
      <c r="B74" s="20" t="s">
        <v>53</v>
      </c>
      <c r="C74" s="20" t="s">
        <v>86</v>
      </c>
      <c r="D74" s="21">
        <v>0</v>
      </c>
      <c r="E74" s="9">
        <v>1158.104</v>
      </c>
      <c r="F74" s="9">
        <v>1.8</v>
      </c>
      <c r="G74" s="10">
        <f t="shared" si="8"/>
        <v>0</v>
      </c>
      <c r="H74" s="11">
        <f>MIN(1,D74/109701.878)</f>
        <v>0</v>
      </c>
      <c r="I74" s="12">
        <v>0.14682470048044899</v>
      </c>
      <c r="J74" s="9">
        <f t="shared" si="6"/>
        <v>41.691744</v>
      </c>
      <c r="K74" s="9">
        <f t="shared" si="7"/>
        <v>2.4297907717239783E-8</v>
      </c>
    </row>
    <row r="75" spans="1:11" x14ac:dyDescent="0.25">
      <c r="A75" s="19" t="s">
        <v>15</v>
      </c>
      <c r="B75" s="20" t="s">
        <v>23</v>
      </c>
      <c r="C75" s="20" t="s">
        <v>88</v>
      </c>
      <c r="D75" s="21">
        <v>1812.8948933333299</v>
      </c>
      <c r="E75" s="9">
        <v>1049.6669999999999</v>
      </c>
      <c r="F75" s="9">
        <v>1.8</v>
      </c>
      <c r="G75" s="10">
        <f t="shared" si="8"/>
        <v>69907.822199999995</v>
      </c>
      <c r="H75" s="11">
        <f>MIN(1,D75/69102.6422666666)</f>
        <v>2.6234812937215649E-2</v>
      </c>
      <c r="I75" s="12">
        <v>9.2486791823299205E-2</v>
      </c>
      <c r="J75" s="9">
        <f t="shared" si="6"/>
        <v>37.788012000000002</v>
      </c>
      <c r="K75" s="9">
        <f t="shared" si="7"/>
        <v>2.2976982604572101E-8</v>
      </c>
    </row>
    <row r="76" spans="1:11" x14ac:dyDescent="0.25">
      <c r="A76" s="19" t="s">
        <v>14</v>
      </c>
      <c r="B76" s="20" t="s">
        <v>53</v>
      </c>
      <c r="C76" s="20" t="s">
        <v>79</v>
      </c>
      <c r="D76" s="21">
        <v>0</v>
      </c>
      <c r="E76" s="9">
        <v>1071.6379999999999</v>
      </c>
      <c r="F76" s="9">
        <v>1.8</v>
      </c>
      <c r="G76" s="10">
        <f t="shared" si="8"/>
        <v>0</v>
      </c>
      <c r="H76" s="11">
        <f>MIN(1,D76/72174.5249333333)</f>
        <v>0</v>
      </c>
      <c r="I76" s="12">
        <v>9.6598191378778397E-2</v>
      </c>
      <c r="J76" s="9">
        <f t="shared" si="6"/>
        <v>38.578968000000003</v>
      </c>
      <c r="K76" s="9">
        <f t="shared" si="7"/>
        <v>2.1804020199760139E-8</v>
      </c>
    </row>
    <row r="77" spans="1:11" x14ac:dyDescent="0.25">
      <c r="A77" s="6" t="s">
        <v>16</v>
      </c>
      <c r="B77" s="7" t="s">
        <v>18</v>
      </c>
      <c r="C77" s="7" t="s">
        <v>50</v>
      </c>
      <c r="D77" s="8">
        <v>17569.352635955998</v>
      </c>
      <c r="E77" s="9">
        <v>890.21699999999998</v>
      </c>
      <c r="F77" s="9">
        <v>1.8</v>
      </c>
      <c r="G77" s="10">
        <f t="shared" si="8"/>
        <v>564041.49120000005</v>
      </c>
      <c r="H77" s="11">
        <f>MIN(1,D77/25423.268)</f>
        <v>0.69107372962264324</v>
      </c>
      <c r="I77" s="12">
        <v>3.4026433980776503E-2</v>
      </c>
      <c r="J77" s="9">
        <f t="shared" si="6"/>
        <v>32.047812</v>
      </c>
      <c r="K77" s="9">
        <f t="shared" si="7"/>
        <v>2.1489745405911169E-8</v>
      </c>
    </row>
    <row r="78" spans="1:11" x14ac:dyDescent="0.25">
      <c r="A78" s="19" t="s">
        <v>13</v>
      </c>
      <c r="B78" s="20" t="s">
        <v>39</v>
      </c>
      <c r="C78" s="20" t="s">
        <v>58</v>
      </c>
      <c r="D78" s="21">
        <v>0</v>
      </c>
      <c r="E78" s="9">
        <v>1203.48</v>
      </c>
      <c r="F78" s="9">
        <v>1.8</v>
      </c>
      <c r="G78" s="10">
        <f t="shared" si="8"/>
        <v>0</v>
      </c>
      <c r="H78" s="11">
        <f>MIN(1,D78/109701.878)</f>
        <v>0</v>
      </c>
      <c r="I78" s="12">
        <v>0.14682470048044899</v>
      </c>
      <c r="J78" s="9">
        <f t="shared" si="6"/>
        <v>43.325279999999999</v>
      </c>
      <c r="K78" s="9">
        <f t="shared" si="7"/>
        <v>2.0835485055104168E-8</v>
      </c>
    </row>
    <row r="79" spans="1:11" x14ac:dyDescent="0.25">
      <c r="A79" s="19" t="s">
        <v>15</v>
      </c>
      <c r="B79" s="20" t="s">
        <v>23</v>
      </c>
      <c r="C79" s="20" t="s">
        <v>89</v>
      </c>
      <c r="D79" s="21">
        <v>0</v>
      </c>
      <c r="E79" s="9">
        <v>1082.704</v>
      </c>
      <c r="F79" s="9">
        <v>1.8</v>
      </c>
      <c r="G79" s="10">
        <f t="shared" si="8"/>
        <v>0</v>
      </c>
      <c r="H79" s="11">
        <f>MIN(1,D79/69102.6422666666)</f>
        <v>0</v>
      </c>
      <c r="I79" s="12">
        <v>9.2486791823299205E-2</v>
      </c>
      <c r="J79" s="9">
        <f t="shared" si="6"/>
        <v>38.977343999999995</v>
      </c>
      <c r="K79" s="9">
        <f t="shared" si="7"/>
        <v>2.0035526116658826E-8</v>
      </c>
    </row>
    <row r="80" spans="1:11" x14ac:dyDescent="0.25">
      <c r="A80" s="25" t="s">
        <v>12</v>
      </c>
      <c r="B80" s="20" t="s">
        <v>39</v>
      </c>
      <c r="C80" s="20" t="s">
        <v>76</v>
      </c>
      <c r="D80" s="21">
        <v>0</v>
      </c>
      <c r="E80" s="16">
        <v>1745.6110000000001</v>
      </c>
      <c r="F80" s="17">
        <f>IF(E80&gt;500,1.8,2)</f>
        <v>1.8</v>
      </c>
      <c r="G80" s="14">
        <f>ROUNDUP(D80/50,0)*F80*E80</f>
        <v>0</v>
      </c>
      <c r="H80" s="11">
        <f>MIN(1,D80/462796.099463209)</f>
        <v>0</v>
      </c>
      <c r="I80" s="16">
        <v>0.61940506330444001</v>
      </c>
      <c r="J80" s="9">
        <f t="shared" si="6"/>
        <v>62.841996000000009</v>
      </c>
      <c r="K80" s="9">
        <f t="shared" si="7"/>
        <v>1.9858428271480213E-8</v>
      </c>
    </row>
    <row r="81" spans="1:11" x14ac:dyDescent="0.25">
      <c r="A81" s="6" t="s">
        <v>14</v>
      </c>
      <c r="B81" s="7" t="s">
        <v>53</v>
      </c>
      <c r="C81" s="7" t="s">
        <v>87</v>
      </c>
      <c r="D81" s="8">
        <v>1829.8799999999801</v>
      </c>
      <c r="E81" s="9">
        <v>1110.038</v>
      </c>
      <c r="F81" s="9">
        <v>1.8</v>
      </c>
      <c r="G81" s="10">
        <f>ROUNDUP(D81/50,0)*E81*F81</f>
        <v>73928.530800000008</v>
      </c>
      <c r="H81" s="11">
        <f>MIN(1,D81/72174.5249333333)</f>
        <v>2.535354408900117E-2</v>
      </c>
      <c r="I81" s="12">
        <v>9.6598191378778397E-2</v>
      </c>
      <c r="J81" s="9">
        <f t="shared" si="6"/>
        <v>39.961368</v>
      </c>
      <c r="K81" s="9">
        <f t="shared" si="7"/>
        <v>1.9179980827922406E-8</v>
      </c>
    </row>
    <row r="82" spans="1:11" x14ac:dyDescent="0.25">
      <c r="A82" s="25" t="s">
        <v>12</v>
      </c>
      <c r="B82" s="20" t="s">
        <v>18</v>
      </c>
      <c r="C82" s="20" t="s">
        <v>26</v>
      </c>
      <c r="D82" s="21">
        <v>0</v>
      </c>
      <c r="E82" s="16">
        <v>1769.7449999999999</v>
      </c>
      <c r="F82" s="17">
        <f>IF(E82&gt;500,1.8,2)</f>
        <v>1.8</v>
      </c>
      <c r="G82" s="14">
        <f>ROUNDUP(D82/50,0)*F82*E82</f>
        <v>0</v>
      </c>
      <c r="H82" s="11">
        <f>MIN(1,D82/462796.099463209)</f>
        <v>0</v>
      </c>
      <c r="I82" s="16">
        <v>0.61940506330444001</v>
      </c>
      <c r="J82" s="9">
        <f t="shared" si="6"/>
        <v>63.710819999999991</v>
      </c>
      <c r="K82" s="9">
        <f t="shared" si="7"/>
        <v>1.8797148672462455E-8</v>
      </c>
    </row>
    <row r="83" spans="1:11" x14ac:dyDescent="0.25">
      <c r="A83" s="19" t="s">
        <v>15</v>
      </c>
      <c r="B83" s="20" t="s">
        <v>23</v>
      </c>
      <c r="C83" s="20" t="s">
        <v>90</v>
      </c>
      <c r="D83" s="21">
        <v>0</v>
      </c>
      <c r="E83" s="9">
        <v>1104.194</v>
      </c>
      <c r="F83" s="9">
        <v>1.8</v>
      </c>
      <c r="G83" s="10">
        <f>ROUNDUP(D83/50,0)*E83*F83</f>
        <v>0</v>
      </c>
      <c r="H83" s="11">
        <f>MIN(1,D83/69102.6422666666)</f>
        <v>0</v>
      </c>
      <c r="I83" s="12">
        <v>9.2486791823299205E-2</v>
      </c>
      <c r="J83" s="9">
        <f t="shared" si="6"/>
        <v>39.750983999999995</v>
      </c>
      <c r="K83" s="9">
        <f t="shared" si="7"/>
        <v>1.8520733579984163E-8</v>
      </c>
    </row>
    <row r="84" spans="1:11" x14ac:dyDescent="0.25">
      <c r="A84" s="19" t="s">
        <v>15</v>
      </c>
      <c r="B84" s="20" t="s">
        <v>23</v>
      </c>
      <c r="C84" s="20" t="s">
        <v>91</v>
      </c>
      <c r="D84" s="21">
        <v>4.8471799999999998</v>
      </c>
      <c r="E84" s="9">
        <v>1104.3979999999999</v>
      </c>
      <c r="F84" s="9">
        <v>1.8</v>
      </c>
      <c r="G84" s="10">
        <f>ROUNDUP(D84/50,0)*E84*F84</f>
        <v>1987.9163999999998</v>
      </c>
      <c r="H84" s="11">
        <f>MIN(1,D84/69102.6422666666)</f>
        <v>7.0144640508748807E-5</v>
      </c>
      <c r="I84" s="12">
        <v>9.2486791823299205E-2</v>
      </c>
      <c r="J84" s="9">
        <f t="shared" si="6"/>
        <v>39.758327999999999</v>
      </c>
      <c r="K84" s="9">
        <f t="shared" si="7"/>
        <v>1.8507702151801966E-8</v>
      </c>
    </row>
    <row r="85" spans="1:11" x14ac:dyDescent="0.25">
      <c r="A85" s="19" t="s">
        <v>16</v>
      </c>
      <c r="B85" s="20" t="s">
        <v>18</v>
      </c>
      <c r="C85" s="20" t="s">
        <v>26</v>
      </c>
      <c r="D85" s="21">
        <v>0</v>
      </c>
      <c r="E85" s="9">
        <v>860.68799999999999</v>
      </c>
      <c r="F85" s="9">
        <v>1.8</v>
      </c>
      <c r="G85" s="10">
        <f>ROUNDUP(D85/50,0)*E85*F85</f>
        <v>0</v>
      </c>
      <c r="H85" s="11">
        <f>MIN(1,D85/25423.268)</f>
        <v>0</v>
      </c>
      <c r="I85" s="12">
        <v>3.4026433980776503E-2</v>
      </c>
      <c r="J85" s="9">
        <f t="shared" si="6"/>
        <v>30.984767999999999</v>
      </c>
      <c r="K85" s="9">
        <f t="shared" si="7"/>
        <v>1.8458374213132795E-8</v>
      </c>
    </row>
    <row r="86" spans="1:11" x14ac:dyDescent="0.25">
      <c r="A86" s="6" t="s">
        <v>14</v>
      </c>
      <c r="B86" s="7" t="s">
        <v>30</v>
      </c>
      <c r="C86" s="7" t="s">
        <v>84</v>
      </c>
      <c r="D86" s="8">
        <v>92.248000000000005</v>
      </c>
      <c r="E86" s="9">
        <v>1118.5730000000001</v>
      </c>
      <c r="F86" s="9">
        <v>1.8</v>
      </c>
      <c r="G86" s="10">
        <f>ROUNDUP(D86/50,0)*E86*F86</f>
        <v>4026.8628000000003</v>
      </c>
      <c r="H86" s="11">
        <f>MIN(1,D86/72174.5249333333)</f>
        <v>1.2781241038331505E-3</v>
      </c>
      <c r="I86" s="12">
        <v>9.6598191378778397E-2</v>
      </c>
      <c r="J86" s="9">
        <f t="shared" si="6"/>
        <v>40.268628000000007</v>
      </c>
      <c r="K86" s="9">
        <f t="shared" si="7"/>
        <v>1.8380152914189099E-8</v>
      </c>
    </row>
    <row r="87" spans="1:11" x14ac:dyDescent="0.25">
      <c r="A87" s="19" t="s">
        <v>13</v>
      </c>
      <c r="B87" s="20" t="s">
        <v>53</v>
      </c>
      <c r="C87" s="20" t="s">
        <v>87</v>
      </c>
      <c r="D87" s="21">
        <v>0</v>
      </c>
      <c r="E87" s="9">
        <v>1242.8109999999999</v>
      </c>
      <c r="F87" s="9">
        <v>1.8</v>
      </c>
      <c r="G87" s="10">
        <f>ROUNDUP(D87/50,0)*E87*F87</f>
        <v>0</v>
      </c>
      <c r="H87" s="11">
        <f>MIN(1,D87/109701.878)</f>
        <v>0</v>
      </c>
      <c r="I87" s="12">
        <v>0.14682470048044899</v>
      </c>
      <c r="J87" s="9">
        <f t="shared" si="6"/>
        <v>44.741196000000002</v>
      </c>
      <c r="K87" s="9">
        <f t="shared" si="7"/>
        <v>1.8320561110748659E-8</v>
      </c>
    </row>
    <row r="88" spans="1:11" x14ac:dyDescent="0.25">
      <c r="A88" s="25" t="s">
        <v>12</v>
      </c>
      <c r="B88" s="20" t="s">
        <v>18</v>
      </c>
      <c r="C88" s="20" t="s">
        <v>34</v>
      </c>
      <c r="D88" s="21">
        <v>0</v>
      </c>
      <c r="E88" s="16">
        <v>1793.029</v>
      </c>
      <c r="F88" s="17">
        <f>IF(E88&gt;500,1.8,2)</f>
        <v>1.8</v>
      </c>
      <c r="G88" s="14">
        <f>ROUNDUP(D88/50,0)*F88*E88</f>
        <v>0</v>
      </c>
      <c r="H88" s="11">
        <f>MIN(1,D88/462796.099463209)</f>
        <v>0</v>
      </c>
      <c r="I88" s="16">
        <v>0.61940506330444001</v>
      </c>
      <c r="J88" s="9">
        <f t="shared" si="6"/>
        <v>64.549044000000009</v>
      </c>
      <c r="K88" s="9">
        <f t="shared" si="7"/>
        <v>1.7839615810026018E-8</v>
      </c>
    </row>
    <row r="89" spans="1:11" x14ac:dyDescent="0.25">
      <c r="A89" s="25" t="s">
        <v>12</v>
      </c>
      <c r="B89" s="20" t="s">
        <v>30</v>
      </c>
      <c r="C89" s="20" t="s">
        <v>31</v>
      </c>
      <c r="D89" s="21">
        <v>0</v>
      </c>
      <c r="E89" s="16">
        <v>1793.873</v>
      </c>
      <c r="F89" s="17">
        <f>IF(E89&gt;500,1.8,2)</f>
        <v>1.8</v>
      </c>
      <c r="G89" s="14">
        <f>ROUNDUP(D89/50,0)*F89*E89</f>
        <v>0</v>
      </c>
      <c r="H89" s="11">
        <f>MIN(1,D89/462796.099463209)</f>
        <v>0</v>
      </c>
      <c r="I89" s="16">
        <v>0.61940506330444001</v>
      </c>
      <c r="J89" s="9">
        <f t="shared" si="6"/>
        <v>64.579428000000007</v>
      </c>
      <c r="K89" s="9">
        <f t="shared" si="7"/>
        <v>1.7806066025681905E-8</v>
      </c>
    </row>
    <row r="90" spans="1:11" x14ac:dyDescent="0.25">
      <c r="A90" s="6" t="s">
        <v>14</v>
      </c>
      <c r="B90" s="7" t="s">
        <v>23</v>
      </c>
      <c r="C90" s="7" t="s">
        <v>89</v>
      </c>
      <c r="D90" s="8">
        <v>3769.2657537599998</v>
      </c>
      <c r="E90" s="9">
        <v>1134.673</v>
      </c>
      <c r="F90" s="9">
        <v>1.8</v>
      </c>
      <c r="G90" s="10">
        <f>ROUNDUP(D90/50,0)*E90*F90</f>
        <v>155223.26639999999</v>
      </c>
      <c r="H90" s="11">
        <f>MIN(1,D90/72174.5249333333)</f>
        <v>5.2224323710362112E-2</v>
      </c>
      <c r="I90" s="12">
        <v>9.6598191378778397E-2</v>
      </c>
      <c r="J90" s="9">
        <f t="shared" si="6"/>
        <v>40.848227999999999</v>
      </c>
      <c r="K90" s="9">
        <f t="shared" si="7"/>
        <v>1.780075558770041E-8</v>
      </c>
    </row>
    <row r="91" spans="1:11" x14ac:dyDescent="0.25">
      <c r="A91" s="25" t="s">
        <v>12</v>
      </c>
      <c r="B91" s="20" t="s">
        <v>18</v>
      </c>
      <c r="C91" s="20" t="s">
        <v>27</v>
      </c>
      <c r="D91" s="21">
        <v>0</v>
      </c>
      <c r="E91" s="16">
        <v>1797.374</v>
      </c>
      <c r="F91" s="17">
        <f>IF(E91&gt;500,1.8,2)</f>
        <v>1.8</v>
      </c>
      <c r="G91" s="14">
        <f>ROUNDUP(D91/50,0)*F91*E91</f>
        <v>0</v>
      </c>
      <c r="H91" s="11">
        <f>MIN(1,D91/462796.099463209)</f>
        <v>0</v>
      </c>
      <c r="I91" s="16">
        <v>0.61940506330444001</v>
      </c>
      <c r="J91" s="9">
        <f t="shared" si="6"/>
        <v>64.705464000000006</v>
      </c>
      <c r="K91" s="9">
        <f t="shared" si="7"/>
        <v>1.7667737255603434E-8</v>
      </c>
    </row>
    <row r="92" spans="1:11" x14ac:dyDescent="0.25">
      <c r="A92" s="25" t="s">
        <v>12</v>
      </c>
      <c r="B92" s="20" t="s">
        <v>18</v>
      </c>
      <c r="C92" s="20" t="s">
        <v>28</v>
      </c>
      <c r="D92" s="21">
        <v>0</v>
      </c>
      <c r="E92" s="16">
        <v>1797.8920000000001</v>
      </c>
      <c r="F92" s="17">
        <f>IF(E92&gt;500,1.8,2)</f>
        <v>1.8</v>
      </c>
      <c r="G92" s="14">
        <f>ROUNDUP(D92/50,0)*F92*E92</f>
        <v>0</v>
      </c>
      <c r="H92" s="11">
        <f>MIN(1,D92/462796.099463209)</f>
        <v>0</v>
      </c>
      <c r="I92" s="16">
        <v>0.61940506330444001</v>
      </c>
      <c r="J92" s="9">
        <f t="shared" si="6"/>
        <v>64.724112000000005</v>
      </c>
      <c r="K92" s="9">
        <f t="shared" si="7"/>
        <v>1.7647384679450628E-8</v>
      </c>
    </row>
    <row r="93" spans="1:11" x14ac:dyDescent="0.25">
      <c r="A93" s="25" t="s">
        <v>12</v>
      </c>
      <c r="B93" s="20" t="s">
        <v>18</v>
      </c>
      <c r="C93" s="20" t="s">
        <v>29</v>
      </c>
      <c r="D93" s="21">
        <v>0</v>
      </c>
      <c r="E93" s="16">
        <v>1799.2660000000001</v>
      </c>
      <c r="F93" s="17">
        <f>IF(E93&gt;500,1.8,2)</f>
        <v>1.8</v>
      </c>
      <c r="G93" s="14">
        <f>ROUNDUP(D93/50,0)*F93*E93</f>
        <v>0</v>
      </c>
      <c r="H93" s="11">
        <f>MIN(1,D93/462796.099463209)</f>
        <v>0</v>
      </c>
      <c r="I93" s="16">
        <v>0.61940506330444001</v>
      </c>
      <c r="J93" s="9">
        <f t="shared" si="6"/>
        <v>64.773576000000006</v>
      </c>
      <c r="K93" s="9">
        <f t="shared" si="7"/>
        <v>1.7593541065519247E-8</v>
      </c>
    </row>
    <row r="94" spans="1:11" x14ac:dyDescent="0.25">
      <c r="A94" s="25" t="s">
        <v>12</v>
      </c>
      <c r="B94" s="20" t="s">
        <v>18</v>
      </c>
      <c r="C94" s="20" t="s">
        <v>50</v>
      </c>
      <c r="D94" s="21">
        <v>0</v>
      </c>
      <c r="E94" s="16">
        <v>1799.2739999999999</v>
      </c>
      <c r="F94" s="17">
        <f>IF(E94&gt;500,1.8,2)</f>
        <v>1.8</v>
      </c>
      <c r="G94" s="14">
        <f>ROUNDUP(D94/50,0)*F94*E94</f>
        <v>0</v>
      </c>
      <c r="H94" s="11">
        <f>MIN(1,D94/462796.099463209)</f>
        <v>0</v>
      </c>
      <c r="I94" s="16">
        <v>0.61940506330444001</v>
      </c>
      <c r="J94" s="9">
        <f t="shared" si="6"/>
        <v>64.773863999999989</v>
      </c>
      <c r="K94" s="9">
        <f t="shared" si="7"/>
        <v>1.7593228167339605E-8</v>
      </c>
    </row>
    <row r="95" spans="1:11" x14ac:dyDescent="0.25">
      <c r="A95" s="19" t="s">
        <v>15</v>
      </c>
      <c r="B95" s="20" t="s">
        <v>53</v>
      </c>
      <c r="C95" s="20" t="s">
        <v>86</v>
      </c>
      <c r="D95" s="21">
        <v>0</v>
      </c>
      <c r="E95" s="9">
        <v>1121.2349999999999</v>
      </c>
      <c r="F95" s="9">
        <v>1.8</v>
      </c>
      <c r="G95" s="10">
        <f>ROUNDUP(D95/50,0)*E95*F95</f>
        <v>0</v>
      </c>
      <c r="H95" s="11">
        <f>MIN(1,D95/69102.6422666666)</f>
        <v>0</v>
      </c>
      <c r="I95" s="12">
        <v>9.2486791823299205E-2</v>
      </c>
      <c r="J95" s="9">
        <f t="shared" si="6"/>
        <v>40.364460000000001</v>
      </c>
      <c r="K95" s="9">
        <f t="shared" si="7"/>
        <v>1.7420199806437623E-8</v>
      </c>
    </row>
    <row r="96" spans="1:11" x14ac:dyDescent="0.25">
      <c r="A96" s="25" t="s">
        <v>12</v>
      </c>
      <c r="B96" s="20" t="s">
        <v>18</v>
      </c>
      <c r="C96" s="20" t="s">
        <v>32</v>
      </c>
      <c r="D96" s="21">
        <v>0</v>
      </c>
      <c r="E96" s="16">
        <v>1808.52</v>
      </c>
      <c r="F96" s="17">
        <f>IF(E96&gt;500,1.8,2)</f>
        <v>1.8</v>
      </c>
      <c r="G96" s="14">
        <f>ROUNDUP(D96/50,0)*F96*E96</f>
        <v>0</v>
      </c>
      <c r="H96" s="11">
        <f>MIN(1,D96/462796.099463209)</f>
        <v>0</v>
      </c>
      <c r="I96" s="16">
        <v>0.61940506330444001</v>
      </c>
      <c r="J96" s="9">
        <f t="shared" si="6"/>
        <v>65.10672000000001</v>
      </c>
      <c r="K96" s="9">
        <f t="shared" si="7"/>
        <v>1.7236198575602003E-8</v>
      </c>
    </row>
    <row r="97" spans="1:11" x14ac:dyDescent="0.25">
      <c r="A97" s="19" t="s">
        <v>15</v>
      </c>
      <c r="B97" s="20" t="s">
        <v>23</v>
      </c>
      <c r="C97" s="20" t="s">
        <v>92</v>
      </c>
      <c r="D97" s="21">
        <v>0</v>
      </c>
      <c r="E97" s="9">
        <v>1132.5830000000001</v>
      </c>
      <c r="F97" s="9">
        <v>1.8</v>
      </c>
      <c r="G97" s="10">
        <f>ROUNDUP(D97/50,0)*E97*F97</f>
        <v>0</v>
      </c>
      <c r="H97" s="11">
        <f>MIN(1,D97/69102.6422666666)</f>
        <v>0</v>
      </c>
      <c r="I97" s="12">
        <v>9.2486791823299205E-2</v>
      </c>
      <c r="J97" s="9">
        <f t="shared" si="6"/>
        <v>40.772988000000005</v>
      </c>
      <c r="K97" s="9">
        <f t="shared" si="7"/>
        <v>1.6732450995925357E-8</v>
      </c>
    </row>
    <row r="98" spans="1:11" x14ac:dyDescent="0.25">
      <c r="A98" s="19" t="s">
        <v>16</v>
      </c>
      <c r="B98" s="20" t="s">
        <v>18</v>
      </c>
      <c r="C98" s="20" t="s">
        <v>34</v>
      </c>
      <c r="D98" s="21">
        <v>0</v>
      </c>
      <c r="E98" s="9">
        <v>883.97199999999998</v>
      </c>
      <c r="F98" s="9">
        <v>1.8</v>
      </c>
      <c r="G98" s="10">
        <f>ROUNDUP(D98/50,0)*E98*F98</f>
        <v>0</v>
      </c>
      <c r="H98" s="11">
        <f>MIN(1,D98/25423.268)</f>
        <v>0</v>
      </c>
      <c r="I98" s="12">
        <v>3.4026433980776503E-2</v>
      </c>
      <c r="J98" s="9">
        <f t="shared" si="6"/>
        <v>31.822991999999999</v>
      </c>
      <c r="K98" s="9">
        <f t="shared" si="7"/>
        <v>1.6589083861797318E-8</v>
      </c>
    </row>
    <row r="99" spans="1:11" x14ac:dyDescent="0.25">
      <c r="A99" s="19" t="s">
        <v>16</v>
      </c>
      <c r="B99" s="20" t="s">
        <v>30</v>
      </c>
      <c r="C99" s="20" t="s">
        <v>31</v>
      </c>
      <c r="D99" s="21">
        <v>0</v>
      </c>
      <c r="E99" s="9">
        <v>884.81600000000003</v>
      </c>
      <c r="F99" s="9">
        <v>1.8</v>
      </c>
      <c r="G99" s="10">
        <f>ROUNDUP(D99/50,0)*E99*F99</f>
        <v>0</v>
      </c>
      <c r="H99" s="11">
        <f>MIN(1,D99/25423.268)</f>
        <v>0</v>
      </c>
      <c r="I99" s="12">
        <v>3.4026433980776503E-2</v>
      </c>
      <c r="J99" s="9">
        <f t="shared" si="6"/>
        <v>31.853376000000004</v>
      </c>
      <c r="K99" s="9">
        <f t="shared" si="7"/>
        <v>1.652587900775228E-8</v>
      </c>
    </row>
    <row r="100" spans="1:11" x14ac:dyDescent="0.25">
      <c r="A100" s="25" t="s">
        <v>12</v>
      </c>
      <c r="B100" s="20" t="s">
        <v>18</v>
      </c>
      <c r="C100" s="20" t="s">
        <v>33</v>
      </c>
      <c r="D100" s="21">
        <v>0</v>
      </c>
      <c r="E100" s="16">
        <v>1832.6579999999999</v>
      </c>
      <c r="F100" s="17">
        <f>IF(E100&gt;500,1.8,2)</f>
        <v>1.8</v>
      </c>
      <c r="G100" s="14">
        <f>ROUNDUP(D100/50,0)*F100*E100</f>
        <v>0</v>
      </c>
      <c r="H100" s="11">
        <f>MIN(1,D100/462796.099463209)</f>
        <v>0</v>
      </c>
      <c r="I100" s="16">
        <v>0.61940506330444001</v>
      </c>
      <c r="J100" s="9">
        <f t="shared" si="6"/>
        <v>65.975688000000005</v>
      </c>
      <c r="K100" s="9">
        <f t="shared" si="7"/>
        <v>1.6345907780001089E-8</v>
      </c>
    </row>
    <row r="101" spans="1:11" x14ac:dyDescent="0.25">
      <c r="A101" s="19" t="s">
        <v>16</v>
      </c>
      <c r="B101" s="20" t="s">
        <v>18</v>
      </c>
      <c r="C101" s="20" t="s">
        <v>28</v>
      </c>
      <c r="D101" s="21">
        <v>0</v>
      </c>
      <c r="E101" s="9">
        <v>888.83500000000004</v>
      </c>
      <c r="F101" s="9">
        <v>1.8</v>
      </c>
      <c r="G101" s="10">
        <f>ROUNDUP(D101/50,0)*E101*F101</f>
        <v>0</v>
      </c>
      <c r="H101" s="11">
        <f>MIN(1,D101/25423.268)</f>
        <v>0</v>
      </c>
      <c r="I101" s="12">
        <v>3.4026433980776503E-2</v>
      </c>
      <c r="J101" s="9">
        <f t="shared" si="6"/>
        <v>31.998059999999999</v>
      </c>
      <c r="K101" s="9">
        <f t="shared" si="7"/>
        <v>1.622900325859683E-8</v>
      </c>
    </row>
    <row r="102" spans="1:11" x14ac:dyDescent="0.25">
      <c r="A102" s="19" t="s">
        <v>16</v>
      </c>
      <c r="B102" s="20" t="s">
        <v>18</v>
      </c>
      <c r="C102" s="20" t="s">
        <v>29</v>
      </c>
      <c r="D102" s="21">
        <v>0</v>
      </c>
      <c r="E102" s="9">
        <v>890.20899999999995</v>
      </c>
      <c r="F102" s="9">
        <v>1.8</v>
      </c>
      <c r="G102" s="10">
        <f>ROUNDUP(D102/50,0)*E102*F102</f>
        <v>0</v>
      </c>
      <c r="H102" s="11">
        <f>MIN(1,D102/25423.268)</f>
        <v>0</v>
      </c>
      <c r="I102" s="12">
        <v>3.4026433980776503E-2</v>
      </c>
      <c r="J102" s="9">
        <f t="shared" si="6"/>
        <v>32.047523999999996</v>
      </c>
      <c r="K102" s="9">
        <f t="shared" si="7"/>
        <v>1.612903986555114E-8</v>
      </c>
    </row>
    <row r="103" spans="1:11" x14ac:dyDescent="0.25">
      <c r="A103" s="25" t="s">
        <v>12</v>
      </c>
      <c r="B103" s="20" t="s">
        <v>18</v>
      </c>
      <c r="C103" s="20" t="s">
        <v>36</v>
      </c>
      <c r="D103" s="21">
        <v>0</v>
      </c>
      <c r="E103" s="16">
        <v>1840.348</v>
      </c>
      <c r="F103" s="17">
        <f>IF(E103&gt;500,1.8,2)</f>
        <v>1.8</v>
      </c>
      <c r="G103" s="14">
        <f>ROUNDUP(D103/50,0)*F103*E103</f>
        <v>0</v>
      </c>
      <c r="H103" s="11">
        <f>MIN(1,D103/462796.099463209)</f>
        <v>0</v>
      </c>
      <c r="I103" s="16">
        <v>0.61940506330444001</v>
      </c>
      <c r="J103" s="9">
        <f t="shared" si="6"/>
        <v>66.252527999999998</v>
      </c>
      <c r="K103" s="9">
        <f t="shared" si="7"/>
        <v>1.6074406181205807E-8</v>
      </c>
    </row>
    <row r="104" spans="1:11" x14ac:dyDescent="0.25">
      <c r="A104" s="25" t="s">
        <v>12</v>
      </c>
      <c r="B104" s="20" t="s">
        <v>18</v>
      </c>
      <c r="C104" s="20" t="s">
        <v>35</v>
      </c>
      <c r="D104" s="21">
        <v>0</v>
      </c>
      <c r="E104" s="16">
        <v>1843.174</v>
      </c>
      <c r="F104" s="17">
        <f>IF(E104&gt;500,1.8,2)</f>
        <v>1.8</v>
      </c>
      <c r="G104" s="14">
        <f>ROUNDUP(D104/50,0)*F104*E104</f>
        <v>0</v>
      </c>
      <c r="H104" s="11">
        <f>MIN(1,D104/462796.099463209)</f>
        <v>0</v>
      </c>
      <c r="I104" s="16">
        <v>0.61940506330444001</v>
      </c>
      <c r="J104" s="9">
        <f t="shared" si="6"/>
        <v>66.354264000000001</v>
      </c>
      <c r="K104" s="9">
        <f t="shared" si="7"/>
        <v>1.5976049963968416E-8</v>
      </c>
    </row>
    <row r="105" spans="1:11" x14ac:dyDescent="0.25">
      <c r="A105" s="25" t="s">
        <v>12</v>
      </c>
      <c r="B105" s="20" t="s">
        <v>18</v>
      </c>
      <c r="C105" s="20" t="s">
        <v>37</v>
      </c>
      <c r="D105" s="21">
        <v>0</v>
      </c>
      <c r="E105" s="16">
        <v>1845.664</v>
      </c>
      <c r="F105" s="17">
        <f>IF(E105&gt;500,1.8,2)</f>
        <v>1.8</v>
      </c>
      <c r="G105" s="14">
        <f>ROUNDUP(D105/50,0)*F105*E105</f>
        <v>0</v>
      </c>
      <c r="H105" s="11">
        <f>MIN(1,D105/462796.099463209)</f>
        <v>0</v>
      </c>
      <c r="I105" s="16">
        <v>0.61940506330444001</v>
      </c>
      <c r="J105" s="9">
        <f t="shared" si="6"/>
        <v>66.443904000000003</v>
      </c>
      <c r="K105" s="9">
        <f t="shared" si="7"/>
        <v>1.5890010609502633E-8</v>
      </c>
    </row>
    <row r="106" spans="1:11" x14ac:dyDescent="0.25">
      <c r="A106" s="19" t="s">
        <v>16</v>
      </c>
      <c r="B106" s="20" t="s">
        <v>18</v>
      </c>
      <c r="C106" s="20" t="s">
        <v>32</v>
      </c>
      <c r="D106" s="21">
        <v>0</v>
      </c>
      <c r="E106" s="9">
        <v>899.46299999999997</v>
      </c>
      <c r="F106" s="9">
        <v>1.8</v>
      </c>
      <c r="G106" s="10">
        <f>ROUNDUP(D106/50,0)*E106*F106</f>
        <v>0</v>
      </c>
      <c r="H106" s="11">
        <f>MIN(1,D106/25423.268)</f>
        <v>0</v>
      </c>
      <c r="I106" s="12">
        <v>3.4026433980776503E-2</v>
      </c>
      <c r="J106" s="9">
        <f t="shared" si="6"/>
        <v>32.380668</v>
      </c>
      <c r="K106" s="9">
        <f t="shared" si="7"/>
        <v>1.5475447840267577E-8</v>
      </c>
    </row>
    <row r="107" spans="1:11" x14ac:dyDescent="0.25">
      <c r="A107" s="25" t="s">
        <v>12</v>
      </c>
      <c r="B107" s="20" t="s">
        <v>18</v>
      </c>
      <c r="C107" s="20" t="s">
        <v>38</v>
      </c>
      <c r="D107" s="21">
        <v>0</v>
      </c>
      <c r="E107" s="16">
        <v>1868.421</v>
      </c>
      <c r="F107" s="17">
        <f>IF(E107&gt;500,1.8,2)</f>
        <v>1.8</v>
      </c>
      <c r="G107" s="14">
        <f>ROUNDUP(D107/50,0)*F107*E107</f>
        <v>0</v>
      </c>
      <c r="H107" s="11">
        <f>MIN(1,D107/462796.099463209)</f>
        <v>0</v>
      </c>
      <c r="I107" s="16">
        <v>0.61940506330444001</v>
      </c>
      <c r="J107" s="9">
        <f t="shared" si="6"/>
        <v>67.263155999999995</v>
      </c>
      <c r="K107" s="9">
        <f t="shared" si="7"/>
        <v>1.5129890780442786E-8</v>
      </c>
    </row>
    <row r="108" spans="1:11" x14ac:dyDescent="0.25">
      <c r="A108" s="15" t="s">
        <v>12</v>
      </c>
      <c r="B108" s="7" t="s">
        <v>18</v>
      </c>
      <c r="C108" s="7" t="s">
        <v>41</v>
      </c>
      <c r="D108" s="8">
        <v>70.123733333333405</v>
      </c>
      <c r="E108" s="16">
        <v>1876.8</v>
      </c>
      <c r="F108" s="17">
        <f>IF(E108&gt;500,1.8,2)</f>
        <v>1.8</v>
      </c>
      <c r="G108" s="14">
        <f>ROUNDUP(D108/50,0)*F108*E108</f>
        <v>6756.48</v>
      </c>
      <c r="H108" s="11">
        <f>MIN(1,D108/462796.099463209)</f>
        <v>1.5152187629642727E-4</v>
      </c>
      <c r="I108" s="16">
        <v>0.61940506330444001</v>
      </c>
      <c r="J108" s="9">
        <f t="shared" si="6"/>
        <v>67.564799999999991</v>
      </c>
      <c r="K108" s="9">
        <f t="shared" si="7"/>
        <v>1.4862630285239698E-8</v>
      </c>
    </row>
    <row r="109" spans="1:11" x14ac:dyDescent="0.25">
      <c r="A109" s="19" t="s">
        <v>15</v>
      </c>
      <c r="B109" s="20" t="s">
        <v>53</v>
      </c>
      <c r="C109" s="20" t="s">
        <v>54</v>
      </c>
      <c r="D109" s="21">
        <v>0</v>
      </c>
      <c r="E109" s="9">
        <v>1166.7539999999999</v>
      </c>
      <c r="F109" s="9">
        <v>1.8</v>
      </c>
      <c r="G109" s="10">
        <f>ROUNDUP(D109/50,0)*E109*F109</f>
        <v>0</v>
      </c>
      <c r="H109" s="11">
        <f>MIN(1,D109/69102.6422666666)</f>
        <v>0</v>
      </c>
      <c r="I109" s="12">
        <v>9.2486791823299205E-2</v>
      </c>
      <c r="J109" s="9">
        <f t="shared" si="6"/>
        <v>42.003143999999999</v>
      </c>
      <c r="K109" s="9">
        <f t="shared" si="7"/>
        <v>1.4856705767072693E-8</v>
      </c>
    </row>
    <row r="110" spans="1:11" x14ac:dyDescent="0.25">
      <c r="A110" s="15" t="s">
        <v>12</v>
      </c>
      <c r="B110" s="7" t="s">
        <v>18</v>
      </c>
      <c r="C110" s="7" t="s">
        <v>44</v>
      </c>
      <c r="D110" s="8">
        <v>23087.925729643601</v>
      </c>
      <c r="E110" s="16">
        <v>1890.693</v>
      </c>
      <c r="F110" s="17">
        <f>IF(E110&gt;500,1.8,2)</f>
        <v>1.8</v>
      </c>
      <c r="G110" s="14">
        <f>ROUNDUP(D110/50,0)*F110*E110</f>
        <v>1572300.2988</v>
      </c>
      <c r="H110" s="11">
        <f>MIN(1,D110/462796.099463209)</f>
        <v>4.9887900430498393E-2</v>
      </c>
      <c r="I110" s="16">
        <v>0.61940506330444001</v>
      </c>
      <c r="J110" s="9">
        <f t="shared" si="6"/>
        <v>68.064948000000001</v>
      </c>
      <c r="K110" s="9">
        <f t="shared" si="7"/>
        <v>1.4789333827686637E-8</v>
      </c>
    </row>
    <row r="111" spans="1:11" x14ac:dyDescent="0.25">
      <c r="A111" s="19" t="s">
        <v>16</v>
      </c>
      <c r="B111" s="20" t="s">
        <v>18</v>
      </c>
      <c r="C111" s="20" t="s">
        <v>27</v>
      </c>
      <c r="D111" s="21">
        <v>0</v>
      </c>
      <c r="E111" s="9">
        <v>913.32500000000005</v>
      </c>
      <c r="F111" s="9">
        <v>1.8</v>
      </c>
      <c r="G111" s="10">
        <f>ROUNDUP(D111/50,0)*E111*F111</f>
        <v>0</v>
      </c>
      <c r="H111" s="11">
        <f>MIN(1,D111/25423.268)</f>
        <v>0</v>
      </c>
      <c r="I111" s="12">
        <v>3.4026433980776503E-2</v>
      </c>
      <c r="J111" s="9">
        <f t="shared" si="6"/>
        <v>32.8797</v>
      </c>
      <c r="K111" s="9">
        <f t="shared" si="7"/>
        <v>1.4557106385164572E-8</v>
      </c>
    </row>
    <row r="112" spans="1:11" x14ac:dyDescent="0.25">
      <c r="A112" s="15" t="s">
        <v>12</v>
      </c>
      <c r="B112" s="7" t="s">
        <v>18</v>
      </c>
      <c r="C112" s="7" t="s">
        <v>43</v>
      </c>
      <c r="D112" s="8">
        <v>704.91200000000003</v>
      </c>
      <c r="E112" s="16">
        <v>1889.3340000000001</v>
      </c>
      <c r="F112" s="17">
        <f>IF(E112&gt;500,1.8,2)</f>
        <v>1.8</v>
      </c>
      <c r="G112" s="14">
        <f>ROUNDUP(D112/50,0)*F112*E112</f>
        <v>51012.018000000004</v>
      </c>
      <c r="H112" s="11">
        <f>MIN(1,D112/462796.099463209)</f>
        <v>1.5231589047911553E-3</v>
      </c>
      <c r="I112" s="16">
        <v>0.61940506330444001</v>
      </c>
      <c r="J112" s="9">
        <f t="shared" si="6"/>
        <v>68.016024000000002</v>
      </c>
      <c r="K112" s="9">
        <f t="shared" si="7"/>
        <v>1.4482062446909529E-8</v>
      </c>
    </row>
    <row r="113" spans="1:11" x14ac:dyDescent="0.25">
      <c r="A113" s="15" t="s">
        <v>12</v>
      </c>
      <c r="B113" s="7" t="s">
        <v>30</v>
      </c>
      <c r="C113" s="7" t="s">
        <v>45</v>
      </c>
      <c r="D113" s="8">
        <v>11998.8093333333</v>
      </c>
      <c r="E113" s="16">
        <v>1895.8979999999999</v>
      </c>
      <c r="F113" s="17">
        <f>IF(E113&gt;500,1.8,2)</f>
        <v>1.8</v>
      </c>
      <c r="G113" s="14">
        <f>ROUNDUP(D113/50,0)*F113*E113</f>
        <v>819027.93599999999</v>
      </c>
      <c r="H113" s="11">
        <f>MIN(1,D113/462796.099463209)</f>
        <v>2.5926772821228523E-2</v>
      </c>
      <c r="I113" s="16">
        <v>0.61940506330444001</v>
      </c>
      <c r="J113" s="9">
        <f t="shared" si="6"/>
        <v>68.252327999999991</v>
      </c>
      <c r="K113" s="9">
        <f t="shared" si="7"/>
        <v>1.4456671594052227E-8</v>
      </c>
    </row>
    <row r="114" spans="1:11" x14ac:dyDescent="0.25">
      <c r="A114" s="19" t="s">
        <v>13</v>
      </c>
      <c r="B114" s="20" t="s">
        <v>39</v>
      </c>
      <c r="C114" s="20" t="s">
        <v>40</v>
      </c>
      <c r="D114" s="21">
        <v>0</v>
      </c>
      <c r="E114" s="9">
        <v>1322.586</v>
      </c>
      <c r="F114" s="9">
        <v>1.8</v>
      </c>
      <c r="G114" s="10">
        <f>ROUNDUP(D114/50,0)*E114*F114</f>
        <v>0</v>
      </c>
      <c r="H114" s="11">
        <f>MIN(1,D114/109701.878)</f>
        <v>0</v>
      </c>
      <c r="I114" s="12">
        <v>0.14682470048044899</v>
      </c>
      <c r="J114" s="9">
        <f t="shared" si="6"/>
        <v>47.613096000000006</v>
      </c>
      <c r="K114" s="9">
        <f t="shared" si="7"/>
        <v>1.4284447257780787E-8</v>
      </c>
    </row>
    <row r="115" spans="1:11" x14ac:dyDescent="0.25">
      <c r="A115" s="15" t="s">
        <v>12</v>
      </c>
      <c r="B115" s="7" t="s">
        <v>21</v>
      </c>
      <c r="C115" s="7" t="s">
        <v>52</v>
      </c>
      <c r="D115" s="8">
        <v>77550.075995667707</v>
      </c>
      <c r="E115" s="16">
        <v>1935.578</v>
      </c>
      <c r="F115" s="17">
        <f>IF(E115&gt;500,1.8,2)</f>
        <v>1.8</v>
      </c>
      <c r="G115" s="14">
        <f>ROUNDUP(D115/50,0)*F115*E115</f>
        <v>5407230.7007999998</v>
      </c>
      <c r="H115" s="11">
        <f>MIN(1,D115/462796.099463209)</f>
        <v>0.16756856007562942</v>
      </c>
      <c r="I115" s="16">
        <v>0.61940506330444001</v>
      </c>
      <c r="J115" s="9">
        <f t="shared" si="6"/>
        <v>69.680807999999999</v>
      </c>
      <c r="K115" s="9">
        <f t="shared" si="7"/>
        <v>1.4234969556840038E-8</v>
      </c>
    </row>
    <row r="116" spans="1:11" x14ac:dyDescent="0.25">
      <c r="A116" s="25" t="s">
        <v>12</v>
      </c>
      <c r="B116" s="20" t="s">
        <v>30</v>
      </c>
      <c r="C116" s="20" t="s">
        <v>71</v>
      </c>
      <c r="D116" s="21">
        <v>0</v>
      </c>
      <c r="E116" s="16">
        <v>1902.0319999999999</v>
      </c>
      <c r="F116" s="17">
        <f>IF(E116&gt;500,1.8,2)</f>
        <v>1.8</v>
      </c>
      <c r="G116" s="14">
        <f>ROUNDUP(D116/50,0)*F116*E116</f>
        <v>0</v>
      </c>
      <c r="H116" s="11">
        <f>MIN(1,D116/462796.099463209)</f>
        <v>0</v>
      </c>
      <c r="I116" s="16">
        <v>0.61940506330444001</v>
      </c>
      <c r="J116" s="9">
        <f t="shared" si="6"/>
        <v>68.473151999999999</v>
      </c>
      <c r="K116" s="9">
        <f t="shared" si="7"/>
        <v>1.4088458443861153E-8</v>
      </c>
    </row>
    <row r="117" spans="1:11" x14ac:dyDescent="0.25">
      <c r="A117" s="15" t="s">
        <v>12</v>
      </c>
      <c r="B117" s="7" t="s">
        <v>18</v>
      </c>
      <c r="C117" s="7" t="s">
        <v>42</v>
      </c>
      <c r="D117" s="8">
        <v>9738.3076412412393</v>
      </c>
      <c r="E117" s="16">
        <v>1907.136</v>
      </c>
      <c r="F117" s="17">
        <f>IF(E117&gt;500,1.8,2)</f>
        <v>1.8</v>
      </c>
      <c r="G117" s="14">
        <f>ROUNDUP(D117/50,0)*F117*E117</f>
        <v>669404.73600000003</v>
      </c>
      <c r="H117" s="11">
        <f>MIN(1,D117/462796.099463209)</f>
        <v>2.1042328689754673E-2</v>
      </c>
      <c r="I117" s="16">
        <v>0.61940506330444001</v>
      </c>
      <c r="J117" s="9">
        <f t="shared" si="6"/>
        <v>68.656896000000003</v>
      </c>
      <c r="K117" s="9">
        <f t="shared" si="7"/>
        <v>1.4084886208999143E-8</v>
      </c>
    </row>
    <row r="118" spans="1:11" x14ac:dyDescent="0.25">
      <c r="A118" s="15" t="s">
        <v>12</v>
      </c>
      <c r="B118" s="7" t="s">
        <v>18</v>
      </c>
      <c r="C118" s="7" t="s">
        <v>46</v>
      </c>
      <c r="D118" s="8">
        <v>30782.2449404525</v>
      </c>
      <c r="E118" s="16">
        <v>1918.433</v>
      </c>
      <c r="F118" s="17">
        <f>IF(E118&gt;500,1.8,2)</f>
        <v>1.8</v>
      </c>
      <c r="G118" s="14">
        <f>ROUNDUP(D118/50,0)*F118*E118</f>
        <v>2127158.5104</v>
      </c>
      <c r="H118" s="11">
        <f>MIN(1,D118/462796.099463209)</f>
        <v>6.651362225428524E-2</v>
      </c>
      <c r="I118" s="16">
        <v>0.61940506330444001</v>
      </c>
      <c r="J118" s="9">
        <f t="shared" si="6"/>
        <v>69.063587999999996</v>
      </c>
      <c r="K118" s="9">
        <f t="shared" si="7"/>
        <v>1.4065375555361722E-8</v>
      </c>
    </row>
    <row r="119" spans="1:11" x14ac:dyDescent="0.25">
      <c r="A119" s="15" t="s">
        <v>12</v>
      </c>
      <c r="B119" s="7" t="s">
        <v>18</v>
      </c>
      <c r="C119" s="7" t="s">
        <v>49</v>
      </c>
      <c r="D119" s="8">
        <v>37864.242689835497</v>
      </c>
      <c r="E119" s="16">
        <v>1922.3389999999999</v>
      </c>
      <c r="F119" s="17">
        <f>IF(E119&gt;500,1.8,2)</f>
        <v>1.8</v>
      </c>
      <c r="G119" s="14">
        <f>ROUNDUP(D119/50,0)*F119*E119</f>
        <v>2622839.3316000002</v>
      </c>
      <c r="H119" s="11">
        <f>MIN(1,D119/462796.099463209)</f>
        <v>8.1816252846023826E-2</v>
      </c>
      <c r="I119" s="16">
        <v>0.61940506330444001</v>
      </c>
      <c r="J119" s="9">
        <f t="shared" si="6"/>
        <v>69.204204000000004</v>
      </c>
      <c r="K119" s="9">
        <f t="shared" si="7"/>
        <v>1.4054575383506944E-8</v>
      </c>
    </row>
    <row r="120" spans="1:11" x14ac:dyDescent="0.25">
      <c r="A120" s="19" t="s">
        <v>16</v>
      </c>
      <c r="B120" s="20" t="s">
        <v>18</v>
      </c>
      <c r="C120" s="20" t="s">
        <v>33</v>
      </c>
      <c r="D120" s="21">
        <v>0</v>
      </c>
      <c r="E120" s="9">
        <v>923.601</v>
      </c>
      <c r="F120" s="9">
        <v>1.8</v>
      </c>
      <c r="G120" s="10">
        <f>ROUNDUP(D120/50,0)*E120*F120</f>
        <v>0</v>
      </c>
      <c r="H120" s="11">
        <f>MIN(1,D120/25423.268)</f>
        <v>0</v>
      </c>
      <c r="I120" s="12">
        <v>3.4026433980776503E-2</v>
      </c>
      <c r="J120" s="9">
        <f t="shared" si="6"/>
        <v>33.249636000000002</v>
      </c>
      <c r="K120" s="9">
        <f t="shared" si="7"/>
        <v>1.391998797827167E-8</v>
      </c>
    </row>
    <row r="121" spans="1:11" x14ac:dyDescent="0.25">
      <c r="A121" s="19" t="s">
        <v>15</v>
      </c>
      <c r="B121" s="20" t="s">
        <v>53</v>
      </c>
      <c r="C121" s="20" t="s">
        <v>79</v>
      </c>
      <c r="D121" s="21">
        <v>0</v>
      </c>
      <c r="E121" s="9">
        <v>1187.3610000000001</v>
      </c>
      <c r="F121" s="9">
        <v>1.8</v>
      </c>
      <c r="G121" s="10">
        <f>ROUNDUP(D121/50,0)*E121*F121</f>
        <v>0</v>
      </c>
      <c r="H121" s="11">
        <f>MIN(1,D121/69102.6422666666)</f>
        <v>0</v>
      </c>
      <c r="I121" s="12">
        <v>9.2486791823299205E-2</v>
      </c>
      <c r="J121" s="9">
        <f t="shared" si="6"/>
        <v>42.744996</v>
      </c>
      <c r="K121" s="9">
        <f t="shared" si="7"/>
        <v>1.385187603190702E-8</v>
      </c>
    </row>
    <row r="122" spans="1:11" x14ac:dyDescent="0.25">
      <c r="A122" s="15" t="s">
        <v>12</v>
      </c>
      <c r="B122" s="7" t="s">
        <v>18</v>
      </c>
      <c r="C122" s="7" t="s">
        <v>51</v>
      </c>
      <c r="D122" s="8">
        <v>12178.5343855466</v>
      </c>
      <c r="E122" s="16">
        <v>1919.61</v>
      </c>
      <c r="F122" s="17">
        <f>IF(E122&gt;500,1.8,2)</f>
        <v>1.8</v>
      </c>
      <c r="G122" s="14">
        <f>ROUNDUP(D122/50,0)*F122*E122</f>
        <v>843092.71199999994</v>
      </c>
      <c r="H122" s="11">
        <f>MIN(1,D122/462796.099463209)</f>
        <v>2.6315118903707961E-2</v>
      </c>
      <c r="I122" s="16">
        <v>0.61940506330444001</v>
      </c>
      <c r="J122" s="9">
        <f t="shared" si="6"/>
        <v>69.105959999999996</v>
      </c>
      <c r="K122" s="9">
        <f t="shared" si="7"/>
        <v>1.3758129768111931E-8</v>
      </c>
    </row>
    <row r="123" spans="1:11" x14ac:dyDescent="0.25">
      <c r="A123" s="6" t="s">
        <v>14</v>
      </c>
      <c r="B123" s="7" t="s">
        <v>23</v>
      </c>
      <c r="C123" s="7" t="s">
        <v>92</v>
      </c>
      <c r="D123" s="8">
        <v>1790.6840764506001</v>
      </c>
      <c r="E123" s="9">
        <v>1208.6130000000001</v>
      </c>
      <c r="F123" s="9">
        <v>1.8</v>
      </c>
      <c r="G123" s="10">
        <f>ROUNDUP(D123/50,0)*E123*F123</f>
        <v>78318.122400000007</v>
      </c>
      <c r="H123" s="11">
        <f>MIN(1,D123/72174.5249333333)</f>
        <v>2.481047264397836E-2</v>
      </c>
      <c r="I123" s="12">
        <v>9.6598191378778397E-2</v>
      </c>
      <c r="J123" s="9">
        <f t="shared" si="6"/>
        <v>43.510068000000004</v>
      </c>
      <c r="K123" s="9">
        <f t="shared" si="7"/>
        <v>1.3643759677976873E-8</v>
      </c>
    </row>
    <row r="124" spans="1:11" x14ac:dyDescent="0.25">
      <c r="A124" s="15" t="s">
        <v>12</v>
      </c>
      <c r="B124" s="7" t="s">
        <v>21</v>
      </c>
      <c r="C124" s="7" t="s">
        <v>21</v>
      </c>
      <c r="D124" s="8">
        <v>85902.431810082198</v>
      </c>
      <c r="E124" s="16">
        <v>1964.451</v>
      </c>
      <c r="F124" s="17">
        <f>IF(E124&gt;500,1.8,2)</f>
        <v>1.8</v>
      </c>
      <c r="G124" s="14">
        <f>ROUNDUP(D124/50,0)*F124*E124</f>
        <v>6078404.2842000006</v>
      </c>
      <c r="H124" s="11">
        <f>MIN(1,D124/462796.099463209)</f>
        <v>0.18561615344148163</v>
      </c>
      <c r="I124" s="16">
        <v>0.61940506330444001</v>
      </c>
      <c r="J124" s="9">
        <f t="shared" si="6"/>
        <v>70.720236</v>
      </c>
      <c r="K124" s="9">
        <f t="shared" si="7"/>
        <v>1.3527212173942089E-8</v>
      </c>
    </row>
    <row r="125" spans="1:11" x14ac:dyDescent="0.25">
      <c r="A125" s="19" t="s">
        <v>16</v>
      </c>
      <c r="B125" s="20" t="s">
        <v>18</v>
      </c>
      <c r="C125" s="20" t="s">
        <v>36</v>
      </c>
      <c r="D125" s="21">
        <v>0</v>
      </c>
      <c r="E125" s="9">
        <v>931.29100000000005</v>
      </c>
      <c r="F125" s="9">
        <v>1.8</v>
      </c>
      <c r="G125" s="10">
        <f>ROUNDUP(D125/50,0)*E125*F125</f>
        <v>0</v>
      </c>
      <c r="H125" s="11">
        <f>MIN(1,D125/25423.268)</f>
        <v>0</v>
      </c>
      <c r="I125" s="12">
        <v>3.4026433980776503E-2</v>
      </c>
      <c r="J125" s="9">
        <f t="shared" si="6"/>
        <v>33.526476000000002</v>
      </c>
      <c r="K125" s="9">
        <f t="shared" si="7"/>
        <v>1.3465882303231552E-8</v>
      </c>
    </row>
    <row r="126" spans="1:11" x14ac:dyDescent="0.25">
      <c r="A126" s="19" t="s">
        <v>16</v>
      </c>
      <c r="B126" s="20" t="s">
        <v>30</v>
      </c>
      <c r="C126" s="20" t="s">
        <v>71</v>
      </c>
      <c r="D126" s="21">
        <v>0</v>
      </c>
      <c r="E126" s="9">
        <v>933.57</v>
      </c>
      <c r="F126" s="9">
        <v>1.8</v>
      </c>
      <c r="G126" s="10">
        <f>ROUNDUP(D126/50,0)*E126*F126</f>
        <v>0</v>
      </c>
      <c r="H126" s="11">
        <f>MIN(1,D126/25423.268)</f>
        <v>0</v>
      </c>
      <c r="I126" s="12">
        <v>3.4026433980776503E-2</v>
      </c>
      <c r="J126" s="9">
        <f t="shared" si="6"/>
        <v>33.608520000000006</v>
      </c>
      <c r="K126" s="9">
        <f t="shared" si="7"/>
        <v>1.3334873149020539E-8</v>
      </c>
    </row>
    <row r="127" spans="1:11" x14ac:dyDescent="0.25">
      <c r="A127" s="19" t="s">
        <v>16</v>
      </c>
      <c r="B127" s="20" t="s">
        <v>18</v>
      </c>
      <c r="C127" s="20" t="s">
        <v>35</v>
      </c>
      <c r="D127" s="21">
        <v>0</v>
      </c>
      <c r="E127" s="9">
        <v>934.11699999999996</v>
      </c>
      <c r="F127" s="9">
        <v>1.8</v>
      </c>
      <c r="G127" s="10">
        <f>ROUNDUP(D127/50,0)*E127*F127</f>
        <v>0</v>
      </c>
      <c r="H127" s="11">
        <f>MIN(1,D127/25423.268)</f>
        <v>0</v>
      </c>
      <c r="I127" s="12">
        <v>3.4026433980776503E-2</v>
      </c>
      <c r="J127" s="9">
        <f t="shared" si="6"/>
        <v>33.628211999999998</v>
      </c>
      <c r="K127" s="9">
        <f t="shared" si="7"/>
        <v>1.3303666046993539E-8</v>
      </c>
    </row>
    <row r="128" spans="1:11" x14ac:dyDescent="0.25">
      <c r="A128" s="15" t="s">
        <v>12</v>
      </c>
      <c r="B128" s="7" t="s">
        <v>23</v>
      </c>
      <c r="C128" s="7" t="s">
        <v>57</v>
      </c>
      <c r="D128" s="8">
        <v>26019.23688</v>
      </c>
      <c r="E128" s="16">
        <v>1957.1569999999999</v>
      </c>
      <c r="F128" s="17">
        <f>IF(E128&gt;500,1.8,2)</f>
        <v>1.8</v>
      </c>
      <c r="G128" s="14">
        <f>ROUNDUP(D128/50,0)*F128*E128</f>
        <v>1835421.8346000002</v>
      </c>
      <c r="H128" s="11">
        <f>MIN(1,D128/462796.099463209)</f>
        <v>5.6221815417587501E-2</v>
      </c>
      <c r="I128" s="16">
        <v>0.61940506330444001</v>
      </c>
      <c r="J128" s="9">
        <f t="shared" si="6"/>
        <v>70.457651999999996</v>
      </c>
      <c r="K128" s="9">
        <f t="shared" si="7"/>
        <v>1.2920190898432945E-8</v>
      </c>
    </row>
    <row r="129" spans="1:11" x14ac:dyDescent="0.25">
      <c r="A129" s="15" t="s">
        <v>12</v>
      </c>
      <c r="B129" s="7" t="s">
        <v>21</v>
      </c>
      <c r="C129" s="7" t="s">
        <v>55</v>
      </c>
      <c r="D129" s="8">
        <v>31037.096440440499</v>
      </c>
      <c r="E129" s="16">
        <v>1964.271</v>
      </c>
      <c r="F129" s="17">
        <f>IF(E129&gt;500,1.8,2)</f>
        <v>1.8</v>
      </c>
      <c r="G129" s="14">
        <f>ROUNDUP(D129/50,0)*F129*E129</f>
        <v>2195662.1237999997</v>
      </c>
      <c r="H129" s="11">
        <f>MIN(1,D129/462796.099463209)</f>
        <v>6.706429997236367E-2</v>
      </c>
      <c r="I129" s="16">
        <v>0.61940506330444001</v>
      </c>
      <c r="J129" s="9">
        <f t="shared" si="6"/>
        <v>70.713756000000004</v>
      </c>
      <c r="K129" s="9">
        <f t="shared" si="7"/>
        <v>1.2801116349234019E-8</v>
      </c>
    </row>
    <row r="130" spans="1:11" x14ac:dyDescent="0.25">
      <c r="A130" s="19" t="s">
        <v>15</v>
      </c>
      <c r="B130" s="20" t="s">
        <v>69</v>
      </c>
      <c r="C130" s="20" t="s">
        <v>70</v>
      </c>
      <c r="D130" s="21">
        <v>0</v>
      </c>
      <c r="E130" s="9">
        <v>1211.2929999999999</v>
      </c>
      <c r="F130" s="9">
        <v>1.8</v>
      </c>
      <c r="G130" s="10">
        <f>ROUNDUP(D130/50,0)*E130*F130</f>
        <v>0</v>
      </c>
      <c r="H130" s="11">
        <f>MIN(1,D130/69102.6422666666)</f>
        <v>0</v>
      </c>
      <c r="I130" s="12">
        <v>9.2486791823299205E-2</v>
      </c>
      <c r="J130" s="9">
        <f t="shared" ref="J130:J193" si="9">F130*E130/50</f>
        <v>43.606547999999997</v>
      </c>
      <c r="K130" s="9">
        <f t="shared" ref="K130:K193" si="10">(1/(1+EXP(-H130))*I130)/(J130^4)</f>
        <v>1.2789185491941895E-8</v>
      </c>
    </row>
    <row r="131" spans="1:11" x14ac:dyDescent="0.25">
      <c r="A131" s="15" t="s">
        <v>12</v>
      </c>
      <c r="B131" s="7" t="s">
        <v>21</v>
      </c>
      <c r="C131" s="7" t="s">
        <v>56</v>
      </c>
      <c r="D131" s="8">
        <v>31565.483189389299</v>
      </c>
      <c r="E131" s="16">
        <v>1967.7819999999999</v>
      </c>
      <c r="F131" s="17">
        <f>IF(E131&gt;500,1.8,2)</f>
        <v>1.8</v>
      </c>
      <c r="G131" s="14">
        <f>ROUNDUP(D131/50,0)*F131*E131</f>
        <v>2238548.8032</v>
      </c>
      <c r="H131" s="11">
        <f>MIN(1,D131/462796.099463209)</f>
        <v>6.8206026857187602E-2</v>
      </c>
      <c r="I131" s="16">
        <v>0.61940506330444001</v>
      </c>
      <c r="J131" s="9">
        <f t="shared" si="9"/>
        <v>70.840152000000003</v>
      </c>
      <c r="K131" s="9">
        <f t="shared" si="10"/>
        <v>1.2717011729907378E-8</v>
      </c>
    </row>
    <row r="132" spans="1:11" x14ac:dyDescent="0.25">
      <c r="A132" s="6" t="s">
        <v>14</v>
      </c>
      <c r="B132" s="7" t="s">
        <v>23</v>
      </c>
      <c r="C132" s="7" t="s">
        <v>82</v>
      </c>
      <c r="D132" s="8">
        <v>2378.5841595270599</v>
      </c>
      <c r="E132" s="9">
        <v>1233.0719999999999</v>
      </c>
      <c r="F132" s="9">
        <v>1.8</v>
      </c>
      <c r="G132" s="10">
        <f>ROUNDUP(D132/50,0)*E132*F132</f>
        <v>106537.42079999999</v>
      </c>
      <c r="H132" s="11">
        <f>MIN(1,D132/72174.5249333333)</f>
        <v>3.295600714690021E-2</v>
      </c>
      <c r="I132" s="12">
        <v>9.6598191378778397E-2</v>
      </c>
      <c r="J132" s="9">
        <f t="shared" si="9"/>
        <v>44.390591999999998</v>
      </c>
      <c r="K132" s="9">
        <f t="shared" si="10"/>
        <v>1.2643653917555809E-8</v>
      </c>
    </row>
    <row r="133" spans="1:11" x14ac:dyDescent="0.25">
      <c r="A133" s="15" t="s">
        <v>12</v>
      </c>
      <c r="B133" s="7" t="s">
        <v>30</v>
      </c>
      <c r="C133" s="7" t="s">
        <v>75</v>
      </c>
      <c r="D133" s="8">
        <v>1413.04117066667</v>
      </c>
      <c r="E133" s="16">
        <v>1957.2470000000001</v>
      </c>
      <c r="F133" s="17">
        <f>IF(E133&gt;500,1.8,2)</f>
        <v>1.8</v>
      </c>
      <c r="G133" s="14">
        <f>ROUNDUP(D133/50,0)*F133*E133</f>
        <v>102168.29340000001</v>
      </c>
      <c r="H133" s="11">
        <f>MIN(1,D133/462796.099463209)</f>
        <v>3.0532694037517551E-3</v>
      </c>
      <c r="I133" s="16">
        <v>0.61940506330444001</v>
      </c>
      <c r="J133" s="9">
        <f t="shared" si="9"/>
        <v>70.460892000000001</v>
      </c>
      <c r="K133" s="9">
        <f t="shared" si="10"/>
        <v>1.2583884140758388E-8</v>
      </c>
    </row>
    <row r="134" spans="1:11" x14ac:dyDescent="0.25">
      <c r="A134" s="6" t="s">
        <v>14</v>
      </c>
      <c r="B134" s="7" t="s">
        <v>23</v>
      </c>
      <c r="C134" s="7" t="s">
        <v>90</v>
      </c>
      <c r="D134" s="8">
        <v>148.233106666667</v>
      </c>
      <c r="E134" s="9">
        <v>1231.6010000000001</v>
      </c>
      <c r="F134" s="9">
        <v>1.8</v>
      </c>
      <c r="G134" s="10">
        <f>ROUNDUP(D134/50,0)*E134*F134</f>
        <v>6650.6454000000003</v>
      </c>
      <c r="H134" s="11">
        <f>MIN(1,D134/72174.5249333333)</f>
        <v>2.0538147885779371E-3</v>
      </c>
      <c r="I134" s="12">
        <v>9.6598191378778397E-2</v>
      </c>
      <c r="J134" s="9">
        <f t="shared" si="9"/>
        <v>44.337636000000003</v>
      </c>
      <c r="K134" s="9">
        <f t="shared" si="10"/>
        <v>1.2511074672709233E-8</v>
      </c>
    </row>
    <row r="135" spans="1:11" x14ac:dyDescent="0.25">
      <c r="A135" s="6" t="s">
        <v>16</v>
      </c>
      <c r="B135" s="7" t="s">
        <v>18</v>
      </c>
      <c r="C135" s="7" t="s">
        <v>44</v>
      </c>
      <c r="D135" s="8">
        <v>7458.6315015392402</v>
      </c>
      <c r="E135" s="9">
        <v>981.63599999999997</v>
      </c>
      <c r="F135" s="9">
        <v>1.8</v>
      </c>
      <c r="G135" s="10">
        <f>ROUNDUP(D135/50,0)*E135*F135</f>
        <v>265041.71999999997</v>
      </c>
      <c r="H135" s="11">
        <f>MIN(1,D135/25423.268)</f>
        <v>0.29337815663742522</v>
      </c>
      <c r="I135" s="12">
        <v>3.4026433980776503E-2</v>
      </c>
      <c r="J135" s="9">
        <f t="shared" si="9"/>
        <v>35.338895999999998</v>
      </c>
      <c r="K135" s="9">
        <f t="shared" si="10"/>
        <v>1.2497551706590027E-8</v>
      </c>
    </row>
    <row r="136" spans="1:11" x14ac:dyDescent="0.25">
      <c r="A136" s="6" t="s">
        <v>14</v>
      </c>
      <c r="B136" s="7" t="s">
        <v>30</v>
      </c>
      <c r="C136" s="7" t="s">
        <v>71</v>
      </c>
      <c r="D136" s="8">
        <v>53.733333333333299</v>
      </c>
      <c r="E136" s="9">
        <v>1231.921</v>
      </c>
      <c r="F136" s="9">
        <v>1.8</v>
      </c>
      <c r="G136" s="10">
        <f>ROUNDUP(D136/50,0)*E136*F136</f>
        <v>4434.9156000000003</v>
      </c>
      <c r="H136" s="11">
        <f>MIN(1,D136/72174.5249333333)</f>
        <v>7.4449168017338659E-4</v>
      </c>
      <c r="I136" s="12">
        <v>9.6598191378778397E-2</v>
      </c>
      <c r="J136" s="9">
        <f t="shared" si="9"/>
        <v>44.349156000000001</v>
      </c>
      <c r="K136" s="9">
        <f t="shared" si="10"/>
        <v>1.2489906769247322E-8</v>
      </c>
    </row>
    <row r="137" spans="1:11" x14ac:dyDescent="0.25">
      <c r="A137" s="15" t="s">
        <v>12</v>
      </c>
      <c r="B137" s="7" t="s">
        <v>21</v>
      </c>
      <c r="C137" s="7" t="s">
        <v>59</v>
      </c>
      <c r="D137" s="8">
        <v>15080.8024354754</v>
      </c>
      <c r="E137" s="16">
        <v>1975.5409999999999</v>
      </c>
      <c r="F137" s="17">
        <f>IF(E137&gt;500,1.8,2)</f>
        <v>1.8</v>
      </c>
      <c r="G137" s="14">
        <f>ROUNDUP(D137/50,0)*F137*E137</f>
        <v>1073904.0876</v>
      </c>
      <c r="H137" s="11">
        <f>MIN(1,D137/462796.099463209)</f>
        <v>3.2586278175134625E-2</v>
      </c>
      <c r="I137" s="16">
        <v>0.61940506330444001</v>
      </c>
      <c r="J137" s="9">
        <f t="shared" si="9"/>
        <v>71.119475999999992</v>
      </c>
      <c r="K137" s="9">
        <f t="shared" si="10"/>
        <v>1.2302940979379655E-8</v>
      </c>
    </row>
    <row r="138" spans="1:11" x14ac:dyDescent="0.25">
      <c r="A138" s="15" t="s">
        <v>12</v>
      </c>
      <c r="B138" s="7" t="s">
        <v>30</v>
      </c>
      <c r="C138" s="7" t="s">
        <v>62</v>
      </c>
      <c r="D138" s="8">
        <v>31.945333333333298</v>
      </c>
      <c r="E138" s="16">
        <v>1977.2139999999999</v>
      </c>
      <c r="F138" s="17">
        <f>IF(E138&gt;500,1.8,2)</f>
        <v>1.8</v>
      </c>
      <c r="G138" s="14">
        <f>ROUNDUP(D138/50,0)*F138*E138</f>
        <v>3558.9852000000001</v>
      </c>
      <c r="H138" s="11">
        <f>MIN(1,D138/462796.099463209)</f>
        <v>6.9026798995035321E-5</v>
      </c>
      <c r="I138" s="16">
        <v>0.61940506330444001</v>
      </c>
      <c r="J138" s="9">
        <f t="shared" si="9"/>
        <v>71.179704000000001</v>
      </c>
      <c r="K138" s="9">
        <f t="shared" si="10"/>
        <v>1.2065214116561239E-8</v>
      </c>
    </row>
    <row r="139" spans="1:11" x14ac:dyDescent="0.25">
      <c r="A139" s="25" t="s">
        <v>12</v>
      </c>
      <c r="B139" s="20" t="s">
        <v>53</v>
      </c>
      <c r="C139" s="20" t="s">
        <v>87</v>
      </c>
      <c r="D139" s="21">
        <v>0</v>
      </c>
      <c r="E139" s="16">
        <v>1978.1020000000001</v>
      </c>
      <c r="F139" s="17">
        <f>IF(E139&gt;500,1.8,2)</f>
        <v>1.8</v>
      </c>
      <c r="G139" s="14">
        <f>ROUNDUP(D139/50,0)*F139*E139</f>
        <v>0</v>
      </c>
      <c r="H139" s="11">
        <f>MIN(1,D139/462796.099463209)</f>
        <v>0</v>
      </c>
      <c r="I139" s="16">
        <v>0.61940506330444001</v>
      </c>
      <c r="J139" s="9">
        <f t="shared" si="9"/>
        <v>71.211672000000007</v>
      </c>
      <c r="K139" s="9">
        <f t="shared" si="10"/>
        <v>1.204314802016644E-8</v>
      </c>
    </row>
    <row r="140" spans="1:11" x14ac:dyDescent="0.25">
      <c r="A140" s="15" t="s">
        <v>12</v>
      </c>
      <c r="B140" s="7" t="s">
        <v>21</v>
      </c>
      <c r="C140" s="7" t="s">
        <v>61</v>
      </c>
      <c r="D140" s="8">
        <v>17790.3461457105</v>
      </c>
      <c r="E140" s="16">
        <v>1993.473</v>
      </c>
      <c r="F140" s="17">
        <f>IF(E140&gt;500,1.8,2)</f>
        <v>1.8</v>
      </c>
      <c r="G140" s="14">
        <f>ROUNDUP(D140/50,0)*F140*E140</f>
        <v>1277417.4984000002</v>
      </c>
      <c r="H140" s="11">
        <f>MIN(1,D140/462796.099463209)</f>
        <v>3.8441002779291543E-2</v>
      </c>
      <c r="I140" s="16">
        <v>0.61940506330444001</v>
      </c>
      <c r="J140" s="9">
        <f t="shared" si="9"/>
        <v>71.765028000000001</v>
      </c>
      <c r="K140" s="9">
        <f t="shared" si="10"/>
        <v>1.1900369970869898E-8</v>
      </c>
    </row>
    <row r="141" spans="1:11" x14ac:dyDescent="0.25">
      <c r="A141" s="19" t="s">
        <v>16</v>
      </c>
      <c r="B141" s="20" t="s">
        <v>18</v>
      </c>
      <c r="C141" s="20" t="s">
        <v>37</v>
      </c>
      <c r="D141" s="21">
        <v>0</v>
      </c>
      <c r="E141" s="9">
        <v>961.61500000000001</v>
      </c>
      <c r="F141" s="9">
        <v>1.8</v>
      </c>
      <c r="G141" s="10">
        <f>ROUNDUP(D141/50,0)*E141*F141</f>
        <v>0</v>
      </c>
      <c r="H141" s="11">
        <f>MIN(1,D141/25423.268)</f>
        <v>0</v>
      </c>
      <c r="I141" s="12">
        <v>3.4026433980776503E-2</v>
      </c>
      <c r="J141" s="9">
        <f t="shared" si="9"/>
        <v>34.618140000000004</v>
      </c>
      <c r="K141" s="9">
        <f t="shared" si="10"/>
        <v>1.1845994356278229E-8</v>
      </c>
    </row>
    <row r="142" spans="1:11" x14ac:dyDescent="0.25">
      <c r="A142" s="15" t="s">
        <v>12</v>
      </c>
      <c r="B142" s="7" t="s">
        <v>23</v>
      </c>
      <c r="C142" s="7" t="s">
        <v>68</v>
      </c>
      <c r="D142" s="8">
        <v>17046.456059499498</v>
      </c>
      <c r="E142" s="16">
        <v>1997.386</v>
      </c>
      <c r="F142" s="17">
        <f>IF(E142&gt;500,1.8,2)</f>
        <v>1.8</v>
      </c>
      <c r="G142" s="14">
        <f>ROUNDUP(D142/50,0)*F142*E142</f>
        <v>1225995.5268000001</v>
      </c>
      <c r="H142" s="11">
        <f>MIN(1,D142/462796.099463209)</f>
        <v>3.6833620852188373E-2</v>
      </c>
      <c r="I142" s="16">
        <v>0.61940506330444001</v>
      </c>
      <c r="J142" s="9">
        <f t="shared" si="9"/>
        <v>71.905895999999998</v>
      </c>
      <c r="K142" s="9">
        <f t="shared" si="10"/>
        <v>1.1798082206775397E-8</v>
      </c>
    </row>
    <row r="143" spans="1:11" x14ac:dyDescent="0.25">
      <c r="A143" s="19" t="s">
        <v>16</v>
      </c>
      <c r="B143" s="20" t="s">
        <v>18</v>
      </c>
      <c r="C143" s="20" t="s">
        <v>38</v>
      </c>
      <c r="D143" s="21">
        <v>0</v>
      </c>
      <c r="E143" s="9">
        <v>964.79399999999998</v>
      </c>
      <c r="F143" s="9">
        <v>1.8</v>
      </c>
      <c r="G143" s="10">
        <f>ROUNDUP(D143/50,0)*E143*F143</f>
        <v>0</v>
      </c>
      <c r="H143" s="11">
        <f>MIN(1,D143/25423.268)</f>
        <v>0</v>
      </c>
      <c r="I143" s="12">
        <v>3.4026433980776503E-2</v>
      </c>
      <c r="J143" s="9">
        <f t="shared" si="9"/>
        <v>34.732584000000003</v>
      </c>
      <c r="K143" s="9">
        <f t="shared" si="10"/>
        <v>1.1690633947158584E-8</v>
      </c>
    </row>
    <row r="144" spans="1:11" x14ac:dyDescent="0.25">
      <c r="A144" s="15" t="s">
        <v>12</v>
      </c>
      <c r="B144" s="7" t="s">
        <v>21</v>
      </c>
      <c r="C144" s="7" t="s">
        <v>60</v>
      </c>
      <c r="D144" s="8">
        <v>30.298666666666701</v>
      </c>
      <c r="E144" s="16">
        <v>1993.2850000000001</v>
      </c>
      <c r="F144" s="17">
        <f>IF(E144&gt;500,1.8,2)</f>
        <v>1.8</v>
      </c>
      <c r="G144" s="14">
        <f>ROUNDUP(D144/50,0)*F144*E144</f>
        <v>3587.913</v>
      </c>
      <c r="H144" s="11">
        <f>MIN(1,D144/462796.099463209)</f>
        <v>6.5468716572610958E-5</v>
      </c>
      <c r="I144" s="16">
        <v>0.61940506330444001</v>
      </c>
      <c r="J144" s="9">
        <f t="shared" si="9"/>
        <v>71.758260000000007</v>
      </c>
      <c r="K144" s="9">
        <f t="shared" si="10"/>
        <v>1.1680767354528418E-8</v>
      </c>
    </row>
    <row r="145" spans="1:11" x14ac:dyDescent="0.25">
      <c r="A145" s="15" t="s">
        <v>12</v>
      </c>
      <c r="B145" s="7" t="s">
        <v>21</v>
      </c>
      <c r="C145" s="7" t="s">
        <v>63</v>
      </c>
      <c r="D145" s="8">
        <v>6232.4502566886904</v>
      </c>
      <c r="E145" s="16">
        <v>1999.74</v>
      </c>
      <c r="F145" s="17">
        <f>IF(E145&gt;500,1.8,2)</f>
        <v>1.8</v>
      </c>
      <c r="G145" s="14">
        <f>ROUNDUP(D145/50,0)*F145*E145</f>
        <v>449941.5</v>
      </c>
      <c r="H145" s="11">
        <f>MIN(1,D145/462796.099463209)</f>
        <v>1.3466946380744405E-2</v>
      </c>
      <c r="I145" s="16">
        <v>0.61940506330444001</v>
      </c>
      <c r="J145" s="9">
        <f t="shared" si="9"/>
        <v>71.990639999999999</v>
      </c>
      <c r="K145" s="9">
        <f t="shared" si="10"/>
        <v>1.1607938072980493E-8</v>
      </c>
    </row>
    <row r="146" spans="1:11" x14ac:dyDescent="0.25">
      <c r="A146" s="15" t="s">
        <v>12</v>
      </c>
      <c r="B146" s="7" t="s">
        <v>23</v>
      </c>
      <c r="C146" s="7" t="s">
        <v>64</v>
      </c>
      <c r="D146" s="8">
        <v>300.45600000000002</v>
      </c>
      <c r="E146" s="16">
        <v>1997.386</v>
      </c>
      <c r="F146" s="17">
        <f>IF(E146&gt;500,1.8,2)</f>
        <v>1.8</v>
      </c>
      <c r="G146" s="14">
        <f>ROUNDUP(D146/50,0)*F146*E146</f>
        <v>25167.063599999998</v>
      </c>
      <c r="H146" s="11">
        <f>MIN(1,D146/462796.099463209)</f>
        <v>6.4921895484533021E-4</v>
      </c>
      <c r="I146" s="16">
        <v>0.61940506330444001</v>
      </c>
      <c r="J146" s="9">
        <f t="shared" si="9"/>
        <v>71.905895999999998</v>
      </c>
      <c r="K146" s="9">
        <f t="shared" si="10"/>
        <v>1.1588512661437686E-8</v>
      </c>
    </row>
    <row r="147" spans="1:11" x14ac:dyDescent="0.25">
      <c r="A147" s="15" t="s">
        <v>12</v>
      </c>
      <c r="B147" s="7" t="s">
        <v>21</v>
      </c>
      <c r="C147" s="7" t="s">
        <v>66</v>
      </c>
      <c r="D147" s="8">
        <v>2216.3786666666701</v>
      </c>
      <c r="E147" s="16">
        <v>2005.36</v>
      </c>
      <c r="F147" s="17">
        <f>IF(E147&gt;500,1.8,2)</f>
        <v>1.8</v>
      </c>
      <c r="G147" s="14">
        <f>ROUNDUP(D147/50,0)*F147*E147</f>
        <v>162434.16</v>
      </c>
      <c r="H147" s="11">
        <f>MIN(1,D147/462796.099463209)</f>
        <v>4.7891040335850243E-3</v>
      </c>
      <c r="I147" s="16">
        <v>0.61940506330444001</v>
      </c>
      <c r="J147" s="9">
        <f t="shared" si="9"/>
        <v>72.192959999999999</v>
      </c>
      <c r="K147" s="9">
        <f t="shared" si="10"/>
        <v>1.1428890084720656E-8</v>
      </c>
    </row>
    <row r="148" spans="1:11" x14ac:dyDescent="0.25">
      <c r="A148" s="6" t="s">
        <v>14</v>
      </c>
      <c r="B148" s="7" t="s">
        <v>23</v>
      </c>
      <c r="C148" s="7" t="s">
        <v>81</v>
      </c>
      <c r="D148" s="8">
        <v>56478.3147577786</v>
      </c>
      <c r="E148" s="9">
        <v>1372.511</v>
      </c>
      <c r="F148" s="9">
        <v>1.8</v>
      </c>
      <c r="G148" s="10">
        <f t="shared" ref="G148:G153" si="11">ROUNDUP(D148/50,0)*E148*F148</f>
        <v>2791687.3739999998</v>
      </c>
      <c r="H148" s="11">
        <f>MIN(1,D148/72174.5249333333)</f>
        <v>0.78252423289168727</v>
      </c>
      <c r="I148" s="12">
        <v>9.6598191378778397E-2</v>
      </c>
      <c r="J148" s="9">
        <f t="shared" si="9"/>
        <v>49.410395999999999</v>
      </c>
      <c r="K148" s="9">
        <f t="shared" si="10"/>
        <v>1.1121451941611159E-8</v>
      </c>
    </row>
    <row r="149" spans="1:11" x14ac:dyDescent="0.25">
      <c r="A149" s="19" t="s">
        <v>14</v>
      </c>
      <c r="B149" s="20" t="s">
        <v>30</v>
      </c>
      <c r="C149" s="20" t="s">
        <v>62</v>
      </c>
      <c r="D149" s="21">
        <v>0</v>
      </c>
      <c r="E149" s="9">
        <v>1269.3810000000001</v>
      </c>
      <c r="F149" s="9">
        <v>1.8</v>
      </c>
      <c r="G149" s="10">
        <f t="shared" si="11"/>
        <v>0</v>
      </c>
      <c r="H149" s="11">
        <f>MIN(1,D149/72174.5249333333)</f>
        <v>0</v>
      </c>
      <c r="I149" s="12">
        <v>9.6598191378778397E-2</v>
      </c>
      <c r="J149" s="9">
        <f t="shared" si="9"/>
        <v>45.697716</v>
      </c>
      <c r="K149" s="9">
        <f t="shared" si="10"/>
        <v>1.1075440855762728E-8</v>
      </c>
    </row>
    <row r="150" spans="1:11" x14ac:dyDescent="0.25">
      <c r="A150" s="19" t="s">
        <v>14</v>
      </c>
      <c r="B150" s="20" t="s">
        <v>23</v>
      </c>
      <c r="C150" s="20" t="s">
        <v>91</v>
      </c>
      <c r="D150" s="21">
        <v>4.8471799999999998</v>
      </c>
      <c r="E150" s="9">
        <v>1270.4469999999999</v>
      </c>
      <c r="F150" s="9">
        <v>1.8</v>
      </c>
      <c r="G150" s="10">
        <f t="shared" si="11"/>
        <v>2286.8045999999999</v>
      </c>
      <c r="H150" s="11">
        <f>MIN(1,D150/72174.5249333333)</f>
        <v>6.7159153516802201E-5</v>
      </c>
      <c r="I150" s="12">
        <v>9.6598191378778397E-2</v>
      </c>
      <c r="J150" s="9">
        <f t="shared" si="9"/>
        <v>45.736091999999999</v>
      </c>
      <c r="K150" s="9">
        <f t="shared" si="10"/>
        <v>1.1038685786188333E-8</v>
      </c>
    </row>
    <row r="151" spans="1:11" x14ac:dyDescent="0.25">
      <c r="A151" s="19" t="s">
        <v>14</v>
      </c>
      <c r="B151" s="20" t="s">
        <v>23</v>
      </c>
      <c r="C151" s="20" t="s">
        <v>73</v>
      </c>
      <c r="D151" s="21">
        <v>0</v>
      </c>
      <c r="E151" s="9">
        <v>1271.402</v>
      </c>
      <c r="F151" s="9">
        <v>1.8</v>
      </c>
      <c r="G151" s="10">
        <f t="shared" si="11"/>
        <v>0</v>
      </c>
      <c r="H151" s="11">
        <f>MIN(1,D151/72174.5249333333)</f>
        <v>0</v>
      </c>
      <c r="I151" s="12">
        <v>9.6598191378778397E-2</v>
      </c>
      <c r="J151" s="9">
        <f t="shared" si="9"/>
        <v>45.770471999999998</v>
      </c>
      <c r="K151" s="9">
        <f t="shared" si="10"/>
        <v>1.1005187224218047E-8</v>
      </c>
    </row>
    <row r="152" spans="1:11" x14ac:dyDescent="0.25">
      <c r="A152" s="19" t="s">
        <v>16</v>
      </c>
      <c r="B152" s="20" t="s">
        <v>18</v>
      </c>
      <c r="C152" s="20" t="s">
        <v>43</v>
      </c>
      <c r="D152" s="21">
        <v>0</v>
      </c>
      <c r="E152" s="9">
        <v>980.27700000000004</v>
      </c>
      <c r="F152" s="9">
        <v>1.8</v>
      </c>
      <c r="G152" s="10">
        <f t="shared" si="11"/>
        <v>0</v>
      </c>
      <c r="H152" s="11">
        <f>MIN(1,D152/25423.268)</f>
        <v>0</v>
      </c>
      <c r="I152" s="12">
        <v>3.4026433980776503E-2</v>
      </c>
      <c r="J152" s="9">
        <f t="shared" si="9"/>
        <v>35.289972000000006</v>
      </c>
      <c r="K152" s="9">
        <f t="shared" si="10"/>
        <v>1.0969357381293544E-8</v>
      </c>
    </row>
    <row r="153" spans="1:11" x14ac:dyDescent="0.25">
      <c r="A153" s="19" t="s">
        <v>14</v>
      </c>
      <c r="B153" s="20" t="s">
        <v>23</v>
      </c>
      <c r="C153" s="20" t="s">
        <v>72</v>
      </c>
      <c r="D153" s="21">
        <v>0</v>
      </c>
      <c r="E153" s="9">
        <v>1274.1110000000001</v>
      </c>
      <c r="F153" s="9">
        <v>1.8</v>
      </c>
      <c r="G153" s="10">
        <f t="shared" si="11"/>
        <v>0</v>
      </c>
      <c r="H153" s="11">
        <f>MIN(1,D153/72174.5249333333)</f>
        <v>0</v>
      </c>
      <c r="I153" s="12">
        <v>9.6598191378778397E-2</v>
      </c>
      <c r="J153" s="9">
        <f t="shared" si="9"/>
        <v>45.867996000000005</v>
      </c>
      <c r="K153" s="9">
        <f t="shared" si="10"/>
        <v>1.0911888902026822E-8</v>
      </c>
    </row>
    <row r="154" spans="1:11" x14ac:dyDescent="0.25">
      <c r="A154" s="15" t="s">
        <v>12</v>
      </c>
      <c r="B154" s="7" t="s">
        <v>23</v>
      </c>
      <c r="C154" s="7" t="s">
        <v>72</v>
      </c>
      <c r="D154" s="8">
        <v>4938.1074082082096</v>
      </c>
      <c r="E154" s="16">
        <v>2034.5139999999999</v>
      </c>
      <c r="F154" s="17">
        <f>IF(E154&gt;500,1.8,2)</f>
        <v>1.8</v>
      </c>
      <c r="G154" s="14">
        <f>ROUNDUP(D154/50,0)*F154*E154</f>
        <v>362550.39480000001</v>
      </c>
      <c r="H154" s="11">
        <f>MIN(1,D154/462796.099463209)</f>
        <v>1.067015779505457E-2</v>
      </c>
      <c r="I154" s="16">
        <v>0.61940506330444001</v>
      </c>
      <c r="J154" s="9">
        <f t="shared" si="9"/>
        <v>73.242503999999997</v>
      </c>
      <c r="K154" s="9">
        <f t="shared" si="10"/>
        <v>1.0819391507836843E-8</v>
      </c>
    </row>
    <row r="155" spans="1:11" x14ac:dyDescent="0.25">
      <c r="A155" s="19" t="s">
        <v>16</v>
      </c>
      <c r="B155" s="20" t="s">
        <v>30</v>
      </c>
      <c r="C155" s="20" t="s">
        <v>45</v>
      </c>
      <c r="D155" s="21">
        <v>0</v>
      </c>
      <c r="E155" s="9">
        <v>986.84100000000001</v>
      </c>
      <c r="F155" s="9">
        <v>1.8</v>
      </c>
      <c r="G155" s="10">
        <f>ROUNDUP(D155/50,0)*E155*F155</f>
        <v>0</v>
      </c>
      <c r="H155" s="11">
        <f>MIN(1,D155/25423.268)</f>
        <v>0</v>
      </c>
      <c r="I155" s="12">
        <v>3.4026433980776503E-2</v>
      </c>
      <c r="J155" s="9">
        <f t="shared" si="9"/>
        <v>35.526276000000003</v>
      </c>
      <c r="K155" s="9">
        <f t="shared" si="10"/>
        <v>1.068040445515894E-8</v>
      </c>
    </row>
    <row r="156" spans="1:11" x14ac:dyDescent="0.25">
      <c r="A156" s="15" t="s">
        <v>12</v>
      </c>
      <c r="B156" s="7" t="s">
        <v>23</v>
      </c>
      <c r="C156" s="7" t="s">
        <v>73</v>
      </c>
      <c r="D156" s="8">
        <v>45.569333333333297</v>
      </c>
      <c r="E156" s="16">
        <v>2045.546</v>
      </c>
      <c r="F156" s="17">
        <f>IF(E156&gt;500,1.8,2)</f>
        <v>1.8</v>
      </c>
      <c r="G156" s="14">
        <f>ROUNDUP(D156/50,0)*F156*E156</f>
        <v>3681.9828000000002</v>
      </c>
      <c r="H156" s="11">
        <f>MIN(1,D156/462796.099463209)</f>
        <v>9.846524935320017E-5</v>
      </c>
      <c r="I156" s="16">
        <v>0.61940506330444001</v>
      </c>
      <c r="J156" s="9">
        <f t="shared" si="9"/>
        <v>73.639656000000002</v>
      </c>
      <c r="K156" s="9">
        <f t="shared" si="10"/>
        <v>1.0532200839790498E-8</v>
      </c>
    </row>
    <row r="157" spans="1:11" x14ac:dyDescent="0.25">
      <c r="A157" s="19" t="s">
        <v>16</v>
      </c>
      <c r="B157" s="20" t="s">
        <v>18</v>
      </c>
      <c r="C157" s="20" t="s">
        <v>41</v>
      </c>
      <c r="D157" s="21">
        <v>0</v>
      </c>
      <c r="E157" s="9">
        <v>992.7</v>
      </c>
      <c r="F157" s="9">
        <v>1.8</v>
      </c>
      <c r="G157" s="10">
        <f>ROUNDUP(D157/50,0)*E157*F157</f>
        <v>0</v>
      </c>
      <c r="H157" s="11">
        <f>MIN(1,D157/25423.268)</f>
        <v>0</v>
      </c>
      <c r="I157" s="12">
        <v>3.4026433980776503E-2</v>
      </c>
      <c r="J157" s="9">
        <f t="shared" si="9"/>
        <v>35.737200000000001</v>
      </c>
      <c r="K157" s="9">
        <f t="shared" si="10"/>
        <v>1.0430481341826351E-8</v>
      </c>
    </row>
    <row r="158" spans="1:11" x14ac:dyDescent="0.25">
      <c r="A158" s="19" t="s">
        <v>14</v>
      </c>
      <c r="B158" s="20" t="s">
        <v>30</v>
      </c>
      <c r="C158" s="20" t="s">
        <v>45</v>
      </c>
      <c r="D158" s="21">
        <v>0</v>
      </c>
      <c r="E158" s="9">
        <v>1288.6659999999999</v>
      </c>
      <c r="F158" s="9">
        <v>1.8</v>
      </c>
      <c r="G158" s="10">
        <f>ROUNDUP(D158/50,0)*E158*F158</f>
        <v>0</v>
      </c>
      <c r="H158" s="11">
        <f>MIN(1,D158/72174.5249333333)</f>
        <v>0</v>
      </c>
      <c r="I158" s="12">
        <v>9.6598191378778397E-2</v>
      </c>
      <c r="J158" s="9">
        <f t="shared" si="9"/>
        <v>46.391975999999993</v>
      </c>
      <c r="K158" s="9">
        <f t="shared" si="10"/>
        <v>1.0427195475543498E-8</v>
      </c>
    </row>
    <row r="159" spans="1:11" x14ac:dyDescent="0.25">
      <c r="A159" s="19" t="s">
        <v>16</v>
      </c>
      <c r="B159" s="20" t="s">
        <v>18</v>
      </c>
      <c r="C159" s="20" t="s">
        <v>42</v>
      </c>
      <c r="D159" s="21">
        <v>0</v>
      </c>
      <c r="E159" s="9">
        <v>998.07899999999995</v>
      </c>
      <c r="F159" s="9">
        <v>1.8</v>
      </c>
      <c r="G159" s="10">
        <f>ROUNDUP(D159/50,0)*E159*F159</f>
        <v>0</v>
      </c>
      <c r="H159" s="11">
        <f>MIN(1,D159/25423.268)</f>
        <v>0</v>
      </c>
      <c r="I159" s="12">
        <v>3.4026433980776503E-2</v>
      </c>
      <c r="J159" s="9">
        <f t="shared" si="9"/>
        <v>35.930844</v>
      </c>
      <c r="K159" s="9">
        <f t="shared" si="10"/>
        <v>1.0207438366092622E-8</v>
      </c>
    </row>
    <row r="160" spans="1:11" x14ac:dyDescent="0.25">
      <c r="A160" s="25" t="s">
        <v>12</v>
      </c>
      <c r="B160" s="20" t="s">
        <v>53</v>
      </c>
      <c r="C160" s="20" t="s">
        <v>86</v>
      </c>
      <c r="D160" s="21">
        <v>0</v>
      </c>
      <c r="E160" s="16">
        <v>2062.8029999999999</v>
      </c>
      <c r="F160" s="17">
        <f>IF(E160&gt;500,1.8,2)</f>
        <v>1.8</v>
      </c>
      <c r="G160" s="14">
        <f>ROUNDUP(D160/50,0)*F160*E160</f>
        <v>0</v>
      </c>
      <c r="H160" s="11">
        <f>MIN(1,D160/462796.099463209)</f>
        <v>0</v>
      </c>
      <c r="I160" s="16">
        <v>0.61940506330444001</v>
      </c>
      <c r="J160" s="9">
        <f t="shared" si="9"/>
        <v>74.260908000000001</v>
      </c>
      <c r="K160" s="9">
        <f t="shared" si="10"/>
        <v>1.0183656339093595E-8</v>
      </c>
    </row>
    <row r="161" spans="1:11" x14ac:dyDescent="0.25">
      <c r="A161" s="19" t="s">
        <v>13</v>
      </c>
      <c r="B161" s="20" t="s">
        <v>69</v>
      </c>
      <c r="C161" s="20" t="s">
        <v>70</v>
      </c>
      <c r="D161" s="21">
        <v>0</v>
      </c>
      <c r="E161" s="9">
        <v>1447.2080000000001</v>
      </c>
      <c r="F161" s="9">
        <v>1.8</v>
      </c>
      <c r="G161" s="10">
        <f>ROUNDUP(D161/50,0)*E161*F161</f>
        <v>0</v>
      </c>
      <c r="H161" s="11">
        <f>MIN(1,D161/109701.878)</f>
        <v>0</v>
      </c>
      <c r="I161" s="12">
        <v>0.14682470048044899</v>
      </c>
      <c r="J161" s="9">
        <f t="shared" si="9"/>
        <v>52.099488000000001</v>
      </c>
      <c r="K161" s="9">
        <f t="shared" si="10"/>
        <v>9.96403642457824E-9</v>
      </c>
    </row>
    <row r="162" spans="1:11" x14ac:dyDescent="0.25">
      <c r="A162" s="19" t="s">
        <v>14</v>
      </c>
      <c r="B162" s="20" t="s">
        <v>30</v>
      </c>
      <c r="C162" s="20" t="s">
        <v>75</v>
      </c>
      <c r="D162" s="21">
        <v>0</v>
      </c>
      <c r="E162" s="9">
        <v>1303.6379999999999</v>
      </c>
      <c r="F162" s="9">
        <v>1.8</v>
      </c>
      <c r="G162" s="10">
        <f>ROUNDUP(D162/50,0)*E162*F162</f>
        <v>0</v>
      </c>
      <c r="H162" s="11">
        <f>MIN(1,D162/72174.5249333333)</f>
        <v>0</v>
      </c>
      <c r="I162" s="12">
        <v>9.6598191378778397E-2</v>
      </c>
      <c r="J162" s="9">
        <f t="shared" si="9"/>
        <v>46.930968</v>
      </c>
      <c r="K162" s="9">
        <f t="shared" si="10"/>
        <v>9.9563682485956548E-9</v>
      </c>
    </row>
    <row r="163" spans="1:11" x14ac:dyDescent="0.25">
      <c r="A163" s="25" t="s">
        <v>12</v>
      </c>
      <c r="B163" s="20" t="s">
        <v>53</v>
      </c>
      <c r="C163" s="20" t="s">
        <v>54</v>
      </c>
      <c r="D163" s="21">
        <v>0</v>
      </c>
      <c r="E163" s="16">
        <v>2079.8270000000002</v>
      </c>
      <c r="F163" s="17">
        <f>IF(E163&gt;500,1.8,2)</f>
        <v>1.8</v>
      </c>
      <c r="G163" s="14">
        <f>ROUNDUP(D163/50,0)*F163*E163</f>
        <v>0</v>
      </c>
      <c r="H163" s="11">
        <f>MIN(1,D163/462796.099463209)</f>
        <v>0</v>
      </c>
      <c r="I163" s="16">
        <v>0.61940506330444001</v>
      </c>
      <c r="J163" s="9">
        <f t="shared" si="9"/>
        <v>74.873772000000002</v>
      </c>
      <c r="K163" s="9">
        <f t="shared" si="10"/>
        <v>9.8543028455247327E-9</v>
      </c>
    </row>
    <row r="164" spans="1:11" x14ac:dyDescent="0.25">
      <c r="A164" s="25" t="s">
        <v>12</v>
      </c>
      <c r="B164" s="20" t="s">
        <v>23</v>
      </c>
      <c r="C164" s="20" t="s">
        <v>77</v>
      </c>
      <c r="D164" s="21">
        <v>0</v>
      </c>
      <c r="E164" s="16">
        <v>2082.2840000000001</v>
      </c>
      <c r="F164" s="17">
        <f>IF(E164&gt;500,1.8,2)</f>
        <v>1.8</v>
      </c>
      <c r="G164" s="14">
        <f>ROUNDUP(D164/50,0)*F164*E164</f>
        <v>0</v>
      </c>
      <c r="H164" s="11">
        <f>MIN(1,D164/462796.099463209)</f>
        <v>0</v>
      </c>
      <c r="I164" s="16">
        <v>0.61940506330444001</v>
      </c>
      <c r="J164" s="9">
        <f t="shared" si="9"/>
        <v>74.962224000000006</v>
      </c>
      <c r="K164" s="9">
        <f t="shared" si="10"/>
        <v>9.8078745923726195E-9</v>
      </c>
    </row>
    <row r="165" spans="1:11" x14ac:dyDescent="0.25">
      <c r="A165" s="15" t="s">
        <v>12</v>
      </c>
      <c r="B165" s="7" t="s">
        <v>23</v>
      </c>
      <c r="C165" s="7" t="s">
        <v>74</v>
      </c>
      <c r="D165" s="8">
        <v>10883.329461117501</v>
      </c>
      <c r="E165" s="16">
        <v>2088.0500000000002</v>
      </c>
      <c r="F165" s="17">
        <f>IF(E165&gt;500,1.8,2)</f>
        <v>1.8</v>
      </c>
      <c r="G165" s="14">
        <f>ROUNDUP(D165/50,0)*F165*E165</f>
        <v>819350.82000000018</v>
      </c>
      <c r="H165" s="11">
        <f>MIN(1,D165/462796.099463209)</f>
        <v>2.3516467562585183E-2</v>
      </c>
      <c r="I165" s="16">
        <v>0.61940506330444001</v>
      </c>
      <c r="J165" s="9">
        <f t="shared" si="9"/>
        <v>75.169800000000009</v>
      </c>
      <c r="K165" s="9">
        <f t="shared" si="10"/>
        <v>9.8140370078465191E-9</v>
      </c>
    </row>
    <row r="166" spans="1:11" x14ac:dyDescent="0.25">
      <c r="A166" s="19" t="s">
        <v>16</v>
      </c>
      <c r="B166" s="20" t="s">
        <v>18</v>
      </c>
      <c r="C166" s="20" t="s">
        <v>51</v>
      </c>
      <c r="D166" s="21">
        <v>0</v>
      </c>
      <c r="E166" s="9">
        <v>1010.553</v>
      </c>
      <c r="F166" s="9">
        <v>1.8</v>
      </c>
      <c r="G166" s="10">
        <f>ROUNDUP(D166/50,0)*E166*F166</f>
        <v>0</v>
      </c>
      <c r="H166" s="11">
        <f>MIN(1,D166/25423.268)</f>
        <v>0</v>
      </c>
      <c r="I166" s="12">
        <v>3.4026433980776503E-2</v>
      </c>
      <c r="J166" s="9">
        <f t="shared" si="9"/>
        <v>36.379908</v>
      </c>
      <c r="K166" s="9">
        <f t="shared" si="10"/>
        <v>9.7127018023728684E-9</v>
      </c>
    </row>
    <row r="167" spans="1:11" x14ac:dyDescent="0.25">
      <c r="A167" s="19" t="s">
        <v>13</v>
      </c>
      <c r="B167" s="20" t="s">
        <v>30</v>
      </c>
      <c r="C167" s="20" t="s">
        <v>84</v>
      </c>
      <c r="D167" s="21">
        <v>0</v>
      </c>
      <c r="E167" s="9">
        <v>1459.7429999999999</v>
      </c>
      <c r="F167" s="9">
        <v>1.8</v>
      </c>
      <c r="G167" s="10">
        <f>ROUNDUP(D167/50,0)*E167*F167</f>
        <v>0</v>
      </c>
      <c r="H167" s="11">
        <f>MIN(1,D167/109701.878)</f>
        <v>0</v>
      </c>
      <c r="I167" s="12">
        <v>0.14682470048044899</v>
      </c>
      <c r="J167" s="9">
        <f t="shared" si="9"/>
        <v>52.550748000000006</v>
      </c>
      <c r="K167" s="9">
        <f t="shared" si="10"/>
        <v>9.6261698312409863E-9</v>
      </c>
    </row>
    <row r="168" spans="1:11" x14ac:dyDescent="0.25">
      <c r="A168" s="19" t="s">
        <v>14</v>
      </c>
      <c r="B168" s="20" t="s">
        <v>23</v>
      </c>
      <c r="C168" s="20" t="s">
        <v>77</v>
      </c>
      <c r="D168" s="21">
        <v>0</v>
      </c>
      <c r="E168" s="9">
        <v>1317.6849999999999</v>
      </c>
      <c r="F168" s="9">
        <v>1.8</v>
      </c>
      <c r="G168" s="10">
        <f>ROUNDUP(D168/50,0)*E168*F168</f>
        <v>0</v>
      </c>
      <c r="H168" s="11">
        <f>MIN(1,D168/72174.5249333333)</f>
        <v>0</v>
      </c>
      <c r="I168" s="12">
        <v>9.6598191378778397E-2</v>
      </c>
      <c r="J168" s="9">
        <f t="shared" si="9"/>
        <v>47.436660000000003</v>
      </c>
      <c r="K168" s="9">
        <f t="shared" si="10"/>
        <v>9.538554992571482E-9</v>
      </c>
    </row>
    <row r="169" spans="1:11" x14ac:dyDescent="0.25">
      <c r="A169" s="25" t="s">
        <v>12</v>
      </c>
      <c r="B169" s="20" t="s">
        <v>53</v>
      </c>
      <c r="C169" s="20" t="s">
        <v>79</v>
      </c>
      <c r="D169" s="21">
        <v>0</v>
      </c>
      <c r="E169" s="16">
        <v>2100.1109999999999</v>
      </c>
      <c r="F169" s="17">
        <f>IF(E169&gt;500,1.8,2)</f>
        <v>1.8</v>
      </c>
      <c r="G169" s="14">
        <f>ROUNDUP(D169/50,0)*F169*E169</f>
        <v>0</v>
      </c>
      <c r="H169" s="11">
        <f>MIN(1,D169/462796.099463209)</f>
        <v>0</v>
      </c>
      <c r="I169" s="16">
        <v>0.61940506330444001</v>
      </c>
      <c r="J169" s="9">
        <f t="shared" si="9"/>
        <v>75.603995999999995</v>
      </c>
      <c r="K169" s="9">
        <f t="shared" si="10"/>
        <v>9.4790705073789682E-9</v>
      </c>
    </row>
    <row r="170" spans="1:11" x14ac:dyDescent="0.25">
      <c r="A170" s="25" t="s">
        <v>12</v>
      </c>
      <c r="B170" s="20" t="s">
        <v>23</v>
      </c>
      <c r="C170" s="20" t="s">
        <v>78</v>
      </c>
      <c r="D170" s="21">
        <v>0</v>
      </c>
      <c r="E170" s="16">
        <v>2108.2829999999999</v>
      </c>
      <c r="F170" s="17">
        <f>IF(E170&gt;500,1.8,2)</f>
        <v>1.8</v>
      </c>
      <c r="G170" s="14">
        <f>ROUNDUP(D170/50,0)*F170*E170</f>
        <v>0</v>
      </c>
      <c r="H170" s="11">
        <f>MIN(1,D170/462796.099463209)</f>
        <v>0</v>
      </c>
      <c r="I170" s="16">
        <v>0.61940506330444001</v>
      </c>
      <c r="J170" s="9">
        <f t="shared" si="9"/>
        <v>75.898188000000005</v>
      </c>
      <c r="K170" s="9">
        <f t="shared" si="10"/>
        <v>9.3329539927355031E-9</v>
      </c>
    </row>
    <row r="171" spans="1:11" x14ac:dyDescent="0.25">
      <c r="A171" s="25" t="s">
        <v>12</v>
      </c>
      <c r="B171" s="20" t="s">
        <v>23</v>
      </c>
      <c r="C171" s="20" t="s">
        <v>82</v>
      </c>
      <c r="D171" s="21">
        <v>0</v>
      </c>
      <c r="E171" s="16">
        <v>2119.098</v>
      </c>
      <c r="F171" s="17">
        <f>IF(E171&gt;500,1.8,2)</f>
        <v>1.8</v>
      </c>
      <c r="G171" s="14">
        <f>ROUNDUP(D171/50,0)*F171*E171</f>
        <v>0</v>
      </c>
      <c r="H171" s="11">
        <f>MIN(1,D171/462796.099463209)</f>
        <v>0</v>
      </c>
      <c r="I171" s="16">
        <v>0.61940506330444001</v>
      </c>
      <c r="J171" s="9">
        <f t="shared" si="9"/>
        <v>76.287528000000009</v>
      </c>
      <c r="K171" s="9">
        <f t="shared" si="10"/>
        <v>9.1438814335912547E-9</v>
      </c>
    </row>
    <row r="172" spans="1:11" x14ac:dyDescent="0.25">
      <c r="A172" s="19" t="s">
        <v>14</v>
      </c>
      <c r="B172" s="20" t="s">
        <v>23</v>
      </c>
      <c r="C172" s="20" t="s">
        <v>88</v>
      </c>
      <c r="D172" s="21">
        <v>1812.8948933333299</v>
      </c>
      <c r="E172" s="9">
        <v>1340.06</v>
      </c>
      <c r="F172" s="9">
        <v>1.8</v>
      </c>
      <c r="G172" s="10">
        <f>ROUNDUP(D172/50,0)*E172*F172</f>
        <v>89247.995999999999</v>
      </c>
      <c r="H172" s="11">
        <f>MIN(1,D172/72174.5249333333)</f>
        <v>2.5118210268898589E-2</v>
      </c>
      <c r="I172" s="12">
        <v>9.6598191378778397E-2</v>
      </c>
      <c r="J172" s="9">
        <f t="shared" si="9"/>
        <v>48.242160000000005</v>
      </c>
      <c r="K172" s="9">
        <f t="shared" si="10"/>
        <v>9.0292592067925682E-9</v>
      </c>
    </row>
    <row r="173" spans="1:11" x14ac:dyDescent="0.25">
      <c r="A173" s="25" t="s">
        <v>12</v>
      </c>
      <c r="B173" s="20" t="s">
        <v>23</v>
      </c>
      <c r="C173" s="20" t="s">
        <v>80</v>
      </c>
      <c r="D173" s="21">
        <v>1109.5413333333299</v>
      </c>
      <c r="E173" s="16">
        <v>2137.1129999999998</v>
      </c>
      <c r="F173" s="17">
        <f>IF(E173&gt;500,1.8,2)</f>
        <v>1.8</v>
      </c>
      <c r="G173" s="14">
        <f>ROUNDUP(D173/50,0)*F173*E173</f>
        <v>88476.478199999983</v>
      </c>
      <c r="H173" s="11">
        <f>MIN(1,D173/462796.099463209)</f>
        <v>2.3974733897288072E-3</v>
      </c>
      <c r="I173" s="16">
        <v>0.61940506330444001</v>
      </c>
      <c r="J173" s="9">
        <f t="shared" si="9"/>
        <v>76.936067999999992</v>
      </c>
      <c r="K173" s="9">
        <f t="shared" si="10"/>
        <v>8.8500372903153331E-9</v>
      </c>
    </row>
    <row r="174" spans="1:11" x14ac:dyDescent="0.25">
      <c r="A174" s="19" t="s">
        <v>16</v>
      </c>
      <c r="B174" s="20" t="s">
        <v>18</v>
      </c>
      <c r="C174" s="20" t="s">
        <v>46</v>
      </c>
      <c r="D174" s="21">
        <v>0</v>
      </c>
      <c r="E174" s="9">
        <v>1034.384</v>
      </c>
      <c r="F174" s="9">
        <v>1.8</v>
      </c>
      <c r="G174" s="10">
        <f>ROUNDUP(D174/50,0)*E174*F174</f>
        <v>0</v>
      </c>
      <c r="H174" s="11">
        <f>MIN(1,D174/25423.268)</f>
        <v>0</v>
      </c>
      <c r="I174" s="12">
        <v>3.4026433980776503E-2</v>
      </c>
      <c r="J174" s="9">
        <f t="shared" si="9"/>
        <v>37.237824000000003</v>
      </c>
      <c r="K174" s="9">
        <f t="shared" si="10"/>
        <v>8.8480844948972284E-9</v>
      </c>
    </row>
    <row r="175" spans="1:11" x14ac:dyDescent="0.25">
      <c r="A175" s="25" t="s">
        <v>12</v>
      </c>
      <c r="B175" s="20" t="s">
        <v>23</v>
      </c>
      <c r="C175" s="20" t="s">
        <v>81</v>
      </c>
      <c r="D175" s="21">
        <v>448.80886776727101</v>
      </c>
      <c r="E175" s="16">
        <v>2143.83</v>
      </c>
      <c r="F175" s="17">
        <f>IF(E175&gt;500,1.8,2)</f>
        <v>1.8</v>
      </c>
      <c r="G175" s="14">
        <f>ROUNDUP(D175/50,0)*F175*E175</f>
        <v>34730.045999999995</v>
      </c>
      <c r="H175" s="11">
        <f>MIN(1,D175/462796.099463209)</f>
        <v>9.6977668629411181E-4</v>
      </c>
      <c r="I175" s="16">
        <v>0.61940506330444001</v>
      </c>
      <c r="J175" s="9">
        <f t="shared" si="9"/>
        <v>77.177880000000002</v>
      </c>
      <c r="K175" s="9">
        <f t="shared" si="10"/>
        <v>8.7334112194863204E-9</v>
      </c>
    </row>
    <row r="176" spans="1:11" x14ac:dyDescent="0.25">
      <c r="A176" s="19" t="s">
        <v>16</v>
      </c>
      <c r="B176" s="20" t="s">
        <v>18</v>
      </c>
      <c r="C176" s="20" t="s">
        <v>49</v>
      </c>
      <c r="D176" s="21">
        <v>0</v>
      </c>
      <c r="E176" s="9">
        <v>1038.29</v>
      </c>
      <c r="F176" s="9">
        <v>1.8</v>
      </c>
      <c r="G176" s="10">
        <f t="shared" ref="G176:G189" si="12">ROUNDUP(D176/50,0)*E176*F176</f>
        <v>0</v>
      </c>
      <c r="H176" s="11">
        <f>MIN(1,D176/25423.268)</f>
        <v>0</v>
      </c>
      <c r="I176" s="12">
        <v>3.4026433980776503E-2</v>
      </c>
      <c r="J176" s="9">
        <f t="shared" si="9"/>
        <v>37.378439999999998</v>
      </c>
      <c r="K176" s="9">
        <f t="shared" si="10"/>
        <v>8.7156895629706614E-9</v>
      </c>
    </row>
    <row r="177" spans="1:11" x14ac:dyDescent="0.25">
      <c r="A177" s="19" t="s">
        <v>16</v>
      </c>
      <c r="B177" s="20" t="s">
        <v>53</v>
      </c>
      <c r="C177" s="20" t="s">
        <v>87</v>
      </c>
      <c r="D177" s="21">
        <v>0</v>
      </c>
      <c r="E177" s="9">
        <v>1038.9359999999999</v>
      </c>
      <c r="F177" s="9">
        <v>1.8</v>
      </c>
      <c r="G177" s="10">
        <f t="shared" si="12"/>
        <v>0</v>
      </c>
      <c r="H177" s="11">
        <f>MIN(1,D177/25423.268)</f>
        <v>0</v>
      </c>
      <c r="I177" s="12">
        <v>3.4026433980776503E-2</v>
      </c>
      <c r="J177" s="9">
        <f t="shared" si="9"/>
        <v>37.401695999999994</v>
      </c>
      <c r="K177" s="9">
        <f t="shared" si="10"/>
        <v>8.6940324587607604E-9</v>
      </c>
    </row>
    <row r="178" spans="1:11" x14ac:dyDescent="0.25">
      <c r="A178" s="19" t="s">
        <v>14</v>
      </c>
      <c r="B178" s="20" t="s">
        <v>23</v>
      </c>
      <c r="C178" s="20" t="s">
        <v>57</v>
      </c>
      <c r="D178" s="21">
        <v>0</v>
      </c>
      <c r="E178" s="9">
        <v>1349.8789999999999</v>
      </c>
      <c r="F178" s="9">
        <v>1.8</v>
      </c>
      <c r="G178" s="10">
        <f t="shared" si="12"/>
        <v>0</v>
      </c>
      <c r="H178" s="11">
        <f>MIN(1,D178/72174.5249333333)</f>
        <v>0</v>
      </c>
      <c r="I178" s="12">
        <v>9.6598191378778397E-2</v>
      </c>
      <c r="J178" s="9">
        <f t="shared" si="9"/>
        <v>48.595644</v>
      </c>
      <c r="K178" s="9">
        <f t="shared" si="10"/>
        <v>8.6606329309739114E-9</v>
      </c>
    </row>
    <row r="179" spans="1:11" x14ac:dyDescent="0.25">
      <c r="A179" s="19" t="s">
        <v>14</v>
      </c>
      <c r="B179" s="20" t="s">
        <v>30</v>
      </c>
      <c r="C179" s="20" t="s">
        <v>31</v>
      </c>
      <c r="D179" s="21">
        <v>0</v>
      </c>
      <c r="E179" s="9">
        <v>1352.3630000000001</v>
      </c>
      <c r="F179" s="9">
        <v>1.8</v>
      </c>
      <c r="G179" s="10">
        <f t="shared" si="12"/>
        <v>0</v>
      </c>
      <c r="H179" s="11">
        <f>MIN(1,D179/72174.5249333333)</f>
        <v>0</v>
      </c>
      <c r="I179" s="12">
        <v>9.6598191378778397E-2</v>
      </c>
      <c r="J179" s="9">
        <f t="shared" si="9"/>
        <v>48.685068000000001</v>
      </c>
      <c r="K179" s="9">
        <f t="shared" si="10"/>
        <v>8.5971771499981639E-9</v>
      </c>
    </row>
    <row r="180" spans="1:11" x14ac:dyDescent="0.25">
      <c r="A180" s="19" t="s">
        <v>14</v>
      </c>
      <c r="B180" s="20" t="s">
        <v>23</v>
      </c>
      <c r="C180" s="20" t="s">
        <v>78</v>
      </c>
      <c r="D180" s="21">
        <v>0</v>
      </c>
      <c r="E180" s="9">
        <v>1353.4169999999999</v>
      </c>
      <c r="F180" s="9">
        <v>1.8</v>
      </c>
      <c r="G180" s="10">
        <f t="shared" si="12"/>
        <v>0</v>
      </c>
      <c r="H180" s="11">
        <f>MIN(1,D180/72174.5249333333)</f>
        <v>0</v>
      </c>
      <c r="I180" s="12">
        <v>9.6598191378778397E-2</v>
      </c>
      <c r="J180" s="9">
        <f t="shared" si="9"/>
        <v>48.723011999999997</v>
      </c>
      <c r="K180" s="9">
        <f t="shared" si="10"/>
        <v>8.5704275375206352E-9</v>
      </c>
    </row>
    <row r="181" spans="1:11" x14ac:dyDescent="0.25">
      <c r="A181" s="19" t="s">
        <v>14</v>
      </c>
      <c r="B181" s="20" t="s">
        <v>23</v>
      </c>
      <c r="C181" s="20" t="s">
        <v>85</v>
      </c>
      <c r="D181" s="21">
        <v>3545.2386666666698</v>
      </c>
      <c r="E181" s="9">
        <v>1365.538</v>
      </c>
      <c r="F181" s="9">
        <v>1.8</v>
      </c>
      <c r="G181" s="10">
        <f t="shared" si="12"/>
        <v>174515.75640000001</v>
      </c>
      <c r="H181" s="11">
        <f>MIN(1,D181/72174.5249333333)</f>
        <v>4.9120360264807587E-2</v>
      </c>
      <c r="I181" s="12">
        <v>9.6598191378778397E-2</v>
      </c>
      <c r="J181" s="9">
        <f t="shared" si="9"/>
        <v>49.159368000000001</v>
      </c>
      <c r="K181" s="9">
        <f t="shared" si="10"/>
        <v>8.4732343082092475E-9</v>
      </c>
    </row>
    <row r="182" spans="1:11" x14ac:dyDescent="0.25">
      <c r="A182" s="19" t="s">
        <v>13</v>
      </c>
      <c r="B182" s="20" t="s">
        <v>30</v>
      </c>
      <c r="C182" s="20" t="s">
        <v>71</v>
      </c>
      <c r="D182" s="21">
        <v>0</v>
      </c>
      <c r="E182" s="9">
        <v>1509.25</v>
      </c>
      <c r="F182" s="9">
        <v>1.8</v>
      </c>
      <c r="G182" s="10">
        <f t="shared" si="12"/>
        <v>0</v>
      </c>
      <c r="H182" s="11">
        <f>MIN(1,D182/109701.878)</f>
        <v>0</v>
      </c>
      <c r="I182" s="12">
        <v>0.14682470048044899</v>
      </c>
      <c r="J182" s="9">
        <f t="shared" si="9"/>
        <v>54.332999999999998</v>
      </c>
      <c r="K182" s="9">
        <f t="shared" si="10"/>
        <v>8.4239229662469895E-9</v>
      </c>
    </row>
    <row r="183" spans="1:11" x14ac:dyDescent="0.25">
      <c r="A183" s="19" t="s">
        <v>16</v>
      </c>
      <c r="B183" s="20" t="s">
        <v>23</v>
      </c>
      <c r="C183" s="20" t="s">
        <v>57</v>
      </c>
      <c r="D183" s="21">
        <v>0</v>
      </c>
      <c r="E183" s="9">
        <v>1048.0999999999999</v>
      </c>
      <c r="F183" s="9">
        <v>1.8</v>
      </c>
      <c r="G183" s="10">
        <f t="shared" si="12"/>
        <v>0</v>
      </c>
      <c r="H183" s="11">
        <f>MIN(1,D183/25423.268)</f>
        <v>0</v>
      </c>
      <c r="I183" s="12">
        <v>3.4026433980776503E-2</v>
      </c>
      <c r="J183" s="9">
        <f t="shared" si="9"/>
        <v>37.7316</v>
      </c>
      <c r="K183" s="9">
        <f t="shared" si="10"/>
        <v>8.3939340776294242E-9</v>
      </c>
    </row>
    <row r="184" spans="1:11" x14ac:dyDescent="0.25">
      <c r="A184" s="19" t="s">
        <v>16</v>
      </c>
      <c r="B184" s="20" t="s">
        <v>30</v>
      </c>
      <c r="C184" s="20" t="s">
        <v>75</v>
      </c>
      <c r="D184" s="21">
        <v>0</v>
      </c>
      <c r="E184" s="9">
        <v>1048.19</v>
      </c>
      <c r="F184" s="9">
        <v>1.8</v>
      </c>
      <c r="G184" s="10">
        <f t="shared" si="12"/>
        <v>0</v>
      </c>
      <c r="H184" s="11">
        <f>MIN(1,D184/25423.268)</f>
        <v>0</v>
      </c>
      <c r="I184" s="12">
        <v>3.4026433980776503E-2</v>
      </c>
      <c r="J184" s="9">
        <f t="shared" si="9"/>
        <v>37.734840000000005</v>
      </c>
      <c r="K184" s="9">
        <f t="shared" si="10"/>
        <v>8.3910515590973766E-9</v>
      </c>
    </row>
    <row r="185" spans="1:11" x14ac:dyDescent="0.25">
      <c r="A185" s="19" t="s">
        <v>14</v>
      </c>
      <c r="B185" s="20" t="s">
        <v>23</v>
      </c>
      <c r="C185" s="20" t="s">
        <v>80</v>
      </c>
      <c r="D185" s="21">
        <v>1109.5413333333299</v>
      </c>
      <c r="E185" s="9">
        <v>1363.328</v>
      </c>
      <c r="F185" s="9">
        <v>1.8</v>
      </c>
      <c r="G185" s="10">
        <f t="shared" si="12"/>
        <v>56441.779199999997</v>
      </c>
      <c r="H185" s="11">
        <f>MIN(1,D185/72174.5249333333)</f>
        <v>1.5373032719760874E-2</v>
      </c>
      <c r="I185" s="12">
        <v>9.6598191378778397E-2</v>
      </c>
      <c r="J185" s="9">
        <f t="shared" si="9"/>
        <v>49.079808</v>
      </c>
      <c r="K185" s="9">
        <f t="shared" si="10"/>
        <v>8.38789453486893E-9</v>
      </c>
    </row>
    <row r="186" spans="1:11" x14ac:dyDescent="0.25">
      <c r="A186" s="19" t="s">
        <v>14</v>
      </c>
      <c r="B186" s="20" t="s">
        <v>53</v>
      </c>
      <c r="C186" s="20" t="s">
        <v>54</v>
      </c>
      <c r="D186" s="21">
        <v>0</v>
      </c>
      <c r="E186" s="9">
        <v>1361.6579999999999</v>
      </c>
      <c r="F186" s="9">
        <v>1.8</v>
      </c>
      <c r="G186" s="10">
        <f t="shared" si="12"/>
        <v>0</v>
      </c>
      <c r="H186" s="11">
        <f>MIN(1,D186/72174.5249333333)</f>
        <v>0</v>
      </c>
      <c r="I186" s="12">
        <v>9.6598191378778397E-2</v>
      </c>
      <c r="J186" s="9">
        <f t="shared" si="9"/>
        <v>49.019687999999995</v>
      </c>
      <c r="K186" s="9">
        <f t="shared" si="10"/>
        <v>8.3648244029203076E-9</v>
      </c>
    </row>
    <row r="187" spans="1:11" x14ac:dyDescent="0.25">
      <c r="A187" s="19" t="s">
        <v>16</v>
      </c>
      <c r="B187" s="20" t="s">
        <v>21</v>
      </c>
      <c r="C187" s="20" t="s">
        <v>52</v>
      </c>
      <c r="D187" s="21">
        <v>0</v>
      </c>
      <c r="E187" s="9">
        <v>1051.529</v>
      </c>
      <c r="F187" s="9">
        <v>1.8</v>
      </c>
      <c r="G187" s="10">
        <f t="shared" si="12"/>
        <v>0</v>
      </c>
      <c r="H187" s="11">
        <f>MIN(1,D187/25423.268)</f>
        <v>0</v>
      </c>
      <c r="I187" s="12">
        <v>3.4026433980776503E-2</v>
      </c>
      <c r="J187" s="9">
        <f t="shared" si="9"/>
        <v>37.855043999999999</v>
      </c>
      <c r="K187" s="9">
        <f t="shared" si="10"/>
        <v>8.2849791512660845E-9</v>
      </c>
    </row>
    <row r="188" spans="1:11" x14ac:dyDescent="0.25">
      <c r="A188" s="19" t="s">
        <v>14</v>
      </c>
      <c r="B188" s="20" t="s">
        <v>23</v>
      </c>
      <c r="C188" s="20" t="s">
        <v>68</v>
      </c>
      <c r="D188" s="21">
        <v>0</v>
      </c>
      <c r="E188" s="9">
        <v>1367.0630000000001</v>
      </c>
      <c r="F188" s="9">
        <v>1.8</v>
      </c>
      <c r="G188" s="10">
        <f t="shared" si="12"/>
        <v>0</v>
      </c>
      <c r="H188" s="11">
        <f>MIN(1,D188/72174.5249333333)</f>
        <v>0</v>
      </c>
      <c r="I188" s="12">
        <v>9.6598191378778397E-2</v>
      </c>
      <c r="J188" s="9">
        <f t="shared" si="9"/>
        <v>49.214268000000004</v>
      </c>
      <c r="K188" s="9">
        <f t="shared" si="10"/>
        <v>8.2333178124374699E-9</v>
      </c>
    </row>
    <row r="189" spans="1:11" x14ac:dyDescent="0.25">
      <c r="A189" s="19" t="s">
        <v>14</v>
      </c>
      <c r="B189" s="20" t="s">
        <v>23</v>
      </c>
      <c r="C189" s="20" t="s">
        <v>64</v>
      </c>
      <c r="D189" s="21">
        <v>0</v>
      </c>
      <c r="E189" s="9">
        <v>1367.0630000000001</v>
      </c>
      <c r="F189" s="9">
        <v>1.8</v>
      </c>
      <c r="G189" s="10">
        <f t="shared" si="12"/>
        <v>0</v>
      </c>
      <c r="H189" s="11">
        <f>MIN(1,D189/72174.5249333333)</f>
        <v>0</v>
      </c>
      <c r="I189" s="12">
        <v>9.6598191378778397E-2</v>
      </c>
      <c r="J189" s="9">
        <f t="shared" si="9"/>
        <v>49.214268000000004</v>
      </c>
      <c r="K189" s="9">
        <f t="shared" si="10"/>
        <v>8.2333178124374699E-9</v>
      </c>
    </row>
    <row r="190" spans="1:11" x14ac:dyDescent="0.25">
      <c r="A190" s="25" t="s">
        <v>12</v>
      </c>
      <c r="B190" s="20" t="s">
        <v>30</v>
      </c>
      <c r="C190" s="20" t="s">
        <v>84</v>
      </c>
      <c r="D190" s="21">
        <v>0</v>
      </c>
      <c r="E190" s="16">
        <v>2175.433</v>
      </c>
      <c r="F190" s="17">
        <f>IF(E190&gt;500,1.8,2)</f>
        <v>1.8</v>
      </c>
      <c r="G190" s="14">
        <f>ROUNDUP(D190/50,0)*F190*E190</f>
        <v>0</v>
      </c>
      <c r="H190" s="11">
        <f>MIN(1,D190/462796.099463209)</f>
        <v>0</v>
      </c>
      <c r="I190" s="16">
        <v>0.61940506330444001</v>
      </c>
      <c r="J190" s="9">
        <f t="shared" si="9"/>
        <v>78.315587999999991</v>
      </c>
      <c r="K190" s="9">
        <f t="shared" si="10"/>
        <v>8.2328822405717802E-9</v>
      </c>
    </row>
    <row r="191" spans="1:11" x14ac:dyDescent="0.25">
      <c r="A191" s="25" t="s">
        <v>12</v>
      </c>
      <c r="B191" s="20" t="s">
        <v>23</v>
      </c>
      <c r="C191" s="20" t="s">
        <v>83</v>
      </c>
      <c r="D191" s="21">
        <v>1042.53659123123</v>
      </c>
      <c r="E191" s="16">
        <v>2182.1239999999998</v>
      </c>
      <c r="F191" s="17">
        <f>IF(E191&gt;500,1.8,2)</f>
        <v>1.8</v>
      </c>
      <c r="G191" s="14">
        <f>ROUNDUP(D191/50,0)*F191*E191</f>
        <v>82484.287200000006</v>
      </c>
      <c r="H191" s="11">
        <f>MIN(1,D191/462796.099463209)</f>
        <v>2.252690963559231E-3</v>
      </c>
      <c r="I191" s="16">
        <v>0.61940506330444001</v>
      </c>
      <c r="J191" s="9">
        <f t="shared" si="9"/>
        <v>78.556463999999991</v>
      </c>
      <c r="K191" s="9">
        <f t="shared" si="10"/>
        <v>8.1415283403986206E-9</v>
      </c>
    </row>
    <row r="192" spans="1:11" x14ac:dyDescent="0.25">
      <c r="A192" s="19" t="s">
        <v>14</v>
      </c>
      <c r="B192" s="20" t="s">
        <v>18</v>
      </c>
      <c r="C192" s="20" t="s">
        <v>50</v>
      </c>
      <c r="D192" s="21">
        <v>0</v>
      </c>
      <c r="E192" s="9">
        <v>1378.037</v>
      </c>
      <c r="F192" s="9">
        <v>1.8</v>
      </c>
      <c r="G192" s="10">
        <f>ROUNDUP(D192/50,0)*E192*F192</f>
        <v>0</v>
      </c>
      <c r="H192" s="11">
        <f>MIN(1,D192/72174.5249333333)</f>
        <v>0</v>
      </c>
      <c r="I192" s="12">
        <v>9.6598191378778397E-2</v>
      </c>
      <c r="J192" s="9">
        <f t="shared" si="9"/>
        <v>49.609332000000002</v>
      </c>
      <c r="K192" s="9">
        <f t="shared" si="10"/>
        <v>7.9741698633274707E-9</v>
      </c>
    </row>
    <row r="193" spans="1:11" x14ac:dyDescent="0.25">
      <c r="A193" s="19" t="s">
        <v>14</v>
      </c>
      <c r="B193" s="20" t="s">
        <v>23</v>
      </c>
      <c r="C193" s="20" t="s">
        <v>74</v>
      </c>
      <c r="D193" s="21">
        <v>0</v>
      </c>
      <c r="E193" s="9">
        <v>1379.9010000000001</v>
      </c>
      <c r="F193" s="9">
        <v>1.8</v>
      </c>
      <c r="G193" s="10">
        <f>ROUNDUP(D193/50,0)*E193*F193</f>
        <v>0</v>
      </c>
      <c r="H193" s="11">
        <f>MIN(1,D193/72174.5249333333)</f>
        <v>0</v>
      </c>
      <c r="I193" s="12">
        <v>9.6598191378778397E-2</v>
      </c>
      <c r="J193" s="9">
        <f t="shared" si="9"/>
        <v>49.676436000000002</v>
      </c>
      <c r="K193" s="9">
        <f t="shared" si="10"/>
        <v>7.9311703666392432E-9</v>
      </c>
    </row>
    <row r="194" spans="1:11" x14ac:dyDescent="0.25">
      <c r="A194" s="25" t="s">
        <v>12</v>
      </c>
      <c r="B194" s="20" t="s">
        <v>23</v>
      </c>
      <c r="C194" s="20" t="s">
        <v>85</v>
      </c>
      <c r="D194" s="21">
        <v>3545.2386666666698</v>
      </c>
      <c r="E194" s="16">
        <v>2206.8359999999998</v>
      </c>
      <c r="F194" s="17">
        <f>IF(E194&gt;500,1.8,2)</f>
        <v>1.8</v>
      </c>
      <c r="G194" s="14">
        <f>ROUNDUP(D194/50,0)*F194*E194</f>
        <v>282033.64079999999</v>
      </c>
      <c r="H194" s="11">
        <f>MIN(1,D194/462796.099463209)</f>
        <v>7.6604765484815989E-3</v>
      </c>
      <c r="I194" s="16">
        <v>0.61940506330444001</v>
      </c>
      <c r="J194" s="9">
        <f t="shared" ref="J194:J257" si="13">F194*E194/50</f>
        <v>79.446095999999997</v>
      </c>
      <c r="K194" s="9">
        <f t="shared" ref="K194:K257" si="14">(1/(1+EXP(-H194))*I194)/(J194^4)</f>
        <v>7.8039553908874249E-9</v>
      </c>
    </row>
    <row r="195" spans="1:11" x14ac:dyDescent="0.25">
      <c r="A195" s="19" t="s">
        <v>16</v>
      </c>
      <c r="B195" s="20" t="s">
        <v>30</v>
      </c>
      <c r="C195" s="20" t="s">
        <v>62</v>
      </c>
      <c r="D195" s="21">
        <v>0</v>
      </c>
      <c r="E195" s="9">
        <v>1068.1569999999999</v>
      </c>
      <c r="F195" s="9">
        <v>1.8</v>
      </c>
      <c r="G195" s="10">
        <f t="shared" ref="G195:G205" si="15">ROUNDUP(D195/50,0)*E195*F195</f>
        <v>0</v>
      </c>
      <c r="H195" s="11">
        <f>MIN(1,D195/25423.268)</f>
        <v>0</v>
      </c>
      <c r="I195" s="12">
        <v>3.4026433980776503E-2</v>
      </c>
      <c r="J195" s="9">
        <f t="shared" si="13"/>
        <v>38.453651999999998</v>
      </c>
      <c r="K195" s="9">
        <f t="shared" si="14"/>
        <v>7.7810118084041161E-9</v>
      </c>
    </row>
    <row r="196" spans="1:11" x14ac:dyDescent="0.25">
      <c r="A196" s="19" t="s">
        <v>16</v>
      </c>
      <c r="B196" s="20" t="s">
        <v>21</v>
      </c>
      <c r="C196" s="20" t="s">
        <v>55</v>
      </c>
      <c r="D196" s="21">
        <v>0</v>
      </c>
      <c r="E196" s="9">
        <v>1080.222</v>
      </c>
      <c r="F196" s="9">
        <v>1.8</v>
      </c>
      <c r="G196" s="10">
        <f t="shared" si="15"/>
        <v>0</v>
      </c>
      <c r="H196" s="11">
        <f>MIN(1,D196/25423.268)</f>
        <v>0</v>
      </c>
      <c r="I196" s="12">
        <v>3.4026433980776503E-2</v>
      </c>
      <c r="J196" s="9">
        <f t="shared" si="13"/>
        <v>38.887991999999997</v>
      </c>
      <c r="K196" s="9">
        <f t="shared" si="14"/>
        <v>7.4391679943364758E-9</v>
      </c>
    </row>
    <row r="197" spans="1:11" x14ac:dyDescent="0.25">
      <c r="A197" s="19" t="s">
        <v>16</v>
      </c>
      <c r="B197" s="20" t="s">
        <v>21</v>
      </c>
      <c r="C197" s="20" t="s">
        <v>21</v>
      </c>
      <c r="D197" s="21">
        <v>0</v>
      </c>
      <c r="E197" s="9">
        <v>1080.402</v>
      </c>
      <c r="F197" s="9">
        <v>1.8</v>
      </c>
      <c r="G197" s="10">
        <f t="shared" si="15"/>
        <v>0</v>
      </c>
      <c r="H197" s="11">
        <f>MIN(1,D197/25423.268)</f>
        <v>0</v>
      </c>
      <c r="I197" s="12">
        <v>3.4026433980776503E-2</v>
      </c>
      <c r="J197" s="9">
        <f t="shared" si="13"/>
        <v>38.894472</v>
      </c>
      <c r="K197" s="9">
        <f t="shared" si="14"/>
        <v>7.4342116331370425E-9</v>
      </c>
    </row>
    <row r="198" spans="1:11" x14ac:dyDescent="0.25">
      <c r="A198" s="19" t="s">
        <v>13</v>
      </c>
      <c r="B198" s="20" t="s">
        <v>18</v>
      </c>
      <c r="C198" s="20" t="s">
        <v>25</v>
      </c>
      <c r="D198" s="21">
        <v>0</v>
      </c>
      <c r="E198" s="9">
        <v>1560.4760000000001</v>
      </c>
      <c r="F198" s="9">
        <v>1.8</v>
      </c>
      <c r="G198" s="10">
        <f t="shared" si="15"/>
        <v>0</v>
      </c>
      <c r="H198" s="11">
        <f>MIN(1,D198/109701.878)</f>
        <v>0</v>
      </c>
      <c r="I198" s="12">
        <v>0.14682470048044899</v>
      </c>
      <c r="J198" s="9">
        <f t="shared" si="13"/>
        <v>56.177136000000012</v>
      </c>
      <c r="K198" s="9">
        <f t="shared" si="14"/>
        <v>7.3710736448029059E-9</v>
      </c>
    </row>
    <row r="199" spans="1:11" x14ac:dyDescent="0.25">
      <c r="A199" s="19" t="s">
        <v>16</v>
      </c>
      <c r="B199" s="20" t="s">
        <v>21</v>
      </c>
      <c r="C199" s="20" t="s">
        <v>56</v>
      </c>
      <c r="D199" s="21">
        <v>0</v>
      </c>
      <c r="E199" s="9">
        <v>1083.7329999999999</v>
      </c>
      <c r="F199" s="9">
        <v>1.8</v>
      </c>
      <c r="G199" s="10">
        <f t="shared" si="15"/>
        <v>0</v>
      </c>
      <c r="H199" s="11">
        <f>MIN(1,D199/25423.268)</f>
        <v>0</v>
      </c>
      <c r="I199" s="12">
        <v>3.4026433980776503E-2</v>
      </c>
      <c r="J199" s="9">
        <f t="shared" si="13"/>
        <v>39.014387999999997</v>
      </c>
      <c r="K199" s="9">
        <f t="shared" si="14"/>
        <v>7.3432319456520561E-9</v>
      </c>
    </row>
    <row r="200" spans="1:11" x14ac:dyDescent="0.25">
      <c r="A200" s="19" t="s">
        <v>16</v>
      </c>
      <c r="B200" s="20" t="s">
        <v>23</v>
      </c>
      <c r="C200" s="20" t="s">
        <v>68</v>
      </c>
      <c r="D200" s="21">
        <v>0</v>
      </c>
      <c r="E200" s="9">
        <v>1088.329</v>
      </c>
      <c r="F200" s="9">
        <v>1.8</v>
      </c>
      <c r="G200" s="10">
        <f t="shared" si="15"/>
        <v>0</v>
      </c>
      <c r="H200" s="11">
        <f>MIN(1,D200/25423.268)</f>
        <v>0</v>
      </c>
      <c r="I200" s="12">
        <v>3.4026433980776503E-2</v>
      </c>
      <c r="J200" s="9">
        <f t="shared" si="13"/>
        <v>39.179843999999996</v>
      </c>
      <c r="K200" s="9">
        <f t="shared" si="14"/>
        <v>7.2199739612943574E-9</v>
      </c>
    </row>
    <row r="201" spans="1:11" x14ac:dyDescent="0.25">
      <c r="A201" s="19" t="s">
        <v>16</v>
      </c>
      <c r="B201" s="20" t="s">
        <v>23</v>
      </c>
      <c r="C201" s="20" t="s">
        <v>64</v>
      </c>
      <c r="D201" s="21">
        <v>0</v>
      </c>
      <c r="E201" s="9">
        <v>1088.329</v>
      </c>
      <c r="F201" s="9">
        <v>1.8</v>
      </c>
      <c r="G201" s="10">
        <f t="shared" si="15"/>
        <v>0</v>
      </c>
      <c r="H201" s="11">
        <f>MIN(1,D201/25423.268)</f>
        <v>0</v>
      </c>
      <c r="I201" s="12">
        <v>3.4026433980776503E-2</v>
      </c>
      <c r="J201" s="9">
        <f t="shared" si="13"/>
        <v>39.179843999999996</v>
      </c>
      <c r="K201" s="9">
        <f t="shared" si="14"/>
        <v>7.2199739612943574E-9</v>
      </c>
    </row>
    <row r="202" spans="1:11" x14ac:dyDescent="0.25">
      <c r="A202" s="19" t="s">
        <v>14</v>
      </c>
      <c r="B202" s="20" t="s">
        <v>21</v>
      </c>
      <c r="C202" s="20" t="s">
        <v>66</v>
      </c>
      <c r="D202" s="21">
        <v>0</v>
      </c>
      <c r="E202" s="9">
        <v>1414.373</v>
      </c>
      <c r="F202" s="9">
        <v>1.8</v>
      </c>
      <c r="G202" s="10">
        <f t="shared" si="15"/>
        <v>0</v>
      </c>
      <c r="H202" s="11">
        <f>MIN(1,D202/72174.5249333333)</f>
        <v>0</v>
      </c>
      <c r="I202" s="12">
        <v>9.6598191378778397E-2</v>
      </c>
      <c r="J202" s="9">
        <f t="shared" si="13"/>
        <v>50.917428000000001</v>
      </c>
      <c r="K202" s="9">
        <f t="shared" si="14"/>
        <v>7.1857676066114083E-9</v>
      </c>
    </row>
    <row r="203" spans="1:11" x14ac:dyDescent="0.25">
      <c r="A203" s="19" t="s">
        <v>16</v>
      </c>
      <c r="B203" s="20" t="s">
        <v>21</v>
      </c>
      <c r="C203" s="20" t="s">
        <v>59</v>
      </c>
      <c r="D203" s="21">
        <v>0</v>
      </c>
      <c r="E203" s="9">
        <v>1091.492</v>
      </c>
      <c r="F203" s="9">
        <v>1.8</v>
      </c>
      <c r="G203" s="10">
        <f t="shared" si="15"/>
        <v>0</v>
      </c>
      <c r="H203" s="11">
        <f>MIN(1,D203/25423.268)</f>
        <v>0</v>
      </c>
      <c r="I203" s="12">
        <v>3.4026433980776503E-2</v>
      </c>
      <c r="J203" s="9">
        <f t="shared" si="13"/>
        <v>39.293711999999999</v>
      </c>
      <c r="K203" s="9">
        <f t="shared" si="14"/>
        <v>7.1366469105536165E-9</v>
      </c>
    </row>
    <row r="204" spans="1:11" x14ac:dyDescent="0.25">
      <c r="A204" s="19" t="s">
        <v>14</v>
      </c>
      <c r="B204" s="20" t="s">
        <v>18</v>
      </c>
      <c r="C204" s="20" t="s">
        <v>43</v>
      </c>
      <c r="D204" s="21">
        <v>0</v>
      </c>
      <c r="E204" s="9">
        <v>1418.2460000000001</v>
      </c>
      <c r="F204" s="9">
        <v>1.8</v>
      </c>
      <c r="G204" s="10">
        <f t="shared" si="15"/>
        <v>0</v>
      </c>
      <c r="H204" s="11">
        <f>MIN(1,D204/72174.5249333333)</f>
        <v>0</v>
      </c>
      <c r="I204" s="12">
        <v>9.6598191378778397E-2</v>
      </c>
      <c r="J204" s="9">
        <f t="shared" si="13"/>
        <v>51.05685600000001</v>
      </c>
      <c r="K204" s="9">
        <f t="shared" si="14"/>
        <v>7.1075958802513202E-9</v>
      </c>
    </row>
    <row r="205" spans="1:11" x14ac:dyDescent="0.25">
      <c r="A205" s="19" t="s">
        <v>14</v>
      </c>
      <c r="B205" s="20" t="s">
        <v>21</v>
      </c>
      <c r="C205" s="20" t="s">
        <v>59</v>
      </c>
      <c r="D205" s="21">
        <v>0</v>
      </c>
      <c r="E205" s="9">
        <v>1421.7260000000001</v>
      </c>
      <c r="F205" s="9">
        <v>1.8</v>
      </c>
      <c r="G205" s="10">
        <f t="shared" si="15"/>
        <v>0</v>
      </c>
      <c r="H205" s="11">
        <f>MIN(1,D205/72174.5249333333)</f>
        <v>0</v>
      </c>
      <c r="I205" s="12">
        <v>9.6598191378778397E-2</v>
      </c>
      <c r="J205" s="9">
        <f t="shared" si="13"/>
        <v>51.182136000000007</v>
      </c>
      <c r="K205" s="9">
        <f t="shared" si="14"/>
        <v>7.0382610942826744E-9</v>
      </c>
    </row>
    <row r="206" spans="1:11" x14ac:dyDescent="0.25">
      <c r="A206" s="25" t="s">
        <v>12</v>
      </c>
      <c r="B206" s="20" t="s">
        <v>23</v>
      </c>
      <c r="C206" s="20" t="s">
        <v>88</v>
      </c>
      <c r="D206" s="21">
        <v>1812.8948933333299</v>
      </c>
      <c r="E206" s="16">
        <v>2270.41</v>
      </c>
      <c r="F206" s="17">
        <f>IF(E206&gt;500,1.8,2)</f>
        <v>1.8</v>
      </c>
      <c r="G206" s="14">
        <f>ROUNDUP(D206/50,0)*F206*E206</f>
        <v>151209.30600000001</v>
      </c>
      <c r="H206" s="11">
        <f>MIN(1,D206/462796.099463209)</f>
        <v>3.9172648504083819E-3</v>
      </c>
      <c r="I206" s="16">
        <v>0.61940506330444001</v>
      </c>
      <c r="J206" s="9">
        <f t="shared" si="13"/>
        <v>81.734759999999994</v>
      </c>
      <c r="K206" s="9">
        <f t="shared" si="14"/>
        <v>6.9529223431338744E-9</v>
      </c>
    </row>
    <row r="207" spans="1:11" x14ac:dyDescent="0.25">
      <c r="A207" s="19" t="s">
        <v>14</v>
      </c>
      <c r="B207" s="20" t="s">
        <v>18</v>
      </c>
      <c r="C207" s="20" t="s">
        <v>51</v>
      </c>
      <c r="D207" s="21">
        <v>0</v>
      </c>
      <c r="E207" s="9">
        <v>1427.2190000000001</v>
      </c>
      <c r="F207" s="9">
        <v>1.8</v>
      </c>
      <c r="G207" s="10">
        <f>ROUNDUP(D207/50,0)*E207*F207</f>
        <v>0</v>
      </c>
      <c r="H207" s="11">
        <f>MIN(1,D207/72174.5249333333)</f>
        <v>0</v>
      </c>
      <c r="I207" s="12">
        <v>9.6598191378778397E-2</v>
      </c>
      <c r="J207" s="9">
        <f t="shared" si="13"/>
        <v>51.379884000000004</v>
      </c>
      <c r="K207" s="9">
        <f t="shared" si="14"/>
        <v>6.9305311805545369E-9</v>
      </c>
    </row>
    <row r="208" spans="1:11" x14ac:dyDescent="0.25">
      <c r="A208" s="25" t="s">
        <v>12</v>
      </c>
      <c r="B208" s="20" t="s">
        <v>69</v>
      </c>
      <c r="C208" s="20" t="s">
        <v>70</v>
      </c>
      <c r="D208" s="21">
        <v>0</v>
      </c>
      <c r="E208" s="16">
        <v>2272.5549999999998</v>
      </c>
      <c r="F208" s="17">
        <f>IF(E208&gt;500,1.8,2)</f>
        <v>1.8</v>
      </c>
      <c r="G208" s="14">
        <f>ROUNDUP(D208/50,0)*F208*E208</f>
        <v>0</v>
      </c>
      <c r="H208" s="11">
        <f>MIN(1,D208/462796.099463209)</f>
        <v>0</v>
      </c>
      <c r="I208" s="16">
        <v>0.61940506330444001</v>
      </c>
      <c r="J208" s="9">
        <f t="shared" si="13"/>
        <v>81.811979999999991</v>
      </c>
      <c r="K208" s="9">
        <f t="shared" si="14"/>
        <v>6.9131684847620555E-9</v>
      </c>
    </row>
    <row r="209" spans="1:11" x14ac:dyDescent="0.25">
      <c r="A209" s="19" t="s">
        <v>14</v>
      </c>
      <c r="B209" s="20" t="s">
        <v>21</v>
      </c>
      <c r="C209" s="20" t="s">
        <v>55</v>
      </c>
      <c r="D209" s="21">
        <v>0</v>
      </c>
      <c r="E209" s="9">
        <v>1432.221</v>
      </c>
      <c r="F209" s="9">
        <v>1.8</v>
      </c>
      <c r="G209" s="10">
        <f>ROUNDUP(D209/50,0)*E209*F209</f>
        <v>0</v>
      </c>
      <c r="H209" s="11">
        <f>MIN(1,D209/72174.5249333333)</f>
        <v>0</v>
      </c>
      <c r="I209" s="12">
        <v>9.6598191378778397E-2</v>
      </c>
      <c r="J209" s="9">
        <f t="shared" si="13"/>
        <v>51.559956</v>
      </c>
      <c r="K209" s="9">
        <f t="shared" si="14"/>
        <v>6.8342183032047238E-9</v>
      </c>
    </row>
    <row r="210" spans="1:11" x14ac:dyDescent="0.25">
      <c r="A210" s="19" t="s">
        <v>16</v>
      </c>
      <c r="B210" s="20" t="s">
        <v>30</v>
      </c>
      <c r="C210" s="20" t="s">
        <v>84</v>
      </c>
      <c r="D210" s="21">
        <v>0</v>
      </c>
      <c r="E210" s="9">
        <v>1104.816</v>
      </c>
      <c r="F210" s="9">
        <v>1.8</v>
      </c>
      <c r="G210" s="10">
        <f>ROUNDUP(D210/50,0)*E210*F210</f>
        <v>0</v>
      </c>
      <c r="H210" s="11">
        <f>MIN(1,D210/25423.268)</f>
        <v>0</v>
      </c>
      <c r="I210" s="12">
        <v>3.4026433980776503E-2</v>
      </c>
      <c r="J210" s="9">
        <f t="shared" si="13"/>
        <v>39.773376000000006</v>
      </c>
      <c r="K210" s="9">
        <f t="shared" si="14"/>
        <v>6.7985550372264932E-9</v>
      </c>
    </row>
    <row r="211" spans="1:11" x14ac:dyDescent="0.25">
      <c r="A211" s="19" t="s">
        <v>14</v>
      </c>
      <c r="B211" s="20" t="s">
        <v>21</v>
      </c>
      <c r="C211" s="20" t="s">
        <v>63</v>
      </c>
      <c r="D211" s="21">
        <v>0</v>
      </c>
      <c r="E211" s="9">
        <v>1436.018</v>
      </c>
      <c r="F211" s="9">
        <v>1.8</v>
      </c>
      <c r="G211" s="10">
        <f>ROUNDUP(D211/50,0)*E211*F211</f>
        <v>0</v>
      </c>
      <c r="H211" s="11">
        <f>MIN(1,D211/72174.5249333333)</f>
        <v>0</v>
      </c>
      <c r="I211" s="12">
        <v>9.6598191378778397E-2</v>
      </c>
      <c r="J211" s="9">
        <f t="shared" si="13"/>
        <v>51.696648000000003</v>
      </c>
      <c r="K211" s="9">
        <f t="shared" si="14"/>
        <v>6.7622225822284285E-9</v>
      </c>
    </row>
    <row r="212" spans="1:11" x14ac:dyDescent="0.25">
      <c r="A212" s="19" t="s">
        <v>16</v>
      </c>
      <c r="B212" s="20" t="s">
        <v>21</v>
      </c>
      <c r="C212" s="20" t="s">
        <v>60</v>
      </c>
      <c r="D212" s="21">
        <v>0</v>
      </c>
      <c r="E212" s="9">
        <v>1109.2360000000001</v>
      </c>
      <c r="F212" s="9">
        <v>1.8</v>
      </c>
      <c r="G212" s="10">
        <f>ROUNDUP(D212/50,0)*E212*F212</f>
        <v>0</v>
      </c>
      <c r="H212" s="11">
        <f>MIN(1,D212/25423.268)</f>
        <v>0</v>
      </c>
      <c r="I212" s="12">
        <v>3.4026433980776503E-2</v>
      </c>
      <c r="J212" s="9">
        <f t="shared" si="13"/>
        <v>39.932496000000008</v>
      </c>
      <c r="K212" s="9">
        <f t="shared" si="14"/>
        <v>6.6908395257676061E-9</v>
      </c>
    </row>
    <row r="213" spans="1:11" x14ac:dyDescent="0.25">
      <c r="A213" s="19" t="s">
        <v>14</v>
      </c>
      <c r="B213" s="20" t="s">
        <v>21</v>
      </c>
      <c r="C213" s="20" t="s">
        <v>61</v>
      </c>
      <c r="D213" s="21">
        <v>0</v>
      </c>
      <c r="E213" s="9">
        <v>1440.817</v>
      </c>
      <c r="F213" s="9">
        <v>1.8</v>
      </c>
      <c r="G213" s="10">
        <f>ROUNDUP(D213/50,0)*E213*F213</f>
        <v>0</v>
      </c>
      <c r="H213" s="11">
        <f>MIN(1,D213/72174.5249333333)</f>
        <v>0</v>
      </c>
      <c r="I213" s="12">
        <v>9.6598191378778397E-2</v>
      </c>
      <c r="J213" s="9">
        <f t="shared" si="13"/>
        <v>51.869412000000004</v>
      </c>
      <c r="K213" s="9">
        <f t="shared" si="14"/>
        <v>6.6725786311873363E-9</v>
      </c>
    </row>
    <row r="214" spans="1:11" x14ac:dyDescent="0.25">
      <c r="A214" s="25" t="s">
        <v>12</v>
      </c>
      <c r="B214" s="20" t="s">
        <v>23</v>
      </c>
      <c r="C214" s="20" t="s">
        <v>89</v>
      </c>
      <c r="D214" s="21">
        <v>0</v>
      </c>
      <c r="E214" s="16">
        <v>2293.951</v>
      </c>
      <c r="F214" s="17">
        <f>IF(E214&gt;500,1.8,2)</f>
        <v>1.8</v>
      </c>
      <c r="G214" s="14">
        <f>ROUNDUP(D214/50,0)*F214*E214</f>
        <v>0</v>
      </c>
      <c r="H214" s="11">
        <f>MIN(1,D214/462796.099463209)</f>
        <v>0</v>
      </c>
      <c r="I214" s="16">
        <v>0.61940506330444001</v>
      </c>
      <c r="J214" s="9">
        <f t="shared" si="13"/>
        <v>82.582236000000009</v>
      </c>
      <c r="K214" s="9">
        <f t="shared" si="14"/>
        <v>6.6588342519002237E-9</v>
      </c>
    </row>
    <row r="215" spans="1:11" x14ac:dyDescent="0.25">
      <c r="A215" s="19" t="s">
        <v>14</v>
      </c>
      <c r="B215" s="20" t="s">
        <v>21</v>
      </c>
      <c r="C215" s="20" t="s">
        <v>56</v>
      </c>
      <c r="D215" s="21">
        <v>0</v>
      </c>
      <c r="E215" s="9">
        <v>1442.559</v>
      </c>
      <c r="F215" s="9">
        <v>1.8</v>
      </c>
      <c r="G215" s="10">
        <f t="shared" ref="G215:G227" si="16">ROUNDUP(D215/50,0)*E215*F215</f>
        <v>0</v>
      </c>
      <c r="H215" s="11">
        <f>MIN(1,D215/72174.5249333333)</f>
        <v>0</v>
      </c>
      <c r="I215" s="12">
        <v>9.6598191378778397E-2</v>
      </c>
      <c r="J215" s="9">
        <f t="shared" si="13"/>
        <v>51.932124000000002</v>
      </c>
      <c r="K215" s="9">
        <f t="shared" si="14"/>
        <v>6.6404063753906802E-9</v>
      </c>
    </row>
    <row r="216" spans="1:11" x14ac:dyDescent="0.25">
      <c r="A216" s="19" t="s">
        <v>16</v>
      </c>
      <c r="B216" s="20" t="s">
        <v>21</v>
      </c>
      <c r="C216" s="20" t="s">
        <v>61</v>
      </c>
      <c r="D216" s="21">
        <v>0</v>
      </c>
      <c r="E216" s="9">
        <v>1115.191</v>
      </c>
      <c r="F216" s="9">
        <v>1.8</v>
      </c>
      <c r="G216" s="10">
        <f t="shared" si="16"/>
        <v>0</v>
      </c>
      <c r="H216" s="11">
        <f>MIN(1,D216/25423.268)</f>
        <v>0</v>
      </c>
      <c r="I216" s="12">
        <v>3.4026433980776503E-2</v>
      </c>
      <c r="J216" s="9">
        <f t="shared" si="13"/>
        <v>40.146875999999999</v>
      </c>
      <c r="K216" s="9">
        <f t="shared" si="14"/>
        <v>6.5490667159763179E-9</v>
      </c>
    </row>
    <row r="217" spans="1:11" x14ac:dyDescent="0.25">
      <c r="A217" s="19" t="s">
        <v>14</v>
      </c>
      <c r="B217" s="20" t="s">
        <v>18</v>
      </c>
      <c r="C217" s="20" t="s">
        <v>28</v>
      </c>
      <c r="D217" s="21">
        <v>0</v>
      </c>
      <c r="E217" s="9">
        <v>1449.616</v>
      </c>
      <c r="F217" s="9">
        <v>1.8</v>
      </c>
      <c r="G217" s="10">
        <f t="shared" si="16"/>
        <v>0</v>
      </c>
      <c r="H217" s="11">
        <f>MIN(1,D217/72174.5249333333)</f>
        <v>0</v>
      </c>
      <c r="I217" s="12">
        <v>9.6598191378778397E-2</v>
      </c>
      <c r="J217" s="9">
        <f t="shared" si="13"/>
        <v>52.186176000000003</v>
      </c>
      <c r="K217" s="9">
        <f t="shared" si="14"/>
        <v>6.5120406222616789E-9</v>
      </c>
    </row>
    <row r="218" spans="1:11" x14ac:dyDescent="0.25">
      <c r="A218" s="19" t="s">
        <v>14</v>
      </c>
      <c r="B218" s="20" t="s">
        <v>23</v>
      </c>
      <c r="C218" s="20" t="s">
        <v>83</v>
      </c>
      <c r="D218" s="21">
        <v>1042.53659123123</v>
      </c>
      <c r="E218" s="9">
        <v>1453.836</v>
      </c>
      <c r="F218" s="9">
        <v>1.8</v>
      </c>
      <c r="G218" s="10">
        <f t="shared" si="16"/>
        <v>54955.000800000002</v>
      </c>
      <c r="H218" s="11">
        <f>MIN(1,D218/72174.5249333333)</f>
        <v>1.444466163364716E-2</v>
      </c>
      <c r="I218" s="12">
        <v>9.6598191378778397E-2</v>
      </c>
      <c r="J218" s="9">
        <f t="shared" si="13"/>
        <v>52.338096000000007</v>
      </c>
      <c r="K218" s="9">
        <f t="shared" si="14"/>
        <v>6.4832476802573333E-9</v>
      </c>
    </row>
    <row r="219" spans="1:11" x14ac:dyDescent="0.25">
      <c r="A219" s="19" t="s">
        <v>14</v>
      </c>
      <c r="B219" s="20" t="s">
        <v>18</v>
      </c>
      <c r="C219" s="20" t="s">
        <v>29</v>
      </c>
      <c r="D219" s="21">
        <v>0</v>
      </c>
      <c r="E219" s="9">
        <v>1451.558</v>
      </c>
      <c r="F219" s="9">
        <v>1.8</v>
      </c>
      <c r="G219" s="10">
        <f t="shared" si="16"/>
        <v>0</v>
      </c>
      <c r="H219" s="11">
        <f>MIN(1,D219/72174.5249333333)</f>
        <v>0</v>
      </c>
      <c r="I219" s="12">
        <v>9.6598191378778397E-2</v>
      </c>
      <c r="J219" s="9">
        <f t="shared" si="13"/>
        <v>52.256087999999998</v>
      </c>
      <c r="K219" s="9">
        <f t="shared" si="14"/>
        <v>6.4772613667618817E-9</v>
      </c>
    </row>
    <row r="220" spans="1:11" x14ac:dyDescent="0.25">
      <c r="A220" s="19" t="s">
        <v>14</v>
      </c>
      <c r="B220" s="20" t="s">
        <v>18</v>
      </c>
      <c r="C220" s="20" t="s">
        <v>33</v>
      </c>
      <c r="D220" s="21">
        <v>0</v>
      </c>
      <c r="E220" s="9">
        <v>1453.692</v>
      </c>
      <c r="F220" s="9">
        <v>1.8</v>
      </c>
      <c r="G220" s="10">
        <f t="shared" si="16"/>
        <v>0</v>
      </c>
      <c r="H220" s="11">
        <f>MIN(1,D220/72174.5249333333)</f>
        <v>0</v>
      </c>
      <c r="I220" s="12">
        <v>9.6598191378778397E-2</v>
      </c>
      <c r="J220" s="9">
        <f t="shared" si="13"/>
        <v>52.332912000000007</v>
      </c>
      <c r="K220" s="9">
        <f t="shared" si="14"/>
        <v>6.4393109103390955E-9</v>
      </c>
    </row>
    <row r="221" spans="1:11" x14ac:dyDescent="0.25">
      <c r="A221" s="19" t="s">
        <v>16</v>
      </c>
      <c r="B221" s="20" t="s">
        <v>21</v>
      </c>
      <c r="C221" s="20" t="s">
        <v>66</v>
      </c>
      <c r="D221" s="21">
        <v>0</v>
      </c>
      <c r="E221" s="9">
        <v>1121.3109999999999</v>
      </c>
      <c r="F221" s="9">
        <v>1.8</v>
      </c>
      <c r="G221" s="10">
        <f t="shared" si="16"/>
        <v>0</v>
      </c>
      <c r="H221" s="11">
        <f>MIN(1,D221/25423.268)</f>
        <v>0</v>
      </c>
      <c r="I221" s="12">
        <v>3.4026433980776503E-2</v>
      </c>
      <c r="J221" s="9">
        <f t="shared" si="13"/>
        <v>40.367196</v>
      </c>
      <c r="K221" s="9">
        <f t="shared" si="14"/>
        <v>6.407256461804241E-9</v>
      </c>
    </row>
    <row r="222" spans="1:11" x14ac:dyDescent="0.25">
      <c r="A222" s="19" t="s">
        <v>16</v>
      </c>
      <c r="B222" s="20" t="s">
        <v>21</v>
      </c>
      <c r="C222" s="20" t="s">
        <v>63</v>
      </c>
      <c r="D222" s="21">
        <v>0</v>
      </c>
      <c r="E222" s="9">
        <v>1121.4580000000001</v>
      </c>
      <c r="F222" s="9">
        <v>1.8</v>
      </c>
      <c r="G222" s="10">
        <f t="shared" si="16"/>
        <v>0</v>
      </c>
      <c r="H222" s="11">
        <f>MIN(1,D222/25423.268)</f>
        <v>0</v>
      </c>
      <c r="I222" s="12">
        <v>3.4026433980776503E-2</v>
      </c>
      <c r="J222" s="9">
        <f t="shared" si="13"/>
        <v>40.372488000000004</v>
      </c>
      <c r="K222" s="9">
        <f t="shared" si="14"/>
        <v>6.403897685899523E-9</v>
      </c>
    </row>
    <row r="223" spans="1:11" x14ac:dyDescent="0.25">
      <c r="A223" s="19" t="s">
        <v>14</v>
      </c>
      <c r="B223" s="20" t="s">
        <v>21</v>
      </c>
      <c r="C223" s="20" t="s">
        <v>21</v>
      </c>
      <c r="D223" s="21">
        <v>0</v>
      </c>
      <c r="E223" s="9">
        <v>1456.8530000000001</v>
      </c>
      <c r="F223" s="9">
        <v>1.8</v>
      </c>
      <c r="G223" s="10">
        <f t="shared" si="16"/>
        <v>0</v>
      </c>
      <c r="H223" s="11">
        <f>MIN(1,D223/72174.5249333333)</f>
        <v>0</v>
      </c>
      <c r="I223" s="12">
        <v>9.6598191378778397E-2</v>
      </c>
      <c r="J223" s="9">
        <f t="shared" si="13"/>
        <v>52.446708000000008</v>
      </c>
      <c r="K223" s="9">
        <f t="shared" si="14"/>
        <v>6.3836058778821586E-9</v>
      </c>
    </row>
    <row r="224" spans="1:11" x14ac:dyDescent="0.25">
      <c r="A224" s="19" t="s">
        <v>14</v>
      </c>
      <c r="B224" s="20" t="s">
        <v>18</v>
      </c>
      <c r="C224" s="20" t="s">
        <v>32</v>
      </c>
      <c r="D224" s="21">
        <v>0</v>
      </c>
      <c r="E224" s="9">
        <v>1457.8219999999999</v>
      </c>
      <c r="F224" s="9">
        <v>1.8</v>
      </c>
      <c r="G224" s="10">
        <f t="shared" si="16"/>
        <v>0</v>
      </c>
      <c r="H224" s="11">
        <f>MIN(1,D224/72174.5249333333)</f>
        <v>0</v>
      </c>
      <c r="I224" s="12">
        <v>9.6598191378778397E-2</v>
      </c>
      <c r="J224" s="9">
        <f t="shared" si="13"/>
        <v>52.481591999999999</v>
      </c>
      <c r="K224" s="9">
        <f t="shared" si="14"/>
        <v>6.3666503114198299E-9</v>
      </c>
    </row>
    <row r="225" spans="1:11" x14ac:dyDescent="0.25">
      <c r="A225" s="19" t="s">
        <v>16</v>
      </c>
      <c r="B225" s="20" t="s">
        <v>53</v>
      </c>
      <c r="C225" s="20" t="s">
        <v>86</v>
      </c>
      <c r="D225" s="21">
        <v>0</v>
      </c>
      <c r="E225" s="9">
        <v>1123.6369999999999</v>
      </c>
      <c r="F225" s="9">
        <v>1.8</v>
      </c>
      <c r="G225" s="10">
        <f t="shared" si="16"/>
        <v>0</v>
      </c>
      <c r="H225" s="11">
        <f>MIN(1,D225/25423.268)</f>
        <v>0</v>
      </c>
      <c r="I225" s="12">
        <v>3.4026433980776503E-2</v>
      </c>
      <c r="J225" s="9">
        <f t="shared" si="13"/>
        <v>40.450931999999995</v>
      </c>
      <c r="K225" s="9">
        <f t="shared" si="14"/>
        <v>6.3543672591185452E-9</v>
      </c>
    </row>
    <row r="226" spans="1:11" x14ac:dyDescent="0.25">
      <c r="A226" s="19" t="s">
        <v>14</v>
      </c>
      <c r="B226" s="20" t="s">
        <v>18</v>
      </c>
      <c r="C226" s="20" t="s">
        <v>49</v>
      </c>
      <c r="D226" s="21">
        <v>0</v>
      </c>
      <c r="E226" s="9">
        <v>1459.876</v>
      </c>
      <c r="F226" s="9">
        <v>1.8</v>
      </c>
      <c r="G226" s="10">
        <f t="shared" si="16"/>
        <v>0</v>
      </c>
      <c r="H226" s="11">
        <f>MIN(1,D226/72174.5249333333)</f>
        <v>0</v>
      </c>
      <c r="I226" s="12">
        <v>9.6598191378778397E-2</v>
      </c>
      <c r="J226" s="9">
        <f t="shared" si="13"/>
        <v>52.555536000000004</v>
      </c>
      <c r="K226" s="9">
        <f t="shared" si="14"/>
        <v>6.3308951458845029E-9</v>
      </c>
    </row>
    <row r="227" spans="1:11" x14ac:dyDescent="0.25">
      <c r="A227" s="19" t="s">
        <v>16</v>
      </c>
      <c r="B227" s="20" t="s">
        <v>23</v>
      </c>
      <c r="C227" s="20" t="s">
        <v>72</v>
      </c>
      <c r="D227" s="21">
        <v>0</v>
      </c>
      <c r="E227" s="9">
        <v>1125.4570000000001</v>
      </c>
      <c r="F227" s="9">
        <v>1.8</v>
      </c>
      <c r="G227" s="10">
        <f t="shared" si="16"/>
        <v>0</v>
      </c>
      <c r="H227" s="11">
        <f>MIN(1,D227/25423.268)</f>
        <v>0</v>
      </c>
      <c r="I227" s="12">
        <v>3.4026433980776503E-2</v>
      </c>
      <c r="J227" s="9">
        <f t="shared" si="13"/>
        <v>40.516452000000001</v>
      </c>
      <c r="K227" s="9">
        <f t="shared" si="14"/>
        <v>6.3133637351686286E-9</v>
      </c>
    </row>
    <row r="228" spans="1:11" x14ac:dyDescent="0.25">
      <c r="A228" s="25" t="s">
        <v>12</v>
      </c>
      <c r="B228" s="20" t="s">
        <v>23</v>
      </c>
      <c r="C228" s="20" t="s">
        <v>90</v>
      </c>
      <c r="D228" s="21">
        <v>0</v>
      </c>
      <c r="E228" s="16">
        <v>2324.9369999999999</v>
      </c>
      <c r="F228" s="17">
        <f>IF(E228&gt;500,1.8,2)</f>
        <v>1.8</v>
      </c>
      <c r="G228" s="14">
        <f>ROUNDUP(D228/50,0)*F228*E228</f>
        <v>0</v>
      </c>
      <c r="H228" s="11">
        <f>MIN(1,D228/462796.099463209)</f>
        <v>0</v>
      </c>
      <c r="I228" s="16">
        <v>0.61940506330444001</v>
      </c>
      <c r="J228" s="9">
        <f t="shared" si="13"/>
        <v>83.697732000000002</v>
      </c>
      <c r="K228" s="9">
        <f t="shared" si="14"/>
        <v>6.3108810729911513E-9</v>
      </c>
    </row>
    <row r="229" spans="1:11" x14ac:dyDescent="0.25">
      <c r="A229" s="25" t="s">
        <v>12</v>
      </c>
      <c r="B229" s="20" t="s">
        <v>23</v>
      </c>
      <c r="C229" s="20" t="s">
        <v>91</v>
      </c>
      <c r="D229" s="21">
        <v>4.8471799999999998</v>
      </c>
      <c r="E229" s="16">
        <v>2325.1410000000001</v>
      </c>
      <c r="F229" s="17">
        <f>IF(E229&gt;500,1.8,2)</f>
        <v>1.8</v>
      </c>
      <c r="G229" s="14">
        <f>ROUNDUP(D229/50,0)*F229*E229</f>
        <v>4185.2538000000004</v>
      </c>
      <c r="H229" s="11">
        <f>MIN(1,D229/462796.099463209)</f>
        <v>1.0473683779146322E-5</v>
      </c>
      <c r="I229" s="16">
        <v>0.61940506330444001</v>
      </c>
      <c r="J229" s="9">
        <f t="shared" si="13"/>
        <v>83.705076000000005</v>
      </c>
      <c r="K229" s="9">
        <f t="shared" si="14"/>
        <v>6.3086996205756212E-9</v>
      </c>
    </row>
    <row r="230" spans="1:11" x14ac:dyDescent="0.25">
      <c r="A230" s="19" t="s">
        <v>14</v>
      </c>
      <c r="B230" s="20" t="s">
        <v>21</v>
      </c>
      <c r="C230" s="20" t="s">
        <v>52</v>
      </c>
      <c r="D230" s="21">
        <v>0</v>
      </c>
      <c r="E230" s="9">
        <v>1462.48</v>
      </c>
      <c r="F230" s="9">
        <v>1.8</v>
      </c>
      <c r="G230" s="10">
        <f>ROUNDUP(D230/50,0)*E230*F230</f>
        <v>0</v>
      </c>
      <c r="H230" s="11">
        <f>MIN(1,D230/72174.5249333333)</f>
        <v>0</v>
      </c>
      <c r="I230" s="12">
        <v>9.6598191378778397E-2</v>
      </c>
      <c r="J230" s="9">
        <f t="shared" si="13"/>
        <v>52.649279999999997</v>
      </c>
      <c r="K230" s="9">
        <f t="shared" si="14"/>
        <v>6.2859258520006012E-9</v>
      </c>
    </row>
    <row r="231" spans="1:11" x14ac:dyDescent="0.25">
      <c r="A231" s="19" t="s">
        <v>14</v>
      </c>
      <c r="B231" s="20" t="s">
        <v>18</v>
      </c>
      <c r="C231" s="20" t="s">
        <v>26</v>
      </c>
      <c r="D231" s="21">
        <v>0</v>
      </c>
      <c r="E231" s="9">
        <v>1464.5519999999999</v>
      </c>
      <c r="F231" s="9">
        <v>1.8</v>
      </c>
      <c r="G231" s="10">
        <f>ROUNDUP(D231/50,0)*E231*F231</f>
        <v>0</v>
      </c>
      <c r="H231" s="11">
        <f>MIN(1,D231/72174.5249333333)</f>
        <v>0</v>
      </c>
      <c r="I231" s="12">
        <v>9.6598191378778397E-2</v>
      </c>
      <c r="J231" s="9">
        <f t="shared" si="13"/>
        <v>52.723872</v>
      </c>
      <c r="K231" s="9">
        <f t="shared" si="14"/>
        <v>6.2504287864000191E-9</v>
      </c>
    </row>
    <row r="232" spans="1:11" x14ac:dyDescent="0.25">
      <c r="A232" s="19" t="s">
        <v>13</v>
      </c>
      <c r="B232" s="20" t="s">
        <v>30</v>
      </c>
      <c r="C232" s="20" t="s">
        <v>31</v>
      </c>
      <c r="D232" s="21">
        <v>0</v>
      </c>
      <c r="E232" s="9">
        <v>1626.9870000000001</v>
      </c>
      <c r="F232" s="9">
        <v>1.8</v>
      </c>
      <c r="G232" s="10">
        <f>ROUNDUP(D232/50,0)*E232*F232</f>
        <v>0</v>
      </c>
      <c r="H232" s="11">
        <f>MIN(1,D232/109701.878)</f>
        <v>0</v>
      </c>
      <c r="I232" s="12">
        <v>0.14682470048044899</v>
      </c>
      <c r="J232" s="9">
        <f t="shared" si="13"/>
        <v>58.571532000000005</v>
      </c>
      <c r="K232" s="9">
        <f t="shared" si="14"/>
        <v>6.2376757239288009E-9</v>
      </c>
    </row>
    <row r="233" spans="1:11" x14ac:dyDescent="0.25">
      <c r="A233" s="19" t="s">
        <v>14</v>
      </c>
      <c r="B233" s="20" t="s">
        <v>18</v>
      </c>
      <c r="C233" s="20" t="s">
        <v>42</v>
      </c>
      <c r="D233" s="21">
        <v>0</v>
      </c>
      <c r="E233" s="9">
        <v>1466.1880000000001</v>
      </c>
      <c r="F233" s="9">
        <v>1.8</v>
      </c>
      <c r="G233" s="10">
        <f>ROUNDUP(D233/50,0)*E233*F233</f>
        <v>0</v>
      </c>
      <c r="H233" s="11">
        <f>MIN(1,D233/72174.5249333333)</f>
        <v>0</v>
      </c>
      <c r="I233" s="12">
        <v>9.6598191378778397E-2</v>
      </c>
      <c r="J233" s="9">
        <f t="shared" si="13"/>
        <v>52.782768000000004</v>
      </c>
      <c r="K233" s="9">
        <f t="shared" si="14"/>
        <v>6.2225780628121104E-9</v>
      </c>
    </row>
    <row r="234" spans="1:11" x14ac:dyDescent="0.25">
      <c r="A234" s="19" t="s">
        <v>13</v>
      </c>
      <c r="B234" s="20" t="s">
        <v>30</v>
      </c>
      <c r="C234" s="20" t="s">
        <v>45</v>
      </c>
      <c r="D234" s="21">
        <v>0</v>
      </c>
      <c r="E234" s="9">
        <v>1629.8440000000001</v>
      </c>
      <c r="F234" s="9">
        <v>1.8</v>
      </c>
      <c r="G234" s="10">
        <f>ROUNDUP(D234/50,0)*E234*F234</f>
        <v>0</v>
      </c>
      <c r="H234" s="11">
        <f>MIN(1,D234/109701.878)</f>
        <v>0</v>
      </c>
      <c r="I234" s="12">
        <v>0.14682470048044899</v>
      </c>
      <c r="J234" s="9">
        <f t="shared" si="13"/>
        <v>58.674384000000003</v>
      </c>
      <c r="K234" s="9">
        <f t="shared" si="14"/>
        <v>6.1940537925861403E-9</v>
      </c>
    </row>
    <row r="235" spans="1:11" x14ac:dyDescent="0.25">
      <c r="A235" s="25" t="s">
        <v>12</v>
      </c>
      <c r="B235" s="20" t="s">
        <v>23</v>
      </c>
      <c r="C235" s="20" t="s">
        <v>92</v>
      </c>
      <c r="D235" s="21">
        <v>0</v>
      </c>
      <c r="E235" s="16">
        <v>2338.2840000000001</v>
      </c>
      <c r="F235" s="17">
        <f>IF(E235&gt;500,1.8,2)</f>
        <v>1.8</v>
      </c>
      <c r="G235" s="14">
        <f>ROUNDUP(D235/50,0)*F235*E235</f>
        <v>0</v>
      </c>
      <c r="H235" s="11">
        <f>MIN(1,D235/462796.099463209)</f>
        <v>0</v>
      </c>
      <c r="I235" s="16">
        <v>0.61940506330444001</v>
      </c>
      <c r="J235" s="9">
        <f t="shared" si="13"/>
        <v>84.178224000000014</v>
      </c>
      <c r="K235" s="9">
        <f t="shared" si="14"/>
        <v>6.1680192521592075E-9</v>
      </c>
    </row>
    <row r="236" spans="1:11" x14ac:dyDescent="0.25">
      <c r="A236" s="19" t="s">
        <v>14</v>
      </c>
      <c r="B236" s="20" t="s">
        <v>39</v>
      </c>
      <c r="C236" s="20" t="s">
        <v>58</v>
      </c>
      <c r="D236" s="21">
        <v>0</v>
      </c>
      <c r="E236" s="9">
        <v>1469.963</v>
      </c>
      <c r="F236" s="9">
        <v>1.8</v>
      </c>
      <c r="G236" s="10">
        <f t="shared" ref="G236:G248" si="17">ROUNDUP(D236/50,0)*E236*F236</f>
        <v>0</v>
      </c>
      <c r="H236" s="11">
        <f>MIN(1,D236/72174.5249333333)</f>
        <v>0</v>
      </c>
      <c r="I236" s="12">
        <v>9.6598191378778397E-2</v>
      </c>
      <c r="J236" s="9">
        <f t="shared" si="13"/>
        <v>52.918667999999997</v>
      </c>
      <c r="K236" s="9">
        <f t="shared" si="14"/>
        <v>6.158903264474375E-9</v>
      </c>
    </row>
    <row r="237" spans="1:11" x14ac:dyDescent="0.25">
      <c r="A237" s="19" t="s">
        <v>14</v>
      </c>
      <c r="B237" s="20" t="s">
        <v>18</v>
      </c>
      <c r="C237" s="20" t="s">
        <v>46</v>
      </c>
      <c r="D237" s="21">
        <v>0</v>
      </c>
      <c r="E237" s="9">
        <v>1474.2670000000001</v>
      </c>
      <c r="F237" s="9">
        <v>1.8</v>
      </c>
      <c r="G237" s="10">
        <f t="shared" si="17"/>
        <v>0</v>
      </c>
      <c r="H237" s="11">
        <f>MIN(1,D237/72174.5249333333)</f>
        <v>0</v>
      </c>
      <c r="I237" s="12">
        <v>9.6598191378778397E-2</v>
      </c>
      <c r="J237" s="9">
        <f t="shared" si="13"/>
        <v>53.073612000000004</v>
      </c>
      <c r="K237" s="9">
        <f t="shared" si="14"/>
        <v>6.08729598055845E-9</v>
      </c>
    </row>
    <row r="238" spans="1:11" x14ac:dyDescent="0.25">
      <c r="A238" s="19" t="s">
        <v>16</v>
      </c>
      <c r="B238" s="20" t="s">
        <v>23</v>
      </c>
      <c r="C238" s="20" t="s">
        <v>73</v>
      </c>
      <c r="D238" s="21">
        <v>0</v>
      </c>
      <c r="E238" s="9">
        <v>1136.489</v>
      </c>
      <c r="F238" s="9">
        <v>1.8</v>
      </c>
      <c r="G238" s="10">
        <f t="shared" si="17"/>
        <v>0</v>
      </c>
      <c r="H238" s="11">
        <f>MIN(1,D238/25423.268)</f>
        <v>0</v>
      </c>
      <c r="I238" s="12">
        <v>3.4026433980776503E-2</v>
      </c>
      <c r="J238" s="9">
        <f t="shared" si="13"/>
        <v>40.913603999999999</v>
      </c>
      <c r="K238" s="9">
        <f t="shared" si="14"/>
        <v>6.0717725128466964E-9</v>
      </c>
    </row>
    <row r="239" spans="1:11" x14ac:dyDescent="0.25">
      <c r="A239" s="19" t="s">
        <v>14</v>
      </c>
      <c r="B239" s="20" t="s">
        <v>39</v>
      </c>
      <c r="C239" s="20" t="s">
        <v>76</v>
      </c>
      <c r="D239" s="21">
        <v>0</v>
      </c>
      <c r="E239" s="9">
        <v>1478.6420000000001</v>
      </c>
      <c r="F239" s="9">
        <v>1.8</v>
      </c>
      <c r="G239" s="10">
        <f t="shared" si="17"/>
        <v>0</v>
      </c>
      <c r="H239" s="11">
        <f>MIN(1,D239/72174.5249333333)</f>
        <v>0</v>
      </c>
      <c r="I239" s="12">
        <v>9.6598191378778397E-2</v>
      </c>
      <c r="J239" s="9">
        <f t="shared" si="13"/>
        <v>53.231112000000003</v>
      </c>
      <c r="K239" s="9">
        <f t="shared" si="14"/>
        <v>6.0155708293326753E-9</v>
      </c>
    </row>
    <row r="240" spans="1:11" x14ac:dyDescent="0.25">
      <c r="A240" s="19" t="s">
        <v>16</v>
      </c>
      <c r="B240" s="20" t="s">
        <v>53</v>
      </c>
      <c r="C240" s="20" t="s">
        <v>54</v>
      </c>
      <c r="D240" s="21">
        <v>0</v>
      </c>
      <c r="E240" s="9">
        <v>1140.6610000000001</v>
      </c>
      <c r="F240" s="9">
        <v>1.8</v>
      </c>
      <c r="G240" s="10">
        <f t="shared" si="17"/>
        <v>0</v>
      </c>
      <c r="H240" s="11">
        <f>MIN(1,D240/25423.268)</f>
        <v>0</v>
      </c>
      <c r="I240" s="12">
        <v>3.4026433980776503E-2</v>
      </c>
      <c r="J240" s="9">
        <f t="shared" si="13"/>
        <v>41.063796000000004</v>
      </c>
      <c r="K240" s="9">
        <f t="shared" si="14"/>
        <v>5.9834279553612723E-9</v>
      </c>
    </row>
    <row r="241" spans="1:11" x14ac:dyDescent="0.25">
      <c r="A241" s="19" t="s">
        <v>14</v>
      </c>
      <c r="B241" s="20" t="s">
        <v>18</v>
      </c>
      <c r="C241" s="20" t="s">
        <v>44</v>
      </c>
      <c r="D241" s="21">
        <v>0</v>
      </c>
      <c r="E241" s="9">
        <v>1483.5039999999999</v>
      </c>
      <c r="F241" s="9">
        <v>1.8</v>
      </c>
      <c r="G241" s="10">
        <f t="shared" si="17"/>
        <v>0</v>
      </c>
      <c r="H241" s="11">
        <f>MIN(1,D241/72174.5249333333)</f>
        <v>0</v>
      </c>
      <c r="I241" s="12">
        <v>9.6598191378778397E-2</v>
      </c>
      <c r="J241" s="9">
        <f t="shared" si="13"/>
        <v>53.406143999999998</v>
      </c>
      <c r="K241" s="9">
        <f t="shared" si="14"/>
        <v>5.9370965260869784E-9</v>
      </c>
    </row>
    <row r="242" spans="1:11" x14ac:dyDescent="0.25">
      <c r="A242" s="19" t="s">
        <v>15</v>
      </c>
      <c r="B242" s="20" t="s">
        <v>47</v>
      </c>
      <c r="C242" s="20" t="s">
        <v>48</v>
      </c>
      <c r="D242" s="21">
        <v>0</v>
      </c>
      <c r="E242" s="9">
        <v>1469.395</v>
      </c>
      <c r="F242" s="9">
        <v>1.8</v>
      </c>
      <c r="G242" s="10">
        <f t="shared" si="17"/>
        <v>0</v>
      </c>
      <c r="H242" s="11">
        <f>MIN(1,D242/69102.6422666666)</f>
        <v>0</v>
      </c>
      <c r="I242" s="12">
        <v>9.2486791823299205E-2</v>
      </c>
      <c r="J242" s="9">
        <f t="shared" si="13"/>
        <v>52.898220000000002</v>
      </c>
      <c r="K242" s="9">
        <f t="shared" si="14"/>
        <v>5.9058917894056406E-9</v>
      </c>
    </row>
    <row r="243" spans="1:11" x14ac:dyDescent="0.25">
      <c r="A243" s="19" t="s">
        <v>14</v>
      </c>
      <c r="B243" s="20" t="s">
        <v>18</v>
      </c>
      <c r="C243" s="20" t="s">
        <v>35</v>
      </c>
      <c r="D243" s="21">
        <v>0</v>
      </c>
      <c r="E243" s="9">
        <v>1485.8789999999999</v>
      </c>
      <c r="F243" s="9">
        <v>1.8</v>
      </c>
      <c r="G243" s="10">
        <f t="shared" si="17"/>
        <v>0</v>
      </c>
      <c r="H243" s="11">
        <f>MIN(1,D243/72174.5249333333)</f>
        <v>0</v>
      </c>
      <c r="I243" s="12">
        <v>9.6598191378778397E-2</v>
      </c>
      <c r="J243" s="9">
        <f t="shared" si="13"/>
        <v>53.491643999999994</v>
      </c>
      <c r="K243" s="9">
        <f t="shared" si="14"/>
        <v>5.8992284814789484E-9</v>
      </c>
    </row>
    <row r="244" spans="1:11" x14ac:dyDescent="0.25">
      <c r="A244" s="19" t="s">
        <v>14</v>
      </c>
      <c r="B244" s="20" t="s">
        <v>18</v>
      </c>
      <c r="C244" s="20" t="s">
        <v>34</v>
      </c>
      <c r="D244" s="21">
        <v>0</v>
      </c>
      <c r="E244" s="9">
        <v>1485.8820000000001</v>
      </c>
      <c r="F244" s="9">
        <v>1.8</v>
      </c>
      <c r="G244" s="10">
        <f t="shared" si="17"/>
        <v>0</v>
      </c>
      <c r="H244" s="11">
        <f>MIN(1,D244/72174.5249333333)</f>
        <v>0</v>
      </c>
      <c r="I244" s="12">
        <v>9.6598191378778397E-2</v>
      </c>
      <c r="J244" s="9">
        <f t="shared" si="13"/>
        <v>53.491752000000005</v>
      </c>
      <c r="K244" s="9">
        <f t="shared" si="14"/>
        <v>5.8991808393866459E-9</v>
      </c>
    </row>
    <row r="245" spans="1:11" x14ac:dyDescent="0.25">
      <c r="A245" s="19" t="s">
        <v>14</v>
      </c>
      <c r="B245" s="20" t="s">
        <v>18</v>
      </c>
      <c r="C245" s="20" t="s">
        <v>36</v>
      </c>
      <c r="D245" s="21">
        <v>0</v>
      </c>
      <c r="E245" s="9">
        <v>1493.1959999999999</v>
      </c>
      <c r="F245" s="9">
        <v>1.8</v>
      </c>
      <c r="G245" s="10">
        <f t="shared" si="17"/>
        <v>0</v>
      </c>
      <c r="H245" s="11">
        <f>MIN(1,D245/72174.5249333333)</f>
        <v>0</v>
      </c>
      <c r="I245" s="12">
        <v>9.6598191378778397E-2</v>
      </c>
      <c r="J245" s="9">
        <f t="shared" si="13"/>
        <v>53.755055999999996</v>
      </c>
      <c r="K245" s="9">
        <f t="shared" si="14"/>
        <v>5.7844453851660166E-9</v>
      </c>
    </row>
    <row r="246" spans="1:11" x14ac:dyDescent="0.25">
      <c r="A246" s="19" t="s">
        <v>13</v>
      </c>
      <c r="B246" s="20" t="s">
        <v>30</v>
      </c>
      <c r="C246" s="20" t="s">
        <v>75</v>
      </c>
      <c r="D246" s="21">
        <v>0</v>
      </c>
      <c r="E246" s="9">
        <v>1658.0409999999999</v>
      </c>
      <c r="F246" s="9">
        <v>1.8</v>
      </c>
      <c r="G246" s="10">
        <f t="shared" si="17"/>
        <v>0</v>
      </c>
      <c r="H246" s="11">
        <f>MIN(1,D246/109701.878)</f>
        <v>0</v>
      </c>
      <c r="I246" s="12">
        <v>0.14682470048044899</v>
      </c>
      <c r="J246" s="9">
        <f t="shared" si="13"/>
        <v>59.689475999999992</v>
      </c>
      <c r="K246" s="9">
        <f t="shared" si="14"/>
        <v>5.7833311778914906E-9</v>
      </c>
    </row>
    <row r="247" spans="1:11" x14ac:dyDescent="0.25">
      <c r="A247" s="19" t="s">
        <v>13</v>
      </c>
      <c r="B247" s="20" t="s">
        <v>18</v>
      </c>
      <c r="C247" s="20" t="s">
        <v>50</v>
      </c>
      <c r="D247" s="21">
        <v>0</v>
      </c>
      <c r="E247" s="9">
        <v>1664.16</v>
      </c>
      <c r="F247" s="9">
        <v>1.8</v>
      </c>
      <c r="G247" s="10">
        <f t="shared" si="17"/>
        <v>0</v>
      </c>
      <c r="H247" s="11">
        <f>MIN(1,D247/109701.878)</f>
        <v>0</v>
      </c>
      <c r="I247" s="12">
        <v>0.14682470048044899</v>
      </c>
      <c r="J247" s="9">
        <f t="shared" si="13"/>
        <v>59.909760000000006</v>
      </c>
      <c r="K247" s="9">
        <f t="shared" si="14"/>
        <v>5.6987395483517715E-9</v>
      </c>
    </row>
    <row r="248" spans="1:11" x14ac:dyDescent="0.25">
      <c r="A248" s="19" t="s">
        <v>14</v>
      </c>
      <c r="B248" s="20" t="s">
        <v>18</v>
      </c>
      <c r="C248" s="20" t="s">
        <v>38</v>
      </c>
      <c r="D248" s="21">
        <v>0</v>
      </c>
      <c r="E248" s="9">
        <v>1501.8340000000001</v>
      </c>
      <c r="F248" s="9">
        <v>1.8</v>
      </c>
      <c r="G248" s="10">
        <f t="shared" si="17"/>
        <v>0</v>
      </c>
      <c r="H248" s="11">
        <f>MIN(1,D248/72174.5249333333)</f>
        <v>0</v>
      </c>
      <c r="I248" s="12">
        <v>9.6598191378778397E-2</v>
      </c>
      <c r="J248" s="9">
        <f t="shared" si="13"/>
        <v>54.066024000000006</v>
      </c>
      <c r="K248" s="9">
        <f t="shared" si="14"/>
        <v>5.6525090720411283E-9</v>
      </c>
    </row>
    <row r="249" spans="1:11" x14ac:dyDescent="0.25">
      <c r="A249" s="25" t="s">
        <v>12</v>
      </c>
      <c r="B249" s="20" t="s">
        <v>47</v>
      </c>
      <c r="C249" s="20" t="s">
        <v>48</v>
      </c>
      <c r="D249" s="21">
        <v>0</v>
      </c>
      <c r="E249" s="16">
        <v>2391.212</v>
      </c>
      <c r="F249" s="17">
        <f>IF(E249&gt;500,1.8,2)</f>
        <v>1.8</v>
      </c>
      <c r="G249" s="14">
        <f>ROUNDUP(D249/50,0)*F249*E249</f>
        <v>0</v>
      </c>
      <c r="H249" s="11">
        <f>MIN(1,D249/462796.099463209)</f>
        <v>0</v>
      </c>
      <c r="I249" s="16">
        <v>0.61940506330444001</v>
      </c>
      <c r="J249" s="9">
        <f t="shared" si="13"/>
        <v>86.083631999999994</v>
      </c>
      <c r="K249" s="9">
        <f t="shared" si="14"/>
        <v>5.6397834202811542E-9</v>
      </c>
    </row>
    <row r="250" spans="1:11" x14ac:dyDescent="0.25">
      <c r="A250" s="19" t="s">
        <v>16</v>
      </c>
      <c r="B250" s="20" t="s">
        <v>53</v>
      </c>
      <c r="C250" s="20" t="s">
        <v>79</v>
      </c>
      <c r="D250" s="21">
        <v>0</v>
      </c>
      <c r="E250" s="9">
        <v>1160.9449999999999</v>
      </c>
      <c r="F250" s="9">
        <v>1.8</v>
      </c>
      <c r="G250" s="10">
        <f t="shared" ref="G250:G310" si="18">ROUNDUP(D250/50,0)*E250*F250</f>
        <v>0</v>
      </c>
      <c r="H250" s="11">
        <f>MIN(1,D250/25423.268)</f>
        <v>0</v>
      </c>
      <c r="I250" s="12">
        <v>3.4026433980776503E-2</v>
      </c>
      <c r="J250" s="9">
        <f t="shared" si="13"/>
        <v>41.794020000000003</v>
      </c>
      <c r="K250" s="9">
        <f t="shared" si="14"/>
        <v>5.5760910463979831E-9</v>
      </c>
    </row>
    <row r="251" spans="1:11" x14ac:dyDescent="0.25">
      <c r="A251" s="19" t="s">
        <v>16</v>
      </c>
      <c r="B251" s="20" t="s">
        <v>23</v>
      </c>
      <c r="C251" s="20" t="s">
        <v>77</v>
      </c>
      <c r="D251" s="21">
        <v>0</v>
      </c>
      <c r="E251" s="9">
        <v>1173.2270000000001</v>
      </c>
      <c r="F251" s="9">
        <v>1.8</v>
      </c>
      <c r="G251" s="10">
        <f t="shared" si="18"/>
        <v>0</v>
      </c>
      <c r="H251" s="11">
        <f>MIN(1,D251/25423.268)</f>
        <v>0</v>
      </c>
      <c r="I251" s="12">
        <v>3.4026433980776503E-2</v>
      </c>
      <c r="J251" s="9">
        <f t="shared" si="13"/>
        <v>42.236172000000003</v>
      </c>
      <c r="K251" s="9">
        <f t="shared" si="14"/>
        <v>5.3462374269490877E-9</v>
      </c>
    </row>
    <row r="252" spans="1:11" x14ac:dyDescent="0.25">
      <c r="A252" s="19" t="s">
        <v>14</v>
      </c>
      <c r="B252" s="20" t="s">
        <v>18</v>
      </c>
      <c r="C252" s="20" t="s">
        <v>41</v>
      </c>
      <c r="D252" s="21">
        <v>0</v>
      </c>
      <c r="E252" s="9">
        <v>1514.6</v>
      </c>
      <c r="F252" s="9">
        <v>1.8</v>
      </c>
      <c r="G252" s="10">
        <f t="shared" si="18"/>
        <v>0</v>
      </c>
      <c r="H252" s="11">
        <f>MIN(1,D252/72174.5249333333)</f>
        <v>0</v>
      </c>
      <c r="I252" s="12">
        <v>9.6598191378778397E-2</v>
      </c>
      <c r="J252" s="9">
        <f t="shared" si="13"/>
        <v>54.525599999999997</v>
      </c>
      <c r="K252" s="9">
        <f t="shared" si="14"/>
        <v>5.4643333621279887E-9</v>
      </c>
    </row>
    <row r="253" spans="1:11" x14ac:dyDescent="0.25">
      <c r="A253" s="19" t="s">
        <v>14</v>
      </c>
      <c r="B253" s="20" t="s">
        <v>18</v>
      </c>
      <c r="C253" s="20" t="s">
        <v>37</v>
      </c>
      <c r="D253" s="21">
        <v>0</v>
      </c>
      <c r="E253" s="9">
        <v>1516.825</v>
      </c>
      <c r="F253" s="9">
        <v>1.8</v>
      </c>
      <c r="G253" s="10">
        <f t="shared" si="18"/>
        <v>0</v>
      </c>
      <c r="H253" s="11">
        <f>MIN(1,D253/72174.5249333333)</f>
        <v>0</v>
      </c>
      <c r="I253" s="12">
        <v>9.6598191378778397E-2</v>
      </c>
      <c r="J253" s="9">
        <f t="shared" si="13"/>
        <v>54.605700000000006</v>
      </c>
      <c r="K253" s="9">
        <f t="shared" si="14"/>
        <v>5.4323417583953919E-9</v>
      </c>
    </row>
    <row r="254" spans="1:11" x14ac:dyDescent="0.25">
      <c r="A254" s="19" t="s">
        <v>16</v>
      </c>
      <c r="B254" s="20" t="s">
        <v>23</v>
      </c>
      <c r="C254" s="20" t="s">
        <v>74</v>
      </c>
      <c r="D254" s="21">
        <v>0</v>
      </c>
      <c r="E254" s="9">
        <v>1178.9929999999999</v>
      </c>
      <c r="F254" s="9">
        <v>1.8</v>
      </c>
      <c r="G254" s="10">
        <f t="shared" si="18"/>
        <v>0</v>
      </c>
      <c r="H254" s="11">
        <f>MIN(1,D254/25423.268)</f>
        <v>0</v>
      </c>
      <c r="I254" s="12">
        <v>3.4026433980776503E-2</v>
      </c>
      <c r="J254" s="9">
        <f t="shared" si="13"/>
        <v>42.443747999999999</v>
      </c>
      <c r="K254" s="9">
        <f t="shared" si="14"/>
        <v>5.2424166194399648E-9</v>
      </c>
    </row>
    <row r="255" spans="1:11" x14ac:dyDescent="0.25">
      <c r="A255" s="19" t="s">
        <v>13</v>
      </c>
      <c r="B255" s="20" t="s">
        <v>30</v>
      </c>
      <c r="C255" s="20" t="s">
        <v>62</v>
      </c>
      <c r="D255" s="21">
        <v>0</v>
      </c>
      <c r="E255" s="9">
        <v>1705.277</v>
      </c>
      <c r="F255" s="9">
        <v>1.8</v>
      </c>
      <c r="G255" s="10">
        <f t="shared" si="18"/>
        <v>0</v>
      </c>
      <c r="H255" s="11">
        <f>MIN(1,D255/109701.878)</f>
        <v>0</v>
      </c>
      <c r="I255" s="12">
        <v>0.14682470048044899</v>
      </c>
      <c r="J255" s="9">
        <f t="shared" si="13"/>
        <v>61.389972000000007</v>
      </c>
      <c r="K255" s="9">
        <f t="shared" si="14"/>
        <v>5.1686769231196537E-9</v>
      </c>
    </row>
    <row r="256" spans="1:11" x14ac:dyDescent="0.25">
      <c r="A256" s="19" t="s">
        <v>14</v>
      </c>
      <c r="B256" s="20" t="s">
        <v>18</v>
      </c>
      <c r="C256" s="20" t="s">
        <v>25</v>
      </c>
      <c r="D256" s="21">
        <v>0</v>
      </c>
      <c r="E256" s="9">
        <v>1551.298</v>
      </c>
      <c r="F256" s="9">
        <v>1.8</v>
      </c>
      <c r="G256" s="10">
        <f t="shared" si="18"/>
        <v>0</v>
      </c>
      <c r="H256" s="11">
        <f>MIN(1,D256/72174.5249333333)</f>
        <v>0</v>
      </c>
      <c r="I256" s="12">
        <v>9.6598191378778397E-2</v>
      </c>
      <c r="J256" s="9">
        <f t="shared" si="13"/>
        <v>55.846728000000006</v>
      </c>
      <c r="K256" s="9">
        <f t="shared" si="14"/>
        <v>4.9653294136280985E-9</v>
      </c>
    </row>
    <row r="257" spans="1:11" x14ac:dyDescent="0.25">
      <c r="A257" s="19" t="s">
        <v>14</v>
      </c>
      <c r="B257" s="20" t="s">
        <v>21</v>
      </c>
      <c r="C257" s="20" t="s">
        <v>60</v>
      </c>
      <c r="D257" s="21">
        <v>0</v>
      </c>
      <c r="E257" s="9">
        <v>1552.7080000000001</v>
      </c>
      <c r="F257" s="9">
        <v>1.8</v>
      </c>
      <c r="G257" s="10">
        <f t="shared" si="18"/>
        <v>0</v>
      </c>
      <c r="H257" s="11">
        <f>MIN(1,D257/72174.5249333333)</f>
        <v>0</v>
      </c>
      <c r="I257" s="12">
        <v>9.6598191378778397E-2</v>
      </c>
      <c r="J257" s="9">
        <f t="shared" si="13"/>
        <v>55.897488000000003</v>
      </c>
      <c r="K257" s="9">
        <f t="shared" si="14"/>
        <v>4.9473180843305175E-9</v>
      </c>
    </row>
    <row r="258" spans="1:11" x14ac:dyDescent="0.25">
      <c r="A258" s="19" t="s">
        <v>13</v>
      </c>
      <c r="B258" s="20" t="s">
        <v>18</v>
      </c>
      <c r="C258" s="20" t="s">
        <v>28</v>
      </c>
      <c r="D258" s="21">
        <v>0</v>
      </c>
      <c r="E258" s="9">
        <v>1724.24</v>
      </c>
      <c r="F258" s="9">
        <v>1.8</v>
      </c>
      <c r="G258" s="10">
        <f t="shared" si="18"/>
        <v>0</v>
      </c>
      <c r="H258" s="11">
        <f>MIN(1,D258/109701.878)</f>
        <v>0</v>
      </c>
      <c r="I258" s="12">
        <v>0.14682470048044899</v>
      </c>
      <c r="J258" s="9">
        <f t="shared" ref="J258:J321" si="19">F258*E258/50</f>
        <v>62.07264</v>
      </c>
      <c r="K258" s="9">
        <f t="shared" ref="K258:K321" si="20">(1/(1+EXP(-H258))*I258)/(J258^4)</f>
        <v>4.9450223770534741E-9</v>
      </c>
    </row>
    <row r="259" spans="1:11" x14ac:dyDescent="0.25">
      <c r="A259" s="19" t="s">
        <v>16</v>
      </c>
      <c r="B259" s="20" t="s">
        <v>23</v>
      </c>
      <c r="C259" s="20" t="s">
        <v>78</v>
      </c>
      <c r="D259" s="21">
        <v>0</v>
      </c>
      <c r="E259" s="9">
        <v>1199.2260000000001</v>
      </c>
      <c r="F259" s="9">
        <v>1.8</v>
      </c>
      <c r="G259" s="10">
        <f t="shared" si="18"/>
        <v>0</v>
      </c>
      <c r="H259" s="11">
        <f>MIN(1,D259/25423.268)</f>
        <v>0</v>
      </c>
      <c r="I259" s="12">
        <v>3.4026433980776503E-2</v>
      </c>
      <c r="J259" s="9">
        <f t="shared" si="19"/>
        <v>43.172136000000009</v>
      </c>
      <c r="K259" s="9">
        <f t="shared" si="20"/>
        <v>4.8974757600855405E-9</v>
      </c>
    </row>
    <row r="260" spans="1:11" x14ac:dyDescent="0.25">
      <c r="A260" s="19" t="s">
        <v>13</v>
      </c>
      <c r="B260" s="20" t="s">
        <v>18</v>
      </c>
      <c r="C260" s="20" t="s">
        <v>29</v>
      </c>
      <c r="D260" s="21">
        <v>0</v>
      </c>
      <c r="E260" s="9">
        <v>1743.444</v>
      </c>
      <c r="F260" s="9">
        <v>1.8</v>
      </c>
      <c r="G260" s="10">
        <f t="shared" si="18"/>
        <v>0</v>
      </c>
      <c r="H260" s="11">
        <f>MIN(1,D260/109701.878)</f>
        <v>0</v>
      </c>
      <c r="I260" s="12">
        <v>0.14682470048044899</v>
      </c>
      <c r="J260" s="9">
        <f t="shared" si="19"/>
        <v>62.763984000000001</v>
      </c>
      <c r="K260" s="9">
        <f t="shared" si="20"/>
        <v>4.7307186041883057E-9</v>
      </c>
    </row>
    <row r="261" spans="1:11" x14ac:dyDescent="0.25">
      <c r="A261" s="19" t="s">
        <v>13</v>
      </c>
      <c r="B261" s="20" t="s">
        <v>18</v>
      </c>
      <c r="C261" s="20" t="s">
        <v>26</v>
      </c>
      <c r="D261" s="21">
        <v>0</v>
      </c>
      <c r="E261" s="9">
        <v>1743.9079999999999</v>
      </c>
      <c r="F261" s="9">
        <v>1.8</v>
      </c>
      <c r="G261" s="10">
        <f t="shared" si="18"/>
        <v>0</v>
      </c>
      <c r="H261" s="11">
        <f>MIN(1,D261/109701.878)</f>
        <v>0</v>
      </c>
      <c r="I261" s="12">
        <v>0.14682470048044899</v>
      </c>
      <c r="J261" s="9">
        <f t="shared" si="19"/>
        <v>62.780687999999998</v>
      </c>
      <c r="K261" s="9">
        <f t="shared" si="20"/>
        <v>4.7256858214177686E-9</v>
      </c>
    </row>
    <row r="262" spans="1:11" x14ac:dyDescent="0.25">
      <c r="A262" s="19" t="s">
        <v>16</v>
      </c>
      <c r="B262" s="20" t="s">
        <v>23</v>
      </c>
      <c r="C262" s="20" t="s">
        <v>82</v>
      </c>
      <c r="D262" s="21">
        <v>0</v>
      </c>
      <c r="E262" s="9">
        <v>1210.0409999999999</v>
      </c>
      <c r="F262" s="9">
        <v>1.8</v>
      </c>
      <c r="G262" s="10">
        <f t="shared" si="18"/>
        <v>0</v>
      </c>
      <c r="H262" s="11">
        <f>MIN(1,D262/25423.268)</f>
        <v>0</v>
      </c>
      <c r="I262" s="12">
        <v>3.4026433980776503E-2</v>
      </c>
      <c r="J262" s="9">
        <f t="shared" si="19"/>
        <v>43.561475999999999</v>
      </c>
      <c r="K262" s="9">
        <f t="shared" si="20"/>
        <v>4.7247202026273666E-9</v>
      </c>
    </row>
    <row r="263" spans="1:11" x14ac:dyDescent="0.25">
      <c r="A263" s="19" t="s">
        <v>14</v>
      </c>
      <c r="B263" s="20" t="s">
        <v>18</v>
      </c>
      <c r="C263" s="20" t="s">
        <v>27</v>
      </c>
      <c r="D263" s="21">
        <v>0</v>
      </c>
      <c r="E263" s="9">
        <v>1573.837</v>
      </c>
      <c r="F263" s="9">
        <v>1.8</v>
      </c>
      <c r="G263" s="10">
        <f t="shared" si="18"/>
        <v>0</v>
      </c>
      <c r="H263" s="11">
        <f>MIN(1,D263/72174.5249333333)</f>
        <v>0</v>
      </c>
      <c r="I263" s="12">
        <v>9.6598191378778397E-2</v>
      </c>
      <c r="J263" s="9">
        <f t="shared" si="19"/>
        <v>56.658132000000002</v>
      </c>
      <c r="K263" s="9">
        <f t="shared" si="20"/>
        <v>4.6869464542488194E-9</v>
      </c>
    </row>
    <row r="264" spans="1:11" x14ac:dyDescent="0.25">
      <c r="A264" s="19" t="s">
        <v>13</v>
      </c>
      <c r="B264" s="20" t="s">
        <v>18</v>
      </c>
      <c r="C264" s="20" t="s">
        <v>32</v>
      </c>
      <c r="D264" s="21">
        <v>0</v>
      </c>
      <c r="E264" s="9">
        <v>1747.769</v>
      </c>
      <c r="F264" s="9">
        <v>1.8</v>
      </c>
      <c r="G264" s="10">
        <f t="shared" si="18"/>
        <v>0</v>
      </c>
      <c r="H264" s="11">
        <f>MIN(1,D264/109701.878)</f>
        <v>0</v>
      </c>
      <c r="I264" s="12">
        <v>0.14682470048044899</v>
      </c>
      <c r="J264" s="9">
        <f t="shared" si="19"/>
        <v>62.919683999999997</v>
      </c>
      <c r="K264" s="9">
        <f t="shared" si="20"/>
        <v>4.6840659014905533E-9</v>
      </c>
    </row>
    <row r="265" spans="1:11" x14ac:dyDescent="0.25">
      <c r="A265" s="19" t="s">
        <v>13</v>
      </c>
      <c r="B265" s="20" t="s">
        <v>18</v>
      </c>
      <c r="C265" s="20" t="s">
        <v>19</v>
      </c>
      <c r="D265" s="21">
        <v>0</v>
      </c>
      <c r="E265" s="9">
        <v>1750.7460000000001</v>
      </c>
      <c r="F265" s="9">
        <v>1.8</v>
      </c>
      <c r="G265" s="10">
        <f t="shared" si="18"/>
        <v>0</v>
      </c>
      <c r="H265" s="11">
        <f>MIN(1,D265/109701.878)</f>
        <v>0</v>
      </c>
      <c r="I265" s="12">
        <v>0.14682470048044899</v>
      </c>
      <c r="J265" s="9">
        <f t="shared" si="19"/>
        <v>63.026856000000009</v>
      </c>
      <c r="K265" s="9">
        <f t="shared" si="20"/>
        <v>4.6522875912977513E-9</v>
      </c>
    </row>
    <row r="266" spans="1:11" x14ac:dyDescent="0.25">
      <c r="A266" s="19" t="s">
        <v>16</v>
      </c>
      <c r="B266" s="20" t="s">
        <v>23</v>
      </c>
      <c r="C266" s="20" t="s">
        <v>80</v>
      </c>
      <c r="D266" s="21">
        <v>1109.5413333333299</v>
      </c>
      <c r="E266" s="9">
        <v>1228.056</v>
      </c>
      <c r="F266" s="9">
        <v>1.8</v>
      </c>
      <c r="G266" s="10">
        <f t="shared" si="18"/>
        <v>50841.518400000001</v>
      </c>
      <c r="H266" s="11">
        <f>MIN(1,D266/25423.268)</f>
        <v>4.364275015050504E-2</v>
      </c>
      <c r="I266" s="12">
        <v>3.4026433980776503E-2</v>
      </c>
      <c r="J266" s="9">
        <f t="shared" si="19"/>
        <v>44.210016000000003</v>
      </c>
      <c r="K266" s="9">
        <f t="shared" si="20"/>
        <v>4.5506901316385543E-9</v>
      </c>
    </row>
    <row r="267" spans="1:11" x14ac:dyDescent="0.25">
      <c r="A267" s="19" t="s">
        <v>13</v>
      </c>
      <c r="B267" s="20" t="s">
        <v>18</v>
      </c>
      <c r="C267" s="20" t="s">
        <v>43</v>
      </c>
      <c r="D267" s="21">
        <v>0</v>
      </c>
      <c r="E267" s="9">
        <v>1775.4190000000001</v>
      </c>
      <c r="F267" s="9">
        <v>1.8</v>
      </c>
      <c r="G267" s="10">
        <f t="shared" si="18"/>
        <v>0</v>
      </c>
      <c r="H267" s="11">
        <f>MIN(1,D267/109701.878)</f>
        <v>0</v>
      </c>
      <c r="I267" s="12">
        <v>0.14682470048044899</v>
      </c>
      <c r="J267" s="9">
        <f t="shared" si="19"/>
        <v>63.915084000000007</v>
      </c>
      <c r="K267" s="9">
        <f t="shared" si="20"/>
        <v>4.3990173189381073E-9</v>
      </c>
    </row>
    <row r="268" spans="1:11" x14ac:dyDescent="0.25">
      <c r="A268" s="19" t="s">
        <v>16</v>
      </c>
      <c r="B268" s="20" t="s">
        <v>23</v>
      </c>
      <c r="C268" s="20" t="s">
        <v>81</v>
      </c>
      <c r="D268" s="21">
        <v>448.80886776727101</v>
      </c>
      <c r="E268" s="9">
        <v>1234.7729999999999</v>
      </c>
      <c r="F268" s="9">
        <v>1.8</v>
      </c>
      <c r="G268" s="10">
        <f t="shared" si="18"/>
        <v>20003.3226</v>
      </c>
      <c r="H268" s="11">
        <f>MIN(1,D268/25423.268)</f>
        <v>1.7653468773852009E-2</v>
      </c>
      <c r="I268" s="12">
        <v>3.4026433980776503E-2</v>
      </c>
      <c r="J268" s="9">
        <f t="shared" si="19"/>
        <v>44.451827999999999</v>
      </c>
      <c r="K268" s="9">
        <f t="shared" si="20"/>
        <v>4.3958657869230102E-9</v>
      </c>
    </row>
    <row r="269" spans="1:11" x14ac:dyDescent="0.25">
      <c r="A269" s="19" t="s">
        <v>14</v>
      </c>
      <c r="B269" s="20" t="s">
        <v>39</v>
      </c>
      <c r="C269" s="20" t="s">
        <v>40</v>
      </c>
      <c r="D269" s="21">
        <v>0</v>
      </c>
      <c r="E269" s="9">
        <v>1602.2460000000001</v>
      </c>
      <c r="F269" s="9">
        <v>1.8</v>
      </c>
      <c r="G269" s="10">
        <f t="shared" si="18"/>
        <v>0</v>
      </c>
      <c r="H269" s="11">
        <f>MIN(1,D269/72174.5249333333)</f>
        <v>0</v>
      </c>
      <c r="I269" s="12">
        <v>9.6598191378778397E-2</v>
      </c>
      <c r="J269" s="9">
        <f t="shared" si="19"/>
        <v>57.680856000000006</v>
      </c>
      <c r="K269" s="9">
        <f t="shared" si="20"/>
        <v>4.3632712476577789E-9</v>
      </c>
    </row>
    <row r="270" spans="1:11" x14ac:dyDescent="0.25">
      <c r="A270" s="19" t="s">
        <v>13</v>
      </c>
      <c r="B270" s="20" t="s">
        <v>18</v>
      </c>
      <c r="C270" s="20" t="s">
        <v>34</v>
      </c>
      <c r="D270" s="21">
        <v>0</v>
      </c>
      <c r="E270" s="9">
        <v>1779.874</v>
      </c>
      <c r="F270" s="9">
        <v>1.8</v>
      </c>
      <c r="G270" s="10">
        <f t="shared" si="18"/>
        <v>0</v>
      </c>
      <c r="H270" s="11">
        <f>MIN(1,D270/109701.878)</f>
        <v>0</v>
      </c>
      <c r="I270" s="12">
        <v>0.14682470048044899</v>
      </c>
      <c r="J270" s="9">
        <f t="shared" si="19"/>
        <v>64.075463999999997</v>
      </c>
      <c r="K270" s="9">
        <f t="shared" si="20"/>
        <v>4.3551396826756854E-9</v>
      </c>
    </row>
    <row r="271" spans="1:11" x14ac:dyDescent="0.25">
      <c r="A271" s="19" t="s">
        <v>13</v>
      </c>
      <c r="B271" s="20" t="s">
        <v>18</v>
      </c>
      <c r="C271" s="20" t="s">
        <v>33</v>
      </c>
      <c r="D271" s="21">
        <v>0</v>
      </c>
      <c r="E271" s="9">
        <v>1789.91</v>
      </c>
      <c r="F271" s="9">
        <v>1.8</v>
      </c>
      <c r="G271" s="10">
        <f t="shared" si="18"/>
        <v>0</v>
      </c>
      <c r="H271" s="11">
        <f>MIN(1,D271/109701.878)</f>
        <v>0</v>
      </c>
      <c r="I271" s="12">
        <v>0.14682470048044899</v>
      </c>
      <c r="J271" s="9">
        <f t="shared" si="19"/>
        <v>64.436760000000007</v>
      </c>
      <c r="K271" s="9">
        <f t="shared" si="20"/>
        <v>4.2582812991693472E-9</v>
      </c>
    </row>
    <row r="272" spans="1:11" x14ac:dyDescent="0.25">
      <c r="A272" s="19" t="s">
        <v>13</v>
      </c>
      <c r="B272" s="20" t="s">
        <v>23</v>
      </c>
      <c r="C272" s="20" t="s">
        <v>57</v>
      </c>
      <c r="D272" s="21">
        <v>0</v>
      </c>
      <c r="E272" s="9">
        <v>1792.4190000000001</v>
      </c>
      <c r="F272" s="9">
        <v>1.8</v>
      </c>
      <c r="G272" s="10">
        <f t="shared" si="18"/>
        <v>0</v>
      </c>
      <c r="H272" s="11">
        <f>MIN(1,D272/109701.878)</f>
        <v>0</v>
      </c>
      <c r="I272" s="12">
        <v>0.14682470048044899</v>
      </c>
      <c r="J272" s="9">
        <f t="shared" si="19"/>
        <v>64.527084000000002</v>
      </c>
      <c r="K272" s="9">
        <f t="shared" si="20"/>
        <v>4.2344886129619594E-9</v>
      </c>
    </row>
    <row r="273" spans="1:11" x14ac:dyDescent="0.25">
      <c r="A273" s="19" t="s">
        <v>13</v>
      </c>
      <c r="B273" s="20" t="s">
        <v>18</v>
      </c>
      <c r="C273" s="20" t="s">
        <v>35</v>
      </c>
      <c r="D273" s="21">
        <v>0</v>
      </c>
      <c r="E273" s="9">
        <v>1823.508</v>
      </c>
      <c r="F273" s="9">
        <v>1.8</v>
      </c>
      <c r="G273" s="10">
        <f t="shared" si="18"/>
        <v>0</v>
      </c>
      <c r="H273" s="11">
        <f>MIN(1,D273/109701.878)</f>
        <v>0</v>
      </c>
      <c r="I273" s="12">
        <v>0.14682470048044899</v>
      </c>
      <c r="J273" s="9">
        <f t="shared" si="19"/>
        <v>65.646287999999998</v>
      </c>
      <c r="K273" s="9">
        <f t="shared" si="20"/>
        <v>3.9530147328477669E-9</v>
      </c>
    </row>
    <row r="274" spans="1:11" x14ac:dyDescent="0.25">
      <c r="A274" s="19" t="s">
        <v>13</v>
      </c>
      <c r="B274" s="20" t="s">
        <v>18</v>
      </c>
      <c r="C274" s="20" t="s">
        <v>44</v>
      </c>
      <c r="D274" s="21">
        <v>0</v>
      </c>
      <c r="E274" s="9">
        <v>1824.37</v>
      </c>
      <c r="F274" s="9">
        <v>1.8</v>
      </c>
      <c r="G274" s="10">
        <f t="shared" si="18"/>
        <v>0</v>
      </c>
      <c r="H274" s="11">
        <f>MIN(1,D274/109701.878)</f>
        <v>0</v>
      </c>
      <c r="I274" s="12">
        <v>0.14682470048044899</v>
      </c>
      <c r="J274" s="9">
        <f t="shared" si="19"/>
        <v>65.677319999999995</v>
      </c>
      <c r="K274" s="9">
        <f t="shared" si="20"/>
        <v>3.9455489568545765E-9</v>
      </c>
    </row>
    <row r="275" spans="1:11" x14ac:dyDescent="0.25">
      <c r="A275" s="19" t="s">
        <v>16</v>
      </c>
      <c r="B275" s="20" t="s">
        <v>23</v>
      </c>
      <c r="C275" s="20" t="s">
        <v>83</v>
      </c>
      <c r="D275" s="21">
        <v>1042.53659123123</v>
      </c>
      <c r="E275" s="9">
        <v>1273.067</v>
      </c>
      <c r="F275" s="9">
        <v>1.8</v>
      </c>
      <c r="G275" s="10">
        <f t="shared" si="18"/>
        <v>48121.9326</v>
      </c>
      <c r="H275" s="11">
        <f>MIN(1,D275/25423.268)</f>
        <v>4.1007182523947354E-2</v>
      </c>
      <c r="I275" s="12">
        <v>3.4026433980776503E-2</v>
      </c>
      <c r="J275" s="9">
        <f t="shared" si="19"/>
        <v>45.830412000000003</v>
      </c>
      <c r="K275" s="9">
        <f t="shared" si="20"/>
        <v>3.9353622041431945E-9</v>
      </c>
    </row>
    <row r="276" spans="1:11" x14ac:dyDescent="0.25">
      <c r="A276" s="19" t="s">
        <v>13</v>
      </c>
      <c r="B276" s="20" t="s">
        <v>18</v>
      </c>
      <c r="C276" s="20" t="s">
        <v>36</v>
      </c>
      <c r="D276" s="21">
        <v>0</v>
      </c>
      <c r="E276" s="9">
        <v>1830.825</v>
      </c>
      <c r="F276" s="9">
        <v>1.8</v>
      </c>
      <c r="G276" s="10">
        <f t="shared" si="18"/>
        <v>0</v>
      </c>
      <c r="H276" s="11">
        <f>MIN(1,D276/109701.878)</f>
        <v>0</v>
      </c>
      <c r="I276" s="12">
        <v>0.14682470048044899</v>
      </c>
      <c r="J276" s="9">
        <f t="shared" si="19"/>
        <v>65.909700000000001</v>
      </c>
      <c r="K276" s="9">
        <f t="shared" si="20"/>
        <v>3.8901987359661316E-9</v>
      </c>
    </row>
    <row r="277" spans="1:11" x14ac:dyDescent="0.25">
      <c r="A277" s="19" t="s">
        <v>14</v>
      </c>
      <c r="B277" s="20" t="s">
        <v>18</v>
      </c>
      <c r="C277" s="20" t="s">
        <v>19</v>
      </c>
      <c r="D277" s="21">
        <v>0</v>
      </c>
      <c r="E277" s="9">
        <v>1654.297</v>
      </c>
      <c r="F277" s="9">
        <v>1.8</v>
      </c>
      <c r="G277" s="10">
        <f t="shared" si="18"/>
        <v>0</v>
      </c>
      <c r="H277" s="11">
        <f>MIN(1,D277/72174.5249333333)</f>
        <v>0</v>
      </c>
      <c r="I277" s="12">
        <v>9.6598191378778397E-2</v>
      </c>
      <c r="J277" s="9">
        <f t="shared" si="19"/>
        <v>59.554692000000003</v>
      </c>
      <c r="K277" s="9">
        <f t="shared" si="20"/>
        <v>3.8395034991463013E-9</v>
      </c>
    </row>
    <row r="278" spans="1:11" x14ac:dyDescent="0.25">
      <c r="A278" s="19" t="s">
        <v>16</v>
      </c>
      <c r="B278" s="20" t="s">
        <v>23</v>
      </c>
      <c r="C278" s="20" t="s">
        <v>85</v>
      </c>
      <c r="D278" s="21">
        <v>3545.2386666666698</v>
      </c>
      <c r="E278" s="9">
        <v>1297.779</v>
      </c>
      <c r="F278" s="9">
        <v>1.8</v>
      </c>
      <c r="G278" s="10">
        <f t="shared" si="18"/>
        <v>165856.1562</v>
      </c>
      <c r="H278" s="11">
        <f>MIN(1,D278/25423.268)</f>
        <v>0.13944858177424987</v>
      </c>
      <c r="I278" s="12">
        <v>3.4026433980776503E-2</v>
      </c>
      <c r="J278" s="9">
        <f t="shared" si="19"/>
        <v>46.720044000000001</v>
      </c>
      <c r="K278" s="9">
        <f t="shared" si="20"/>
        <v>3.8194386754922376E-9</v>
      </c>
    </row>
    <row r="279" spans="1:11" x14ac:dyDescent="0.25">
      <c r="A279" s="19" t="s">
        <v>13</v>
      </c>
      <c r="B279" s="20" t="s">
        <v>18</v>
      </c>
      <c r="C279" s="20" t="s">
        <v>38</v>
      </c>
      <c r="D279" s="21">
        <v>0</v>
      </c>
      <c r="E279" s="9">
        <v>1839.463</v>
      </c>
      <c r="F279" s="9">
        <v>1.8</v>
      </c>
      <c r="G279" s="10">
        <f t="shared" si="18"/>
        <v>0</v>
      </c>
      <c r="H279" s="11">
        <f t="shared" ref="H279:H295" si="21">MIN(1,D279/109701.878)</f>
        <v>0</v>
      </c>
      <c r="I279" s="12">
        <v>0.14682470048044899</v>
      </c>
      <c r="J279" s="9">
        <f t="shared" si="19"/>
        <v>66.220667999999989</v>
      </c>
      <c r="K279" s="9">
        <f t="shared" si="20"/>
        <v>3.8176393493232197E-9</v>
      </c>
    </row>
    <row r="280" spans="1:11" x14ac:dyDescent="0.25">
      <c r="A280" s="19" t="s">
        <v>13</v>
      </c>
      <c r="B280" s="20" t="s">
        <v>23</v>
      </c>
      <c r="C280" s="20" t="s">
        <v>72</v>
      </c>
      <c r="D280" s="21">
        <v>0</v>
      </c>
      <c r="E280" s="9">
        <v>1852.96</v>
      </c>
      <c r="F280" s="9">
        <v>1.8</v>
      </c>
      <c r="G280" s="10">
        <f t="shared" si="18"/>
        <v>0</v>
      </c>
      <c r="H280" s="11">
        <f t="shared" si="21"/>
        <v>0</v>
      </c>
      <c r="I280" s="12">
        <v>0.14682470048044899</v>
      </c>
      <c r="J280" s="9">
        <f t="shared" si="19"/>
        <v>66.706559999999996</v>
      </c>
      <c r="K280" s="9">
        <f t="shared" si="20"/>
        <v>3.7076177081873077E-9</v>
      </c>
    </row>
    <row r="281" spans="1:11" x14ac:dyDescent="0.25">
      <c r="A281" s="19" t="s">
        <v>13</v>
      </c>
      <c r="B281" s="20" t="s">
        <v>18</v>
      </c>
      <c r="C281" s="20" t="s">
        <v>51</v>
      </c>
      <c r="D281" s="21">
        <v>0</v>
      </c>
      <c r="E281" s="9">
        <v>1861.2950000000001</v>
      </c>
      <c r="F281" s="9">
        <v>1.8</v>
      </c>
      <c r="G281" s="10">
        <f t="shared" si="18"/>
        <v>0</v>
      </c>
      <c r="H281" s="11">
        <f t="shared" si="21"/>
        <v>0</v>
      </c>
      <c r="I281" s="12">
        <v>0.14682470048044899</v>
      </c>
      <c r="J281" s="9">
        <f t="shared" si="19"/>
        <v>67.006619999999998</v>
      </c>
      <c r="K281" s="9">
        <f t="shared" si="20"/>
        <v>3.6416506601211594E-9</v>
      </c>
    </row>
    <row r="282" spans="1:11" x14ac:dyDescent="0.25">
      <c r="A282" s="19" t="s">
        <v>13</v>
      </c>
      <c r="B282" s="20" t="s">
        <v>18</v>
      </c>
      <c r="C282" s="20" t="s">
        <v>42</v>
      </c>
      <c r="D282" s="21">
        <v>0</v>
      </c>
      <c r="E282" s="9">
        <v>1863.5920000000001</v>
      </c>
      <c r="F282" s="9">
        <v>1.8</v>
      </c>
      <c r="G282" s="10">
        <f t="shared" si="18"/>
        <v>0</v>
      </c>
      <c r="H282" s="11">
        <f t="shared" si="21"/>
        <v>0</v>
      </c>
      <c r="I282" s="12">
        <v>0.14682470048044899</v>
      </c>
      <c r="J282" s="9">
        <f t="shared" si="19"/>
        <v>67.089312000000007</v>
      </c>
      <c r="K282" s="9">
        <f t="shared" si="20"/>
        <v>3.6237295295583642E-9</v>
      </c>
    </row>
    <row r="283" spans="1:11" x14ac:dyDescent="0.25">
      <c r="A283" s="19" t="s">
        <v>13</v>
      </c>
      <c r="B283" s="20" t="s">
        <v>23</v>
      </c>
      <c r="C283" s="20" t="s">
        <v>73</v>
      </c>
      <c r="D283" s="21">
        <v>0</v>
      </c>
      <c r="E283" s="9">
        <v>1864.7460000000001</v>
      </c>
      <c r="F283" s="9">
        <v>1.8</v>
      </c>
      <c r="G283" s="10">
        <f t="shared" si="18"/>
        <v>0</v>
      </c>
      <c r="H283" s="11">
        <f t="shared" si="21"/>
        <v>0</v>
      </c>
      <c r="I283" s="12">
        <v>0.14682470048044899</v>
      </c>
      <c r="J283" s="9">
        <f t="shared" si="19"/>
        <v>67.130856000000009</v>
      </c>
      <c r="K283" s="9">
        <f t="shared" si="20"/>
        <v>3.614767657804375E-9</v>
      </c>
    </row>
    <row r="284" spans="1:11" x14ac:dyDescent="0.25">
      <c r="A284" s="19" t="s">
        <v>13</v>
      </c>
      <c r="B284" s="20" t="s">
        <v>23</v>
      </c>
      <c r="C284" s="20" t="s">
        <v>82</v>
      </c>
      <c r="D284" s="21">
        <v>0</v>
      </c>
      <c r="E284" s="9">
        <v>1866.7639999999999</v>
      </c>
      <c r="F284" s="9">
        <v>1.8</v>
      </c>
      <c r="G284" s="10">
        <f t="shared" si="18"/>
        <v>0</v>
      </c>
      <c r="H284" s="11">
        <f t="shared" si="21"/>
        <v>0</v>
      </c>
      <c r="I284" s="12">
        <v>0.14682470048044899</v>
      </c>
      <c r="J284" s="9">
        <f t="shared" si="19"/>
        <v>67.203503999999995</v>
      </c>
      <c r="K284" s="9">
        <f t="shared" si="20"/>
        <v>3.5991625115833643E-9</v>
      </c>
    </row>
    <row r="285" spans="1:11" x14ac:dyDescent="0.25">
      <c r="A285" s="19" t="s">
        <v>13</v>
      </c>
      <c r="B285" s="20" t="s">
        <v>23</v>
      </c>
      <c r="C285" s="20" t="s">
        <v>89</v>
      </c>
      <c r="D285" s="21">
        <v>0</v>
      </c>
      <c r="E285" s="9">
        <v>1871.579</v>
      </c>
      <c r="F285" s="9">
        <v>1.8</v>
      </c>
      <c r="G285" s="10">
        <f t="shared" si="18"/>
        <v>0</v>
      </c>
      <c r="H285" s="11">
        <f t="shared" si="21"/>
        <v>0</v>
      </c>
      <c r="I285" s="12">
        <v>0.14682470048044899</v>
      </c>
      <c r="J285" s="9">
        <f t="shared" si="19"/>
        <v>67.376844000000006</v>
      </c>
      <c r="K285" s="9">
        <f t="shared" si="20"/>
        <v>3.5622670237239712E-9</v>
      </c>
    </row>
    <row r="286" spans="1:11" x14ac:dyDescent="0.25">
      <c r="A286" s="19" t="s">
        <v>13</v>
      </c>
      <c r="B286" s="20" t="s">
        <v>18</v>
      </c>
      <c r="C286" s="20" t="s">
        <v>27</v>
      </c>
      <c r="D286" s="21">
        <v>0</v>
      </c>
      <c r="E286" s="9">
        <v>1877.366</v>
      </c>
      <c r="F286" s="9">
        <v>1.8</v>
      </c>
      <c r="G286" s="10">
        <f t="shared" si="18"/>
        <v>0</v>
      </c>
      <c r="H286" s="11">
        <f t="shared" si="21"/>
        <v>0</v>
      </c>
      <c r="I286" s="12">
        <v>0.14682470048044899</v>
      </c>
      <c r="J286" s="9">
        <f t="shared" si="19"/>
        <v>67.585176000000004</v>
      </c>
      <c r="K286" s="9">
        <f t="shared" si="20"/>
        <v>3.5185467969513041E-9</v>
      </c>
    </row>
    <row r="287" spans="1:11" x14ac:dyDescent="0.25">
      <c r="A287" s="6" t="s">
        <v>13</v>
      </c>
      <c r="B287" s="7" t="s">
        <v>23</v>
      </c>
      <c r="C287" s="7" t="s">
        <v>74</v>
      </c>
      <c r="D287" s="8">
        <v>48474.613568952504</v>
      </c>
      <c r="E287" s="9">
        <v>1976.403</v>
      </c>
      <c r="F287" s="9">
        <v>1.8</v>
      </c>
      <c r="G287" s="10">
        <f t="shared" si="18"/>
        <v>3450799.6379999998</v>
      </c>
      <c r="H287" s="11">
        <f t="shared" si="21"/>
        <v>0.44187587717461413</v>
      </c>
      <c r="I287" s="12">
        <v>0.14682470048044899</v>
      </c>
      <c r="J287" s="9">
        <f t="shared" si="19"/>
        <v>71.150508000000002</v>
      </c>
      <c r="K287" s="9">
        <f t="shared" si="20"/>
        <v>3.4873427286217844E-9</v>
      </c>
    </row>
    <row r="288" spans="1:11" x14ac:dyDescent="0.25">
      <c r="A288" s="6" t="s">
        <v>13</v>
      </c>
      <c r="B288" s="7" t="s">
        <v>23</v>
      </c>
      <c r="C288" s="7" t="s">
        <v>78</v>
      </c>
      <c r="D288" s="8">
        <v>37106.503526441396</v>
      </c>
      <c r="E288" s="9">
        <v>1955.8920000000001</v>
      </c>
      <c r="F288" s="9">
        <v>1.8</v>
      </c>
      <c r="G288" s="10">
        <f t="shared" si="18"/>
        <v>2615809.9608</v>
      </c>
      <c r="H288" s="11">
        <f t="shared" si="21"/>
        <v>0.33824857151890686</v>
      </c>
      <c r="I288" s="12">
        <v>0.14682470048044899</v>
      </c>
      <c r="J288" s="9">
        <f t="shared" si="19"/>
        <v>70.412112000000008</v>
      </c>
      <c r="K288" s="9">
        <f t="shared" si="20"/>
        <v>3.486965938454359E-9</v>
      </c>
    </row>
    <row r="289" spans="1:11" x14ac:dyDescent="0.25">
      <c r="A289" s="19" t="s">
        <v>13</v>
      </c>
      <c r="B289" s="20" t="s">
        <v>23</v>
      </c>
      <c r="C289" s="20" t="s">
        <v>68</v>
      </c>
      <c r="D289" s="21">
        <v>0</v>
      </c>
      <c r="E289" s="9">
        <v>1881.682</v>
      </c>
      <c r="F289" s="9">
        <v>1.8</v>
      </c>
      <c r="G289" s="10">
        <f t="shared" si="18"/>
        <v>0</v>
      </c>
      <c r="H289" s="11">
        <f t="shared" si="21"/>
        <v>0</v>
      </c>
      <c r="I289" s="12">
        <v>0.14682470048044899</v>
      </c>
      <c r="J289" s="9">
        <f t="shared" si="19"/>
        <v>67.740551999999994</v>
      </c>
      <c r="K289" s="9">
        <f t="shared" si="20"/>
        <v>3.4863758357874675E-9</v>
      </c>
    </row>
    <row r="290" spans="1:11" x14ac:dyDescent="0.25">
      <c r="A290" s="19" t="s">
        <v>13</v>
      </c>
      <c r="B290" s="20" t="s">
        <v>23</v>
      </c>
      <c r="C290" s="20" t="s">
        <v>64</v>
      </c>
      <c r="D290" s="21">
        <v>0</v>
      </c>
      <c r="E290" s="9">
        <v>1881.682</v>
      </c>
      <c r="F290" s="9">
        <v>1.8</v>
      </c>
      <c r="G290" s="10">
        <f t="shared" si="18"/>
        <v>0</v>
      </c>
      <c r="H290" s="11">
        <f t="shared" si="21"/>
        <v>0</v>
      </c>
      <c r="I290" s="12">
        <v>0.14682470048044899</v>
      </c>
      <c r="J290" s="9">
        <f t="shared" si="19"/>
        <v>67.740551999999994</v>
      </c>
      <c r="K290" s="9">
        <f t="shared" si="20"/>
        <v>3.4863758357874675E-9</v>
      </c>
    </row>
    <row r="291" spans="1:11" x14ac:dyDescent="0.25">
      <c r="A291" s="19" t="s">
        <v>13</v>
      </c>
      <c r="B291" s="20" t="s">
        <v>18</v>
      </c>
      <c r="C291" s="20" t="s">
        <v>37</v>
      </c>
      <c r="D291" s="21">
        <v>0</v>
      </c>
      <c r="E291" s="9">
        <v>1890.508</v>
      </c>
      <c r="F291" s="9">
        <v>1.8</v>
      </c>
      <c r="G291" s="10">
        <f t="shared" si="18"/>
        <v>0</v>
      </c>
      <c r="H291" s="11">
        <f t="shared" si="21"/>
        <v>0</v>
      </c>
      <c r="I291" s="12">
        <v>0.14682470048044899</v>
      </c>
      <c r="J291" s="9">
        <f t="shared" si="19"/>
        <v>68.058288000000005</v>
      </c>
      <c r="K291" s="9">
        <f t="shared" si="20"/>
        <v>3.421724558706156E-9</v>
      </c>
    </row>
    <row r="292" spans="1:11" x14ac:dyDescent="0.25">
      <c r="A292" s="19" t="s">
        <v>13</v>
      </c>
      <c r="B292" s="20" t="s">
        <v>18</v>
      </c>
      <c r="C292" s="20" t="s">
        <v>49</v>
      </c>
      <c r="D292" s="21">
        <v>0</v>
      </c>
      <c r="E292" s="9">
        <v>1895.5</v>
      </c>
      <c r="F292" s="9">
        <v>1.8</v>
      </c>
      <c r="G292" s="10">
        <f t="shared" si="18"/>
        <v>0</v>
      </c>
      <c r="H292" s="11">
        <f t="shared" si="21"/>
        <v>0</v>
      </c>
      <c r="I292" s="12">
        <v>0.14682470048044899</v>
      </c>
      <c r="J292" s="9">
        <f t="shared" si="19"/>
        <v>68.238</v>
      </c>
      <c r="K292" s="9">
        <f t="shared" si="20"/>
        <v>3.3858208088246023E-9</v>
      </c>
    </row>
    <row r="293" spans="1:11" x14ac:dyDescent="0.25">
      <c r="A293" s="19" t="s">
        <v>13</v>
      </c>
      <c r="B293" s="20" t="s">
        <v>21</v>
      </c>
      <c r="C293" s="20" t="s">
        <v>55</v>
      </c>
      <c r="D293" s="21">
        <v>0</v>
      </c>
      <c r="E293" s="9">
        <v>1900.5740000000001</v>
      </c>
      <c r="F293" s="9">
        <v>1.8</v>
      </c>
      <c r="G293" s="10">
        <f t="shared" si="18"/>
        <v>0</v>
      </c>
      <c r="H293" s="11">
        <f t="shared" si="21"/>
        <v>0</v>
      </c>
      <c r="I293" s="12">
        <v>0.14682470048044899</v>
      </c>
      <c r="J293" s="9">
        <f t="shared" si="19"/>
        <v>68.420664000000002</v>
      </c>
      <c r="K293" s="9">
        <f t="shared" si="20"/>
        <v>3.3498085728320705E-9</v>
      </c>
    </row>
    <row r="294" spans="1:11" x14ac:dyDescent="0.25">
      <c r="A294" s="19" t="s">
        <v>13</v>
      </c>
      <c r="B294" s="20" t="s">
        <v>18</v>
      </c>
      <c r="C294" s="20" t="s">
        <v>46</v>
      </c>
      <c r="D294" s="21">
        <v>0</v>
      </c>
      <c r="E294" s="9">
        <v>1905.664</v>
      </c>
      <c r="F294" s="9">
        <v>1.8</v>
      </c>
      <c r="G294" s="10">
        <f t="shared" si="18"/>
        <v>0</v>
      </c>
      <c r="H294" s="11">
        <f t="shared" si="21"/>
        <v>0</v>
      </c>
      <c r="I294" s="12">
        <v>0.14682470048044899</v>
      </c>
      <c r="J294" s="9">
        <f t="shared" si="19"/>
        <v>68.603904</v>
      </c>
      <c r="K294" s="9">
        <f t="shared" si="20"/>
        <v>3.314162552027119E-9</v>
      </c>
    </row>
    <row r="295" spans="1:11" x14ac:dyDescent="0.25">
      <c r="A295" s="19" t="s">
        <v>13</v>
      </c>
      <c r="B295" s="20" t="s">
        <v>18</v>
      </c>
      <c r="C295" s="20" t="s">
        <v>41</v>
      </c>
      <c r="D295" s="21">
        <v>0</v>
      </c>
      <c r="E295" s="9">
        <v>1915.7</v>
      </c>
      <c r="F295" s="9">
        <v>1.8</v>
      </c>
      <c r="G295" s="10">
        <f t="shared" si="18"/>
        <v>0</v>
      </c>
      <c r="H295" s="11">
        <f t="shared" si="21"/>
        <v>0</v>
      </c>
      <c r="I295" s="12">
        <v>0.14682470048044899</v>
      </c>
      <c r="J295" s="9">
        <f t="shared" si="19"/>
        <v>68.96520000000001</v>
      </c>
      <c r="K295" s="9">
        <f t="shared" si="20"/>
        <v>3.2452572429622654E-9</v>
      </c>
    </row>
    <row r="296" spans="1:11" x14ac:dyDescent="0.25">
      <c r="A296" s="19" t="s">
        <v>16</v>
      </c>
      <c r="B296" s="20" t="s">
        <v>69</v>
      </c>
      <c r="C296" s="20" t="s">
        <v>70</v>
      </c>
      <c r="D296" s="21">
        <v>0</v>
      </c>
      <c r="E296" s="9">
        <v>1333.3889999999999</v>
      </c>
      <c r="F296" s="9">
        <v>1.8</v>
      </c>
      <c r="G296" s="10">
        <f t="shared" si="18"/>
        <v>0</v>
      </c>
      <c r="H296" s="11">
        <f>MIN(1,D296/25423.268)</f>
        <v>0</v>
      </c>
      <c r="I296" s="12">
        <v>3.4026433980776503E-2</v>
      </c>
      <c r="J296" s="9">
        <f t="shared" si="19"/>
        <v>48.002003999999999</v>
      </c>
      <c r="K296" s="9">
        <f t="shared" si="20"/>
        <v>3.204416549056649E-9</v>
      </c>
    </row>
    <row r="297" spans="1:11" x14ac:dyDescent="0.25">
      <c r="A297" s="19" t="s">
        <v>13</v>
      </c>
      <c r="B297" s="20" t="s">
        <v>21</v>
      </c>
      <c r="C297" s="20" t="s">
        <v>59</v>
      </c>
      <c r="D297" s="21">
        <v>0</v>
      </c>
      <c r="E297" s="9">
        <v>1921.894</v>
      </c>
      <c r="F297" s="9">
        <v>1.8</v>
      </c>
      <c r="G297" s="10">
        <f t="shared" si="18"/>
        <v>0</v>
      </c>
      <c r="H297" s="11">
        <f t="shared" ref="H297:H302" si="22">MIN(1,D297/109701.878)</f>
        <v>0</v>
      </c>
      <c r="I297" s="12">
        <v>0.14682470048044899</v>
      </c>
      <c r="J297" s="9">
        <f t="shared" si="19"/>
        <v>69.188184000000007</v>
      </c>
      <c r="K297" s="9">
        <f t="shared" si="20"/>
        <v>3.2036229858212647E-9</v>
      </c>
    </row>
    <row r="298" spans="1:11" x14ac:dyDescent="0.25">
      <c r="A298" s="19" t="s">
        <v>13</v>
      </c>
      <c r="B298" s="20" t="s">
        <v>21</v>
      </c>
      <c r="C298" s="20" t="s">
        <v>52</v>
      </c>
      <c r="D298" s="21">
        <v>0</v>
      </c>
      <c r="E298" s="9">
        <v>1922.809</v>
      </c>
      <c r="F298" s="9">
        <v>1.8</v>
      </c>
      <c r="G298" s="10">
        <f t="shared" si="18"/>
        <v>0</v>
      </c>
      <c r="H298" s="11">
        <f t="shared" si="22"/>
        <v>0</v>
      </c>
      <c r="I298" s="12">
        <v>0.14682470048044899</v>
      </c>
      <c r="J298" s="9">
        <f t="shared" si="19"/>
        <v>69.221124000000003</v>
      </c>
      <c r="K298" s="9">
        <f t="shared" si="20"/>
        <v>3.1975293523408885E-9</v>
      </c>
    </row>
    <row r="299" spans="1:11" x14ac:dyDescent="0.25">
      <c r="A299" s="19" t="s">
        <v>13</v>
      </c>
      <c r="B299" s="20" t="s">
        <v>21</v>
      </c>
      <c r="C299" s="20" t="s">
        <v>56</v>
      </c>
      <c r="D299" s="21">
        <v>0</v>
      </c>
      <c r="E299" s="9">
        <v>1926.856</v>
      </c>
      <c r="F299" s="9">
        <v>1.8</v>
      </c>
      <c r="G299" s="10">
        <f t="shared" si="18"/>
        <v>0</v>
      </c>
      <c r="H299" s="11">
        <f t="shared" si="22"/>
        <v>0</v>
      </c>
      <c r="I299" s="12">
        <v>0.14682470048044899</v>
      </c>
      <c r="J299" s="9">
        <f t="shared" si="19"/>
        <v>69.366816</v>
      </c>
      <c r="K299" s="9">
        <f t="shared" si="20"/>
        <v>3.1707506205401836E-9</v>
      </c>
    </row>
    <row r="300" spans="1:11" x14ac:dyDescent="0.25">
      <c r="A300" s="6" t="s">
        <v>13</v>
      </c>
      <c r="B300" s="7" t="s">
        <v>23</v>
      </c>
      <c r="C300" s="7" t="s">
        <v>77</v>
      </c>
      <c r="D300" s="8">
        <v>1182.93066666666</v>
      </c>
      <c r="E300" s="9">
        <v>1929.893</v>
      </c>
      <c r="F300" s="9">
        <v>1.8</v>
      </c>
      <c r="G300" s="10">
        <f t="shared" si="18"/>
        <v>83371.377600000007</v>
      </c>
      <c r="H300" s="11">
        <f t="shared" si="22"/>
        <v>1.0783139616503739E-2</v>
      </c>
      <c r="I300" s="12">
        <v>0.14682470048044899</v>
      </c>
      <c r="J300" s="9">
        <f t="shared" si="19"/>
        <v>69.476148000000009</v>
      </c>
      <c r="K300" s="9">
        <f t="shared" si="20"/>
        <v>3.1678267232560928E-9</v>
      </c>
    </row>
    <row r="301" spans="1:11" x14ac:dyDescent="0.25">
      <c r="A301" s="19" t="s">
        <v>13</v>
      </c>
      <c r="B301" s="20" t="s">
        <v>21</v>
      </c>
      <c r="C301" s="20" t="s">
        <v>21</v>
      </c>
      <c r="D301" s="21">
        <v>0</v>
      </c>
      <c r="E301" s="9">
        <v>1933.4390000000001</v>
      </c>
      <c r="F301" s="9">
        <v>1.8</v>
      </c>
      <c r="G301" s="10">
        <f t="shared" si="18"/>
        <v>0</v>
      </c>
      <c r="H301" s="11">
        <f t="shared" si="22"/>
        <v>0</v>
      </c>
      <c r="I301" s="12">
        <v>0.14682470048044899</v>
      </c>
      <c r="J301" s="9">
        <f t="shared" si="19"/>
        <v>69.603803999999997</v>
      </c>
      <c r="K301" s="9">
        <f t="shared" si="20"/>
        <v>3.1277874035532503E-9</v>
      </c>
    </row>
    <row r="302" spans="1:11" x14ac:dyDescent="0.25">
      <c r="A302" s="19" t="s">
        <v>13</v>
      </c>
      <c r="B302" s="20" t="s">
        <v>21</v>
      </c>
      <c r="C302" s="20" t="s">
        <v>66</v>
      </c>
      <c r="D302" s="21">
        <v>0</v>
      </c>
      <c r="E302" s="9">
        <v>1941.9970000000001</v>
      </c>
      <c r="F302" s="9">
        <v>1.8</v>
      </c>
      <c r="G302" s="10">
        <f t="shared" si="18"/>
        <v>0</v>
      </c>
      <c r="H302" s="11">
        <f t="shared" si="22"/>
        <v>0</v>
      </c>
      <c r="I302" s="12">
        <v>0.14682470048044899</v>
      </c>
      <c r="J302" s="9">
        <f t="shared" si="19"/>
        <v>69.911892000000009</v>
      </c>
      <c r="K302" s="9">
        <f t="shared" si="20"/>
        <v>3.0730165991200787E-9</v>
      </c>
    </row>
    <row r="303" spans="1:11" x14ac:dyDescent="0.25">
      <c r="A303" s="19" t="s">
        <v>16</v>
      </c>
      <c r="B303" s="20" t="s">
        <v>23</v>
      </c>
      <c r="C303" s="20" t="s">
        <v>88</v>
      </c>
      <c r="D303" s="21">
        <v>1812.8948933333299</v>
      </c>
      <c r="E303" s="9">
        <v>1361.3530000000001</v>
      </c>
      <c r="F303" s="9">
        <v>1.8</v>
      </c>
      <c r="G303" s="10">
        <f t="shared" si="18"/>
        <v>90666.109800000006</v>
      </c>
      <c r="H303" s="11">
        <f>MIN(1,D303/25423.268)</f>
        <v>7.1308491627957896E-2</v>
      </c>
      <c r="I303" s="12">
        <v>3.4026433980776503E-2</v>
      </c>
      <c r="J303" s="9">
        <f t="shared" si="19"/>
        <v>49.008708000000006</v>
      </c>
      <c r="K303" s="9">
        <f t="shared" si="20"/>
        <v>3.054231027222217E-9</v>
      </c>
    </row>
    <row r="304" spans="1:11" x14ac:dyDescent="0.25">
      <c r="A304" s="19" t="s">
        <v>13</v>
      </c>
      <c r="B304" s="20" t="s">
        <v>21</v>
      </c>
      <c r="C304" s="20" t="s">
        <v>63</v>
      </c>
      <c r="D304" s="21">
        <v>0</v>
      </c>
      <c r="E304" s="9">
        <v>1948.1969999999999</v>
      </c>
      <c r="F304" s="9">
        <v>1.8</v>
      </c>
      <c r="G304" s="10">
        <f t="shared" si="18"/>
        <v>0</v>
      </c>
      <c r="H304" s="11">
        <f t="shared" ref="H304:H309" si="23">MIN(1,D304/109701.878)</f>
        <v>0</v>
      </c>
      <c r="I304" s="12">
        <v>0.14682470048044899</v>
      </c>
      <c r="J304" s="9">
        <f t="shared" si="19"/>
        <v>70.135092</v>
      </c>
      <c r="K304" s="9">
        <f t="shared" si="20"/>
        <v>3.0340843045059477E-9</v>
      </c>
    </row>
    <row r="305" spans="1:11" x14ac:dyDescent="0.25">
      <c r="A305" s="19" t="s">
        <v>13</v>
      </c>
      <c r="B305" s="20" t="s">
        <v>21</v>
      </c>
      <c r="C305" s="20" t="s">
        <v>61</v>
      </c>
      <c r="D305" s="21">
        <v>0</v>
      </c>
      <c r="E305" s="9">
        <v>1952.9960000000001</v>
      </c>
      <c r="F305" s="9">
        <v>1.8</v>
      </c>
      <c r="G305" s="10">
        <f t="shared" si="18"/>
        <v>0</v>
      </c>
      <c r="H305" s="11">
        <f t="shared" si="23"/>
        <v>0</v>
      </c>
      <c r="I305" s="12">
        <v>0.14682470048044899</v>
      </c>
      <c r="J305" s="9">
        <f t="shared" si="19"/>
        <v>70.307856000000001</v>
      </c>
      <c r="K305" s="9">
        <f t="shared" si="20"/>
        <v>3.0043720265665381E-9</v>
      </c>
    </row>
    <row r="306" spans="1:11" x14ac:dyDescent="0.25">
      <c r="A306" s="6" t="s">
        <v>13</v>
      </c>
      <c r="B306" s="7" t="s">
        <v>23</v>
      </c>
      <c r="C306" s="7" t="s">
        <v>81</v>
      </c>
      <c r="D306" s="8">
        <v>19906.966817939399</v>
      </c>
      <c r="E306" s="9">
        <v>2006.203</v>
      </c>
      <c r="F306" s="9">
        <v>1.8</v>
      </c>
      <c r="G306" s="10">
        <f t="shared" si="18"/>
        <v>1440854.9946000001</v>
      </c>
      <c r="H306" s="11">
        <f t="shared" si="23"/>
        <v>0.18146422997370565</v>
      </c>
      <c r="I306" s="12">
        <v>0.14682470048044899</v>
      </c>
      <c r="J306" s="9">
        <f t="shared" si="19"/>
        <v>72.223308000000003</v>
      </c>
      <c r="K306" s="9">
        <f t="shared" si="20"/>
        <v>2.9422454653296925E-9</v>
      </c>
    </row>
    <row r="307" spans="1:11" x14ac:dyDescent="0.25">
      <c r="A307" s="19" t="s">
        <v>13</v>
      </c>
      <c r="B307" s="20" t="s">
        <v>23</v>
      </c>
      <c r="C307" s="20" t="s">
        <v>92</v>
      </c>
      <c r="D307" s="21">
        <v>0</v>
      </c>
      <c r="E307" s="9">
        <v>1972.5550000000001</v>
      </c>
      <c r="F307" s="9">
        <v>1.8</v>
      </c>
      <c r="G307" s="10">
        <f t="shared" si="18"/>
        <v>0</v>
      </c>
      <c r="H307" s="11">
        <f t="shared" si="23"/>
        <v>0</v>
      </c>
      <c r="I307" s="12">
        <v>0.14682470048044899</v>
      </c>
      <c r="J307" s="9">
        <f t="shared" si="19"/>
        <v>71.011980000000008</v>
      </c>
      <c r="K307" s="9">
        <f t="shared" si="20"/>
        <v>2.8869724504882938E-9</v>
      </c>
    </row>
    <row r="308" spans="1:11" x14ac:dyDescent="0.25">
      <c r="A308" s="19" t="s">
        <v>13</v>
      </c>
      <c r="B308" s="20" t="s">
        <v>23</v>
      </c>
      <c r="C308" s="20" t="s">
        <v>88</v>
      </c>
      <c r="D308" s="21">
        <v>1812.8948933333299</v>
      </c>
      <c r="E308" s="9">
        <v>1993.143</v>
      </c>
      <c r="F308" s="9">
        <v>1.8</v>
      </c>
      <c r="G308" s="10">
        <f t="shared" si="18"/>
        <v>132743.32380000001</v>
      </c>
      <c r="H308" s="11">
        <f t="shared" si="23"/>
        <v>1.6525650484610025E-2</v>
      </c>
      <c r="I308" s="12">
        <v>0.14682470048044899</v>
      </c>
      <c r="J308" s="9">
        <f t="shared" si="19"/>
        <v>71.753147999999996</v>
      </c>
      <c r="K308" s="9">
        <f t="shared" si="20"/>
        <v>2.792408581738467E-9</v>
      </c>
    </row>
    <row r="309" spans="1:11" x14ac:dyDescent="0.25">
      <c r="A309" s="19" t="s">
        <v>13</v>
      </c>
      <c r="B309" s="20" t="s">
        <v>23</v>
      </c>
      <c r="C309" s="20" t="s">
        <v>80</v>
      </c>
      <c r="D309" s="21">
        <v>1109.5413333333299</v>
      </c>
      <c r="E309" s="9">
        <v>1997.02</v>
      </c>
      <c r="F309" s="9">
        <v>1.8</v>
      </c>
      <c r="G309" s="10">
        <f t="shared" si="18"/>
        <v>82676.627999999997</v>
      </c>
      <c r="H309" s="11">
        <f t="shared" si="23"/>
        <v>1.0114150765343598E-2</v>
      </c>
      <c r="I309" s="12">
        <v>0.14682470048044899</v>
      </c>
      <c r="J309" s="9">
        <f t="shared" si="19"/>
        <v>71.892719999999997</v>
      </c>
      <c r="K309" s="9">
        <f t="shared" si="20"/>
        <v>2.7619777406621402E-9</v>
      </c>
    </row>
    <row r="310" spans="1:11" x14ac:dyDescent="0.25">
      <c r="A310" s="19" t="s">
        <v>16</v>
      </c>
      <c r="B310" s="20" t="s">
        <v>23</v>
      </c>
      <c r="C310" s="20" t="s">
        <v>89</v>
      </c>
      <c r="D310" s="21">
        <v>0</v>
      </c>
      <c r="E310" s="9">
        <v>1384.894</v>
      </c>
      <c r="F310" s="9">
        <v>1.8</v>
      </c>
      <c r="G310" s="10">
        <f t="shared" si="18"/>
        <v>0</v>
      </c>
      <c r="H310" s="11">
        <f>MIN(1,D310/25423.268)</f>
        <v>0</v>
      </c>
      <c r="I310" s="12">
        <v>3.4026433980776503E-2</v>
      </c>
      <c r="J310" s="9">
        <f t="shared" si="19"/>
        <v>49.856184000000006</v>
      </c>
      <c r="K310" s="9">
        <f t="shared" si="20"/>
        <v>2.7536599190236947E-9</v>
      </c>
    </row>
    <row r="311" spans="1:11" x14ac:dyDescent="0.25">
      <c r="A311" s="25" t="s">
        <v>12</v>
      </c>
      <c r="B311" s="20" t="s">
        <v>23</v>
      </c>
      <c r="C311" s="20" t="s">
        <v>24</v>
      </c>
      <c r="D311" s="21">
        <v>0</v>
      </c>
      <c r="E311" s="16">
        <v>2864.3389999999999</v>
      </c>
      <c r="F311" s="17">
        <f>IF(E311&gt;500,1.8,2)</f>
        <v>1.8</v>
      </c>
      <c r="G311" s="14">
        <f>ROUNDUP(D311/50,0)*F311*E311</f>
        <v>0</v>
      </c>
      <c r="H311" s="11">
        <f>MIN(1,D311/462796.099463209)</f>
        <v>0</v>
      </c>
      <c r="I311" s="16">
        <v>0.61940506330444001</v>
      </c>
      <c r="J311" s="9">
        <f t="shared" si="19"/>
        <v>103.116204</v>
      </c>
      <c r="K311" s="9">
        <f t="shared" si="20"/>
        <v>2.7392841675662736E-9</v>
      </c>
    </row>
    <row r="312" spans="1:11" x14ac:dyDescent="0.25">
      <c r="A312" s="19" t="s">
        <v>13</v>
      </c>
      <c r="B312" s="20" t="s">
        <v>23</v>
      </c>
      <c r="C312" s="20" t="s">
        <v>90</v>
      </c>
      <c r="D312" s="21">
        <v>0</v>
      </c>
      <c r="E312" s="9">
        <v>2001.905</v>
      </c>
      <c r="F312" s="9">
        <v>1.8</v>
      </c>
      <c r="G312" s="10">
        <f t="shared" ref="G312:G375" si="24">ROUNDUP(D312/50,0)*E312*F312</f>
        <v>0</v>
      </c>
      <c r="H312" s="11">
        <f>MIN(1,D312/109701.878)</f>
        <v>0</v>
      </c>
      <c r="I312" s="12">
        <v>0.14682470048044899</v>
      </c>
      <c r="J312" s="9">
        <f t="shared" si="19"/>
        <v>72.068579999999997</v>
      </c>
      <c r="K312" s="9">
        <f t="shared" si="20"/>
        <v>2.7213554302461891E-9</v>
      </c>
    </row>
    <row r="313" spans="1:11" x14ac:dyDescent="0.25">
      <c r="A313" s="19" t="s">
        <v>13</v>
      </c>
      <c r="B313" s="20" t="s">
        <v>23</v>
      </c>
      <c r="C313" s="20" t="s">
        <v>85</v>
      </c>
      <c r="D313" s="21">
        <v>3545.2386666666698</v>
      </c>
      <c r="E313" s="9">
        <v>2027.4829999999999</v>
      </c>
      <c r="F313" s="9">
        <v>1.8</v>
      </c>
      <c r="G313" s="10">
        <f t="shared" si="24"/>
        <v>259112.32740000001</v>
      </c>
      <c r="H313" s="11">
        <f>MIN(1,D313/109701.878)</f>
        <v>3.2317028033619168E-2</v>
      </c>
      <c r="I313" s="12">
        <v>0.14682470048044899</v>
      </c>
      <c r="J313" s="9">
        <f t="shared" si="19"/>
        <v>72.989388000000005</v>
      </c>
      <c r="K313" s="9">
        <f t="shared" si="20"/>
        <v>2.6283978206102665E-9</v>
      </c>
    </row>
    <row r="314" spans="1:11" x14ac:dyDescent="0.25">
      <c r="A314" s="19" t="s">
        <v>13</v>
      </c>
      <c r="B314" s="20" t="s">
        <v>21</v>
      </c>
      <c r="C314" s="20" t="s">
        <v>60</v>
      </c>
      <c r="D314" s="21">
        <v>0</v>
      </c>
      <c r="E314" s="9">
        <v>2034.7529999999999</v>
      </c>
      <c r="F314" s="9">
        <v>1.8</v>
      </c>
      <c r="G314" s="10">
        <f t="shared" si="24"/>
        <v>0</v>
      </c>
      <c r="H314" s="11">
        <f>MIN(1,D314/109701.878)</f>
        <v>0</v>
      </c>
      <c r="I314" s="12">
        <v>0.14682470048044899</v>
      </c>
      <c r="J314" s="9">
        <f t="shared" si="19"/>
        <v>73.251107999999988</v>
      </c>
      <c r="K314" s="9">
        <f t="shared" si="20"/>
        <v>2.5498365079455811E-9</v>
      </c>
    </row>
    <row r="315" spans="1:11" x14ac:dyDescent="0.25">
      <c r="A315" s="19" t="s">
        <v>16</v>
      </c>
      <c r="B315" s="20" t="s">
        <v>23</v>
      </c>
      <c r="C315" s="20" t="s">
        <v>90</v>
      </c>
      <c r="D315" s="21">
        <v>0</v>
      </c>
      <c r="E315" s="9">
        <v>1415.88</v>
      </c>
      <c r="F315" s="9">
        <v>1.8</v>
      </c>
      <c r="G315" s="10">
        <f t="shared" si="24"/>
        <v>0</v>
      </c>
      <c r="H315" s="11">
        <f>MIN(1,D315/25423.268)</f>
        <v>0</v>
      </c>
      <c r="I315" s="12">
        <v>3.4026433980776503E-2</v>
      </c>
      <c r="J315" s="9">
        <f t="shared" si="19"/>
        <v>50.971680000000006</v>
      </c>
      <c r="K315" s="9">
        <f t="shared" si="20"/>
        <v>2.5204068388351667E-9</v>
      </c>
    </row>
    <row r="316" spans="1:11" x14ac:dyDescent="0.25">
      <c r="A316" s="19" t="s">
        <v>13</v>
      </c>
      <c r="B316" s="20" t="s">
        <v>23</v>
      </c>
      <c r="C316" s="20" t="s">
        <v>91</v>
      </c>
      <c r="D316" s="21">
        <v>4.8471799999999998</v>
      </c>
      <c r="E316" s="9">
        <v>2040.731</v>
      </c>
      <c r="F316" s="9">
        <v>1.8</v>
      </c>
      <c r="G316" s="10">
        <f t="shared" si="24"/>
        <v>3673.3157999999999</v>
      </c>
      <c r="H316" s="11">
        <f>MIN(1,D316/109701.878)</f>
        <v>4.4185022976543754E-5</v>
      </c>
      <c r="I316" s="12">
        <v>0.14682470048044899</v>
      </c>
      <c r="J316" s="9">
        <f t="shared" si="19"/>
        <v>73.466315999999992</v>
      </c>
      <c r="K316" s="9">
        <f t="shared" si="20"/>
        <v>2.5201458309251945E-9</v>
      </c>
    </row>
    <row r="317" spans="1:11" x14ac:dyDescent="0.25">
      <c r="A317" s="19" t="s">
        <v>16</v>
      </c>
      <c r="B317" s="20" t="s">
        <v>23</v>
      </c>
      <c r="C317" s="20" t="s">
        <v>91</v>
      </c>
      <c r="D317" s="21">
        <v>4.8471799999999998</v>
      </c>
      <c r="E317" s="9">
        <v>1416.0840000000001</v>
      </c>
      <c r="F317" s="9">
        <v>1.8</v>
      </c>
      <c r="G317" s="10">
        <f t="shared" si="24"/>
        <v>2548.9512</v>
      </c>
      <c r="H317" s="11">
        <f>MIN(1,D317/25423.268)</f>
        <v>1.9065920242826375E-4</v>
      </c>
      <c r="I317" s="12">
        <v>3.4026433980776503E-2</v>
      </c>
      <c r="J317" s="9">
        <f t="shared" si="19"/>
        <v>50.979024000000003</v>
      </c>
      <c r="K317" s="9">
        <f t="shared" si="20"/>
        <v>2.5191949319151222E-9</v>
      </c>
    </row>
    <row r="318" spans="1:11" x14ac:dyDescent="0.25">
      <c r="A318" s="19" t="s">
        <v>16</v>
      </c>
      <c r="B318" s="20" t="s">
        <v>23</v>
      </c>
      <c r="C318" s="20" t="s">
        <v>92</v>
      </c>
      <c r="D318" s="21">
        <v>0</v>
      </c>
      <c r="E318" s="9">
        <v>1429.2270000000001</v>
      </c>
      <c r="F318" s="9">
        <v>1.8</v>
      </c>
      <c r="G318" s="10">
        <f t="shared" si="24"/>
        <v>0</v>
      </c>
      <c r="H318" s="11">
        <f>MIN(1,D318/25423.268)</f>
        <v>0</v>
      </c>
      <c r="I318" s="12">
        <v>3.4026433980776503E-2</v>
      </c>
      <c r="J318" s="9">
        <f t="shared" si="19"/>
        <v>51.452171999999997</v>
      </c>
      <c r="K318" s="9">
        <f t="shared" si="20"/>
        <v>2.4275690397055398E-9</v>
      </c>
    </row>
    <row r="319" spans="1:11" x14ac:dyDescent="0.25">
      <c r="A319" s="19" t="s">
        <v>13</v>
      </c>
      <c r="B319" s="20" t="s">
        <v>23</v>
      </c>
      <c r="C319" s="20" t="s">
        <v>83</v>
      </c>
      <c r="D319" s="21">
        <v>1042.53659123123</v>
      </c>
      <c r="E319" s="9">
        <v>2070.4769999999999</v>
      </c>
      <c r="F319" s="9">
        <v>1.8</v>
      </c>
      <c r="G319" s="10">
        <f t="shared" si="24"/>
        <v>78264.030599999998</v>
      </c>
      <c r="H319" s="11">
        <f>MIN(1,D319/109701.878)</f>
        <v>9.5033613848545962E-3</v>
      </c>
      <c r="I319" s="12">
        <v>0.14682470048044899</v>
      </c>
      <c r="J319" s="9">
        <f t="shared" si="19"/>
        <v>74.537171999999998</v>
      </c>
      <c r="K319" s="9">
        <f t="shared" si="20"/>
        <v>2.3896605210540614E-9</v>
      </c>
    </row>
    <row r="320" spans="1:11" x14ac:dyDescent="0.25">
      <c r="A320" s="19" t="s">
        <v>16</v>
      </c>
      <c r="B320" s="20" t="s">
        <v>47</v>
      </c>
      <c r="C320" s="20" t="s">
        <v>48</v>
      </c>
      <c r="D320" s="21">
        <v>0</v>
      </c>
      <c r="E320" s="9">
        <v>1452.046</v>
      </c>
      <c r="F320" s="9">
        <v>1.8</v>
      </c>
      <c r="G320" s="10">
        <f t="shared" si="24"/>
        <v>0</v>
      </c>
      <c r="H320" s="11">
        <f>MIN(1,D320/25423.268)</f>
        <v>0</v>
      </c>
      <c r="I320" s="12">
        <v>3.4026433980776503E-2</v>
      </c>
      <c r="J320" s="9">
        <f t="shared" si="19"/>
        <v>52.273656000000003</v>
      </c>
      <c r="K320" s="9">
        <f t="shared" si="20"/>
        <v>2.2785309856633924E-9</v>
      </c>
    </row>
    <row r="321" spans="1:11" x14ac:dyDescent="0.25">
      <c r="A321" s="19" t="s">
        <v>15</v>
      </c>
      <c r="B321" s="20" t="s">
        <v>23</v>
      </c>
      <c r="C321" s="20" t="s">
        <v>24</v>
      </c>
      <c r="D321" s="21">
        <v>0</v>
      </c>
      <c r="E321" s="9">
        <v>1951.5889999999999</v>
      </c>
      <c r="F321" s="9">
        <v>1.8</v>
      </c>
      <c r="G321" s="10">
        <f t="shared" si="24"/>
        <v>0</v>
      </c>
      <c r="H321" s="11">
        <f>MIN(1,D321/69102.6422666666)</f>
        <v>0</v>
      </c>
      <c r="I321" s="12">
        <v>9.2486791823299205E-2</v>
      </c>
      <c r="J321" s="9">
        <f t="shared" si="19"/>
        <v>70.257204000000002</v>
      </c>
      <c r="K321" s="9">
        <f t="shared" si="20"/>
        <v>1.8979565675084366E-9</v>
      </c>
    </row>
    <row r="322" spans="1:11" x14ac:dyDescent="0.25">
      <c r="A322" s="9" t="s">
        <v>17</v>
      </c>
      <c r="B322" s="20" t="s">
        <v>30</v>
      </c>
      <c r="C322" s="20" t="s">
        <v>71</v>
      </c>
      <c r="D322" s="21">
        <v>0</v>
      </c>
      <c r="E322" s="9">
        <v>1224.143</v>
      </c>
      <c r="F322" s="9">
        <v>1.8</v>
      </c>
      <c r="G322" s="10">
        <f t="shared" si="24"/>
        <v>0</v>
      </c>
      <c r="H322" s="11">
        <f>MIN(1,D322/7963.86753233233)</f>
        <v>0</v>
      </c>
      <c r="I322" s="12">
        <v>1.0658819032256401E-2</v>
      </c>
      <c r="J322" s="9">
        <f t="shared" ref="J322:J385" si="25">F322*E322/50</f>
        <v>44.069148000000006</v>
      </c>
      <c r="K322" s="9">
        <f t="shared" ref="K322:K385" si="26">(1/(1+EXP(-H322))*I322)/(J322^4)</f>
        <v>1.4129945150073924E-9</v>
      </c>
    </row>
    <row r="323" spans="1:11" x14ac:dyDescent="0.25">
      <c r="A323" s="19" t="s">
        <v>15</v>
      </c>
      <c r="B323" s="20" t="s">
        <v>21</v>
      </c>
      <c r="C323" s="20" t="s">
        <v>22</v>
      </c>
      <c r="D323" s="21">
        <v>0</v>
      </c>
      <c r="E323" s="9">
        <v>2107.616</v>
      </c>
      <c r="F323" s="9">
        <v>1.8</v>
      </c>
      <c r="G323" s="10">
        <f t="shared" si="24"/>
        <v>0</v>
      </c>
      <c r="H323" s="11">
        <f>MIN(1,D323/69102.6422666666)</f>
        <v>0</v>
      </c>
      <c r="I323" s="12">
        <v>9.2486791823299205E-2</v>
      </c>
      <c r="J323" s="9">
        <f t="shared" si="25"/>
        <v>75.874175999999991</v>
      </c>
      <c r="K323" s="9">
        <f t="shared" si="26"/>
        <v>1.3953198375355659E-9</v>
      </c>
    </row>
    <row r="324" spans="1:11" x14ac:dyDescent="0.25">
      <c r="A324" s="19" t="s">
        <v>16</v>
      </c>
      <c r="B324" s="20" t="s">
        <v>21</v>
      </c>
      <c r="C324" s="20" t="s">
        <v>22</v>
      </c>
      <c r="D324" s="21">
        <v>0</v>
      </c>
      <c r="E324" s="9">
        <v>1667.1790000000001</v>
      </c>
      <c r="F324" s="9">
        <v>1.8</v>
      </c>
      <c r="G324" s="10">
        <f t="shared" si="24"/>
        <v>0</v>
      </c>
      <c r="H324" s="11">
        <f>MIN(1,D324/25423.268)</f>
        <v>0</v>
      </c>
      <c r="I324" s="12">
        <v>3.4026433980776503E-2</v>
      </c>
      <c r="J324" s="9">
        <f t="shared" si="25"/>
        <v>60.018444000000009</v>
      </c>
      <c r="K324" s="9">
        <f t="shared" si="26"/>
        <v>1.3111353090661144E-9</v>
      </c>
    </row>
    <row r="325" spans="1:11" x14ac:dyDescent="0.25">
      <c r="A325" s="9" t="s">
        <v>17</v>
      </c>
      <c r="B325" s="20" t="s">
        <v>39</v>
      </c>
      <c r="C325" s="20" t="s">
        <v>40</v>
      </c>
      <c r="D325" s="21">
        <v>0</v>
      </c>
      <c r="E325" s="9">
        <v>1362.6859999999999</v>
      </c>
      <c r="F325" s="9">
        <v>1.8</v>
      </c>
      <c r="G325" s="10">
        <f t="shared" si="24"/>
        <v>0</v>
      </c>
      <c r="H325" s="11">
        <f>MIN(1,D325/7963.86753233233)</f>
        <v>0</v>
      </c>
      <c r="I325" s="12">
        <v>1.0658819032256401E-2</v>
      </c>
      <c r="J325" s="9">
        <f t="shared" si="25"/>
        <v>49.056696000000002</v>
      </c>
      <c r="K325" s="9">
        <f t="shared" si="26"/>
        <v>9.202078074482896E-10</v>
      </c>
    </row>
    <row r="326" spans="1:11" x14ac:dyDescent="0.25">
      <c r="A326" s="9" t="s">
        <v>17</v>
      </c>
      <c r="B326" s="20" t="s">
        <v>21</v>
      </c>
      <c r="C326" s="20" t="s">
        <v>22</v>
      </c>
      <c r="D326" s="21">
        <v>0</v>
      </c>
      <c r="E326" s="9">
        <v>1386.4739999999999</v>
      </c>
      <c r="F326" s="9">
        <v>1.8</v>
      </c>
      <c r="G326" s="10">
        <f t="shared" si="24"/>
        <v>0</v>
      </c>
      <c r="H326" s="11">
        <f>MIN(1,D326/7963.86753233233)</f>
        <v>0</v>
      </c>
      <c r="I326" s="12">
        <v>1.0658819032256401E-2</v>
      </c>
      <c r="J326" s="9">
        <f t="shared" si="25"/>
        <v>49.913063999999991</v>
      </c>
      <c r="K326" s="9">
        <f t="shared" si="26"/>
        <v>8.5866185562571695E-10</v>
      </c>
    </row>
    <row r="327" spans="1:11" x14ac:dyDescent="0.25">
      <c r="A327" s="9" t="s">
        <v>17</v>
      </c>
      <c r="B327" s="20" t="s">
        <v>18</v>
      </c>
      <c r="C327" s="20" t="s">
        <v>25</v>
      </c>
      <c r="D327" s="21">
        <v>0</v>
      </c>
      <c r="E327" s="9">
        <v>1416.5450000000001</v>
      </c>
      <c r="F327" s="9">
        <v>1.8</v>
      </c>
      <c r="G327" s="10">
        <f t="shared" si="24"/>
        <v>0</v>
      </c>
      <c r="H327" s="11">
        <f>MIN(1,D327/7963.86753233233)</f>
        <v>0</v>
      </c>
      <c r="I327" s="12">
        <v>1.0658819032256401E-2</v>
      </c>
      <c r="J327" s="9">
        <f t="shared" si="25"/>
        <v>50.995620000000009</v>
      </c>
      <c r="K327" s="9">
        <f t="shared" si="26"/>
        <v>7.8803877640846124E-10</v>
      </c>
    </row>
    <row r="328" spans="1:11" x14ac:dyDescent="0.25">
      <c r="A328" s="9" t="s">
        <v>17</v>
      </c>
      <c r="B328" s="20" t="s">
        <v>18</v>
      </c>
      <c r="C328" s="20" t="s">
        <v>19</v>
      </c>
      <c r="D328" s="21">
        <v>0</v>
      </c>
      <c r="E328" s="9">
        <v>1421.713</v>
      </c>
      <c r="F328" s="9">
        <v>1.8</v>
      </c>
      <c r="G328" s="10">
        <f t="shared" si="24"/>
        <v>0</v>
      </c>
      <c r="H328" s="11">
        <f>MIN(1,D328/7963.86753233233)</f>
        <v>0</v>
      </c>
      <c r="I328" s="12">
        <v>1.0658819032256401E-2</v>
      </c>
      <c r="J328" s="9">
        <f t="shared" si="25"/>
        <v>51.181668000000002</v>
      </c>
      <c r="K328" s="9">
        <f t="shared" si="26"/>
        <v>7.7664285590993478E-10</v>
      </c>
    </row>
    <row r="329" spans="1:11" x14ac:dyDescent="0.25">
      <c r="A329" s="19" t="s">
        <v>16</v>
      </c>
      <c r="B329" s="20" t="s">
        <v>23</v>
      </c>
      <c r="C329" s="20" t="s">
        <v>24</v>
      </c>
      <c r="D329" s="21">
        <v>0</v>
      </c>
      <c r="E329" s="9">
        <v>1925.173</v>
      </c>
      <c r="F329" s="9">
        <v>1.8</v>
      </c>
      <c r="G329" s="10">
        <f t="shared" si="24"/>
        <v>0</v>
      </c>
      <c r="H329" s="11">
        <f>MIN(1,D329/25423.268)</f>
        <v>0</v>
      </c>
      <c r="I329" s="12">
        <v>3.4026433980776503E-2</v>
      </c>
      <c r="J329" s="9">
        <f t="shared" si="25"/>
        <v>69.306228000000004</v>
      </c>
      <c r="K329" s="9">
        <f t="shared" si="26"/>
        <v>7.3739024721324821E-10</v>
      </c>
    </row>
    <row r="330" spans="1:11" x14ac:dyDescent="0.25">
      <c r="A330" s="9" t="s">
        <v>17</v>
      </c>
      <c r="B330" s="20" t="s">
        <v>39</v>
      </c>
      <c r="C330" s="20" t="s">
        <v>58</v>
      </c>
      <c r="D330" s="21">
        <v>0</v>
      </c>
      <c r="E330" s="9">
        <v>1506.1859999999999</v>
      </c>
      <c r="F330" s="9">
        <v>1.8</v>
      </c>
      <c r="G330" s="10">
        <f t="shared" si="24"/>
        <v>0</v>
      </c>
      <c r="H330" s="11">
        <f t="shared" ref="H330:H347" si="27">MIN(1,D330/7963.86753233233)</f>
        <v>0</v>
      </c>
      <c r="I330" s="12">
        <v>1.0658819032256401E-2</v>
      </c>
      <c r="J330" s="9">
        <f t="shared" si="25"/>
        <v>54.222695999999999</v>
      </c>
      <c r="K330" s="9">
        <f t="shared" si="26"/>
        <v>6.1653063876540047E-10</v>
      </c>
    </row>
    <row r="331" spans="1:11" x14ac:dyDescent="0.25">
      <c r="A331" s="9" t="s">
        <v>17</v>
      </c>
      <c r="B331" s="20" t="s">
        <v>39</v>
      </c>
      <c r="C331" s="20" t="s">
        <v>76</v>
      </c>
      <c r="D331" s="21">
        <v>0</v>
      </c>
      <c r="E331" s="9">
        <v>1612.4159999999999</v>
      </c>
      <c r="F331" s="9">
        <v>1.8</v>
      </c>
      <c r="G331" s="10">
        <f t="shared" si="24"/>
        <v>0</v>
      </c>
      <c r="H331" s="11">
        <f t="shared" si="27"/>
        <v>0</v>
      </c>
      <c r="I331" s="12">
        <v>1.0658819032256401E-2</v>
      </c>
      <c r="J331" s="9">
        <f t="shared" si="25"/>
        <v>58.046975999999994</v>
      </c>
      <c r="K331" s="9">
        <f t="shared" si="26"/>
        <v>4.6941903246632444E-10</v>
      </c>
    </row>
    <row r="332" spans="1:11" x14ac:dyDescent="0.25">
      <c r="A332" s="9" t="s">
        <v>17</v>
      </c>
      <c r="B332" s="20" t="s">
        <v>18</v>
      </c>
      <c r="C332" s="20" t="s">
        <v>26</v>
      </c>
      <c r="D332" s="21">
        <v>0</v>
      </c>
      <c r="E332" s="9">
        <v>1636.55</v>
      </c>
      <c r="F332" s="9">
        <v>1.8</v>
      </c>
      <c r="G332" s="10">
        <f t="shared" si="24"/>
        <v>0</v>
      </c>
      <c r="H332" s="11">
        <f t="shared" si="27"/>
        <v>0</v>
      </c>
      <c r="I332" s="12">
        <v>1.0658819032256401E-2</v>
      </c>
      <c r="J332" s="9">
        <f t="shared" si="25"/>
        <v>58.915799999999997</v>
      </c>
      <c r="K332" s="9">
        <f t="shared" si="26"/>
        <v>4.4233568413096535E-10</v>
      </c>
    </row>
    <row r="333" spans="1:11" x14ac:dyDescent="0.25">
      <c r="A333" s="9" t="s">
        <v>17</v>
      </c>
      <c r="B333" s="20" t="s">
        <v>18</v>
      </c>
      <c r="C333" s="20" t="s">
        <v>34</v>
      </c>
      <c r="D333" s="21">
        <v>0</v>
      </c>
      <c r="E333" s="9">
        <v>1659.8340000000001</v>
      </c>
      <c r="F333" s="9">
        <v>1.8</v>
      </c>
      <c r="G333" s="10">
        <f t="shared" si="24"/>
        <v>0</v>
      </c>
      <c r="H333" s="11">
        <f t="shared" si="27"/>
        <v>0</v>
      </c>
      <c r="I333" s="12">
        <v>1.0658819032256401E-2</v>
      </c>
      <c r="J333" s="9">
        <f t="shared" si="25"/>
        <v>59.754024000000001</v>
      </c>
      <c r="K333" s="9">
        <f t="shared" si="26"/>
        <v>4.1803290132189154E-10</v>
      </c>
    </row>
    <row r="334" spans="1:11" x14ac:dyDescent="0.25">
      <c r="A334" s="9" t="s">
        <v>17</v>
      </c>
      <c r="B334" s="20" t="s">
        <v>30</v>
      </c>
      <c r="C334" s="20" t="s">
        <v>31</v>
      </c>
      <c r="D334" s="21">
        <v>0</v>
      </c>
      <c r="E334" s="9">
        <v>1660.6780000000001</v>
      </c>
      <c r="F334" s="9">
        <v>1.8</v>
      </c>
      <c r="G334" s="10">
        <f t="shared" si="24"/>
        <v>0</v>
      </c>
      <c r="H334" s="11">
        <f t="shared" si="27"/>
        <v>0</v>
      </c>
      <c r="I334" s="12">
        <v>1.0658819032256401E-2</v>
      </c>
      <c r="J334" s="9">
        <f t="shared" si="25"/>
        <v>59.784408000000006</v>
      </c>
      <c r="K334" s="9">
        <f t="shared" si="26"/>
        <v>4.1718372793251223E-10</v>
      </c>
    </row>
    <row r="335" spans="1:11" x14ac:dyDescent="0.25">
      <c r="A335" s="9" t="s">
        <v>17</v>
      </c>
      <c r="B335" s="20" t="s">
        <v>18</v>
      </c>
      <c r="C335" s="20" t="s">
        <v>28</v>
      </c>
      <c r="D335" s="21">
        <v>0</v>
      </c>
      <c r="E335" s="9">
        <v>1664.6969999999999</v>
      </c>
      <c r="F335" s="9">
        <v>1.8</v>
      </c>
      <c r="G335" s="10">
        <f t="shared" si="24"/>
        <v>0</v>
      </c>
      <c r="H335" s="11">
        <f t="shared" si="27"/>
        <v>0</v>
      </c>
      <c r="I335" s="12">
        <v>1.0658819032256401E-2</v>
      </c>
      <c r="J335" s="9">
        <f t="shared" si="25"/>
        <v>59.929091999999997</v>
      </c>
      <c r="K335" s="9">
        <f t="shared" si="26"/>
        <v>4.13169545551847E-10</v>
      </c>
    </row>
    <row r="336" spans="1:11" x14ac:dyDescent="0.25">
      <c r="A336" s="9" t="s">
        <v>17</v>
      </c>
      <c r="B336" s="20" t="s">
        <v>18</v>
      </c>
      <c r="C336" s="20" t="s">
        <v>29</v>
      </c>
      <c r="D336" s="21">
        <v>0</v>
      </c>
      <c r="E336" s="9">
        <v>1666.0709999999999</v>
      </c>
      <c r="F336" s="9">
        <v>1.8</v>
      </c>
      <c r="G336" s="10">
        <f t="shared" si="24"/>
        <v>0</v>
      </c>
      <c r="H336" s="11">
        <f t="shared" si="27"/>
        <v>0</v>
      </c>
      <c r="I336" s="12">
        <v>1.0658819032256401E-2</v>
      </c>
      <c r="J336" s="9">
        <f t="shared" si="25"/>
        <v>59.978555999999998</v>
      </c>
      <c r="K336" s="9">
        <f t="shared" si="26"/>
        <v>4.1180827564428738E-10</v>
      </c>
    </row>
    <row r="337" spans="1:11" x14ac:dyDescent="0.25">
      <c r="A337" s="9" t="s">
        <v>17</v>
      </c>
      <c r="B337" s="20" t="s">
        <v>18</v>
      </c>
      <c r="C337" s="20" t="s">
        <v>50</v>
      </c>
      <c r="D337" s="21">
        <v>0</v>
      </c>
      <c r="E337" s="9">
        <v>1666.079</v>
      </c>
      <c r="F337" s="9">
        <v>1.8</v>
      </c>
      <c r="G337" s="10">
        <f t="shared" si="24"/>
        <v>0</v>
      </c>
      <c r="H337" s="11">
        <f t="shared" si="27"/>
        <v>0</v>
      </c>
      <c r="I337" s="12">
        <v>1.0658819032256401E-2</v>
      </c>
      <c r="J337" s="9">
        <f t="shared" si="25"/>
        <v>59.978844000000002</v>
      </c>
      <c r="K337" s="9">
        <f t="shared" si="26"/>
        <v>4.1180036619347086E-10</v>
      </c>
    </row>
    <row r="338" spans="1:11" x14ac:dyDescent="0.25">
      <c r="A338" s="9" t="s">
        <v>17</v>
      </c>
      <c r="B338" s="20" t="s">
        <v>18</v>
      </c>
      <c r="C338" s="20" t="s">
        <v>32</v>
      </c>
      <c r="D338" s="21">
        <v>0</v>
      </c>
      <c r="E338" s="9">
        <v>1675.325</v>
      </c>
      <c r="F338" s="9">
        <v>1.8</v>
      </c>
      <c r="G338" s="10">
        <f t="shared" si="24"/>
        <v>0</v>
      </c>
      <c r="H338" s="11">
        <f t="shared" si="27"/>
        <v>0</v>
      </c>
      <c r="I338" s="12">
        <v>1.0658819032256401E-2</v>
      </c>
      <c r="J338" s="9">
        <f t="shared" si="25"/>
        <v>60.311700000000002</v>
      </c>
      <c r="K338" s="9">
        <f t="shared" si="26"/>
        <v>4.0278455860592074E-10</v>
      </c>
    </row>
    <row r="339" spans="1:11" x14ac:dyDescent="0.25">
      <c r="A339" s="9" t="s">
        <v>17</v>
      </c>
      <c r="B339" s="20" t="s">
        <v>18</v>
      </c>
      <c r="C339" s="20" t="s">
        <v>33</v>
      </c>
      <c r="D339" s="21">
        <v>0</v>
      </c>
      <c r="E339" s="9">
        <v>1699.463</v>
      </c>
      <c r="F339" s="9">
        <v>1.8</v>
      </c>
      <c r="G339" s="10">
        <f t="shared" si="24"/>
        <v>0</v>
      </c>
      <c r="H339" s="11">
        <f t="shared" si="27"/>
        <v>0</v>
      </c>
      <c r="I339" s="12">
        <v>1.0658819032256401E-2</v>
      </c>
      <c r="J339" s="9">
        <f t="shared" si="25"/>
        <v>61.180667999999997</v>
      </c>
      <c r="K339" s="9">
        <f t="shared" si="26"/>
        <v>3.8038399473787313E-10</v>
      </c>
    </row>
    <row r="340" spans="1:11" x14ac:dyDescent="0.25">
      <c r="A340" s="9" t="s">
        <v>17</v>
      </c>
      <c r="B340" s="20" t="s">
        <v>18</v>
      </c>
      <c r="C340" s="20" t="s">
        <v>36</v>
      </c>
      <c r="D340" s="21">
        <v>0</v>
      </c>
      <c r="E340" s="9">
        <v>1707.153</v>
      </c>
      <c r="F340" s="9">
        <v>1.8</v>
      </c>
      <c r="G340" s="10">
        <f t="shared" si="24"/>
        <v>0</v>
      </c>
      <c r="H340" s="11">
        <f t="shared" si="27"/>
        <v>0</v>
      </c>
      <c r="I340" s="12">
        <v>1.0658819032256401E-2</v>
      </c>
      <c r="J340" s="9">
        <f t="shared" si="25"/>
        <v>61.457507999999997</v>
      </c>
      <c r="K340" s="9">
        <f t="shared" si="26"/>
        <v>3.7357629244471729E-10</v>
      </c>
    </row>
    <row r="341" spans="1:11" x14ac:dyDescent="0.25">
      <c r="A341" s="9" t="s">
        <v>17</v>
      </c>
      <c r="B341" s="20" t="s">
        <v>18</v>
      </c>
      <c r="C341" s="20" t="s">
        <v>35</v>
      </c>
      <c r="D341" s="21">
        <v>0</v>
      </c>
      <c r="E341" s="9">
        <v>1709.979</v>
      </c>
      <c r="F341" s="9">
        <v>1.8</v>
      </c>
      <c r="G341" s="10">
        <f t="shared" si="24"/>
        <v>0</v>
      </c>
      <c r="H341" s="11">
        <f t="shared" si="27"/>
        <v>0</v>
      </c>
      <c r="I341" s="12">
        <v>1.0658819032256401E-2</v>
      </c>
      <c r="J341" s="9">
        <f t="shared" si="25"/>
        <v>61.559244</v>
      </c>
      <c r="K341" s="9">
        <f t="shared" si="26"/>
        <v>3.7111284146222822E-10</v>
      </c>
    </row>
    <row r="342" spans="1:11" x14ac:dyDescent="0.25">
      <c r="A342" s="9" t="s">
        <v>17</v>
      </c>
      <c r="B342" s="20" t="s">
        <v>18</v>
      </c>
      <c r="C342" s="20" t="s">
        <v>43</v>
      </c>
      <c r="D342" s="21">
        <v>0</v>
      </c>
      <c r="E342" s="9">
        <v>1756.1389999999999</v>
      </c>
      <c r="F342" s="9">
        <v>1.8</v>
      </c>
      <c r="G342" s="10">
        <f t="shared" si="24"/>
        <v>0</v>
      </c>
      <c r="H342" s="11">
        <f t="shared" si="27"/>
        <v>0</v>
      </c>
      <c r="I342" s="12">
        <v>1.0658819032256401E-2</v>
      </c>
      <c r="J342" s="9">
        <f t="shared" si="25"/>
        <v>63.221003999999994</v>
      </c>
      <c r="K342" s="9">
        <f t="shared" si="26"/>
        <v>3.3360575888283058E-10</v>
      </c>
    </row>
    <row r="343" spans="1:11" x14ac:dyDescent="0.25">
      <c r="A343" s="9" t="s">
        <v>17</v>
      </c>
      <c r="B343" s="20" t="s">
        <v>18</v>
      </c>
      <c r="C343" s="20" t="s">
        <v>27</v>
      </c>
      <c r="D343" s="21">
        <v>0</v>
      </c>
      <c r="E343" s="9">
        <v>1756.8030000000001</v>
      </c>
      <c r="F343" s="9">
        <v>1.8</v>
      </c>
      <c r="G343" s="10">
        <f t="shared" si="24"/>
        <v>0</v>
      </c>
      <c r="H343" s="11">
        <f t="shared" si="27"/>
        <v>0</v>
      </c>
      <c r="I343" s="12">
        <v>1.0658819032256401E-2</v>
      </c>
      <c r="J343" s="9">
        <f t="shared" si="25"/>
        <v>63.244908000000002</v>
      </c>
      <c r="K343" s="9">
        <f t="shared" si="26"/>
        <v>3.3310168717870929E-10</v>
      </c>
    </row>
    <row r="344" spans="1:11" x14ac:dyDescent="0.25">
      <c r="A344" s="9" t="s">
        <v>17</v>
      </c>
      <c r="B344" s="20" t="s">
        <v>18</v>
      </c>
      <c r="C344" s="20" t="s">
        <v>44</v>
      </c>
      <c r="D344" s="21">
        <v>0</v>
      </c>
      <c r="E344" s="9">
        <v>1757.498</v>
      </c>
      <c r="F344" s="9">
        <v>1.8</v>
      </c>
      <c r="G344" s="10">
        <f t="shared" si="24"/>
        <v>0</v>
      </c>
      <c r="H344" s="11">
        <f t="shared" si="27"/>
        <v>0</v>
      </c>
      <c r="I344" s="12">
        <v>1.0658819032256401E-2</v>
      </c>
      <c r="J344" s="9">
        <f t="shared" si="25"/>
        <v>63.269928</v>
      </c>
      <c r="K344" s="9">
        <f t="shared" si="26"/>
        <v>3.3257510134834906E-10</v>
      </c>
    </row>
    <row r="345" spans="1:11" x14ac:dyDescent="0.25">
      <c r="A345" s="9" t="s">
        <v>17</v>
      </c>
      <c r="B345" s="20" t="s">
        <v>30</v>
      </c>
      <c r="C345" s="20" t="s">
        <v>45</v>
      </c>
      <c r="D345" s="21">
        <v>0</v>
      </c>
      <c r="E345" s="9">
        <v>1762.703</v>
      </c>
      <c r="F345" s="9">
        <v>1.8</v>
      </c>
      <c r="G345" s="10">
        <f t="shared" si="24"/>
        <v>0</v>
      </c>
      <c r="H345" s="11">
        <f t="shared" si="27"/>
        <v>0</v>
      </c>
      <c r="I345" s="12">
        <v>1.0658819032256401E-2</v>
      </c>
      <c r="J345" s="9">
        <f t="shared" si="25"/>
        <v>63.457308000000005</v>
      </c>
      <c r="K345" s="9">
        <f t="shared" si="26"/>
        <v>3.2866428671913287E-10</v>
      </c>
    </row>
    <row r="346" spans="1:11" x14ac:dyDescent="0.25">
      <c r="A346" s="9" t="s">
        <v>17</v>
      </c>
      <c r="B346" s="20" t="s">
        <v>18</v>
      </c>
      <c r="C346" s="20" t="s">
        <v>42</v>
      </c>
      <c r="D346" s="21">
        <v>0</v>
      </c>
      <c r="E346" s="9">
        <v>1773.941</v>
      </c>
      <c r="F346" s="9">
        <v>1.8</v>
      </c>
      <c r="G346" s="10">
        <f t="shared" si="24"/>
        <v>0</v>
      </c>
      <c r="H346" s="11">
        <f t="shared" si="27"/>
        <v>0</v>
      </c>
      <c r="I346" s="12">
        <v>1.0658819032256401E-2</v>
      </c>
      <c r="J346" s="9">
        <f t="shared" si="25"/>
        <v>63.861876000000002</v>
      </c>
      <c r="K346" s="9">
        <f t="shared" si="26"/>
        <v>3.2041467925689159E-10</v>
      </c>
    </row>
    <row r="347" spans="1:11" x14ac:dyDescent="0.25">
      <c r="A347" s="9" t="s">
        <v>17</v>
      </c>
      <c r="B347" s="20" t="s">
        <v>18</v>
      </c>
      <c r="C347" s="20" t="s">
        <v>51</v>
      </c>
      <c r="D347" s="21">
        <v>0</v>
      </c>
      <c r="E347" s="9">
        <v>1786.415</v>
      </c>
      <c r="F347" s="9">
        <v>1.8</v>
      </c>
      <c r="G347" s="10">
        <f t="shared" si="24"/>
        <v>0</v>
      </c>
      <c r="H347" s="11">
        <f t="shared" si="27"/>
        <v>0</v>
      </c>
      <c r="I347" s="12">
        <v>1.0658819032256401E-2</v>
      </c>
      <c r="J347" s="9">
        <f t="shared" si="25"/>
        <v>64.310940000000002</v>
      </c>
      <c r="K347" s="9">
        <f t="shared" si="26"/>
        <v>3.1155854221651231E-10</v>
      </c>
    </row>
    <row r="348" spans="1:11" x14ac:dyDescent="0.25">
      <c r="A348" s="19" t="s">
        <v>13</v>
      </c>
      <c r="B348" s="20" t="s">
        <v>21</v>
      </c>
      <c r="C348" s="20" t="s">
        <v>22</v>
      </c>
      <c r="D348" s="21">
        <v>0</v>
      </c>
      <c r="E348" s="9">
        <v>3458.4479999999999</v>
      </c>
      <c r="F348" s="9">
        <v>1.8</v>
      </c>
      <c r="G348" s="10">
        <f t="shared" si="24"/>
        <v>0</v>
      </c>
      <c r="H348" s="11">
        <f>MIN(1,D348/109701.878)</f>
        <v>0</v>
      </c>
      <c r="I348" s="12">
        <v>0.14682470048044899</v>
      </c>
      <c r="J348" s="9">
        <f t="shared" si="25"/>
        <v>124.50412799999999</v>
      </c>
      <c r="K348" s="9">
        <f t="shared" si="26"/>
        <v>3.0551611594061898E-10</v>
      </c>
    </row>
    <row r="349" spans="1:11" x14ac:dyDescent="0.25">
      <c r="A349" s="9" t="s">
        <v>17</v>
      </c>
      <c r="B349" s="20" t="s">
        <v>18</v>
      </c>
      <c r="C349" s="20" t="s">
        <v>38</v>
      </c>
      <c r="D349" s="21">
        <v>0</v>
      </c>
      <c r="E349" s="9">
        <v>1804.9349999999999</v>
      </c>
      <c r="F349" s="9">
        <v>1.8</v>
      </c>
      <c r="G349" s="10">
        <f t="shared" si="24"/>
        <v>0</v>
      </c>
      <c r="H349" s="11">
        <f t="shared" ref="H349:H385" si="28">MIN(1,D349/7963.86753233233)</f>
        <v>0</v>
      </c>
      <c r="I349" s="12">
        <v>1.0658819032256401E-2</v>
      </c>
      <c r="J349" s="9">
        <f t="shared" si="25"/>
        <v>64.97766</v>
      </c>
      <c r="K349" s="9">
        <f t="shared" si="26"/>
        <v>2.9896670419171329E-10</v>
      </c>
    </row>
    <row r="350" spans="1:11" x14ac:dyDescent="0.25">
      <c r="A350" s="9" t="s">
        <v>17</v>
      </c>
      <c r="B350" s="20" t="s">
        <v>18</v>
      </c>
      <c r="C350" s="20" t="s">
        <v>37</v>
      </c>
      <c r="D350" s="21">
        <v>0</v>
      </c>
      <c r="E350" s="9">
        <v>1816.606</v>
      </c>
      <c r="F350" s="9">
        <v>1.8</v>
      </c>
      <c r="G350" s="10">
        <f t="shared" si="24"/>
        <v>0</v>
      </c>
      <c r="H350" s="11">
        <f t="shared" si="28"/>
        <v>0</v>
      </c>
      <c r="I350" s="12">
        <v>1.0658819032256401E-2</v>
      </c>
      <c r="J350" s="9">
        <f t="shared" si="25"/>
        <v>65.397816000000006</v>
      </c>
      <c r="K350" s="9">
        <f t="shared" si="26"/>
        <v>2.9135744023902241E-10</v>
      </c>
    </row>
    <row r="351" spans="1:11" x14ac:dyDescent="0.25">
      <c r="A351" s="9" t="s">
        <v>17</v>
      </c>
      <c r="B351" s="20" t="s">
        <v>23</v>
      </c>
      <c r="C351" s="20" t="s">
        <v>57</v>
      </c>
      <c r="D351" s="21">
        <v>0</v>
      </c>
      <c r="E351" s="9">
        <v>1823.962</v>
      </c>
      <c r="F351" s="9">
        <v>1.8</v>
      </c>
      <c r="G351" s="10">
        <f t="shared" si="24"/>
        <v>0</v>
      </c>
      <c r="H351" s="11">
        <f t="shared" si="28"/>
        <v>0</v>
      </c>
      <c r="I351" s="12">
        <v>1.0658819032256401E-2</v>
      </c>
      <c r="J351" s="9">
        <f t="shared" si="25"/>
        <v>65.662632000000002</v>
      </c>
      <c r="K351" s="9">
        <f t="shared" si="26"/>
        <v>2.8668564382815257E-10</v>
      </c>
    </row>
    <row r="352" spans="1:11" x14ac:dyDescent="0.25">
      <c r="A352" s="9" t="s">
        <v>17</v>
      </c>
      <c r="B352" s="20" t="s">
        <v>30</v>
      </c>
      <c r="C352" s="20" t="s">
        <v>75</v>
      </c>
      <c r="D352" s="21">
        <v>0</v>
      </c>
      <c r="E352" s="9">
        <v>1824.0519999999999</v>
      </c>
      <c r="F352" s="9">
        <v>1.8</v>
      </c>
      <c r="G352" s="10">
        <f t="shared" si="24"/>
        <v>0</v>
      </c>
      <c r="H352" s="11">
        <f t="shared" si="28"/>
        <v>0</v>
      </c>
      <c r="I352" s="12">
        <v>1.0658819032256401E-2</v>
      </c>
      <c r="J352" s="9">
        <f t="shared" si="25"/>
        <v>65.665871999999993</v>
      </c>
      <c r="K352" s="9">
        <f t="shared" si="26"/>
        <v>2.8662906693583625E-10</v>
      </c>
    </row>
    <row r="353" spans="1:11" x14ac:dyDescent="0.25">
      <c r="A353" s="9" t="s">
        <v>17</v>
      </c>
      <c r="B353" s="20" t="s">
        <v>30</v>
      </c>
      <c r="C353" s="20" t="s">
        <v>62</v>
      </c>
      <c r="D353" s="21">
        <v>0</v>
      </c>
      <c r="E353" s="9">
        <v>1844.019</v>
      </c>
      <c r="F353" s="9">
        <v>1.8</v>
      </c>
      <c r="G353" s="10">
        <f t="shared" si="24"/>
        <v>0</v>
      </c>
      <c r="H353" s="11">
        <f t="shared" si="28"/>
        <v>0</v>
      </c>
      <c r="I353" s="12">
        <v>1.0658819032256401E-2</v>
      </c>
      <c r="J353" s="9">
        <f t="shared" si="25"/>
        <v>66.384683999999993</v>
      </c>
      <c r="K353" s="9">
        <f t="shared" si="26"/>
        <v>2.7441479584616347E-10</v>
      </c>
    </row>
    <row r="354" spans="1:11" x14ac:dyDescent="0.25">
      <c r="A354" s="9" t="s">
        <v>17</v>
      </c>
      <c r="B354" s="20" t="s">
        <v>53</v>
      </c>
      <c r="C354" s="20" t="s">
        <v>87</v>
      </c>
      <c r="D354" s="21">
        <v>0</v>
      </c>
      <c r="E354" s="9">
        <v>1844.9349999999999</v>
      </c>
      <c r="F354" s="9">
        <v>1.8</v>
      </c>
      <c r="G354" s="10">
        <f t="shared" si="24"/>
        <v>0</v>
      </c>
      <c r="H354" s="11">
        <f t="shared" si="28"/>
        <v>0</v>
      </c>
      <c r="I354" s="12">
        <v>1.0658819032256401E-2</v>
      </c>
      <c r="J354" s="9">
        <f t="shared" si="25"/>
        <v>66.417659999999998</v>
      </c>
      <c r="K354" s="9">
        <f t="shared" si="26"/>
        <v>2.7387021988281183E-10</v>
      </c>
    </row>
    <row r="355" spans="1:11" x14ac:dyDescent="0.25">
      <c r="A355" s="9" t="s">
        <v>17</v>
      </c>
      <c r="B355" s="20" t="s">
        <v>18</v>
      </c>
      <c r="C355" s="20" t="s">
        <v>41</v>
      </c>
      <c r="D355" s="21">
        <v>0</v>
      </c>
      <c r="E355" s="9">
        <v>1847.3</v>
      </c>
      <c r="F355" s="9">
        <v>1.8</v>
      </c>
      <c r="G355" s="10">
        <f t="shared" si="24"/>
        <v>0</v>
      </c>
      <c r="H355" s="11">
        <f t="shared" si="28"/>
        <v>0</v>
      </c>
      <c r="I355" s="12">
        <v>1.0658819032256401E-2</v>
      </c>
      <c r="J355" s="9">
        <f t="shared" si="25"/>
        <v>66.502799999999993</v>
      </c>
      <c r="K355" s="9">
        <f t="shared" si="26"/>
        <v>2.7247042493544101E-10</v>
      </c>
    </row>
    <row r="356" spans="1:11" x14ac:dyDescent="0.25">
      <c r="A356" s="9" t="s">
        <v>17</v>
      </c>
      <c r="B356" s="20" t="s">
        <v>23</v>
      </c>
      <c r="C356" s="20" t="s">
        <v>68</v>
      </c>
      <c r="D356" s="21">
        <v>0</v>
      </c>
      <c r="E356" s="9">
        <v>1864.191</v>
      </c>
      <c r="F356" s="9">
        <v>1.8</v>
      </c>
      <c r="G356" s="10">
        <f t="shared" si="24"/>
        <v>0</v>
      </c>
      <c r="H356" s="11">
        <f t="shared" si="28"/>
        <v>0</v>
      </c>
      <c r="I356" s="12">
        <v>1.0658819032256401E-2</v>
      </c>
      <c r="J356" s="9">
        <f t="shared" si="25"/>
        <v>67.110876000000005</v>
      </c>
      <c r="K356" s="9">
        <f t="shared" si="26"/>
        <v>2.6272866691625424E-10</v>
      </c>
    </row>
    <row r="357" spans="1:11" x14ac:dyDescent="0.25">
      <c r="A357" s="9" t="s">
        <v>17</v>
      </c>
      <c r="B357" s="20" t="s">
        <v>23</v>
      </c>
      <c r="C357" s="20" t="s">
        <v>64</v>
      </c>
      <c r="D357" s="21">
        <v>0</v>
      </c>
      <c r="E357" s="9">
        <v>1864.191</v>
      </c>
      <c r="F357" s="9">
        <v>1.8</v>
      </c>
      <c r="G357" s="10">
        <f t="shared" si="24"/>
        <v>0</v>
      </c>
      <c r="H357" s="11">
        <f t="shared" si="28"/>
        <v>0</v>
      </c>
      <c r="I357" s="12">
        <v>1.0658819032256401E-2</v>
      </c>
      <c r="J357" s="9">
        <f t="shared" si="25"/>
        <v>67.110876000000005</v>
      </c>
      <c r="K357" s="9">
        <f t="shared" si="26"/>
        <v>2.6272866691625424E-10</v>
      </c>
    </row>
    <row r="358" spans="1:11" x14ac:dyDescent="0.25">
      <c r="A358" s="9" t="s">
        <v>17</v>
      </c>
      <c r="B358" s="20" t="s">
        <v>18</v>
      </c>
      <c r="C358" s="20" t="s">
        <v>49</v>
      </c>
      <c r="D358" s="21">
        <v>0</v>
      </c>
      <c r="E358" s="9">
        <v>1888.1859999999999</v>
      </c>
      <c r="F358" s="9">
        <v>1.8</v>
      </c>
      <c r="G358" s="10">
        <f t="shared" si="24"/>
        <v>0</v>
      </c>
      <c r="H358" s="11">
        <f t="shared" si="28"/>
        <v>0</v>
      </c>
      <c r="I358" s="12">
        <v>1.0658819032256401E-2</v>
      </c>
      <c r="J358" s="9">
        <f t="shared" si="25"/>
        <v>67.974695999999994</v>
      </c>
      <c r="K358" s="9">
        <f t="shared" si="26"/>
        <v>2.4962610314027709E-10</v>
      </c>
    </row>
    <row r="359" spans="1:11" x14ac:dyDescent="0.25">
      <c r="A359" s="9" t="s">
        <v>17</v>
      </c>
      <c r="B359" s="20" t="s">
        <v>23</v>
      </c>
      <c r="C359" s="20" t="s">
        <v>72</v>
      </c>
      <c r="D359" s="21">
        <v>0</v>
      </c>
      <c r="E359" s="9">
        <v>1901.319</v>
      </c>
      <c r="F359" s="9">
        <v>1.8</v>
      </c>
      <c r="G359" s="10">
        <f t="shared" si="24"/>
        <v>0</v>
      </c>
      <c r="H359" s="11">
        <f t="shared" si="28"/>
        <v>0</v>
      </c>
      <c r="I359" s="12">
        <v>1.0658819032256401E-2</v>
      </c>
      <c r="J359" s="9">
        <f t="shared" si="25"/>
        <v>68.447484000000003</v>
      </c>
      <c r="K359" s="9">
        <f t="shared" si="26"/>
        <v>2.4280025436385388E-10</v>
      </c>
    </row>
    <row r="360" spans="1:11" x14ac:dyDescent="0.25">
      <c r="A360" s="9" t="s">
        <v>17</v>
      </c>
      <c r="B360" s="20" t="s">
        <v>18</v>
      </c>
      <c r="C360" s="20" t="s">
        <v>46</v>
      </c>
      <c r="D360" s="21">
        <v>0</v>
      </c>
      <c r="E360" s="9">
        <v>1903.3340000000001</v>
      </c>
      <c r="F360" s="9">
        <v>1.8</v>
      </c>
      <c r="G360" s="10">
        <f t="shared" si="24"/>
        <v>0</v>
      </c>
      <c r="H360" s="11">
        <f t="shared" si="28"/>
        <v>0</v>
      </c>
      <c r="I360" s="12">
        <v>1.0658819032256401E-2</v>
      </c>
      <c r="J360" s="9">
        <f t="shared" si="25"/>
        <v>68.520024000000006</v>
      </c>
      <c r="K360" s="9">
        <f t="shared" si="26"/>
        <v>2.4177370591323097E-10</v>
      </c>
    </row>
    <row r="361" spans="1:11" x14ac:dyDescent="0.25">
      <c r="A361" s="9" t="s">
        <v>17</v>
      </c>
      <c r="B361" s="20" t="s">
        <v>30</v>
      </c>
      <c r="C361" s="20" t="s">
        <v>84</v>
      </c>
      <c r="D361" s="21">
        <v>0</v>
      </c>
      <c r="E361" s="9">
        <v>1910.8150000000001</v>
      </c>
      <c r="F361" s="9">
        <v>1.8</v>
      </c>
      <c r="G361" s="10">
        <f t="shared" si="24"/>
        <v>0</v>
      </c>
      <c r="H361" s="11">
        <f t="shared" si="28"/>
        <v>0</v>
      </c>
      <c r="I361" s="12">
        <v>1.0658819032256401E-2</v>
      </c>
      <c r="J361" s="9">
        <f t="shared" si="25"/>
        <v>68.789339999999996</v>
      </c>
      <c r="K361" s="9">
        <f t="shared" si="26"/>
        <v>2.3800962635519266E-10</v>
      </c>
    </row>
    <row r="362" spans="1:11" x14ac:dyDescent="0.25">
      <c r="A362" s="9" t="s">
        <v>17</v>
      </c>
      <c r="B362" s="20" t="s">
        <v>23</v>
      </c>
      <c r="C362" s="20" t="s">
        <v>73</v>
      </c>
      <c r="D362" s="21">
        <v>0</v>
      </c>
      <c r="E362" s="9">
        <v>1912.3510000000001</v>
      </c>
      <c r="F362" s="9">
        <v>1.8</v>
      </c>
      <c r="G362" s="10">
        <f t="shared" si="24"/>
        <v>0</v>
      </c>
      <c r="H362" s="11">
        <f t="shared" si="28"/>
        <v>0</v>
      </c>
      <c r="I362" s="12">
        <v>1.0658819032256401E-2</v>
      </c>
      <c r="J362" s="9">
        <f t="shared" si="25"/>
        <v>68.844636000000008</v>
      </c>
      <c r="K362" s="9">
        <f t="shared" si="26"/>
        <v>2.3724586997817881E-10</v>
      </c>
    </row>
    <row r="363" spans="1:11" x14ac:dyDescent="0.25">
      <c r="A363" s="9" t="s">
        <v>17</v>
      </c>
      <c r="B363" s="20" t="s">
        <v>23</v>
      </c>
      <c r="C363" s="20" t="s">
        <v>77</v>
      </c>
      <c r="D363" s="21">
        <v>0</v>
      </c>
      <c r="E363" s="9">
        <v>1949.0889999999999</v>
      </c>
      <c r="F363" s="9">
        <v>1.8</v>
      </c>
      <c r="G363" s="10">
        <f t="shared" si="24"/>
        <v>0</v>
      </c>
      <c r="H363" s="11">
        <f t="shared" si="28"/>
        <v>0</v>
      </c>
      <c r="I363" s="12">
        <v>1.0658819032256401E-2</v>
      </c>
      <c r="J363" s="9">
        <f t="shared" si="25"/>
        <v>70.167203999999998</v>
      </c>
      <c r="K363" s="9">
        <f t="shared" si="26"/>
        <v>2.1985806839344833E-10</v>
      </c>
    </row>
    <row r="364" spans="1:11" x14ac:dyDescent="0.25">
      <c r="A364" s="9" t="s">
        <v>17</v>
      </c>
      <c r="B364" s="20" t="s">
        <v>21</v>
      </c>
      <c r="C364" s="20" t="s">
        <v>52</v>
      </c>
      <c r="D364" s="21">
        <v>0</v>
      </c>
      <c r="E364" s="9">
        <v>1921.94</v>
      </c>
      <c r="F364" s="9">
        <v>1.8</v>
      </c>
      <c r="G364" s="10">
        <f t="shared" si="24"/>
        <v>0</v>
      </c>
      <c r="H364" s="11">
        <f t="shared" si="28"/>
        <v>0</v>
      </c>
      <c r="I364" s="12">
        <v>1.0658819032256401E-2</v>
      </c>
      <c r="J364" s="9">
        <f t="shared" si="25"/>
        <v>69.189840000000004</v>
      </c>
      <c r="K364" s="9">
        <f t="shared" si="26"/>
        <v>2.3254648950048663E-10</v>
      </c>
    </row>
    <row r="365" spans="1:11" x14ac:dyDescent="0.25">
      <c r="A365" s="9" t="s">
        <v>17</v>
      </c>
      <c r="B365" s="20" t="s">
        <v>21</v>
      </c>
      <c r="C365" s="20" t="s">
        <v>55</v>
      </c>
      <c r="D365" s="21">
        <v>0</v>
      </c>
      <c r="E365" s="9">
        <v>1923.479</v>
      </c>
      <c r="F365" s="9">
        <v>1.8</v>
      </c>
      <c r="G365" s="10">
        <f t="shared" si="24"/>
        <v>0</v>
      </c>
      <c r="H365" s="11">
        <f t="shared" si="28"/>
        <v>0</v>
      </c>
      <c r="I365" s="12">
        <v>1.0658819032256401E-2</v>
      </c>
      <c r="J365" s="9">
        <f t="shared" si="25"/>
        <v>69.245244</v>
      </c>
      <c r="K365" s="9">
        <f t="shared" si="26"/>
        <v>2.3180312864436228E-10</v>
      </c>
    </row>
    <row r="366" spans="1:11" x14ac:dyDescent="0.25">
      <c r="A366" s="9" t="s">
        <v>17</v>
      </c>
      <c r="B366" s="20" t="s">
        <v>53</v>
      </c>
      <c r="C366" s="20" t="s">
        <v>86</v>
      </c>
      <c r="D366" s="21">
        <v>0</v>
      </c>
      <c r="E366" s="9">
        <v>1929.636</v>
      </c>
      <c r="F366" s="9">
        <v>1.8</v>
      </c>
      <c r="G366" s="10">
        <f t="shared" si="24"/>
        <v>0</v>
      </c>
      <c r="H366" s="11">
        <f t="shared" si="28"/>
        <v>0</v>
      </c>
      <c r="I366" s="12">
        <v>1.0658819032256401E-2</v>
      </c>
      <c r="J366" s="9">
        <f t="shared" si="25"/>
        <v>69.466895999999991</v>
      </c>
      <c r="K366" s="9">
        <f t="shared" si="26"/>
        <v>2.2885874835298493E-10</v>
      </c>
    </row>
    <row r="367" spans="1:11" x14ac:dyDescent="0.25">
      <c r="A367" s="9" t="s">
        <v>17</v>
      </c>
      <c r="B367" s="20" t="s">
        <v>21</v>
      </c>
      <c r="C367" s="20" t="s">
        <v>56</v>
      </c>
      <c r="D367" s="21">
        <v>0</v>
      </c>
      <c r="E367" s="9">
        <v>1938.2660000000001</v>
      </c>
      <c r="F367" s="9">
        <v>1.8</v>
      </c>
      <c r="G367" s="10">
        <f t="shared" si="24"/>
        <v>0</v>
      </c>
      <c r="H367" s="11">
        <f t="shared" si="28"/>
        <v>0</v>
      </c>
      <c r="I367" s="12">
        <v>1.0658819032256401E-2</v>
      </c>
      <c r="J367" s="9">
        <f t="shared" si="25"/>
        <v>69.77757600000001</v>
      </c>
      <c r="K367" s="9">
        <f t="shared" si="26"/>
        <v>2.2480997602904139E-10</v>
      </c>
    </row>
    <row r="368" spans="1:11" x14ac:dyDescent="0.25">
      <c r="A368" s="9" t="s">
        <v>17</v>
      </c>
      <c r="B368" s="20" t="s">
        <v>21</v>
      </c>
      <c r="C368" s="20" t="s">
        <v>21</v>
      </c>
      <c r="D368" s="21">
        <v>0</v>
      </c>
      <c r="E368" s="9">
        <v>1938.6289999999999</v>
      </c>
      <c r="F368" s="9">
        <v>1.8</v>
      </c>
      <c r="G368" s="10">
        <f t="shared" si="24"/>
        <v>0</v>
      </c>
      <c r="H368" s="11">
        <f t="shared" si="28"/>
        <v>0</v>
      </c>
      <c r="I368" s="12">
        <v>1.0658819032256401E-2</v>
      </c>
      <c r="J368" s="9">
        <f t="shared" si="25"/>
        <v>69.790644</v>
      </c>
      <c r="K368" s="9">
        <f t="shared" si="26"/>
        <v>2.2464164448424113E-10</v>
      </c>
    </row>
    <row r="369" spans="1:11" x14ac:dyDescent="0.25">
      <c r="A369" s="9" t="s">
        <v>17</v>
      </c>
      <c r="B369" s="20" t="s">
        <v>21</v>
      </c>
      <c r="C369" s="20" t="s">
        <v>59</v>
      </c>
      <c r="D369" s="21">
        <v>0</v>
      </c>
      <c r="E369" s="9">
        <v>1942.3009999999999</v>
      </c>
      <c r="F369" s="9">
        <v>1.8</v>
      </c>
      <c r="G369" s="10">
        <f t="shared" si="24"/>
        <v>0</v>
      </c>
      <c r="H369" s="11">
        <f t="shared" si="28"/>
        <v>0</v>
      </c>
      <c r="I369" s="12">
        <v>1.0658819032256401E-2</v>
      </c>
      <c r="J369" s="9">
        <f t="shared" si="25"/>
        <v>69.922836000000004</v>
      </c>
      <c r="K369" s="9">
        <f t="shared" si="26"/>
        <v>2.2294767872026897E-10</v>
      </c>
    </row>
    <row r="370" spans="1:11" x14ac:dyDescent="0.25">
      <c r="A370" s="9" t="s">
        <v>17</v>
      </c>
      <c r="B370" s="20" t="s">
        <v>53</v>
      </c>
      <c r="C370" s="20" t="s">
        <v>54</v>
      </c>
      <c r="D370" s="21">
        <v>0</v>
      </c>
      <c r="E370" s="9">
        <v>1946.66</v>
      </c>
      <c r="F370" s="9">
        <v>1.8</v>
      </c>
      <c r="G370" s="10">
        <f t="shared" si="24"/>
        <v>0</v>
      </c>
      <c r="H370" s="11">
        <f t="shared" si="28"/>
        <v>0</v>
      </c>
      <c r="I370" s="12">
        <v>1.0658819032256401E-2</v>
      </c>
      <c r="J370" s="9">
        <f t="shared" si="25"/>
        <v>70.079760000000007</v>
      </c>
      <c r="K370" s="9">
        <f t="shared" si="26"/>
        <v>2.2095746041095756E-10</v>
      </c>
    </row>
    <row r="371" spans="1:11" x14ac:dyDescent="0.25">
      <c r="A371" s="9" t="s">
        <v>17</v>
      </c>
      <c r="B371" s="20" t="s">
        <v>23</v>
      </c>
      <c r="C371" s="20" t="s">
        <v>74</v>
      </c>
      <c r="D371" s="21">
        <v>0</v>
      </c>
      <c r="E371" s="9">
        <v>1954.855</v>
      </c>
      <c r="F371" s="9">
        <v>1.8</v>
      </c>
      <c r="G371" s="10">
        <f t="shared" si="24"/>
        <v>0</v>
      </c>
      <c r="H371" s="11">
        <f t="shared" si="28"/>
        <v>0</v>
      </c>
      <c r="I371" s="12">
        <v>1.0658819032256401E-2</v>
      </c>
      <c r="J371" s="9">
        <f t="shared" si="25"/>
        <v>70.374780000000001</v>
      </c>
      <c r="K371" s="9">
        <f t="shared" si="26"/>
        <v>2.1727556715749486E-10</v>
      </c>
    </row>
    <row r="372" spans="1:11" x14ac:dyDescent="0.25">
      <c r="A372" s="9" t="s">
        <v>17</v>
      </c>
      <c r="B372" s="20" t="s">
        <v>21</v>
      </c>
      <c r="C372" s="20" t="s">
        <v>61</v>
      </c>
      <c r="D372" s="21">
        <v>0</v>
      </c>
      <c r="E372" s="9">
        <v>1963.492</v>
      </c>
      <c r="F372" s="9">
        <v>1.8</v>
      </c>
      <c r="G372" s="10">
        <f t="shared" si="24"/>
        <v>0</v>
      </c>
      <c r="H372" s="11">
        <f t="shared" si="28"/>
        <v>0</v>
      </c>
      <c r="I372" s="12">
        <v>1.0658819032256401E-2</v>
      </c>
      <c r="J372" s="9">
        <f t="shared" si="25"/>
        <v>70.685712000000009</v>
      </c>
      <c r="K372" s="9">
        <f t="shared" si="26"/>
        <v>2.1347771493252665E-10</v>
      </c>
    </row>
    <row r="373" spans="1:11" x14ac:dyDescent="0.25">
      <c r="A373" s="9" t="s">
        <v>17</v>
      </c>
      <c r="B373" s="20" t="s">
        <v>21</v>
      </c>
      <c r="C373" s="20" t="s">
        <v>60</v>
      </c>
      <c r="D373" s="21">
        <v>0</v>
      </c>
      <c r="E373" s="9">
        <v>1965.2729999999999</v>
      </c>
      <c r="F373" s="9">
        <v>1.8</v>
      </c>
      <c r="G373" s="10">
        <f t="shared" si="24"/>
        <v>0</v>
      </c>
      <c r="H373" s="11">
        <f t="shared" si="28"/>
        <v>0</v>
      </c>
      <c r="I373" s="12">
        <v>1.0658819032256401E-2</v>
      </c>
      <c r="J373" s="9">
        <f t="shared" si="25"/>
        <v>70.749827999999994</v>
      </c>
      <c r="K373" s="9">
        <f t="shared" si="26"/>
        <v>2.1270492195927085E-10</v>
      </c>
    </row>
    <row r="374" spans="1:11" x14ac:dyDescent="0.25">
      <c r="A374" s="9" t="s">
        <v>17</v>
      </c>
      <c r="B374" s="20" t="s">
        <v>53</v>
      </c>
      <c r="C374" s="20" t="s">
        <v>79</v>
      </c>
      <c r="D374" s="21">
        <v>0</v>
      </c>
      <c r="E374" s="9">
        <v>1966.944</v>
      </c>
      <c r="F374" s="9">
        <v>1.8</v>
      </c>
      <c r="G374" s="10">
        <f t="shared" si="24"/>
        <v>0</v>
      </c>
      <c r="H374" s="11">
        <f t="shared" si="28"/>
        <v>0</v>
      </c>
      <c r="I374" s="12">
        <v>1.0658819032256401E-2</v>
      </c>
      <c r="J374" s="9">
        <f t="shared" si="25"/>
        <v>70.809984</v>
      </c>
      <c r="K374" s="9">
        <f t="shared" si="26"/>
        <v>2.1198303612519665E-10</v>
      </c>
    </row>
    <row r="375" spans="1:11" x14ac:dyDescent="0.25">
      <c r="A375" s="6" t="s">
        <v>17</v>
      </c>
      <c r="B375" s="7" t="s">
        <v>23</v>
      </c>
      <c r="C375" s="7" t="s">
        <v>80</v>
      </c>
      <c r="D375" s="8">
        <v>1109.5413333333299</v>
      </c>
      <c r="E375" s="9">
        <v>2003.9179999999999</v>
      </c>
      <c r="F375" s="9">
        <v>1.8</v>
      </c>
      <c r="G375" s="10">
        <f t="shared" si="24"/>
        <v>82962.205199999997</v>
      </c>
      <c r="H375" s="11">
        <f t="shared" si="28"/>
        <v>0.13932192227315782</v>
      </c>
      <c r="I375" s="12">
        <v>1.0658819032256401E-2</v>
      </c>
      <c r="J375" s="9">
        <f t="shared" si="25"/>
        <v>72.141047999999998</v>
      </c>
      <c r="K375" s="9">
        <f t="shared" si="26"/>
        <v>2.1045041548988631E-10</v>
      </c>
    </row>
    <row r="376" spans="1:11" x14ac:dyDescent="0.25">
      <c r="A376" s="6" t="s">
        <v>17</v>
      </c>
      <c r="B376" s="7" t="s">
        <v>23</v>
      </c>
      <c r="C376" s="7" t="s">
        <v>85</v>
      </c>
      <c r="D376" s="8">
        <v>3545.2386666666698</v>
      </c>
      <c r="E376" s="9">
        <v>2073.6410000000001</v>
      </c>
      <c r="F376" s="9">
        <v>1.8</v>
      </c>
      <c r="G376" s="10">
        <f t="shared" ref="G376:G391" si="29">ROUNDUP(D376/50,0)*E376*F376</f>
        <v>265011.3198</v>
      </c>
      <c r="H376" s="11">
        <f t="shared" si="28"/>
        <v>0.44516544910791572</v>
      </c>
      <c r="I376" s="12">
        <v>1.0658819032256401E-2</v>
      </c>
      <c r="J376" s="9">
        <f t="shared" si="25"/>
        <v>74.651076000000003</v>
      </c>
      <c r="K376" s="9">
        <f t="shared" si="26"/>
        <v>2.0918512037518442E-10</v>
      </c>
    </row>
    <row r="377" spans="1:11" x14ac:dyDescent="0.25">
      <c r="A377" s="9" t="s">
        <v>17</v>
      </c>
      <c r="B377" s="20" t="s">
        <v>21</v>
      </c>
      <c r="C377" s="20" t="s">
        <v>66</v>
      </c>
      <c r="D377" s="21">
        <v>0</v>
      </c>
      <c r="E377" s="9">
        <v>1973.98</v>
      </c>
      <c r="F377" s="9">
        <v>1.8</v>
      </c>
      <c r="G377" s="10">
        <f t="shared" si="29"/>
        <v>0</v>
      </c>
      <c r="H377" s="11">
        <f t="shared" si="28"/>
        <v>0</v>
      </c>
      <c r="I377" s="12">
        <v>1.0658819032256401E-2</v>
      </c>
      <c r="J377" s="9">
        <f t="shared" si="25"/>
        <v>71.063280000000006</v>
      </c>
      <c r="K377" s="9">
        <f t="shared" si="26"/>
        <v>2.0897681090578846E-10</v>
      </c>
    </row>
    <row r="378" spans="1:11" x14ac:dyDescent="0.25">
      <c r="A378" s="9" t="s">
        <v>17</v>
      </c>
      <c r="B378" s="20" t="s">
        <v>21</v>
      </c>
      <c r="C378" s="20" t="s">
        <v>63</v>
      </c>
      <c r="D378" s="21">
        <v>0</v>
      </c>
      <c r="E378" s="9">
        <v>1974.8589999999999</v>
      </c>
      <c r="F378" s="9">
        <v>1.8</v>
      </c>
      <c r="G378" s="10">
        <f t="shared" si="29"/>
        <v>0</v>
      </c>
      <c r="H378" s="11">
        <f t="shared" si="28"/>
        <v>0</v>
      </c>
      <c r="I378" s="12">
        <v>1.0658819032256401E-2</v>
      </c>
      <c r="J378" s="9">
        <f t="shared" si="25"/>
        <v>71.094924000000006</v>
      </c>
      <c r="K378" s="9">
        <f t="shared" si="26"/>
        <v>2.0860500104292371E-10</v>
      </c>
    </row>
    <row r="379" spans="1:11" x14ac:dyDescent="0.25">
      <c r="A379" s="9" t="s">
        <v>17</v>
      </c>
      <c r="B379" s="20" t="s">
        <v>23</v>
      </c>
      <c r="C379" s="20" t="s">
        <v>78</v>
      </c>
      <c r="D379" s="21">
        <v>0</v>
      </c>
      <c r="E379" s="9">
        <v>1975.088</v>
      </c>
      <c r="F379" s="9">
        <v>1.8</v>
      </c>
      <c r="G379" s="10">
        <f t="shared" si="29"/>
        <v>0</v>
      </c>
      <c r="H379" s="11">
        <f t="shared" si="28"/>
        <v>0</v>
      </c>
      <c r="I379" s="12">
        <v>1.0658819032256401E-2</v>
      </c>
      <c r="J379" s="9">
        <f t="shared" si="25"/>
        <v>71.103167999999997</v>
      </c>
      <c r="K379" s="9">
        <f t="shared" si="26"/>
        <v>2.0850827170670295E-10</v>
      </c>
    </row>
    <row r="380" spans="1:11" x14ac:dyDescent="0.25">
      <c r="A380" s="9" t="s">
        <v>17</v>
      </c>
      <c r="B380" s="20" t="s">
        <v>23</v>
      </c>
      <c r="C380" s="20" t="s">
        <v>82</v>
      </c>
      <c r="D380" s="21">
        <v>0</v>
      </c>
      <c r="E380" s="9">
        <v>1985.903</v>
      </c>
      <c r="F380" s="9">
        <v>1.8</v>
      </c>
      <c r="G380" s="10">
        <f t="shared" si="29"/>
        <v>0</v>
      </c>
      <c r="H380" s="11">
        <f t="shared" si="28"/>
        <v>0</v>
      </c>
      <c r="I380" s="12">
        <v>1.0658819032256401E-2</v>
      </c>
      <c r="J380" s="9">
        <f t="shared" si="25"/>
        <v>71.492508000000001</v>
      </c>
      <c r="K380" s="9">
        <f t="shared" si="26"/>
        <v>2.0400319185061421E-10</v>
      </c>
    </row>
    <row r="381" spans="1:11" x14ac:dyDescent="0.25">
      <c r="A381" s="6" t="s">
        <v>17</v>
      </c>
      <c r="B381" s="7" t="s">
        <v>23</v>
      </c>
      <c r="C381" s="7" t="s">
        <v>81</v>
      </c>
      <c r="D381" s="8">
        <v>448.80886776727101</v>
      </c>
      <c r="E381" s="9">
        <v>2010.635</v>
      </c>
      <c r="F381" s="9">
        <v>1.8</v>
      </c>
      <c r="G381" s="10">
        <f t="shared" si="29"/>
        <v>32572.287</v>
      </c>
      <c r="H381" s="11">
        <f t="shared" si="28"/>
        <v>5.6355642022567778E-2</v>
      </c>
      <c r="I381" s="12">
        <v>1.0658819032256401E-2</v>
      </c>
      <c r="J381" s="9">
        <f t="shared" si="25"/>
        <v>72.382859999999994</v>
      </c>
      <c r="K381" s="9">
        <f t="shared" si="26"/>
        <v>1.9961869835561318E-10</v>
      </c>
    </row>
    <row r="382" spans="1:11" x14ac:dyDescent="0.25">
      <c r="A382" s="6" t="s">
        <v>17</v>
      </c>
      <c r="B382" s="7" t="s">
        <v>23</v>
      </c>
      <c r="C382" s="7" t="s">
        <v>83</v>
      </c>
      <c r="D382" s="8">
        <v>1042.53659123123</v>
      </c>
      <c r="E382" s="9">
        <v>2048.9290000000001</v>
      </c>
      <c r="F382" s="9">
        <v>1.8</v>
      </c>
      <c r="G382" s="10">
        <f t="shared" si="29"/>
        <v>77449.516200000013</v>
      </c>
      <c r="H382" s="11">
        <f t="shared" si="28"/>
        <v>0.13090832902464269</v>
      </c>
      <c r="I382" s="12">
        <v>1.0658819032256401E-2</v>
      </c>
      <c r="J382" s="9">
        <f t="shared" si="25"/>
        <v>73.761443999999997</v>
      </c>
      <c r="K382" s="9">
        <f t="shared" si="26"/>
        <v>1.9180423227177902E-10</v>
      </c>
    </row>
    <row r="383" spans="1:11" x14ac:dyDescent="0.25">
      <c r="A383" s="6" t="s">
        <v>17</v>
      </c>
      <c r="B383" s="7" t="s">
        <v>23</v>
      </c>
      <c r="C383" s="7" t="s">
        <v>88</v>
      </c>
      <c r="D383" s="8">
        <v>1812.8948933333299</v>
      </c>
      <c r="E383" s="9">
        <v>2137.2150000000001</v>
      </c>
      <c r="F383" s="9">
        <v>1.8</v>
      </c>
      <c r="G383" s="10">
        <f t="shared" si="29"/>
        <v>142338.519</v>
      </c>
      <c r="H383" s="11">
        <f t="shared" si="28"/>
        <v>0.22764001108421231</v>
      </c>
      <c r="I383" s="12">
        <v>1.0658819032256401E-2</v>
      </c>
      <c r="J383" s="9">
        <f t="shared" si="25"/>
        <v>76.939740000000015</v>
      </c>
      <c r="K383" s="9">
        <f t="shared" si="26"/>
        <v>1.6931699335935265E-10</v>
      </c>
    </row>
    <row r="384" spans="1:11" x14ac:dyDescent="0.25">
      <c r="A384" s="9" t="s">
        <v>17</v>
      </c>
      <c r="B384" s="20" t="s">
        <v>69</v>
      </c>
      <c r="C384" s="20" t="s">
        <v>70</v>
      </c>
      <c r="D384" s="21">
        <v>0</v>
      </c>
      <c r="E384" s="9">
        <v>2139.3879999999999</v>
      </c>
      <c r="F384" s="9">
        <v>1.8</v>
      </c>
      <c r="G384" s="10">
        <f t="shared" si="29"/>
        <v>0</v>
      </c>
      <c r="H384" s="11">
        <f t="shared" si="28"/>
        <v>0</v>
      </c>
      <c r="I384" s="12">
        <v>1.0658819032256401E-2</v>
      </c>
      <c r="J384" s="9">
        <f t="shared" si="25"/>
        <v>77.017967999999996</v>
      </c>
      <c r="K384" s="9">
        <f t="shared" si="26"/>
        <v>1.5146450436784373E-10</v>
      </c>
    </row>
    <row r="385" spans="1:11" x14ac:dyDescent="0.25">
      <c r="A385" s="9" t="s">
        <v>17</v>
      </c>
      <c r="B385" s="20" t="s">
        <v>23</v>
      </c>
      <c r="C385" s="20" t="s">
        <v>89</v>
      </c>
      <c r="D385" s="21">
        <v>0</v>
      </c>
      <c r="E385" s="9">
        <v>2160.7559999999999</v>
      </c>
      <c r="F385" s="9">
        <v>1.8</v>
      </c>
      <c r="G385" s="10">
        <f t="shared" si="29"/>
        <v>0</v>
      </c>
      <c r="H385" s="11">
        <f t="shared" si="28"/>
        <v>0</v>
      </c>
      <c r="I385" s="12">
        <v>1.0658819032256401E-2</v>
      </c>
      <c r="J385" s="9">
        <f t="shared" si="25"/>
        <v>77.787216000000001</v>
      </c>
      <c r="K385" s="9">
        <f t="shared" si="26"/>
        <v>1.4556138509887549E-10</v>
      </c>
    </row>
    <row r="386" spans="1:11" x14ac:dyDescent="0.25">
      <c r="A386" s="19" t="s">
        <v>14</v>
      </c>
      <c r="B386" s="20" t="s">
        <v>21</v>
      </c>
      <c r="C386" s="20" t="s">
        <v>22</v>
      </c>
      <c r="D386" s="21">
        <v>0</v>
      </c>
      <c r="E386" s="9">
        <v>3768.1819999999998</v>
      </c>
      <c r="F386" s="9">
        <v>1.8</v>
      </c>
      <c r="G386" s="10">
        <f t="shared" si="29"/>
        <v>0</v>
      </c>
      <c r="H386" s="11">
        <f>MIN(1,D386/72174.5249333333)</f>
        <v>0</v>
      </c>
      <c r="I386" s="12">
        <v>9.6598191378778397E-2</v>
      </c>
      <c r="J386" s="9">
        <f t="shared" ref="J386:J391" si="30">F386*E386/50</f>
        <v>135.654552</v>
      </c>
      <c r="K386" s="9">
        <f t="shared" ref="K386:K391" si="31">(1/(1+EXP(-H386))*I386)/(J386^4)</f>
        <v>1.4262692323987412E-10</v>
      </c>
    </row>
    <row r="387" spans="1:11" x14ac:dyDescent="0.25">
      <c r="A387" s="9" t="s">
        <v>17</v>
      </c>
      <c r="B387" s="20" t="s">
        <v>23</v>
      </c>
      <c r="C387" s="20" t="s">
        <v>90</v>
      </c>
      <c r="D387" s="21">
        <v>0</v>
      </c>
      <c r="E387" s="9">
        <v>2191.7420000000002</v>
      </c>
      <c r="F387" s="9">
        <v>1.8</v>
      </c>
      <c r="G387" s="10">
        <f t="shared" si="29"/>
        <v>0</v>
      </c>
      <c r="H387" s="11">
        <f>MIN(1,D387/7963.86753233233)</f>
        <v>0</v>
      </c>
      <c r="I387" s="12">
        <v>1.0658819032256401E-2</v>
      </c>
      <c r="J387" s="9">
        <f t="shared" si="30"/>
        <v>78.902712000000008</v>
      </c>
      <c r="K387" s="9">
        <f t="shared" si="31"/>
        <v>1.3750274554149411E-10</v>
      </c>
    </row>
    <row r="388" spans="1:11" x14ac:dyDescent="0.25">
      <c r="A388" s="6" t="s">
        <v>17</v>
      </c>
      <c r="B388" s="7" t="s">
        <v>23</v>
      </c>
      <c r="C388" s="7" t="s">
        <v>91</v>
      </c>
      <c r="D388" s="8">
        <v>4.8471799999999998</v>
      </c>
      <c r="E388" s="9">
        <v>2191.9459999999999</v>
      </c>
      <c r="F388" s="9">
        <v>1.8</v>
      </c>
      <c r="G388" s="10">
        <f t="shared" si="29"/>
        <v>3945.5027999999998</v>
      </c>
      <c r="H388" s="11">
        <f>MIN(1,D388/7963.86753233233)</f>
        <v>6.0864648744106311E-4</v>
      </c>
      <c r="I388" s="12">
        <v>1.0658819032256401E-2</v>
      </c>
      <c r="J388" s="9">
        <f t="shared" si="30"/>
        <v>78.910055999999997</v>
      </c>
      <c r="K388" s="9">
        <f t="shared" si="31"/>
        <v>1.3749339397717914E-10</v>
      </c>
    </row>
    <row r="389" spans="1:11" x14ac:dyDescent="0.25">
      <c r="A389" s="9" t="s">
        <v>17</v>
      </c>
      <c r="B389" s="20" t="s">
        <v>23</v>
      </c>
      <c r="C389" s="20" t="s">
        <v>92</v>
      </c>
      <c r="D389" s="21">
        <v>0</v>
      </c>
      <c r="E389" s="9">
        <v>2205.0889999999999</v>
      </c>
      <c r="F389" s="9">
        <v>1.8</v>
      </c>
      <c r="G389" s="10">
        <f t="shared" si="29"/>
        <v>0</v>
      </c>
      <c r="H389" s="11">
        <f>MIN(1,D389/7963.86753233233)</f>
        <v>0</v>
      </c>
      <c r="I389" s="12">
        <v>1.0658819032256401E-2</v>
      </c>
      <c r="J389" s="9">
        <f t="shared" si="30"/>
        <v>79.383203999999992</v>
      </c>
      <c r="K389" s="9">
        <f t="shared" si="31"/>
        <v>1.342037337743104E-10</v>
      </c>
    </row>
    <row r="390" spans="1:11" x14ac:dyDescent="0.25">
      <c r="A390" s="9" t="s">
        <v>17</v>
      </c>
      <c r="B390" s="20" t="s">
        <v>47</v>
      </c>
      <c r="C390" s="20" t="s">
        <v>48</v>
      </c>
      <c r="D390" s="21">
        <v>0</v>
      </c>
      <c r="E390" s="9">
        <v>2258.0450000000001</v>
      </c>
      <c r="F390" s="9">
        <v>1.8</v>
      </c>
      <c r="G390" s="10">
        <f t="shared" si="29"/>
        <v>0</v>
      </c>
      <c r="H390" s="11">
        <f>MIN(1,D390/7963.86753233233)</f>
        <v>0</v>
      </c>
      <c r="I390" s="12">
        <v>1.0658819032256401E-2</v>
      </c>
      <c r="J390" s="9">
        <f t="shared" si="30"/>
        <v>81.289619999999999</v>
      </c>
      <c r="K390" s="9">
        <f t="shared" si="31"/>
        <v>1.2205026297875768E-10</v>
      </c>
    </row>
    <row r="391" spans="1:11" x14ac:dyDescent="0.25">
      <c r="A391" s="9" t="s">
        <v>17</v>
      </c>
      <c r="B391" s="20" t="s">
        <v>23</v>
      </c>
      <c r="C391" s="20" t="s">
        <v>24</v>
      </c>
      <c r="D391" s="21">
        <v>0</v>
      </c>
      <c r="E391" s="9">
        <v>2731.172</v>
      </c>
      <c r="F391" s="9">
        <v>1.8</v>
      </c>
      <c r="G391" s="10">
        <f t="shared" si="29"/>
        <v>0</v>
      </c>
      <c r="H391" s="11">
        <f>MIN(1,D391/7963.86753233233)</f>
        <v>0</v>
      </c>
      <c r="I391" s="12">
        <v>1.0658819032256401E-2</v>
      </c>
      <c r="J391" s="9">
        <f t="shared" si="30"/>
        <v>98.322192000000001</v>
      </c>
      <c r="K391" s="9">
        <f t="shared" si="31"/>
        <v>5.7025996669952912E-11</v>
      </c>
    </row>
  </sheetData>
  <mergeCells count="1">
    <mergeCell ref="L2:L4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2024-04-29T13:24:51Z</dcterms:created>
  <dcterms:modified xsi:type="dcterms:W3CDTF">2024-04-29T13:25:25Z</dcterms:modified>
</cp:coreProperties>
</file>