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9395" windowHeight="7605" activeTab="2"/>
  </bookViews>
  <sheets>
    <sheet name="WinForm" sheetId="1" r:id="rId1"/>
    <sheet name="Web" sheetId="2" r:id="rId2"/>
    <sheet name="配置" sheetId="4" r:id="rId3"/>
  </sheets>
  <calcPr calcId="145621"/>
</workbook>
</file>

<file path=xl/calcChain.xml><?xml version="1.0" encoding="utf-8"?>
<calcChain xmlns="http://schemas.openxmlformats.org/spreadsheetml/2006/main">
  <c r="H22" i="2" l="1"/>
  <c r="G22" i="2"/>
  <c r="G20" i="2"/>
  <c r="H20" i="2"/>
  <c r="H16" i="2" l="1"/>
  <c r="G16" i="2"/>
  <c r="H10" i="2"/>
  <c r="G10" i="2"/>
  <c r="H4" i="2"/>
  <c r="G4" i="2"/>
  <c r="H15" i="2"/>
  <c r="G15" i="2"/>
  <c r="H9" i="2"/>
  <c r="G9" i="2"/>
  <c r="H3" i="2"/>
  <c r="G3" i="2"/>
  <c r="H14" i="2"/>
  <c r="G14" i="2"/>
  <c r="H8" i="2"/>
  <c r="G8" i="2"/>
  <c r="H2" i="2"/>
  <c r="G2" i="2"/>
  <c r="H9" i="1"/>
  <c r="G9" i="1"/>
  <c r="H21" i="1"/>
  <c r="G21" i="1"/>
  <c r="H20" i="1"/>
  <c r="G20" i="1"/>
  <c r="H22" i="1"/>
  <c r="G22" i="1"/>
  <c r="H15" i="1"/>
  <c r="G15" i="1"/>
  <c r="H14" i="1"/>
  <c r="G14" i="1"/>
  <c r="H16" i="1"/>
  <c r="G16" i="1"/>
  <c r="H10" i="1"/>
  <c r="G10" i="1"/>
  <c r="H8" i="1"/>
  <c r="G8" i="1"/>
  <c r="H4" i="1" l="1"/>
  <c r="G4" i="1"/>
  <c r="H3" i="1"/>
  <c r="G3" i="1"/>
  <c r="H2" i="1"/>
  <c r="G2" i="1"/>
</calcChain>
</file>

<file path=xl/sharedStrings.xml><?xml version="1.0" encoding="utf-8"?>
<sst xmlns="http://schemas.openxmlformats.org/spreadsheetml/2006/main" count="204" uniqueCount="134">
  <si>
    <t>二进制</t>
    <phoneticPr fontId="1" type="noConversion"/>
  </si>
  <si>
    <t>路径法</t>
    <phoneticPr fontId="1" type="noConversion"/>
  </si>
  <si>
    <t>Base64</t>
    <phoneticPr fontId="1" type="noConversion"/>
  </si>
  <si>
    <t>448K</t>
    <phoneticPr fontId="1" type="noConversion"/>
  </si>
  <si>
    <t>第一次（存/取）</t>
    <phoneticPr fontId="1" type="noConversion"/>
  </si>
  <si>
    <t>第二次（存/取）</t>
    <phoneticPr fontId="1" type="noConversion"/>
  </si>
  <si>
    <t>第三次（存/取）</t>
    <phoneticPr fontId="1" type="noConversion"/>
  </si>
  <si>
    <t>第四次（存/取）</t>
    <phoneticPr fontId="1" type="noConversion"/>
  </si>
  <si>
    <t>第五次（存/取）</t>
    <phoneticPr fontId="1" type="noConversion"/>
  </si>
  <si>
    <t>平均（存/取）</t>
    <phoneticPr fontId="1" type="noConversion"/>
  </si>
  <si>
    <t>63ms/64ms</t>
    <phoneticPr fontId="1" type="noConversion"/>
  </si>
  <si>
    <t>64ms/57ms</t>
    <phoneticPr fontId="1" type="noConversion"/>
  </si>
  <si>
    <t>54ms/68ms</t>
    <phoneticPr fontId="1" type="noConversion"/>
  </si>
  <si>
    <t>78ms/53ms</t>
    <phoneticPr fontId="1" type="noConversion"/>
  </si>
  <si>
    <t>56ms/56ms</t>
    <phoneticPr fontId="1" type="noConversion"/>
  </si>
  <si>
    <t>220ms/47ms</t>
    <phoneticPr fontId="1" type="noConversion"/>
  </si>
  <si>
    <t>224ms/46ms</t>
    <phoneticPr fontId="1" type="noConversion"/>
  </si>
  <si>
    <t>210ms/59ms</t>
    <phoneticPr fontId="1" type="noConversion"/>
  </si>
  <si>
    <t>246ms/52ms</t>
    <phoneticPr fontId="1" type="noConversion"/>
  </si>
  <si>
    <t>219ms/49ms</t>
    <phoneticPr fontId="1" type="noConversion"/>
  </si>
  <si>
    <t>81ms/88ms</t>
    <phoneticPr fontId="1" type="noConversion"/>
  </si>
  <si>
    <t>93ms/65ms</t>
    <phoneticPr fontId="1" type="noConversion"/>
  </si>
  <si>
    <t>72ms/63ms</t>
    <phoneticPr fontId="1" type="noConversion"/>
  </si>
  <si>
    <t>76ms/70ms</t>
    <phoneticPr fontId="1" type="noConversion"/>
  </si>
  <si>
    <t>99ms/72ms</t>
    <phoneticPr fontId="1" type="noConversion"/>
  </si>
  <si>
    <t>二进制</t>
    <phoneticPr fontId="1" type="noConversion"/>
  </si>
  <si>
    <t>路径法</t>
    <phoneticPr fontId="1" type="noConversion"/>
  </si>
  <si>
    <t>Base64</t>
    <phoneticPr fontId="1" type="noConversion"/>
  </si>
  <si>
    <t>第一次（存/取）</t>
    <phoneticPr fontId="1" type="noConversion"/>
  </si>
  <si>
    <t>第二次（存/取）</t>
    <phoneticPr fontId="1" type="noConversion"/>
  </si>
  <si>
    <t>第三次（存/取）</t>
    <phoneticPr fontId="1" type="noConversion"/>
  </si>
  <si>
    <t>第四次（存/取）</t>
    <phoneticPr fontId="1" type="noConversion"/>
  </si>
  <si>
    <t>第五次（存/取）</t>
    <phoneticPr fontId="1" type="noConversion"/>
  </si>
  <si>
    <t>平均（存/取）</t>
    <phoneticPr fontId="1" type="noConversion"/>
  </si>
  <si>
    <t>1.15M</t>
    <phoneticPr fontId="1" type="noConversion"/>
  </si>
  <si>
    <t>78ms/150ms</t>
    <phoneticPr fontId="1" type="noConversion"/>
  </si>
  <si>
    <t>43ms/115ms</t>
    <phoneticPr fontId="1" type="noConversion"/>
  </si>
  <si>
    <t>68ms/103ms</t>
    <phoneticPr fontId="1" type="noConversion"/>
  </si>
  <si>
    <t>97ms/129ms</t>
    <phoneticPr fontId="1" type="noConversion"/>
  </si>
  <si>
    <t>86ms/103ms</t>
    <phoneticPr fontId="1" type="noConversion"/>
  </si>
  <si>
    <t>224ms/102ms</t>
    <phoneticPr fontId="1" type="noConversion"/>
  </si>
  <si>
    <t>145ms/135ms</t>
    <phoneticPr fontId="1" type="noConversion"/>
  </si>
  <si>
    <t>199ms/137ms</t>
    <phoneticPr fontId="1" type="noConversion"/>
  </si>
  <si>
    <t>212ms/148ms</t>
    <phoneticPr fontId="1" type="noConversion"/>
  </si>
  <si>
    <t>152ms/132ms</t>
    <phoneticPr fontId="1" type="noConversion"/>
  </si>
  <si>
    <t>179ms/137ms</t>
    <phoneticPr fontId="1" type="noConversion"/>
  </si>
  <si>
    <t>3.32M</t>
    <phoneticPr fontId="1" type="noConversion"/>
  </si>
  <si>
    <t>83ms/150ms</t>
    <phoneticPr fontId="1" type="noConversion"/>
  </si>
  <si>
    <t>97ms/156ms</t>
    <phoneticPr fontId="1" type="noConversion"/>
  </si>
  <si>
    <t>94ms/153ms</t>
    <phoneticPr fontId="1" type="noConversion"/>
  </si>
  <si>
    <t>86ms/142ms</t>
    <phoneticPr fontId="1" type="noConversion"/>
  </si>
  <si>
    <t>83ms/147ms</t>
    <phoneticPr fontId="1" type="noConversion"/>
  </si>
  <si>
    <t>243ms/121ms</t>
    <phoneticPr fontId="1" type="noConversion"/>
  </si>
  <si>
    <t>198ms/126ms</t>
    <phoneticPr fontId="1" type="noConversion"/>
  </si>
  <si>
    <t>232ms/152ms</t>
    <phoneticPr fontId="1" type="noConversion"/>
  </si>
  <si>
    <t>266ms/132ms</t>
    <phoneticPr fontId="1" type="noConversion"/>
  </si>
  <si>
    <t>249ms/127ms</t>
    <phoneticPr fontId="1" type="noConversion"/>
  </si>
  <si>
    <t>5.36M</t>
    <phoneticPr fontId="1" type="noConversion"/>
  </si>
  <si>
    <t>144ms/196ms</t>
    <phoneticPr fontId="1" type="noConversion"/>
  </si>
  <si>
    <t>145ms/190ms</t>
    <phoneticPr fontId="1" type="noConversion"/>
  </si>
  <si>
    <t>144ms/186ms</t>
    <phoneticPr fontId="1" type="noConversion"/>
  </si>
  <si>
    <t>166ms/174ms</t>
    <phoneticPr fontId="1" type="noConversion"/>
  </si>
  <si>
    <t>155ms/193ms</t>
    <phoneticPr fontId="1" type="noConversion"/>
  </si>
  <si>
    <t>263ms/158ms</t>
    <phoneticPr fontId="1" type="noConversion"/>
  </si>
  <si>
    <t>255ms/165ms</t>
    <phoneticPr fontId="1" type="noConversion"/>
  </si>
  <si>
    <t>293ms/157ms</t>
    <phoneticPr fontId="1" type="noConversion"/>
  </si>
  <si>
    <t>287ms/155ms</t>
    <phoneticPr fontId="1" type="noConversion"/>
  </si>
  <si>
    <t>282ms/191ms</t>
    <phoneticPr fontId="1" type="noConversion"/>
  </si>
  <si>
    <t>250ms/121ms</t>
    <phoneticPr fontId="1" type="noConversion"/>
  </si>
  <si>
    <t>260ms/112ms</t>
    <phoneticPr fontId="1" type="noConversion"/>
  </si>
  <si>
    <t>243ms/106ms</t>
    <phoneticPr fontId="1" type="noConversion"/>
  </si>
  <si>
    <t>237ms/110ms</t>
    <phoneticPr fontId="1" type="noConversion"/>
  </si>
  <si>
    <t>50ms/12ms</t>
    <phoneticPr fontId="1" type="noConversion"/>
  </si>
  <si>
    <t>45ms/7ms</t>
    <phoneticPr fontId="1" type="noConversion"/>
  </si>
  <si>
    <t>40ms/8ms</t>
    <phoneticPr fontId="1" type="noConversion"/>
  </si>
  <si>
    <t>40ms/8ms</t>
    <phoneticPr fontId="1" type="noConversion"/>
  </si>
  <si>
    <t>46ms/13ms</t>
    <phoneticPr fontId="1" type="noConversion"/>
  </si>
  <si>
    <t>59ms/8ms</t>
    <phoneticPr fontId="1" type="noConversion"/>
  </si>
  <si>
    <t>66ms/12ms</t>
    <phoneticPr fontId="1" type="noConversion"/>
  </si>
  <si>
    <t>69ms/12ms</t>
    <phoneticPr fontId="1" type="noConversion"/>
  </si>
  <si>
    <t>65ms/12ms</t>
    <phoneticPr fontId="1" type="noConversion"/>
  </si>
  <si>
    <t>69ms/13ms</t>
    <phoneticPr fontId="1" type="noConversion"/>
  </si>
  <si>
    <t>75ms/27ms</t>
    <phoneticPr fontId="1" type="noConversion"/>
  </si>
  <si>
    <t>74ms/24ms</t>
    <phoneticPr fontId="1" type="noConversion"/>
  </si>
  <si>
    <t>84ms/23ms</t>
    <phoneticPr fontId="1" type="noConversion"/>
  </si>
  <si>
    <t>86ms/19ms</t>
    <phoneticPr fontId="1" type="noConversion"/>
  </si>
  <si>
    <t>86ms/29ms</t>
    <phoneticPr fontId="1" type="noConversion"/>
  </si>
  <si>
    <t>286ms/2ms</t>
    <phoneticPr fontId="1" type="noConversion"/>
  </si>
  <si>
    <t>327ms/4ms</t>
    <phoneticPr fontId="1" type="noConversion"/>
  </si>
  <si>
    <t>342ms/4ms</t>
    <phoneticPr fontId="1" type="noConversion"/>
  </si>
  <si>
    <t>315ms/1ms</t>
    <phoneticPr fontId="1" type="noConversion"/>
  </si>
  <si>
    <t>346ms/3ms</t>
    <phoneticPr fontId="1" type="noConversion"/>
  </si>
  <si>
    <t>320ms/2ms</t>
    <phoneticPr fontId="1" type="noConversion"/>
  </si>
  <si>
    <t>311ms/2ms</t>
    <phoneticPr fontId="1" type="noConversion"/>
  </si>
  <si>
    <t>273ms/1ms</t>
    <phoneticPr fontId="1" type="noConversion"/>
  </si>
  <si>
    <t>338ms/2ms</t>
    <phoneticPr fontId="1" type="noConversion"/>
  </si>
  <si>
    <t>282ms/2ms</t>
    <phoneticPr fontId="1" type="noConversion"/>
  </si>
  <si>
    <t>343ms/2ms</t>
    <phoneticPr fontId="1" type="noConversion"/>
  </si>
  <si>
    <t>322ms/3ms</t>
    <phoneticPr fontId="1" type="noConversion"/>
  </si>
  <si>
    <t>326ms/1ms</t>
    <phoneticPr fontId="1" type="noConversion"/>
  </si>
  <si>
    <t>344ms/2ms</t>
    <phoneticPr fontId="1" type="noConversion"/>
  </si>
  <si>
    <t>81ms/15ms</t>
    <phoneticPr fontId="1" type="noConversion"/>
  </si>
  <si>
    <t>69ms/21ms</t>
    <phoneticPr fontId="1" type="noConversion"/>
  </si>
  <si>
    <t>72ms/18ms</t>
    <phoneticPr fontId="1" type="noConversion"/>
  </si>
  <si>
    <t>84ms/17ms</t>
    <phoneticPr fontId="1" type="noConversion"/>
  </si>
  <si>
    <t>80ms/20ms</t>
    <phoneticPr fontId="1" type="noConversion"/>
  </si>
  <si>
    <t>94ms/38ms</t>
    <phoneticPr fontId="1" type="noConversion"/>
  </si>
  <si>
    <t>119ms/39ms</t>
    <phoneticPr fontId="1" type="noConversion"/>
  </si>
  <si>
    <t>93ms/30ms</t>
    <phoneticPr fontId="1" type="noConversion"/>
  </si>
  <si>
    <t>93ms/36ms</t>
    <phoneticPr fontId="1" type="noConversion"/>
  </si>
  <si>
    <t>94ms/31ms</t>
    <phoneticPr fontId="1" type="noConversion"/>
  </si>
  <si>
    <t>154ms/81ms</t>
    <phoneticPr fontId="1" type="noConversion"/>
  </si>
  <si>
    <t>199ms/72ms</t>
    <phoneticPr fontId="1" type="noConversion"/>
  </si>
  <si>
    <t>153ms/70ms</t>
    <phoneticPr fontId="1" type="noConversion"/>
  </si>
  <si>
    <t>139ms/81ms</t>
    <phoneticPr fontId="1" type="noConversion"/>
  </si>
  <si>
    <t>152ms/70ms</t>
    <phoneticPr fontId="1" type="noConversion"/>
  </si>
  <si>
    <t xml:space="preserve">Inter® Core(TM)I5-4210M CPU @2.60GHZ </t>
    <phoneticPr fontId="1" type="noConversion"/>
  </si>
  <si>
    <t>SQL Server 2008R2</t>
    <phoneticPr fontId="1" type="noConversion"/>
  </si>
  <si>
    <t>IE11</t>
    <phoneticPr fontId="1" type="noConversion"/>
  </si>
  <si>
    <t>156ms/35ms</t>
    <phoneticPr fontId="1" type="noConversion"/>
  </si>
  <si>
    <t>189ms/42</t>
    <phoneticPr fontId="1" type="noConversion"/>
  </si>
  <si>
    <t>163ms/37ms</t>
    <phoneticPr fontId="1" type="noConversion"/>
  </si>
  <si>
    <t>167ms/47ms</t>
    <phoneticPr fontId="1" type="noConversion"/>
  </si>
  <si>
    <t>178ms/58ms</t>
    <phoneticPr fontId="1" type="noConversion"/>
  </si>
  <si>
    <t>333ms/1ms</t>
    <phoneticPr fontId="1" type="noConversion"/>
  </si>
  <si>
    <t>353ms/1ms</t>
    <phoneticPr fontId="1" type="noConversion"/>
  </si>
  <si>
    <t>315ms/1ms</t>
    <phoneticPr fontId="1" type="noConversion"/>
  </si>
  <si>
    <t>297ms/1ms</t>
    <phoneticPr fontId="1" type="noConversion"/>
  </si>
  <si>
    <t>297ms/155ms</t>
    <phoneticPr fontId="1" type="noConversion"/>
  </si>
  <si>
    <t>289ms/132ms</t>
    <phoneticPr fontId="1" type="noConversion"/>
  </si>
  <si>
    <t>291ms/121ms</t>
    <phoneticPr fontId="1" type="noConversion"/>
  </si>
  <si>
    <t>313ms/147ms</t>
    <phoneticPr fontId="1" type="noConversion"/>
  </si>
  <si>
    <t>279ms/131ms</t>
    <phoneticPr fontId="1" type="noConversion"/>
  </si>
  <si>
    <r>
      <rPr>
        <sz val="12"/>
        <color theme="1"/>
        <rFont val="宋体"/>
        <family val="3"/>
        <charset val="134"/>
        <scheme val="minor"/>
      </rPr>
      <t>从上表中可以看出路径法插入的图片大小不会影响运行时间，这是由于路径法插入的是图片的路径，而二进制方法由于是把图片转换成二进制流，所以运行时间会随着图片的大小而改变，图片越大，消耗时间越多，base64编码法由于该编码规则增加了存储空间和处理时间，所以当图片很大时，耗时长。从速度上来看，路径法要比二进制法和base64编码法更快些，特别是图片较大时，插入时间明显小于二进制法和base64编码法。随着图片的增大base64编码法急剧增加。</t>
    </r>
    <r>
      <rPr>
        <sz val="11"/>
        <color theme="1"/>
        <rFont val="宋体"/>
        <family val="2"/>
        <charset val="134"/>
        <scheme val="minor"/>
      </rPr>
      <t xml:space="preserve">
</t>
    </r>
    <r>
      <rPr>
        <sz val="12"/>
        <color theme="1"/>
        <rFont val="宋体"/>
        <family val="3"/>
        <charset val="134"/>
        <scheme val="minor"/>
      </rPr>
      <t xml:space="preserve">
经过上述的实现，插入和显示图片的时间对比一目了然，然而具体使用哪种方法不能只看用时，而要根据项目的要求具体问题具体分析。二进制法插入二进制代码，计算机系统只能存储“0”和“1”，即二进制数据，而数据的存在形式却是多样的。数据库负责将这些多样的数据转化为“0”和“1”这些计算机能够识别的数据并存储到计算机上，并提供反向的过程，将存储在数据库中的二进制数据以合理的方式转化为人们可以识别的逻辑数据。这就使非工作者仅仅能看到图片的二进制代码，并看不到真正的图片的样子以及要表达的内容，把此方法用在秘密的信息管理系统中可以防止一些隐秘信息的外泄，例如侦查工作中的照片信息、人事管理系统的人事模块中员工的照片信息、酒店管理系统中的身份证复印件等、用此方法既便于相关部门进行识别和判断，又降低了泄露信息的可能性。不足之处是将图片转换成二进制存储于数据库中，Image数据类型存储的是长度不确定的二进制数据，图片虽占得空间不大，但是如果图片很多，以二进制的方式存储在数据库中，那样要占很大的空间的，数据一多这样会把数据库撑大。读取和操作速度就会变慢。路径法是存放路径，是一种非常方便的解决方案，不存在什么其他的问题，容易管理。保存的是地址，仅仅需要把链接提取出来即可，这样减少了数据访问上的压力。写一个字段，专门保存路径，比如上传图片时，图片上传上来了，可以给它按照一定的规则命名，并且存储在特定的文件夹下，当需要时，直接查询数据库，找到路径和名字，就可以把图片显示出来了。存储路径的好处还有,可以把重复的图片删除,只保留一个图片,这样只需改变记录的内容也就是存储路径就可以了，从实现上看，存储路径也简单。不足之处是图片信息容易外泄，较二进制法来看保密性不好。base64编码法将图片转换成base64编码再存入数据库，处理时间会急剧增加，不建议使用该方法，但是在一些特殊场合该方法有其优势，网络传输中经常使用
一言以蔽之，从测试情况并不能得出结论三种方法哪个更好，各有千秋，开发人员应根据需要和具体情况来进行选择，灵活运用！</t>
    </r>
    <r>
      <rPr>
        <sz val="11"/>
        <color theme="1"/>
        <rFont val="宋体"/>
        <family val="2"/>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</si>
</sst>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1"/>
      <color theme="3" tint="0.39997558519241921"/>
      <name val="宋体"/>
      <family val="2"/>
      <charset val="134"/>
      <scheme val="minor"/>
    </font>
    <font>
      <sz val="12"/>
      <color theme="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3" tint="0.3999450666829432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lignmen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7" workbookViewId="0">
      <selection activeCell="B40" sqref="B40"/>
    </sheetView>
  </sheetViews>
  <sheetFormatPr defaultRowHeight="13.5" x14ac:dyDescent="0.15"/>
  <cols>
    <col min="1" max="1" width="10.875" customWidth="1"/>
    <col min="2" max="6" width="16.25" bestFit="1" customWidth="1"/>
    <col min="7" max="7" width="12.375" customWidth="1"/>
  </cols>
  <sheetData>
    <row r="1" spans="1:8" ht="39" customHeight="1" x14ac:dyDescent="0.15">
      <c r="A1" s="1" t="s">
        <v>3</v>
      </c>
      <c r="B1" s="2" t="s">
        <v>4</v>
      </c>
      <c r="C1" s="2" t="s">
        <v>5</v>
      </c>
      <c r="D1" s="2" t="s">
        <v>6</v>
      </c>
      <c r="E1" s="2" t="s">
        <v>7</v>
      </c>
      <c r="F1" s="2" t="s">
        <v>8</v>
      </c>
      <c r="G1" s="6" t="s">
        <v>9</v>
      </c>
      <c r="H1" s="6"/>
    </row>
    <row r="2" spans="1:8" ht="24" customHeight="1" x14ac:dyDescent="0.15">
      <c r="A2" s="2" t="s">
        <v>0</v>
      </c>
      <c r="B2" t="s">
        <v>12</v>
      </c>
      <c r="C2" t="s">
        <v>14</v>
      </c>
      <c r="D2" t="s">
        <v>13</v>
      </c>
      <c r="E2" t="s">
        <v>10</v>
      </c>
      <c r="F2" t="s">
        <v>11</v>
      </c>
      <c r="G2" s="2">
        <f>AVERAGE(54,56,78,63,64)</f>
        <v>63</v>
      </c>
      <c r="H2" s="2">
        <f>AVERAGE(68,56,53,64,57)</f>
        <v>59.6</v>
      </c>
    </row>
    <row r="3" spans="1:8" ht="21" customHeight="1" x14ac:dyDescent="0.15">
      <c r="A3" s="2" t="s">
        <v>1</v>
      </c>
      <c r="B3" t="s">
        <v>19</v>
      </c>
      <c r="C3" t="s">
        <v>15</v>
      </c>
      <c r="D3" t="s">
        <v>16</v>
      </c>
      <c r="E3" t="s">
        <v>17</v>
      </c>
      <c r="F3" t="s">
        <v>18</v>
      </c>
      <c r="G3" s="2">
        <f>AVERAGE(219,220,224,210,246)</f>
        <v>223.8</v>
      </c>
      <c r="H3" s="2">
        <f>AVERAGE(49,47,46,59,52)</f>
        <v>50.6</v>
      </c>
    </row>
    <row r="4" spans="1:8" ht="24.75" customHeight="1" x14ac:dyDescent="0.15">
      <c r="A4" s="2" t="s">
        <v>2</v>
      </c>
      <c r="B4" t="s">
        <v>21</v>
      </c>
      <c r="C4" t="s">
        <v>20</v>
      </c>
      <c r="D4" t="s">
        <v>22</v>
      </c>
      <c r="E4" t="s">
        <v>23</v>
      </c>
      <c r="F4" t="s">
        <v>24</v>
      </c>
      <c r="G4" s="2">
        <f>AVERAGE(93,81,72,76,99)</f>
        <v>84.2</v>
      </c>
      <c r="H4" s="2">
        <f>AVERAGE(65,88,63,70,72)</f>
        <v>71.599999999999994</v>
      </c>
    </row>
    <row r="5" spans="1:8" x14ac:dyDescent="0.15">
      <c r="A5" s="5"/>
      <c r="B5" s="5"/>
      <c r="C5" s="5"/>
      <c r="D5" s="5"/>
      <c r="E5" s="5"/>
      <c r="F5" s="5"/>
      <c r="G5" s="5"/>
      <c r="H5" s="5"/>
    </row>
    <row r="6" spans="1:8" ht="12" customHeight="1" x14ac:dyDescent="0.15">
      <c r="A6" s="5"/>
      <c r="B6" s="5"/>
      <c r="C6" s="5"/>
      <c r="D6" s="5"/>
      <c r="E6" s="5"/>
      <c r="F6" s="5"/>
      <c r="G6" s="5"/>
      <c r="H6" s="5"/>
    </row>
    <row r="7" spans="1:8" ht="39.75" customHeight="1" x14ac:dyDescent="0.15">
      <c r="A7" s="1" t="s">
        <v>34</v>
      </c>
      <c r="B7" s="3" t="s">
        <v>28</v>
      </c>
      <c r="C7" s="3" t="s">
        <v>29</v>
      </c>
      <c r="D7" s="3" t="s">
        <v>30</v>
      </c>
      <c r="E7" s="3" t="s">
        <v>31</v>
      </c>
      <c r="F7" s="3" t="s">
        <v>32</v>
      </c>
      <c r="G7" s="6" t="s">
        <v>33</v>
      </c>
      <c r="H7" s="6"/>
    </row>
    <row r="8" spans="1:8" ht="23.25" customHeight="1" x14ac:dyDescent="0.15">
      <c r="A8" s="3" t="s">
        <v>25</v>
      </c>
      <c r="B8" t="s">
        <v>35</v>
      </c>
      <c r="C8" t="s">
        <v>36</v>
      </c>
      <c r="D8" t="s">
        <v>37</v>
      </c>
      <c r="E8" t="s">
        <v>38</v>
      </c>
      <c r="F8" t="s">
        <v>39</v>
      </c>
      <c r="G8" s="3">
        <f>AVERAGE(78,43,68,97,86)</f>
        <v>74.400000000000006</v>
      </c>
      <c r="H8" s="3">
        <f>AVERAGE(115,103,129,150,103)</f>
        <v>120</v>
      </c>
    </row>
    <row r="9" spans="1:8" ht="23.25" customHeight="1" x14ac:dyDescent="0.15">
      <c r="A9" s="3" t="s">
        <v>26</v>
      </c>
      <c r="B9" t="s">
        <v>71</v>
      </c>
      <c r="C9" t="s">
        <v>68</v>
      </c>
      <c r="D9" t="s">
        <v>69</v>
      </c>
      <c r="E9" t="s">
        <v>70</v>
      </c>
      <c r="F9" t="s">
        <v>40</v>
      </c>
      <c r="G9" s="3">
        <f>AVERAGE(237,250,260,243,224)</f>
        <v>242.8</v>
      </c>
      <c r="H9" s="3">
        <f>AVERAGE(110,121,112,106,102)</f>
        <v>110.2</v>
      </c>
    </row>
    <row r="10" spans="1:8" ht="24" customHeight="1" x14ac:dyDescent="0.15">
      <c r="A10" s="3" t="s">
        <v>27</v>
      </c>
      <c r="B10" t="s">
        <v>41</v>
      </c>
      <c r="C10" t="s">
        <v>42</v>
      </c>
      <c r="D10" t="s">
        <v>43</v>
      </c>
      <c r="E10" t="s">
        <v>44</v>
      </c>
      <c r="F10" t="s">
        <v>45</v>
      </c>
      <c r="G10" s="3">
        <f>AVERAGE(145,199,212,152,179)</f>
        <v>177.4</v>
      </c>
      <c r="H10" s="3">
        <f>AVERAGE(135,137,148,132,137)</f>
        <v>137.80000000000001</v>
      </c>
    </row>
    <row r="11" spans="1:8" x14ac:dyDescent="0.15">
      <c r="A11" s="5"/>
      <c r="B11" s="5"/>
      <c r="C11" s="5"/>
      <c r="D11" s="5"/>
      <c r="E11" s="5"/>
      <c r="F11" s="5"/>
      <c r="G11" s="5"/>
      <c r="H11" s="5"/>
    </row>
    <row r="12" spans="1:8" x14ac:dyDescent="0.15">
      <c r="A12" s="5"/>
      <c r="B12" s="5"/>
      <c r="C12" s="5"/>
      <c r="D12" s="5"/>
      <c r="E12" s="5"/>
      <c r="F12" s="5"/>
      <c r="G12" s="5"/>
      <c r="H12" s="5"/>
    </row>
    <row r="13" spans="1:8" ht="37.5" customHeight="1" x14ac:dyDescent="0.15">
      <c r="A13" s="1" t="s">
        <v>46</v>
      </c>
      <c r="B13" s="3" t="s">
        <v>28</v>
      </c>
      <c r="C13" s="3" t="s">
        <v>29</v>
      </c>
      <c r="D13" s="3" t="s">
        <v>30</v>
      </c>
      <c r="E13" s="3" t="s">
        <v>31</v>
      </c>
      <c r="F13" s="3" t="s">
        <v>32</v>
      </c>
      <c r="G13" s="6" t="s">
        <v>33</v>
      </c>
      <c r="H13" s="6"/>
    </row>
    <row r="14" spans="1:8" ht="20.25" customHeight="1" x14ac:dyDescent="0.15">
      <c r="A14" s="3" t="s">
        <v>25</v>
      </c>
      <c r="B14" t="s">
        <v>47</v>
      </c>
      <c r="C14" t="s">
        <v>48</v>
      </c>
      <c r="D14" t="s">
        <v>49</v>
      </c>
      <c r="E14" t="s">
        <v>50</v>
      </c>
      <c r="F14" t="s">
        <v>51</v>
      </c>
      <c r="G14" s="3">
        <f>AVERAGE(83,97,94,86,83)</f>
        <v>88.6</v>
      </c>
      <c r="H14" s="3">
        <f>AVERAGE(150,156,153,142,147)</f>
        <v>149.6</v>
      </c>
    </row>
    <row r="15" spans="1:8" ht="20.25" customHeight="1" x14ac:dyDescent="0.15">
      <c r="A15" s="3" t="s">
        <v>26</v>
      </c>
      <c r="B15" t="s">
        <v>52</v>
      </c>
      <c r="C15" t="s">
        <v>53</v>
      </c>
      <c r="D15" t="s">
        <v>54</v>
      </c>
      <c r="E15" t="s">
        <v>56</v>
      </c>
      <c r="F15" t="s">
        <v>55</v>
      </c>
      <c r="G15" s="3">
        <f>AVERAGE(243,198,232,249,266)</f>
        <v>237.6</v>
      </c>
      <c r="H15" s="3">
        <f>AVERAGE(121,126,152,127,132)</f>
        <v>131.6</v>
      </c>
    </row>
    <row r="16" spans="1:8" ht="19.5" customHeight="1" x14ac:dyDescent="0.15">
      <c r="A16" s="3" t="s">
        <v>27</v>
      </c>
      <c r="B16" t="s">
        <v>41</v>
      </c>
      <c r="C16" t="s">
        <v>42</v>
      </c>
      <c r="D16" t="s">
        <v>43</v>
      </c>
      <c r="E16" t="s">
        <v>44</v>
      </c>
      <c r="F16" t="s">
        <v>45</v>
      </c>
      <c r="G16" s="3">
        <f>AVERAGE(145,199,212,152,179)</f>
        <v>177.4</v>
      </c>
      <c r="H16" s="3">
        <f>AVERAGE(135,137,148,132,137)</f>
        <v>137.80000000000001</v>
      </c>
    </row>
    <row r="17" spans="1:8" x14ac:dyDescent="0.15">
      <c r="A17" s="5"/>
      <c r="B17" s="5"/>
      <c r="C17" s="5"/>
      <c r="D17" s="5"/>
      <c r="E17" s="5"/>
      <c r="F17" s="5"/>
      <c r="G17" s="5"/>
      <c r="H17" s="5"/>
    </row>
    <row r="18" spans="1:8" x14ac:dyDescent="0.15">
      <c r="A18" s="5"/>
      <c r="B18" s="5"/>
      <c r="C18" s="5"/>
      <c r="D18" s="5"/>
      <c r="E18" s="5"/>
      <c r="F18" s="5"/>
      <c r="G18" s="5"/>
      <c r="H18" s="5"/>
    </row>
    <row r="19" spans="1:8" ht="32.25" customHeight="1" x14ac:dyDescent="0.15">
      <c r="A19" s="1" t="s">
        <v>57</v>
      </c>
      <c r="B19" s="3" t="s">
        <v>28</v>
      </c>
      <c r="C19" s="3" t="s">
        <v>29</v>
      </c>
      <c r="D19" s="3" t="s">
        <v>30</v>
      </c>
      <c r="E19" s="3" t="s">
        <v>31</v>
      </c>
      <c r="F19" s="3" t="s">
        <v>32</v>
      </c>
      <c r="G19" s="6" t="s">
        <v>33</v>
      </c>
      <c r="H19" s="6"/>
    </row>
    <row r="20" spans="1:8" ht="24" customHeight="1" x14ac:dyDescent="0.15">
      <c r="A20" s="3" t="s">
        <v>25</v>
      </c>
      <c r="B20" t="s">
        <v>58</v>
      </c>
      <c r="C20" t="s">
        <v>59</v>
      </c>
      <c r="D20" t="s">
        <v>60</v>
      </c>
      <c r="E20" t="s">
        <v>61</v>
      </c>
      <c r="F20" t="s">
        <v>62</v>
      </c>
      <c r="G20" s="3">
        <f>AVERAGE(144,145,144,166,155)</f>
        <v>150.80000000000001</v>
      </c>
      <c r="H20" s="3">
        <f>AVERAGE(196,190,186,174,193)</f>
        <v>187.8</v>
      </c>
    </row>
    <row r="21" spans="1:8" ht="21" customHeight="1" x14ac:dyDescent="0.15">
      <c r="A21" s="3" t="s">
        <v>26</v>
      </c>
      <c r="B21" t="s">
        <v>63</v>
      </c>
      <c r="C21" t="s">
        <v>64</v>
      </c>
      <c r="D21" t="s">
        <v>65</v>
      </c>
      <c r="E21" t="s">
        <v>66</v>
      </c>
      <c r="F21" t="s">
        <v>67</v>
      </c>
      <c r="G21" s="3">
        <f>AVERAGE(163,255,293,287,182)</f>
        <v>236</v>
      </c>
      <c r="H21" s="3">
        <f>AVERAGE(158,165,157,155,191)</f>
        <v>165.2</v>
      </c>
    </row>
    <row r="22" spans="1:8" ht="23.25" customHeight="1" x14ac:dyDescent="0.15">
      <c r="A22" s="3" t="s">
        <v>27</v>
      </c>
      <c r="B22" t="s">
        <v>41</v>
      </c>
      <c r="C22" t="s">
        <v>42</v>
      </c>
      <c r="D22" t="s">
        <v>43</v>
      </c>
      <c r="E22" t="s">
        <v>44</v>
      </c>
      <c r="F22" t="s">
        <v>45</v>
      </c>
      <c r="G22" s="3">
        <f>AVERAGE(145,199,212,152,179)</f>
        <v>177.4</v>
      </c>
      <c r="H22" s="3">
        <f>AVERAGE(135,137,148,132,137)</f>
        <v>137.80000000000001</v>
      </c>
    </row>
  </sheetData>
  <mergeCells count="7">
    <mergeCell ref="A17:H18"/>
    <mergeCell ref="G19:H19"/>
    <mergeCell ref="G1:H1"/>
    <mergeCell ref="A5:H6"/>
    <mergeCell ref="G7:H7"/>
    <mergeCell ref="A11:H12"/>
    <mergeCell ref="G13:H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B19" workbookViewId="0">
      <selection activeCell="H22" sqref="H22"/>
    </sheetView>
  </sheetViews>
  <sheetFormatPr defaultRowHeight="13.5" x14ac:dyDescent="0.15"/>
  <cols>
    <col min="1" max="1" width="9.875" customWidth="1"/>
    <col min="2" max="6" width="16.25" bestFit="1" customWidth="1"/>
    <col min="7" max="7" width="7.875" customWidth="1"/>
  </cols>
  <sheetData>
    <row r="1" spans="1:8" ht="33" customHeight="1" x14ac:dyDescent="0.15">
      <c r="A1" s="1" t="s">
        <v>3</v>
      </c>
      <c r="B1" s="3" t="s">
        <v>4</v>
      </c>
      <c r="C1" s="3" t="s">
        <v>5</v>
      </c>
      <c r="D1" s="3" t="s">
        <v>6</v>
      </c>
      <c r="E1" s="3" t="s">
        <v>7</v>
      </c>
      <c r="F1" s="3" t="s">
        <v>8</v>
      </c>
      <c r="G1" s="6" t="s">
        <v>9</v>
      </c>
      <c r="H1" s="6"/>
    </row>
    <row r="2" spans="1:8" ht="22.5" customHeight="1" x14ac:dyDescent="0.15">
      <c r="A2" s="3" t="s">
        <v>0</v>
      </c>
      <c r="B2" s="3" t="s">
        <v>72</v>
      </c>
      <c r="C2" s="3" t="s">
        <v>73</v>
      </c>
      <c r="D2" s="3" t="s">
        <v>74</v>
      </c>
      <c r="E2" s="3" t="s">
        <v>75</v>
      </c>
      <c r="F2" s="3" t="s">
        <v>76</v>
      </c>
      <c r="G2" s="3">
        <f>AVERAGE(50,40,40,45,46)</f>
        <v>44.2</v>
      </c>
      <c r="H2" s="3">
        <f>AVERAGE(12,7,8,8,13)</f>
        <v>9.6</v>
      </c>
    </row>
    <row r="3" spans="1:8" ht="19.5" customHeight="1" x14ac:dyDescent="0.15">
      <c r="A3" s="3" t="s">
        <v>1</v>
      </c>
      <c r="B3" s="3" t="s">
        <v>87</v>
      </c>
      <c r="C3" s="3" t="s">
        <v>88</v>
      </c>
      <c r="D3" s="3" t="s">
        <v>89</v>
      </c>
      <c r="E3" s="3" t="s">
        <v>90</v>
      </c>
      <c r="F3" s="3" t="s">
        <v>91</v>
      </c>
      <c r="G3" s="3">
        <f>AVERAGE(286,327,342,315,346)</f>
        <v>323.2</v>
      </c>
      <c r="H3" s="3">
        <f>AVERAGE(2,4,4,1,3)</f>
        <v>2.8</v>
      </c>
    </row>
    <row r="4" spans="1:8" ht="22.5" customHeight="1" x14ac:dyDescent="0.15">
      <c r="A4" s="3" t="s">
        <v>2</v>
      </c>
      <c r="B4" s="3" t="s">
        <v>102</v>
      </c>
      <c r="C4" s="3" t="s">
        <v>101</v>
      </c>
      <c r="D4" s="3" t="s">
        <v>103</v>
      </c>
      <c r="E4" s="3" t="s">
        <v>104</v>
      </c>
      <c r="F4" s="3" t="s">
        <v>105</v>
      </c>
      <c r="G4" s="3">
        <f>AVERAGE(69,81,72,84,80)</f>
        <v>77.2</v>
      </c>
      <c r="H4" s="3">
        <f>AVERAGE(21,15,18,17,20)</f>
        <v>18.2</v>
      </c>
    </row>
    <row r="5" spans="1:8" x14ac:dyDescent="0.15">
      <c r="A5" s="5"/>
      <c r="B5" s="5"/>
      <c r="C5" s="5"/>
      <c r="D5" s="5"/>
      <c r="E5" s="5"/>
      <c r="F5" s="5"/>
      <c r="G5" s="5"/>
      <c r="H5" s="5"/>
    </row>
    <row r="6" spans="1:8" x14ac:dyDescent="0.15">
      <c r="A6" s="5"/>
      <c r="B6" s="5"/>
      <c r="C6" s="5"/>
      <c r="D6" s="5"/>
      <c r="E6" s="5"/>
      <c r="F6" s="5"/>
      <c r="G6" s="5"/>
      <c r="H6" s="5"/>
    </row>
    <row r="7" spans="1:8" ht="25.5" customHeight="1" x14ac:dyDescent="0.15">
      <c r="A7" s="1" t="s">
        <v>34</v>
      </c>
      <c r="B7" s="3" t="s">
        <v>28</v>
      </c>
      <c r="C7" s="3" t="s">
        <v>29</v>
      </c>
      <c r="D7" s="3" t="s">
        <v>30</v>
      </c>
      <c r="E7" s="3" t="s">
        <v>31</v>
      </c>
      <c r="F7" s="3" t="s">
        <v>32</v>
      </c>
      <c r="G7" s="6" t="s">
        <v>33</v>
      </c>
      <c r="H7" s="6"/>
    </row>
    <row r="8" spans="1:8" ht="19.5" customHeight="1" x14ac:dyDescent="0.15">
      <c r="A8" s="3" t="s">
        <v>25</v>
      </c>
      <c r="B8" s="3" t="s">
        <v>77</v>
      </c>
      <c r="C8" s="3" t="s">
        <v>78</v>
      </c>
      <c r="D8" s="3" t="s">
        <v>80</v>
      </c>
      <c r="E8" s="3" t="s">
        <v>79</v>
      </c>
      <c r="F8" s="3" t="s">
        <v>81</v>
      </c>
      <c r="G8" s="3">
        <f>AVERAGE(59,66,65,69,69)</f>
        <v>65.599999999999994</v>
      </c>
      <c r="H8" s="3">
        <f>AVERAGE(8,12,12,12,13)</f>
        <v>11.4</v>
      </c>
    </row>
    <row r="9" spans="1:8" ht="25.5" customHeight="1" x14ac:dyDescent="0.15">
      <c r="A9" s="3" t="s">
        <v>26</v>
      </c>
      <c r="B9" s="3" t="s">
        <v>92</v>
      </c>
      <c r="C9" s="3" t="s">
        <v>93</v>
      </c>
      <c r="D9" s="3" t="s">
        <v>94</v>
      </c>
      <c r="E9" s="3" t="s">
        <v>95</v>
      </c>
      <c r="F9" s="3" t="s">
        <v>96</v>
      </c>
      <c r="G9" s="3">
        <f>AVERAGE(320,311,273,338,282)</f>
        <v>304.8</v>
      </c>
      <c r="H9" s="3">
        <f>AVERAGE(2,2,1,2,2)</f>
        <v>1.8</v>
      </c>
    </row>
    <row r="10" spans="1:8" ht="26.25" customHeight="1" x14ac:dyDescent="0.15">
      <c r="A10" s="3" t="s">
        <v>27</v>
      </c>
      <c r="B10" s="3" t="s">
        <v>106</v>
      </c>
      <c r="C10" s="3" t="s">
        <v>107</v>
      </c>
      <c r="D10" s="3" t="s">
        <v>108</v>
      </c>
      <c r="E10" s="3" t="s">
        <v>109</v>
      </c>
      <c r="F10" s="3" t="s">
        <v>110</v>
      </c>
      <c r="G10" s="3">
        <f>AVERAGE(94,119,93,93,94)</f>
        <v>98.6</v>
      </c>
      <c r="H10" s="3">
        <f>AVERAGE(38,39,30,36,31)</f>
        <v>34.799999999999997</v>
      </c>
    </row>
    <row r="11" spans="1:8" x14ac:dyDescent="0.15">
      <c r="A11" s="5"/>
      <c r="B11" s="5"/>
      <c r="C11" s="5"/>
      <c r="D11" s="5"/>
      <c r="E11" s="5"/>
      <c r="F11" s="5"/>
      <c r="G11" s="5"/>
      <c r="H11" s="5"/>
    </row>
    <row r="12" spans="1:8" x14ac:dyDescent="0.15">
      <c r="A12" s="5"/>
      <c r="B12" s="5"/>
      <c r="C12" s="5"/>
      <c r="D12" s="5"/>
      <c r="E12" s="5"/>
      <c r="F12" s="5"/>
      <c r="G12" s="5"/>
      <c r="H12" s="5"/>
    </row>
    <row r="13" spans="1:8" ht="24.75" customHeight="1" x14ac:dyDescent="0.15">
      <c r="A13" s="1" t="s">
        <v>46</v>
      </c>
      <c r="B13" s="3" t="s">
        <v>28</v>
      </c>
      <c r="C13" s="3" t="s">
        <v>29</v>
      </c>
      <c r="D13" s="3" t="s">
        <v>30</v>
      </c>
      <c r="E13" s="3" t="s">
        <v>31</v>
      </c>
      <c r="F13" s="3" t="s">
        <v>32</v>
      </c>
      <c r="G13" s="6" t="s">
        <v>33</v>
      </c>
      <c r="H13" s="6"/>
    </row>
    <row r="14" spans="1:8" ht="26.25" customHeight="1" x14ac:dyDescent="0.15">
      <c r="A14" s="3" t="s">
        <v>25</v>
      </c>
      <c r="B14" s="3" t="s">
        <v>82</v>
      </c>
      <c r="C14" s="3" t="s">
        <v>83</v>
      </c>
      <c r="D14" s="3" t="s">
        <v>84</v>
      </c>
      <c r="E14" s="3" t="s">
        <v>85</v>
      </c>
      <c r="F14" s="3" t="s">
        <v>86</v>
      </c>
      <c r="G14" s="3">
        <f>AVERAGE(75,74,84,86,86)</f>
        <v>81</v>
      </c>
      <c r="H14" s="3">
        <f>AVERAGE(27,24,23,19,29)</f>
        <v>24.4</v>
      </c>
    </row>
    <row r="15" spans="1:8" ht="27.75" customHeight="1" x14ac:dyDescent="0.15">
      <c r="A15" s="3" t="s">
        <v>26</v>
      </c>
      <c r="B15" s="3" t="s">
        <v>97</v>
      </c>
      <c r="C15" s="3" t="s">
        <v>98</v>
      </c>
      <c r="D15" s="3" t="s">
        <v>97</v>
      </c>
      <c r="E15" s="3" t="s">
        <v>99</v>
      </c>
      <c r="F15" s="3" t="s">
        <v>100</v>
      </c>
      <c r="G15" s="3">
        <f>AVERAGE(343,322,343,326,344)</f>
        <v>335.6</v>
      </c>
      <c r="H15" s="3">
        <f>AVERAGE(2,3,2,1,2)</f>
        <v>2</v>
      </c>
    </row>
    <row r="16" spans="1:8" ht="27" customHeight="1" x14ac:dyDescent="0.15">
      <c r="A16" s="3" t="s">
        <v>27</v>
      </c>
      <c r="B16" s="3" t="s">
        <v>111</v>
      </c>
      <c r="C16" s="3" t="s">
        <v>112</v>
      </c>
      <c r="D16" s="3" t="s">
        <v>113</v>
      </c>
      <c r="E16" s="3" t="s">
        <v>115</v>
      </c>
      <c r="F16" s="3" t="s">
        <v>114</v>
      </c>
      <c r="G16" s="3">
        <f>AVERAGE(154,199,153,152,139)</f>
        <v>159.4</v>
      </c>
      <c r="H16" s="3">
        <f>AVERAGE(81,72,70,81,70)</f>
        <v>74.8</v>
      </c>
    </row>
    <row r="17" spans="1:8" x14ac:dyDescent="0.15">
      <c r="A17" s="5"/>
      <c r="B17" s="5"/>
      <c r="C17" s="5"/>
      <c r="D17" s="5"/>
      <c r="E17" s="5"/>
      <c r="F17" s="5"/>
      <c r="G17" s="5"/>
      <c r="H17" s="5"/>
    </row>
    <row r="18" spans="1:8" x14ac:dyDescent="0.15">
      <c r="A18" s="5"/>
      <c r="B18" s="5"/>
      <c r="C18" s="5"/>
      <c r="D18" s="5"/>
      <c r="E18" s="5"/>
      <c r="F18" s="5"/>
      <c r="G18" s="5"/>
      <c r="H18" s="5"/>
    </row>
    <row r="19" spans="1:8" ht="30" customHeight="1" x14ac:dyDescent="0.15">
      <c r="A19" s="1" t="s">
        <v>57</v>
      </c>
      <c r="B19" s="3" t="s">
        <v>28</v>
      </c>
      <c r="C19" s="3" t="s">
        <v>29</v>
      </c>
      <c r="D19" s="3" t="s">
        <v>30</v>
      </c>
      <c r="E19" s="3" t="s">
        <v>31</v>
      </c>
      <c r="F19" s="3" t="s">
        <v>32</v>
      </c>
      <c r="G19" s="6" t="s">
        <v>33</v>
      </c>
      <c r="H19" s="6"/>
    </row>
    <row r="20" spans="1:8" ht="22.5" customHeight="1" x14ac:dyDescent="0.15">
      <c r="A20" s="3" t="s">
        <v>25</v>
      </c>
      <c r="B20" s="4" t="s">
        <v>122</v>
      </c>
      <c r="C20" s="4" t="s">
        <v>119</v>
      </c>
      <c r="D20" s="4" t="s">
        <v>120</v>
      </c>
      <c r="E20" s="4" t="s">
        <v>121</v>
      </c>
      <c r="F20" s="4" t="s">
        <v>123</v>
      </c>
      <c r="G20">
        <f>AVERAGE(167,156,189,163,178)</f>
        <v>170.6</v>
      </c>
      <c r="H20">
        <f>AVERAGE(47,35,42,37,58)</f>
        <v>43.8</v>
      </c>
    </row>
    <row r="21" spans="1:8" ht="22.5" customHeight="1" x14ac:dyDescent="0.15">
      <c r="A21" s="3" t="s">
        <v>26</v>
      </c>
      <c r="B21" s="4" t="s">
        <v>124</v>
      </c>
      <c r="C21" s="4" t="s">
        <v>125</v>
      </c>
      <c r="D21" s="4" t="s">
        <v>126</v>
      </c>
      <c r="E21" s="4" t="s">
        <v>124</v>
      </c>
      <c r="F21" s="4" t="s">
        <v>127</v>
      </c>
      <c r="G21">
        <v>326.2</v>
      </c>
      <c r="H21">
        <v>1</v>
      </c>
    </row>
    <row r="22" spans="1:8" ht="24" customHeight="1" x14ac:dyDescent="0.15">
      <c r="A22" s="3" t="s">
        <v>27</v>
      </c>
      <c r="B22" s="4" t="s">
        <v>128</v>
      </c>
      <c r="C22" s="4" t="s">
        <v>129</v>
      </c>
      <c r="D22" s="4" t="s">
        <v>130</v>
      </c>
      <c r="E22" s="4" t="s">
        <v>131</v>
      </c>
      <c r="F22" s="4" t="s">
        <v>132</v>
      </c>
      <c r="G22">
        <f>AVERAGE(297,289,291,313,279)</f>
        <v>293.8</v>
      </c>
      <c r="H22">
        <f>AVERAGE(155,132,121,147,131)</f>
        <v>137.19999999999999</v>
      </c>
    </row>
  </sheetData>
  <mergeCells count="7">
    <mergeCell ref="G19:H19"/>
    <mergeCell ref="G1:H1"/>
    <mergeCell ref="A5:H6"/>
    <mergeCell ref="G7:H7"/>
    <mergeCell ref="A11:H12"/>
    <mergeCell ref="G13:H13"/>
    <mergeCell ref="A17:H1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election activeCell="N9" sqref="N9"/>
    </sheetView>
  </sheetViews>
  <sheetFormatPr defaultRowHeight="13.5" x14ac:dyDescent="0.15"/>
  <sheetData>
    <row r="1" spans="1:12" x14ac:dyDescent="0.15">
      <c r="A1" t="s">
        <v>116</v>
      </c>
    </row>
    <row r="2" spans="1:12" x14ac:dyDescent="0.15">
      <c r="A2" t="s">
        <v>117</v>
      </c>
    </row>
    <row r="3" spans="1:12" x14ac:dyDescent="0.15">
      <c r="A3" t="s">
        <v>118</v>
      </c>
    </row>
    <row r="6" spans="1:12" ht="26.1" customHeight="1" x14ac:dyDescent="0.15">
      <c r="A6" s="8" t="s">
        <v>133</v>
      </c>
      <c r="B6" s="7"/>
      <c r="C6" s="7"/>
      <c r="D6" s="7"/>
      <c r="E6" s="7"/>
      <c r="F6" s="7"/>
      <c r="G6" s="7"/>
      <c r="H6" s="7"/>
      <c r="I6" s="7"/>
      <c r="J6" s="7"/>
      <c r="K6" s="7"/>
      <c r="L6" s="7"/>
    </row>
    <row r="7" spans="1:12" ht="26.1" customHeight="1" x14ac:dyDescent="0.15">
      <c r="A7" s="7"/>
      <c r="B7" s="7"/>
      <c r="C7" s="7"/>
      <c r="D7" s="7"/>
      <c r="E7" s="7"/>
      <c r="F7" s="7"/>
      <c r="G7" s="7"/>
      <c r="H7" s="7"/>
      <c r="I7" s="7"/>
      <c r="J7" s="7"/>
      <c r="K7" s="7"/>
      <c r="L7" s="7"/>
    </row>
    <row r="8" spans="1:12" ht="26.1" customHeight="1" x14ac:dyDescent="0.15">
      <c r="A8" s="7"/>
      <c r="B8" s="7"/>
      <c r="C8" s="7"/>
      <c r="D8" s="7"/>
      <c r="E8" s="7"/>
      <c r="F8" s="7"/>
      <c r="G8" s="7"/>
      <c r="H8" s="7"/>
      <c r="I8" s="7"/>
      <c r="J8" s="7"/>
      <c r="K8" s="7"/>
      <c r="L8" s="7"/>
    </row>
    <row r="9" spans="1:12" ht="26.1" customHeight="1" x14ac:dyDescent="0.15">
      <c r="A9" s="7"/>
      <c r="B9" s="7"/>
      <c r="C9" s="7"/>
      <c r="D9" s="7"/>
      <c r="E9" s="7"/>
      <c r="F9" s="7"/>
      <c r="G9" s="7"/>
      <c r="H9" s="7"/>
      <c r="I9" s="7"/>
      <c r="J9" s="7"/>
      <c r="K9" s="7"/>
      <c r="L9" s="7"/>
    </row>
    <row r="10" spans="1:12" ht="26.1" customHeight="1" x14ac:dyDescent="0.15">
      <c r="A10" s="7"/>
      <c r="B10" s="7"/>
      <c r="C10" s="7"/>
      <c r="D10" s="7"/>
      <c r="E10" s="7"/>
      <c r="F10" s="7"/>
      <c r="G10" s="7"/>
      <c r="H10" s="7"/>
      <c r="I10" s="7"/>
      <c r="J10" s="7"/>
      <c r="K10" s="7"/>
      <c r="L10" s="7"/>
    </row>
    <row r="11" spans="1:12" ht="26.1" customHeight="1" x14ac:dyDescent="0.15">
      <c r="A11" s="7"/>
      <c r="B11" s="7"/>
      <c r="C11" s="7"/>
      <c r="D11" s="7"/>
      <c r="E11" s="7"/>
      <c r="F11" s="7"/>
      <c r="G11" s="7"/>
      <c r="H11" s="7"/>
      <c r="I11" s="7"/>
      <c r="J11" s="7"/>
      <c r="K11" s="7"/>
      <c r="L11" s="7"/>
    </row>
    <row r="12" spans="1:12" ht="26.1" customHeight="1" x14ac:dyDescent="0.15">
      <c r="A12" s="7"/>
      <c r="B12" s="7"/>
      <c r="C12" s="7"/>
      <c r="D12" s="7"/>
      <c r="E12" s="7"/>
      <c r="F12" s="7"/>
      <c r="G12" s="7"/>
      <c r="H12" s="7"/>
      <c r="I12" s="7"/>
      <c r="J12" s="7"/>
      <c r="K12" s="7"/>
      <c r="L12" s="7"/>
    </row>
    <row r="13" spans="1:12" ht="26.1" customHeight="1" x14ac:dyDescent="0.15">
      <c r="A13" s="7"/>
      <c r="B13" s="7"/>
      <c r="C13" s="7"/>
      <c r="D13" s="7"/>
      <c r="E13" s="7"/>
      <c r="F13" s="7"/>
      <c r="G13" s="7"/>
      <c r="H13" s="7"/>
      <c r="I13" s="7"/>
      <c r="J13" s="7"/>
      <c r="K13" s="7"/>
      <c r="L13" s="7"/>
    </row>
    <row r="14" spans="1:12" ht="26.1" customHeight="1" x14ac:dyDescent="0.15">
      <c r="A14" s="7"/>
      <c r="B14" s="7"/>
      <c r="C14" s="7"/>
      <c r="D14" s="7"/>
      <c r="E14" s="7"/>
      <c r="F14" s="7"/>
      <c r="G14" s="7"/>
      <c r="H14" s="7"/>
      <c r="I14" s="7"/>
      <c r="J14" s="7"/>
      <c r="K14" s="7"/>
      <c r="L14" s="7"/>
    </row>
    <row r="15" spans="1:12" ht="26.1" customHeight="1" x14ac:dyDescent="0.15">
      <c r="A15" s="7"/>
      <c r="B15" s="7"/>
      <c r="C15" s="7"/>
      <c r="D15" s="7"/>
      <c r="E15" s="7"/>
      <c r="F15" s="7"/>
      <c r="G15" s="7"/>
      <c r="H15" s="7"/>
      <c r="I15" s="7"/>
      <c r="J15" s="7"/>
      <c r="K15" s="7"/>
      <c r="L15" s="7"/>
    </row>
    <row r="16" spans="1:12" ht="26.1" customHeight="1" x14ac:dyDescent="0.15">
      <c r="A16" s="7"/>
      <c r="B16" s="7"/>
      <c r="C16" s="7"/>
      <c r="D16" s="7"/>
      <c r="E16" s="7"/>
      <c r="F16" s="7"/>
      <c r="G16" s="7"/>
      <c r="H16" s="7"/>
      <c r="I16" s="7"/>
      <c r="J16" s="7"/>
      <c r="K16" s="7"/>
      <c r="L16" s="7"/>
    </row>
    <row r="17" spans="1:12" ht="26.1" customHeight="1" x14ac:dyDescent="0.15">
      <c r="A17" s="7"/>
      <c r="B17" s="7"/>
      <c r="C17" s="7"/>
      <c r="D17" s="7"/>
      <c r="E17" s="7"/>
      <c r="F17" s="7"/>
      <c r="G17" s="7"/>
      <c r="H17" s="7"/>
      <c r="I17" s="7"/>
      <c r="J17" s="7"/>
      <c r="K17" s="7"/>
      <c r="L17" s="7"/>
    </row>
    <row r="18" spans="1:12" ht="26.1" customHeight="1" x14ac:dyDescent="0.15">
      <c r="A18" s="7"/>
      <c r="B18" s="7"/>
      <c r="C18" s="7"/>
      <c r="D18" s="7"/>
      <c r="E18" s="7"/>
      <c r="F18" s="7"/>
      <c r="G18" s="7"/>
      <c r="H18" s="7"/>
      <c r="I18" s="7"/>
      <c r="J18" s="7"/>
      <c r="K18" s="7"/>
      <c r="L18" s="7"/>
    </row>
    <row r="19" spans="1:12" ht="26.1" customHeight="1" x14ac:dyDescent="0.15">
      <c r="A19" s="7"/>
      <c r="B19" s="7"/>
      <c r="C19" s="7"/>
      <c r="D19" s="7"/>
      <c r="E19" s="7"/>
      <c r="F19" s="7"/>
      <c r="G19" s="7"/>
      <c r="H19" s="7"/>
      <c r="I19" s="7"/>
      <c r="J19" s="7"/>
      <c r="K19" s="7"/>
      <c r="L19" s="7"/>
    </row>
    <row r="20" spans="1:12" ht="26.1" customHeight="1" x14ac:dyDescent="0.15">
      <c r="A20" s="7"/>
      <c r="B20" s="7"/>
      <c r="C20" s="7"/>
      <c r="D20" s="7"/>
      <c r="E20" s="7"/>
      <c r="F20" s="7"/>
      <c r="G20" s="7"/>
      <c r="H20" s="7"/>
      <c r="I20" s="7"/>
      <c r="J20" s="7"/>
      <c r="K20" s="7"/>
      <c r="L20" s="7"/>
    </row>
  </sheetData>
  <mergeCells count="1">
    <mergeCell ref="A6:L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WinForm</vt:lpstr>
      <vt:lpstr>Web</vt:lpstr>
      <vt:lpstr>配置</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GaoYang</cp:lastModifiedBy>
  <dcterms:created xsi:type="dcterms:W3CDTF">2016-09-11T13:40:13Z</dcterms:created>
  <dcterms:modified xsi:type="dcterms:W3CDTF">2018-05-08T05:01:25Z</dcterms:modified>
</cp:coreProperties>
</file>