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EE5" lockStructure="1"/>
  <bookViews>
    <workbookView windowWidth="28800" windowHeight="10820"/>
  </bookViews>
  <sheets>
    <sheet name="成绩单" sheetId="1" r:id="rId1"/>
    <sheet name="作业加减分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讲师手动添加
按顺序PK，1、2组互相PK。3、4组互相PK,依次类推</t>
        </r>
      </text>
    </comment>
    <comment ref="C1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讲师手动添加，必须是身份证上的名字。</t>
        </r>
      </text>
    </comment>
    <comment ref="D1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手填</t>
        </r>
      </text>
    </comment>
    <comment ref="E14" authorId="0">
      <text>
        <r>
          <rPr>
            <sz val="9"/>
            <rFont val="宋体"/>
            <charset val="134"/>
          </rPr>
          <t>WR:手填</t>
        </r>
      </text>
    </comment>
    <comment ref="G1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手填</t>
        </r>
      </text>
    </comment>
    <comment ref="A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讲师手动添加
按顺序PK，1、2组互相PK。3、4组互相PK,依次类推</t>
        </r>
      </text>
    </comment>
  </commentList>
</comments>
</file>

<file path=xl/sharedStrings.xml><?xml version="1.0" encoding="utf-8"?>
<sst xmlns="http://schemas.openxmlformats.org/spreadsheetml/2006/main" count="103">
  <si>
    <t xml:space="preserve">全栈专业1904A班9月度成绩表              讲师：杨岭    班主任：左田    </t>
  </si>
  <si>
    <t>小组号</t>
  </si>
  <si>
    <t>本门课程重修次数</t>
  </si>
  <si>
    <t>日期(星期)</t>
  </si>
  <si>
    <t>期中考试</t>
  </si>
  <si>
    <t>期末考试</t>
  </si>
  <si>
    <t>升班成绩</t>
  </si>
  <si>
    <t>不及格人数</t>
  </si>
  <si>
    <t>成才人数</t>
  </si>
  <si>
    <t>班级人数</t>
  </si>
  <si>
    <t>请假\旷考</t>
  </si>
  <si>
    <t>休学</t>
  </si>
  <si>
    <t>作弊</t>
  </si>
  <si>
    <t>重修生人数</t>
  </si>
  <si>
    <t>重修生成材人数</t>
  </si>
  <si>
    <t>重修生成材率</t>
  </si>
  <si>
    <t>成材率</t>
  </si>
  <si>
    <t>出勤率</t>
  </si>
  <si>
    <t>姓名</t>
  </si>
  <si>
    <t>理论成绩</t>
  </si>
  <si>
    <t>技能成绩</t>
  </si>
  <si>
    <t>期中实际成绩</t>
  </si>
  <si>
    <t>期末实际成绩</t>
  </si>
  <si>
    <r>
      <rPr>
        <sz val="14"/>
        <rFont val="宋体"/>
        <charset val="134"/>
      </rPr>
      <t>作业加分（</t>
    </r>
    <r>
      <rPr>
        <sz val="14"/>
        <color rgb="FFFF0000"/>
        <rFont val="宋体"/>
        <charset val="134"/>
      </rPr>
      <t>-8至8分</t>
    </r>
    <r>
      <rPr>
        <sz val="14"/>
        <rFont val="宋体"/>
        <charset val="134"/>
      </rPr>
      <t>）</t>
    </r>
  </si>
  <si>
    <t>重修减分</t>
  </si>
  <si>
    <t>月考通关分</t>
  </si>
  <si>
    <t>月度最终成绩</t>
  </si>
  <si>
    <t>第1组</t>
  </si>
  <si>
    <t>马明鑫</t>
  </si>
  <si>
    <t>侯佳乐</t>
  </si>
  <si>
    <t>崔科祥</t>
  </si>
  <si>
    <t>齐文雅</t>
  </si>
  <si>
    <t>王小郑</t>
  </si>
  <si>
    <t>张豪</t>
  </si>
  <si>
    <t>第2组</t>
  </si>
  <si>
    <t>郑瑞敏</t>
  </si>
  <si>
    <t>刘任龙</t>
  </si>
  <si>
    <t>李亚龙</t>
  </si>
  <si>
    <t>丁国强</t>
  </si>
  <si>
    <t>李文强</t>
  </si>
  <si>
    <t>第3组</t>
  </si>
  <si>
    <t>张宇鹏</t>
  </si>
  <si>
    <t>孙晓亮</t>
  </si>
  <si>
    <t>张新宇</t>
  </si>
  <si>
    <t>张雪鹏</t>
  </si>
  <si>
    <t>王云腾</t>
  </si>
  <si>
    <t>胡懿</t>
  </si>
  <si>
    <t>第4组</t>
  </si>
  <si>
    <t>陈泽宇</t>
  </si>
  <si>
    <t>孙世麟</t>
  </si>
  <si>
    <t>钟林峰</t>
  </si>
  <si>
    <t>汪琳琳</t>
  </si>
  <si>
    <t>史力琦</t>
  </si>
  <si>
    <t>吴晓晴</t>
  </si>
  <si>
    <t>汤苏仙</t>
  </si>
  <si>
    <t>第5组</t>
  </si>
  <si>
    <t>李梦娜</t>
  </si>
  <si>
    <t>李尚华</t>
  </si>
  <si>
    <t>张建宝</t>
  </si>
  <si>
    <t>屈兰昕</t>
  </si>
  <si>
    <t>林杰</t>
  </si>
  <si>
    <t>郑文甫</t>
  </si>
  <si>
    <t>邢龙</t>
  </si>
  <si>
    <t>第6组</t>
  </si>
  <si>
    <t>焦立冲</t>
  </si>
  <si>
    <t>张帅奇</t>
  </si>
  <si>
    <t>杜佳运</t>
  </si>
  <si>
    <t>孙亚南</t>
  </si>
  <si>
    <t>冯阳</t>
  </si>
  <si>
    <t>冯伟</t>
  </si>
  <si>
    <t>第7组</t>
  </si>
  <si>
    <t>张学洋</t>
  </si>
  <si>
    <t>付东飞</t>
  </si>
  <si>
    <t>孙昭鑫</t>
  </si>
  <si>
    <t>宋炜祺</t>
  </si>
  <si>
    <t>郭瑞栋</t>
  </si>
  <si>
    <t>裴壮</t>
  </si>
  <si>
    <t>单兴伟</t>
  </si>
  <si>
    <t>姜皓维</t>
  </si>
  <si>
    <t>第8组</t>
  </si>
  <si>
    <t>第9组</t>
  </si>
  <si>
    <t>第十组</t>
  </si>
  <si>
    <t>第十一组</t>
  </si>
  <si>
    <t>第十二组</t>
  </si>
  <si>
    <t>**方向**班级第**教学周期作业加分明细表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</si>
  <si>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</si>
  <si>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</si>
  <si>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</si>
  <si>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</si>
  <si>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</si>
  <si>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</si>
  <si>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</si>
  <si>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</si>
  <si>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</si>
  <si>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</si>
  <si>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</si>
  <si>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</si>
  <si>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</si>
  <si>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</si>
  <si>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</si>
  <si>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</si>
  <si>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</si>
  <si>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总分</t>
  </si>
</sst>
</file>

<file path=xl/styles.xml><?xml version="1.0" encoding="utf-8"?>
<styleSheet xmlns="http://schemas.openxmlformats.org/spreadsheetml/2006/main">
  <numFmts count="9">
    <numFmt numFmtId="176" formatCode="0.00_ "/>
    <numFmt numFmtId="177" formatCode="0_ "/>
    <numFmt numFmtId="178" formatCode="0.0%"/>
    <numFmt numFmtId="179" formatCode="0_);[Red]\(0\)"/>
    <numFmt numFmtId="44" formatCode="_ &quot;￥&quot;* #,##0.00_ ;_ &quot;￥&quot;* \-#,##0.00_ ;_ &quot;￥&quot;* &quot;-&quot;??_ ;_ @_ "/>
    <numFmt numFmtId="180" formatCode="m\.d\([$]aaaa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sz val="16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4"/>
      <color rgb="FFFF0000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0" fillId="31" borderId="1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0" borderId="1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5" borderId="18" applyNumberFormat="0" applyAlignment="0" applyProtection="0">
      <alignment vertical="center"/>
    </xf>
    <xf numFmtId="0" fontId="15" fillId="20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33" borderId="1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Border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 wrapText="1"/>
    </xf>
    <xf numFmtId="180" fontId="3" fillId="3" borderId="3" xfId="0" applyNumberFormat="1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4" fillId="3" borderId="5" xfId="0" applyFont="1" applyFill="1" applyBorder="1" applyAlignment="1" applyProtection="1">
      <alignment horizontal="center" vertical="center"/>
    </xf>
    <xf numFmtId="179" fontId="4" fillId="3" borderId="5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6" xfId="0" applyNumberFormat="1" applyFont="1" applyFill="1" applyBorder="1" applyAlignment="1" applyProtection="1">
      <alignment horizontal="center" vertical="center" wrapText="1"/>
    </xf>
    <xf numFmtId="0" fontId="4" fillId="3" borderId="5" xfId="0" applyNumberFormat="1" applyFont="1" applyFill="1" applyBorder="1" applyAlignment="1" applyProtection="1">
      <alignment horizontal="center" vertical="center" wrapText="1"/>
    </xf>
    <xf numFmtId="178" fontId="4" fillId="3" borderId="5" xfId="9" applyNumberFormat="1" applyFont="1" applyFill="1" applyBorder="1" applyAlignment="1" applyProtection="1">
      <alignment horizontal="center" vertical="center" wrapText="1"/>
    </xf>
    <xf numFmtId="178" fontId="4" fillId="3" borderId="5" xfId="0" applyNumberFormat="1" applyFont="1" applyFill="1" applyBorder="1" applyAlignment="1" applyProtection="1">
      <alignment horizontal="center" vertical="center" wrapText="1"/>
    </xf>
    <xf numFmtId="9" fontId="4" fillId="3" borderId="5" xfId="9" applyFont="1" applyFill="1" applyBorder="1" applyAlignment="1" applyProtection="1">
      <alignment horizontal="center" vertical="center" wrapText="1"/>
    </xf>
    <xf numFmtId="0" fontId="4" fillId="3" borderId="7" xfId="0" applyFont="1" applyFill="1" applyBorder="1" applyAlignment="1" applyProtection="1">
      <alignment horizontal="center" vertical="center" wrapText="1"/>
    </xf>
    <xf numFmtId="49" fontId="4" fillId="3" borderId="3" xfId="0" applyNumberFormat="1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textRotation="255"/>
      <protection locked="0"/>
    </xf>
    <xf numFmtId="0" fontId="5" fillId="0" borderId="1" xfId="0" applyFont="1" applyFill="1" applyBorder="1" applyAlignment="1" applyProtection="1">
      <alignment horizontal="center" vertical="center" textRotation="255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4" fillId="6" borderId="1" xfId="0" applyFont="1" applyFill="1" applyBorder="1" applyAlignment="1" applyProtection="1">
      <alignment horizontal="center" vertical="center" textRotation="255"/>
      <protection locked="0"/>
    </xf>
    <xf numFmtId="0" fontId="5" fillId="7" borderId="1" xfId="0" applyFont="1" applyFill="1" applyBorder="1" applyAlignment="1" applyProtection="1">
      <alignment horizontal="center" vertical="center" textRotation="255"/>
      <protection locked="0"/>
    </xf>
    <xf numFmtId="0" fontId="4" fillId="8" borderId="3" xfId="0" applyFont="1" applyFill="1" applyBorder="1" applyAlignment="1" applyProtection="1">
      <alignment horizontal="center" vertical="center" textRotation="255"/>
      <protection locked="0"/>
    </xf>
    <xf numFmtId="0" fontId="4" fillId="8" borderId="4" xfId="0" applyFont="1" applyFill="1" applyBorder="1" applyAlignment="1" applyProtection="1">
      <alignment horizontal="center" vertical="center" textRotation="255"/>
      <protection locked="0"/>
    </xf>
    <xf numFmtId="0" fontId="4" fillId="8" borderId="7" xfId="0" applyFont="1" applyFill="1" applyBorder="1" applyAlignment="1" applyProtection="1">
      <alignment horizontal="center" vertical="center" textRotation="255"/>
      <protection locked="0"/>
    </xf>
    <xf numFmtId="0" fontId="4" fillId="8" borderId="1" xfId="0" applyFont="1" applyFill="1" applyBorder="1" applyAlignment="1" applyProtection="1">
      <alignment horizontal="center" vertical="center" textRotation="255"/>
      <protection locked="0"/>
    </xf>
    <xf numFmtId="0" fontId="4" fillId="9" borderId="1" xfId="0" applyFont="1" applyFill="1" applyBorder="1" applyAlignment="1" applyProtection="1">
      <alignment horizontal="center" vertical="center" textRotation="255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179" fontId="4" fillId="3" borderId="8" xfId="0" applyNumberFormat="1" applyFont="1" applyFill="1" applyBorder="1" applyAlignment="1" applyProtection="1">
      <alignment horizontal="center" vertical="center" wrapText="1"/>
    </xf>
    <xf numFmtId="179" fontId="4" fillId="3" borderId="9" xfId="0" applyNumberFormat="1" applyFont="1" applyFill="1" applyBorder="1" applyAlignment="1" applyProtection="1">
      <alignment horizontal="center" vertical="center" wrapText="1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0" fontId="4" fillId="3" borderId="10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center" vertical="center" wrapText="1"/>
    </xf>
    <xf numFmtId="0" fontId="4" fillId="3" borderId="9" xfId="0" applyNumberFormat="1" applyFont="1" applyFill="1" applyBorder="1" applyAlignment="1" applyProtection="1">
      <alignment horizontal="center" vertical="center" wrapText="1"/>
    </xf>
    <xf numFmtId="178" fontId="4" fillId="3" borderId="8" xfId="9" applyNumberFormat="1" applyFont="1" applyFill="1" applyBorder="1" applyAlignment="1" applyProtection="1">
      <alignment horizontal="center" vertical="center" wrapText="1"/>
    </xf>
    <xf numFmtId="178" fontId="4" fillId="3" borderId="9" xfId="9" applyNumberFormat="1" applyFont="1" applyFill="1" applyBorder="1" applyAlignment="1" applyProtection="1">
      <alignment horizontal="center" vertical="center" wrapText="1"/>
    </xf>
    <xf numFmtId="178" fontId="4" fillId="3" borderId="5" xfId="9" applyNumberFormat="1" applyFont="1" applyFill="1" applyBorder="1" applyAlignment="1" applyProtection="1">
      <alignment vertical="center" wrapText="1"/>
    </xf>
    <xf numFmtId="178" fontId="4" fillId="3" borderId="8" xfId="0" applyNumberFormat="1" applyFont="1" applyFill="1" applyBorder="1" applyAlignment="1" applyProtection="1">
      <alignment horizontal="center" vertical="center" wrapText="1"/>
    </xf>
    <xf numFmtId="178" fontId="4" fillId="3" borderId="9" xfId="0" applyNumberFormat="1" applyFont="1" applyFill="1" applyBorder="1" applyAlignment="1" applyProtection="1">
      <alignment horizontal="center" vertical="center" wrapText="1"/>
    </xf>
    <xf numFmtId="9" fontId="4" fillId="3" borderId="8" xfId="9" applyFont="1" applyFill="1" applyBorder="1" applyAlignment="1" applyProtection="1">
      <alignment horizontal="center" vertical="center" wrapText="1"/>
    </xf>
    <xf numFmtId="9" fontId="4" fillId="3" borderId="9" xfId="9" applyFont="1" applyFill="1" applyBorder="1" applyAlignment="1" applyProtection="1">
      <alignment horizontal="center" vertical="center" wrapText="1"/>
    </xf>
    <xf numFmtId="177" fontId="0" fillId="0" borderId="1" xfId="0" applyNumberFormat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79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178" fontId="4" fillId="3" borderId="1" xfId="9" applyNumberFormat="1" applyFont="1" applyFill="1" applyBorder="1" applyAlignment="1" applyProtection="1">
      <alignment horizontal="center" vertical="center" wrapText="1"/>
    </xf>
    <xf numFmtId="176" fontId="4" fillId="0" borderId="1" xfId="0" applyNumberFormat="1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textRotation="255"/>
      <protection locked="0"/>
    </xf>
    <xf numFmtId="0" fontId="7" fillId="5" borderId="1" xfId="0" applyFont="1" applyFill="1" applyBorder="1" applyAlignment="1" applyProtection="1">
      <alignment horizontal="center" vertical="center"/>
      <protection locked="0"/>
    </xf>
    <xf numFmtId="0" fontId="4" fillId="10" borderId="1" xfId="0" applyFont="1" applyFill="1" applyBorder="1" applyAlignment="1" applyProtection="1">
      <alignment horizontal="center" vertical="center" textRotation="255"/>
      <protection locked="0"/>
    </xf>
    <xf numFmtId="0" fontId="4" fillId="11" borderId="1" xfId="0" applyFont="1" applyFill="1" applyBorder="1" applyAlignment="1" applyProtection="1">
      <alignment horizontal="center" vertical="center" textRotation="255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colors>
    <mruColors>
      <color rgb="00B5158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0"/>
  <sheetViews>
    <sheetView tabSelected="1" zoomScale="112" zoomScaleNormal="112" workbookViewId="0">
      <pane xSplit="3" topLeftCell="D1" activePane="topRight" state="frozen"/>
      <selection/>
      <selection pane="topRight" activeCell="D26" sqref="D26"/>
    </sheetView>
  </sheetViews>
  <sheetFormatPr defaultColWidth="9" defaultRowHeight="16.8"/>
  <cols>
    <col min="1" max="1" width="6.375" style="5" customWidth="1"/>
    <col min="2" max="2" width="7.875" style="5" customWidth="1"/>
    <col min="3" max="3" width="21.5" style="5" customWidth="1"/>
    <col min="4" max="4" width="14.375" style="5" customWidth="1"/>
    <col min="5" max="5" width="14.5" style="5" customWidth="1"/>
    <col min="6" max="6" width="18.5" style="5" customWidth="1"/>
    <col min="7" max="12" width="16.5" style="5" customWidth="1"/>
    <col min="13" max="13" width="24.375" style="5" customWidth="1"/>
    <col min="14" max="33" width="9" style="6"/>
    <col min="34" max="16384" width="9" style="5"/>
  </cols>
  <sheetData>
    <row r="1" ht="48" customHeight="1" spans="1:3">
      <c r="A1" s="7" t="s">
        <v>0</v>
      </c>
      <c r="B1" s="7"/>
      <c r="C1" s="7"/>
    </row>
    <row r="2" ht="18" customHeight="1" spans="1:13">
      <c r="A2" s="8" t="s">
        <v>1</v>
      </c>
      <c r="B2" s="9" t="s">
        <v>2</v>
      </c>
      <c r="C2" s="8" t="s">
        <v>3</v>
      </c>
      <c r="D2" s="10" t="s">
        <v>4</v>
      </c>
      <c r="E2" s="10"/>
      <c r="F2" s="10"/>
      <c r="G2" s="10" t="s">
        <v>5</v>
      </c>
      <c r="H2" s="10"/>
      <c r="I2" s="10"/>
      <c r="J2" s="10" t="s">
        <v>6</v>
      </c>
      <c r="K2" s="10"/>
      <c r="L2" s="10"/>
      <c r="M2" s="10"/>
    </row>
    <row r="3" ht="18" customHeight="1" spans="1:13">
      <c r="A3" s="8"/>
      <c r="B3" s="11"/>
      <c r="C3" s="12" t="s">
        <v>7</v>
      </c>
      <c r="D3" s="13">
        <f>D5-D4-D6-D7-D8</f>
        <v>26</v>
      </c>
      <c r="E3" s="35"/>
      <c r="F3" s="36"/>
      <c r="G3" s="13"/>
      <c r="H3" s="13"/>
      <c r="I3" s="13"/>
      <c r="J3" s="13"/>
      <c r="K3" s="13"/>
      <c r="L3" s="13"/>
      <c r="M3" s="50">
        <f>M5-M4-M6-M7-M8</f>
        <v>45</v>
      </c>
    </row>
    <row r="4" ht="18" customHeight="1" spans="1:13">
      <c r="A4" s="8"/>
      <c r="B4" s="11"/>
      <c r="C4" s="14" t="s">
        <v>8</v>
      </c>
      <c r="D4" s="15">
        <f>COUNTIF(F$15:F$110,"&gt;=79.5")</f>
        <v>19</v>
      </c>
      <c r="E4" s="37"/>
      <c r="F4" s="38"/>
      <c r="G4" s="16"/>
      <c r="H4" s="16"/>
      <c r="I4" s="16"/>
      <c r="J4" s="16"/>
      <c r="K4" s="16"/>
      <c r="L4" s="16"/>
      <c r="M4" s="51">
        <f>COUNTIF(M$15:M$110,"&gt;=79.5")</f>
        <v>0</v>
      </c>
    </row>
    <row r="5" ht="18" customHeight="1" spans="1:13">
      <c r="A5" s="8"/>
      <c r="B5" s="11"/>
      <c r="C5" s="14" t="s">
        <v>9</v>
      </c>
      <c r="D5" s="16">
        <f>COUNTA($C$15:$C$110)</f>
        <v>45</v>
      </c>
      <c r="E5" s="39"/>
      <c r="F5" s="40"/>
      <c r="G5" s="16"/>
      <c r="H5" s="16"/>
      <c r="I5" s="16"/>
      <c r="J5" s="16"/>
      <c r="K5" s="16"/>
      <c r="L5" s="16"/>
      <c r="M5" s="51">
        <f>COUNTA($C$15:$C$110)</f>
        <v>45</v>
      </c>
    </row>
    <row r="6" ht="18" customHeight="1" spans="1:13">
      <c r="A6" s="8"/>
      <c r="B6" s="11"/>
      <c r="C6" s="14" t="s">
        <v>10</v>
      </c>
      <c r="D6" s="13">
        <f>COUNTIF(D15:E110,"请假")-COUNTIFS(D15:D110,"请假",E15:E110,"请假")+COUNTIF(D15:E110,"旷考")-COUNTIFS(D15:D110,"旷考",E15:E110,"旷考")</f>
        <v>0</v>
      </c>
      <c r="E6" s="35"/>
      <c r="F6" s="36"/>
      <c r="G6" s="13"/>
      <c r="H6" s="13"/>
      <c r="I6" s="13"/>
      <c r="J6" s="13"/>
      <c r="K6" s="13"/>
      <c r="L6" s="13"/>
      <c r="M6" s="50">
        <f>COUNTIF(G15:G110,"请假")+COUNTIF(G15:G110,"旷考")</f>
        <v>0</v>
      </c>
    </row>
    <row r="7" ht="18" customHeight="1" spans="1:13">
      <c r="A7" s="8"/>
      <c r="B7" s="11"/>
      <c r="C7" s="14" t="s">
        <v>11</v>
      </c>
      <c r="D7" s="13">
        <f>COUNTIF(D15:E110,"休学")-COUNTIFS(D15:D110,"休学",E15:E110,"休学")</f>
        <v>0</v>
      </c>
      <c r="E7" s="35"/>
      <c r="F7" s="36"/>
      <c r="G7" s="13"/>
      <c r="H7" s="13"/>
      <c r="I7" s="13"/>
      <c r="J7" s="13"/>
      <c r="K7" s="13"/>
      <c r="L7" s="13"/>
      <c r="M7" s="50">
        <f>COUNTIF(G15:G110,"休学")</f>
        <v>0</v>
      </c>
    </row>
    <row r="8" ht="18" customHeight="1" spans="1:13">
      <c r="A8" s="8"/>
      <c r="B8" s="11"/>
      <c r="C8" s="14" t="s">
        <v>12</v>
      </c>
      <c r="D8" s="13">
        <f>COUNTIF(D15:E110,"作弊")-COUNTIFS(D15:D110,"作弊",E15:E110,"作弊")</f>
        <v>0</v>
      </c>
      <c r="E8" s="35"/>
      <c r="F8" s="36"/>
      <c r="G8" s="13"/>
      <c r="H8" s="13"/>
      <c r="I8" s="13"/>
      <c r="J8" s="13"/>
      <c r="K8" s="13"/>
      <c r="L8" s="13"/>
      <c r="M8" s="50">
        <f>COUNTIF(G15:G110,"作弊")</f>
        <v>0</v>
      </c>
    </row>
    <row r="9" ht="18" customHeight="1" spans="1:13">
      <c r="A9" s="8"/>
      <c r="B9" s="11"/>
      <c r="C9" s="14" t="s">
        <v>13</v>
      </c>
      <c r="D9" s="13">
        <f>COUNT($B$15:$B$110)</f>
        <v>9</v>
      </c>
      <c r="E9" s="35"/>
      <c r="F9" s="36"/>
      <c r="G9" s="13"/>
      <c r="H9" s="13"/>
      <c r="I9" s="13"/>
      <c r="J9" s="13"/>
      <c r="K9" s="13"/>
      <c r="L9" s="13"/>
      <c r="M9" s="50">
        <f>COUNT($B$15:$B$110)</f>
        <v>9</v>
      </c>
    </row>
    <row r="10" ht="18" customHeight="1" spans="1:13">
      <c r="A10" s="8"/>
      <c r="B10" s="11"/>
      <c r="C10" s="14" t="s">
        <v>14</v>
      </c>
      <c r="D10" s="13">
        <f>COUNTIFS(B:B,"&gt;0",F:F,"&gt;=80")</f>
        <v>4</v>
      </c>
      <c r="E10" s="35"/>
      <c r="F10" s="36"/>
      <c r="G10" s="13"/>
      <c r="H10" s="13"/>
      <c r="I10" s="13"/>
      <c r="J10" s="13"/>
      <c r="K10" s="13"/>
      <c r="L10" s="13"/>
      <c r="M10" s="50">
        <f>COUNTIFS(B:B,"&gt;0",M:M,"&gt;=80")</f>
        <v>0</v>
      </c>
    </row>
    <row r="11" ht="18" customHeight="1" spans="1:13">
      <c r="A11" s="8"/>
      <c r="B11" s="11"/>
      <c r="C11" s="14" t="s">
        <v>15</v>
      </c>
      <c r="D11" s="17">
        <f>D10/D9</f>
        <v>0.444444444444444</v>
      </c>
      <c r="E11" s="41"/>
      <c r="F11" s="42"/>
      <c r="G11" s="43"/>
      <c r="H11" s="43"/>
      <c r="I11" s="43"/>
      <c r="J11" s="43"/>
      <c r="K11" s="43"/>
      <c r="L11" s="43"/>
      <c r="M11" s="52">
        <f>M10/M9</f>
        <v>0</v>
      </c>
    </row>
    <row r="12" ht="18" customHeight="1" spans="1:13">
      <c r="A12" s="8"/>
      <c r="B12" s="11"/>
      <c r="C12" s="14" t="s">
        <v>16</v>
      </c>
      <c r="D12" s="18">
        <f>D4/D5</f>
        <v>0.422222222222222</v>
      </c>
      <c r="E12" s="44"/>
      <c r="F12" s="45"/>
      <c r="G12" s="43"/>
      <c r="H12" s="43"/>
      <c r="I12" s="43"/>
      <c r="J12" s="43"/>
      <c r="K12" s="43"/>
      <c r="L12" s="43"/>
      <c r="M12" s="52">
        <f>M4/M5</f>
        <v>0</v>
      </c>
    </row>
    <row r="13" ht="18" customHeight="1" spans="1:13">
      <c r="A13" s="8"/>
      <c r="B13" s="11"/>
      <c r="C13" s="14" t="s">
        <v>17</v>
      </c>
      <c r="D13" s="19">
        <f>(D5-D6)/D5</f>
        <v>1</v>
      </c>
      <c r="E13" s="46"/>
      <c r="F13" s="47"/>
      <c r="G13" s="43"/>
      <c r="H13" s="43"/>
      <c r="I13" s="43"/>
      <c r="J13" s="43"/>
      <c r="K13" s="43"/>
      <c r="L13" s="43"/>
      <c r="M13" s="52">
        <f>(M5-M6)/M5</f>
        <v>1</v>
      </c>
    </row>
    <row r="14" ht="44.1" customHeight="1" spans="1:13">
      <c r="A14" s="8"/>
      <c r="B14" s="20"/>
      <c r="C14" s="8" t="s">
        <v>18</v>
      </c>
      <c r="D14" s="21" t="s">
        <v>19</v>
      </c>
      <c r="E14" s="21" t="s">
        <v>20</v>
      </c>
      <c r="F14" s="21" t="s">
        <v>21</v>
      </c>
      <c r="G14" s="21" t="s">
        <v>19</v>
      </c>
      <c r="H14" s="21" t="s">
        <v>20</v>
      </c>
      <c r="I14" s="21" t="s">
        <v>22</v>
      </c>
      <c r="J14" s="21" t="s">
        <v>23</v>
      </c>
      <c r="K14" s="21" t="s">
        <v>24</v>
      </c>
      <c r="L14" s="21" t="s">
        <v>25</v>
      </c>
      <c r="M14" s="21" t="s">
        <v>26</v>
      </c>
    </row>
    <row r="15" ht="20.4" spans="1:13">
      <c r="A15" s="22" t="s">
        <v>27</v>
      </c>
      <c r="B15" s="23"/>
      <c r="C15" s="24" t="s">
        <v>28</v>
      </c>
      <c r="D15" s="25">
        <v>60</v>
      </c>
      <c r="E15" s="25">
        <v>60</v>
      </c>
      <c r="F15" s="48">
        <f>AVERAGEA(D15:E15)</f>
        <v>60</v>
      </c>
      <c r="G15" s="34"/>
      <c r="H15" s="34"/>
      <c r="I15" s="49">
        <f>G15*0.2+H15*0.8</f>
        <v>0</v>
      </c>
      <c r="J15" s="49">
        <f>作业加减分!S3</f>
        <v>0</v>
      </c>
      <c r="K15" s="49">
        <f>IF(B15&gt;0,5,0)</f>
        <v>0</v>
      </c>
      <c r="L15" s="49">
        <f t="shared" ref="L15:L17" si="0">80-J15-K15</f>
        <v>80</v>
      </c>
      <c r="M15" s="53">
        <f>IF(F15*0.15+I15*0.85&gt;=L15,100,F15*0.15+I15*0.85)</f>
        <v>9</v>
      </c>
    </row>
    <row r="16" ht="20.4" spans="1:13">
      <c r="A16" s="22"/>
      <c r="B16" s="23"/>
      <c r="C16" s="26" t="s">
        <v>29</v>
      </c>
      <c r="D16" s="25">
        <v>70</v>
      </c>
      <c r="E16" s="25">
        <v>25</v>
      </c>
      <c r="F16" s="48">
        <f t="shared" ref="F16:F22" si="1">AVERAGEA(D16:E16)</f>
        <v>47.5</v>
      </c>
      <c r="G16" s="34"/>
      <c r="H16" s="34"/>
      <c r="I16" s="49">
        <f t="shared" ref="I16:I79" si="2">G16*0.2+H16*0.8</f>
        <v>0</v>
      </c>
      <c r="J16" s="49">
        <f>作业加减分!S4</f>
        <v>0</v>
      </c>
      <c r="K16" s="49">
        <f t="shared" ref="K16:K79" si="3">IF(B16&gt;0,5,0)</f>
        <v>0</v>
      </c>
      <c r="L16" s="49">
        <f t="shared" si="0"/>
        <v>80</v>
      </c>
      <c r="M16" s="53">
        <f>IF(F16*0.15+I16*0.85&gt;=L16,100,F16*0.15+I16*0.85)</f>
        <v>7.125</v>
      </c>
    </row>
    <row r="17" ht="20.4" spans="1:13">
      <c r="A17" s="22"/>
      <c r="B17" s="23"/>
      <c r="C17" s="26" t="s">
        <v>30</v>
      </c>
      <c r="D17" s="25">
        <v>90</v>
      </c>
      <c r="E17" s="25">
        <v>50</v>
      </c>
      <c r="F17" s="48">
        <f t="shared" si="1"/>
        <v>70</v>
      </c>
      <c r="G17" s="34"/>
      <c r="H17" s="34"/>
      <c r="I17" s="49">
        <f t="shared" si="2"/>
        <v>0</v>
      </c>
      <c r="J17" s="49">
        <f>作业加减分!S5</f>
        <v>0</v>
      </c>
      <c r="K17" s="49">
        <f t="shared" si="3"/>
        <v>0</v>
      </c>
      <c r="L17" s="49">
        <f t="shared" si="0"/>
        <v>80</v>
      </c>
      <c r="M17" s="53">
        <f t="shared" ref="M17:M78" si="4">IF(F17*0.15+I17*0.85&gt;=L17,100,F17*0.15+I17*0.85)</f>
        <v>10.5</v>
      </c>
    </row>
    <row r="18" ht="20.4" spans="1:13">
      <c r="A18" s="22"/>
      <c r="B18" s="23"/>
      <c r="C18" s="26" t="s">
        <v>31</v>
      </c>
      <c r="D18" s="25">
        <v>80</v>
      </c>
      <c r="E18" s="25">
        <v>60</v>
      </c>
      <c r="F18" s="48">
        <f t="shared" si="1"/>
        <v>70</v>
      </c>
      <c r="G18" s="34"/>
      <c r="H18" s="34"/>
      <c r="I18" s="49">
        <f t="shared" si="2"/>
        <v>0</v>
      </c>
      <c r="J18" s="49">
        <f>作业加减分!S6</f>
        <v>0</v>
      </c>
      <c r="K18" s="49">
        <f t="shared" si="3"/>
        <v>0</v>
      </c>
      <c r="L18" s="49">
        <f t="shared" ref="L18:L79" si="5">80-J18-K18</f>
        <v>80</v>
      </c>
      <c r="M18" s="53">
        <f t="shared" si="4"/>
        <v>10.5</v>
      </c>
    </row>
    <row r="19" ht="20.4" spans="1:13">
      <c r="A19" s="22"/>
      <c r="B19" s="23"/>
      <c r="C19" s="26" t="s">
        <v>32</v>
      </c>
      <c r="D19" s="25">
        <v>80</v>
      </c>
      <c r="E19" s="25">
        <v>25</v>
      </c>
      <c r="F19" s="48">
        <f t="shared" si="1"/>
        <v>52.5</v>
      </c>
      <c r="G19" s="34"/>
      <c r="H19" s="34"/>
      <c r="I19" s="49">
        <f t="shared" si="2"/>
        <v>0</v>
      </c>
      <c r="J19" s="49">
        <f>作业加减分!S7</f>
        <v>0</v>
      </c>
      <c r="K19" s="49">
        <f t="shared" si="3"/>
        <v>0</v>
      </c>
      <c r="L19" s="49">
        <f t="shared" si="5"/>
        <v>80</v>
      </c>
      <c r="M19" s="53">
        <f t="shared" si="4"/>
        <v>7.875</v>
      </c>
    </row>
    <row r="20" ht="20.4" spans="1:13">
      <c r="A20" s="22"/>
      <c r="B20" s="23"/>
      <c r="C20" s="26" t="s">
        <v>33</v>
      </c>
      <c r="D20" s="25">
        <v>55</v>
      </c>
      <c r="E20" s="25">
        <v>20</v>
      </c>
      <c r="F20" s="48">
        <f t="shared" si="1"/>
        <v>37.5</v>
      </c>
      <c r="G20" s="34"/>
      <c r="H20" s="34"/>
      <c r="I20" s="49">
        <f t="shared" si="2"/>
        <v>0</v>
      </c>
      <c r="J20" s="49">
        <f>作业加减分!S8</f>
        <v>0</v>
      </c>
      <c r="K20" s="49">
        <f t="shared" si="3"/>
        <v>0</v>
      </c>
      <c r="L20" s="49">
        <f t="shared" si="5"/>
        <v>80</v>
      </c>
      <c r="M20" s="53">
        <f t="shared" si="4"/>
        <v>5.625</v>
      </c>
    </row>
    <row r="21" ht="20.4" spans="1:13">
      <c r="A21" s="22"/>
      <c r="B21" s="23"/>
      <c r="C21" s="26"/>
      <c r="D21" s="25"/>
      <c r="E21" s="25"/>
      <c r="F21" s="48" t="e">
        <f t="shared" si="1"/>
        <v>#DIV/0!</v>
      </c>
      <c r="G21" s="34"/>
      <c r="H21" s="34"/>
      <c r="I21" s="49">
        <f t="shared" si="2"/>
        <v>0</v>
      </c>
      <c r="J21" s="49">
        <f>作业加减分!S9</f>
        <v>0</v>
      </c>
      <c r="K21" s="49">
        <f t="shared" si="3"/>
        <v>0</v>
      </c>
      <c r="L21" s="49">
        <f t="shared" si="5"/>
        <v>80</v>
      </c>
      <c r="M21" s="53" t="e">
        <f t="shared" si="4"/>
        <v>#DIV/0!</v>
      </c>
    </row>
    <row r="22" ht="20.4" spans="1:13">
      <c r="A22" s="22"/>
      <c r="B22" s="23"/>
      <c r="C22" s="26"/>
      <c r="D22" s="25"/>
      <c r="E22" s="25"/>
      <c r="F22" s="48" t="e">
        <f t="shared" si="1"/>
        <v>#DIV/0!</v>
      </c>
      <c r="G22" s="34"/>
      <c r="H22" s="34"/>
      <c r="I22" s="49">
        <f t="shared" si="2"/>
        <v>0</v>
      </c>
      <c r="J22" s="49">
        <f>作业加减分!S10</f>
        <v>0</v>
      </c>
      <c r="K22" s="49">
        <f t="shared" si="3"/>
        <v>0</v>
      </c>
      <c r="L22" s="49">
        <f t="shared" si="5"/>
        <v>80</v>
      </c>
      <c r="M22" s="53" t="e">
        <f t="shared" si="4"/>
        <v>#DIV/0!</v>
      </c>
    </row>
    <row r="23" ht="20.4" spans="1:13">
      <c r="A23" s="22" t="s">
        <v>34</v>
      </c>
      <c r="B23" s="23"/>
      <c r="C23" s="24" t="s">
        <v>35</v>
      </c>
      <c r="D23" s="25">
        <v>90</v>
      </c>
      <c r="E23" s="25">
        <v>60</v>
      </c>
      <c r="F23" s="48">
        <f t="shared" ref="F23:F47" si="6">AVERAGEA(D23:E23)</f>
        <v>75</v>
      </c>
      <c r="G23" s="34"/>
      <c r="H23" s="34"/>
      <c r="I23" s="49">
        <f t="shared" si="2"/>
        <v>0</v>
      </c>
      <c r="J23" s="49">
        <f>作业加减分!S11</f>
        <v>0</v>
      </c>
      <c r="K23" s="49">
        <f t="shared" si="3"/>
        <v>0</v>
      </c>
      <c r="L23" s="49">
        <f t="shared" si="5"/>
        <v>80</v>
      </c>
      <c r="M23" s="53">
        <f t="shared" si="4"/>
        <v>11.25</v>
      </c>
    </row>
    <row r="24" ht="20.4" spans="1:13">
      <c r="A24" s="22"/>
      <c r="B24" s="23">
        <v>1</v>
      </c>
      <c r="C24" s="26" t="s">
        <v>36</v>
      </c>
      <c r="D24" s="25">
        <v>55</v>
      </c>
      <c r="E24" s="25">
        <v>50</v>
      </c>
      <c r="F24" s="48">
        <f t="shared" si="6"/>
        <v>52.5</v>
      </c>
      <c r="G24" s="34"/>
      <c r="H24" s="34"/>
      <c r="I24" s="49">
        <f t="shared" si="2"/>
        <v>0</v>
      </c>
      <c r="J24" s="49">
        <f>作业加减分!S12</f>
        <v>0</v>
      </c>
      <c r="K24" s="49">
        <f t="shared" si="3"/>
        <v>5</v>
      </c>
      <c r="L24" s="49">
        <f t="shared" si="5"/>
        <v>75</v>
      </c>
      <c r="M24" s="53">
        <f t="shared" si="4"/>
        <v>7.875</v>
      </c>
    </row>
    <row r="25" ht="20.4" spans="1:13">
      <c r="A25" s="22"/>
      <c r="B25" s="23"/>
      <c r="C25" s="26" t="s">
        <v>37</v>
      </c>
      <c r="D25" s="25">
        <v>65</v>
      </c>
      <c r="E25" s="25">
        <v>70</v>
      </c>
      <c r="F25" s="48">
        <f t="shared" si="6"/>
        <v>67.5</v>
      </c>
      <c r="G25" s="34"/>
      <c r="H25" s="34"/>
      <c r="I25" s="49">
        <f t="shared" si="2"/>
        <v>0</v>
      </c>
      <c r="J25" s="49">
        <f>作业加减分!S13</f>
        <v>0</v>
      </c>
      <c r="K25" s="49">
        <f t="shared" si="3"/>
        <v>0</v>
      </c>
      <c r="L25" s="49">
        <f t="shared" si="5"/>
        <v>80</v>
      </c>
      <c r="M25" s="53">
        <f t="shared" si="4"/>
        <v>10.125</v>
      </c>
    </row>
    <row r="26" ht="20.4" spans="1:13">
      <c r="A26" s="22"/>
      <c r="B26" s="23">
        <v>1</v>
      </c>
      <c r="C26" s="26" t="s">
        <v>38</v>
      </c>
      <c r="D26" s="25">
        <v>90</v>
      </c>
      <c r="E26" s="25">
        <v>80</v>
      </c>
      <c r="F26" s="48">
        <f t="shared" si="6"/>
        <v>85</v>
      </c>
      <c r="G26" s="34"/>
      <c r="H26" s="34"/>
      <c r="I26" s="49">
        <f t="shared" si="2"/>
        <v>0</v>
      </c>
      <c r="J26" s="49">
        <f>作业加减分!S14</f>
        <v>0</v>
      </c>
      <c r="K26" s="49">
        <f t="shared" si="3"/>
        <v>5</v>
      </c>
      <c r="L26" s="49">
        <f t="shared" si="5"/>
        <v>75</v>
      </c>
      <c r="M26" s="53">
        <f t="shared" si="4"/>
        <v>12.75</v>
      </c>
    </row>
    <row r="27" ht="20.4" spans="1:13">
      <c r="A27" s="22"/>
      <c r="B27" s="23"/>
      <c r="C27" s="26" t="s">
        <v>39</v>
      </c>
      <c r="D27" s="25">
        <v>90</v>
      </c>
      <c r="E27" s="25">
        <v>90</v>
      </c>
      <c r="F27" s="48">
        <f t="shared" si="6"/>
        <v>90</v>
      </c>
      <c r="G27" s="34"/>
      <c r="H27" s="34"/>
      <c r="I27" s="49">
        <f t="shared" si="2"/>
        <v>0</v>
      </c>
      <c r="J27" s="49">
        <f>作业加减分!S15</f>
        <v>0</v>
      </c>
      <c r="K27" s="49">
        <f t="shared" si="3"/>
        <v>0</v>
      </c>
      <c r="L27" s="49">
        <f t="shared" si="5"/>
        <v>80</v>
      </c>
      <c r="M27" s="53">
        <f t="shared" si="4"/>
        <v>13.5</v>
      </c>
    </row>
    <row r="28" ht="20.4" spans="1:13">
      <c r="A28" s="22"/>
      <c r="B28" s="23"/>
      <c r="C28" s="26"/>
      <c r="D28" s="25"/>
      <c r="E28" s="25"/>
      <c r="F28" s="48" t="e">
        <f t="shared" si="6"/>
        <v>#DIV/0!</v>
      </c>
      <c r="G28" s="34"/>
      <c r="H28" s="34"/>
      <c r="I28" s="49">
        <f t="shared" si="2"/>
        <v>0</v>
      </c>
      <c r="J28" s="49">
        <f>作业加减分!S16</f>
        <v>0</v>
      </c>
      <c r="K28" s="49">
        <f t="shared" si="3"/>
        <v>0</v>
      </c>
      <c r="L28" s="49">
        <f t="shared" si="5"/>
        <v>80</v>
      </c>
      <c r="M28" s="53" t="e">
        <f t="shared" si="4"/>
        <v>#DIV/0!</v>
      </c>
    </row>
    <row r="29" ht="20.4" spans="1:13">
      <c r="A29" s="22"/>
      <c r="B29" s="23"/>
      <c r="C29" s="26"/>
      <c r="D29" s="25"/>
      <c r="E29" s="25"/>
      <c r="F29" s="48" t="e">
        <f t="shared" si="6"/>
        <v>#DIV/0!</v>
      </c>
      <c r="G29" s="34"/>
      <c r="H29" s="34"/>
      <c r="I29" s="49">
        <f t="shared" si="2"/>
        <v>0</v>
      </c>
      <c r="J29" s="49">
        <f>作业加减分!S17</f>
        <v>0</v>
      </c>
      <c r="K29" s="49">
        <f t="shared" si="3"/>
        <v>0</v>
      </c>
      <c r="L29" s="49">
        <f t="shared" si="5"/>
        <v>80</v>
      </c>
      <c r="M29" s="53" t="e">
        <f t="shared" si="4"/>
        <v>#DIV/0!</v>
      </c>
    </row>
    <row r="30" ht="20.4" spans="1:13">
      <c r="A30" s="22"/>
      <c r="B30" s="23"/>
      <c r="C30" s="26"/>
      <c r="D30" s="25"/>
      <c r="E30" s="25"/>
      <c r="F30" s="48" t="e">
        <f t="shared" si="6"/>
        <v>#DIV/0!</v>
      </c>
      <c r="G30" s="34"/>
      <c r="H30" s="34"/>
      <c r="I30" s="49">
        <f t="shared" si="2"/>
        <v>0</v>
      </c>
      <c r="J30" s="49">
        <f>作业加减分!S18</f>
        <v>0</v>
      </c>
      <c r="K30" s="49">
        <f t="shared" si="3"/>
        <v>0</v>
      </c>
      <c r="L30" s="49">
        <f t="shared" si="5"/>
        <v>80</v>
      </c>
      <c r="M30" s="53" t="e">
        <f t="shared" si="4"/>
        <v>#DIV/0!</v>
      </c>
    </row>
    <row r="31" ht="20.4" spans="1:13">
      <c r="A31" s="27" t="s">
        <v>40</v>
      </c>
      <c r="B31" s="23"/>
      <c r="C31" s="24" t="s">
        <v>41</v>
      </c>
      <c r="D31" s="25">
        <v>90</v>
      </c>
      <c r="E31" s="25">
        <v>80</v>
      </c>
      <c r="F31" s="48">
        <f t="shared" si="6"/>
        <v>85</v>
      </c>
      <c r="G31" s="34"/>
      <c r="H31" s="34"/>
      <c r="I31" s="49">
        <f t="shared" si="2"/>
        <v>0</v>
      </c>
      <c r="J31" s="49">
        <f>作业加减分!S19</f>
        <v>0</v>
      </c>
      <c r="K31" s="49">
        <f t="shared" si="3"/>
        <v>0</v>
      </c>
      <c r="L31" s="49">
        <f t="shared" si="5"/>
        <v>80</v>
      </c>
      <c r="M31" s="53">
        <f t="shared" si="4"/>
        <v>12.75</v>
      </c>
    </row>
    <row r="32" ht="20.4" spans="1:13">
      <c r="A32" s="27"/>
      <c r="B32" s="23"/>
      <c r="C32" s="26" t="s">
        <v>42</v>
      </c>
      <c r="D32" s="25">
        <v>50</v>
      </c>
      <c r="E32" s="25">
        <v>40</v>
      </c>
      <c r="F32" s="48">
        <f t="shared" si="6"/>
        <v>45</v>
      </c>
      <c r="G32" s="34"/>
      <c r="H32" s="34"/>
      <c r="I32" s="49">
        <f t="shared" si="2"/>
        <v>0</v>
      </c>
      <c r="J32" s="49">
        <f>作业加减分!S20</f>
        <v>0</v>
      </c>
      <c r="K32" s="49">
        <f t="shared" si="3"/>
        <v>0</v>
      </c>
      <c r="L32" s="49">
        <f t="shared" si="5"/>
        <v>80</v>
      </c>
      <c r="M32" s="53">
        <f t="shared" si="4"/>
        <v>6.75</v>
      </c>
    </row>
    <row r="33" ht="20.4" spans="1:13">
      <c r="A33" s="27"/>
      <c r="B33" s="23"/>
      <c r="C33" s="26" t="s">
        <v>43</v>
      </c>
      <c r="D33" s="25">
        <v>80</v>
      </c>
      <c r="E33" s="25">
        <v>50</v>
      </c>
      <c r="F33" s="48">
        <f t="shared" si="6"/>
        <v>65</v>
      </c>
      <c r="G33" s="34"/>
      <c r="H33" s="34"/>
      <c r="I33" s="49">
        <f t="shared" si="2"/>
        <v>0</v>
      </c>
      <c r="J33" s="49">
        <f>作业加减分!S21</f>
        <v>0</v>
      </c>
      <c r="K33" s="49">
        <f t="shared" si="3"/>
        <v>0</v>
      </c>
      <c r="L33" s="49">
        <f t="shared" si="5"/>
        <v>80</v>
      </c>
      <c r="M33" s="53">
        <f t="shared" si="4"/>
        <v>9.75</v>
      </c>
    </row>
    <row r="34" ht="20.4" spans="1:13">
      <c r="A34" s="27"/>
      <c r="B34" s="23"/>
      <c r="C34" s="26" t="s">
        <v>44</v>
      </c>
      <c r="D34" s="25">
        <v>65</v>
      </c>
      <c r="E34" s="25">
        <v>25</v>
      </c>
      <c r="F34" s="48">
        <f t="shared" si="6"/>
        <v>45</v>
      </c>
      <c r="G34" s="34"/>
      <c r="H34" s="34"/>
      <c r="I34" s="49">
        <f t="shared" si="2"/>
        <v>0</v>
      </c>
      <c r="J34" s="49">
        <f>作业加减分!S22</f>
        <v>0</v>
      </c>
      <c r="K34" s="49">
        <f t="shared" si="3"/>
        <v>0</v>
      </c>
      <c r="L34" s="49">
        <f t="shared" si="5"/>
        <v>80</v>
      </c>
      <c r="M34" s="53">
        <f t="shared" si="4"/>
        <v>6.75</v>
      </c>
    </row>
    <row r="35" ht="20.4" spans="1:13">
      <c r="A35" s="27"/>
      <c r="B35" s="23"/>
      <c r="C35" s="26" t="s">
        <v>45</v>
      </c>
      <c r="D35" s="25">
        <v>80</v>
      </c>
      <c r="E35" s="25">
        <v>20</v>
      </c>
      <c r="F35" s="48">
        <f t="shared" si="6"/>
        <v>50</v>
      </c>
      <c r="G35" s="34"/>
      <c r="H35" s="34"/>
      <c r="I35" s="49">
        <f t="shared" si="2"/>
        <v>0</v>
      </c>
      <c r="J35" s="49">
        <f>作业加减分!S23</f>
        <v>0</v>
      </c>
      <c r="K35" s="49">
        <f t="shared" si="3"/>
        <v>0</v>
      </c>
      <c r="L35" s="49">
        <f t="shared" si="5"/>
        <v>80</v>
      </c>
      <c r="M35" s="53">
        <f t="shared" si="4"/>
        <v>7.5</v>
      </c>
    </row>
    <row r="36" ht="20.4" spans="1:13">
      <c r="A36" s="27"/>
      <c r="B36" s="23"/>
      <c r="C36" s="26" t="s">
        <v>46</v>
      </c>
      <c r="D36" s="25">
        <v>90</v>
      </c>
      <c r="E36" s="25">
        <v>75</v>
      </c>
      <c r="F36" s="48">
        <f t="shared" si="6"/>
        <v>82.5</v>
      </c>
      <c r="G36" s="34"/>
      <c r="H36" s="34"/>
      <c r="I36" s="49">
        <f t="shared" si="2"/>
        <v>0</v>
      </c>
      <c r="J36" s="49">
        <f>作业加减分!S24</f>
        <v>0</v>
      </c>
      <c r="K36" s="49">
        <f t="shared" si="3"/>
        <v>0</v>
      </c>
      <c r="L36" s="49">
        <f t="shared" si="5"/>
        <v>80</v>
      </c>
      <c r="M36" s="53">
        <f t="shared" si="4"/>
        <v>12.375</v>
      </c>
    </row>
    <row r="37" ht="20.4" spans="1:13">
      <c r="A37" s="27"/>
      <c r="B37" s="23"/>
      <c r="C37" s="26"/>
      <c r="D37" s="25"/>
      <c r="E37" s="25"/>
      <c r="F37" s="48" t="e">
        <f t="shared" si="6"/>
        <v>#DIV/0!</v>
      </c>
      <c r="G37" s="34"/>
      <c r="H37" s="34"/>
      <c r="I37" s="49">
        <f t="shared" si="2"/>
        <v>0</v>
      </c>
      <c r="J37" s="49">
        <f>作业加减分!S25</f>
        <v>0</v>
      </c>
      <c r="K37" s="49">
        <f t="shared" si="3"/>
        <v>0</v>
      </c>
      <c r="L37" s="49">
        <f t="shared" si="5"/>
        <v>80</v>
      </c>
      <c r="M37" s="53" t="e">
        <f t="shared" si="4"/>
        <v>#DIV/0!</v>
      </c>
    </row>
    <row r="38" ht="20.4" spans="1:13">
      <c r="A38" s="27"/>
      <c r="B38" s="23"/>
      <c r="C38" s="26"/>
      <c r="D38" s="25"/>
      <c r="E38" s="25"/>
      <c r="F38" s="48" t="e">
        <f t="shared" si="6"/>
        <v>#DIV/0!</v>
      </c>
      <c r="G38" s="34"/>
      <c r="H38" s="34"/>
      <c r="I38" s="49">
        <f t="shared" si="2"/>
        <v>0</v>
      </c>
      <c r="J38" s="49">
        <f>作业加减分!S26</f>
        <v>0</v>
      </c>
      <c r="K38" s="49">
        <f t="shared" si="3"/>
        <v>0</v>
      </c>
      <c r="L38" s="49">
        <f t="shared" si="5"/>
        <v>80</v>
      </c>
      <c r="M38" s="53" t="e">
        <f t="shared" si="4"/>
        <v>#DIV/0!</v>
      </c>
    </row>
    <row r="39" ht="20.4" spans="1:13">
      <c r="A39" s="27" t="s">
        <v>47</v>
      </c>
      <c r="B39" s="23"/>
      <c r="C39" s="24" t="s">
        <v>48</v>
      </c>
      <c r="D39" s="25">
        <v>95</v>
      </c>
      <c r="E39" s="25">
        <v>65</v>
      </c>
      <c r="F39" s="48">
        <f t="shared" si="6"/>
        <v>80</v>
      </c>
      <c r="G39" s="34"/>
      <c r="H39" s="34"/>
      <c r="I39" s="49">
        <f t="shared" si="2"/>
        <v>0</v>
      </c>
      <c r="J39" s="49">
        <f>作业加减分!S27</f>
        <v>0</v>
      </c>
      <c r="K39" s="49">
        <f t="shared" si="3"/>
        <v>0</v>
      </c>
      <c r="L39" s="49">
        <f t="shared" si="5"/>
        <v>80</v>
      </c>
      <c r="M39" s="53">
        <f t="shared" si="4"/>
        <v>12</v>
      </c>
    </row>
    <row r="40" ht="20.4" spans="1:13">
      <c r="A40" s="27"/>
      <c r="B40" s="23"/>
      <c r="C40" s="26" t="s">
        <v>49</v>
      </c>
      <c r="D40" s="25">
        <v>90</v>
      </c>
      <c r="E40" s="25">
        <v>90</v>
      </c>
      <c r="F40" s="48">
        <f t="shared" si="6"/>
        <v>90</v>
      </c>
      <c r="G40" s="34"/>
      <c r="H40" s="34"/>
      <c r="I40" s="49">
        <f t="shared" si="2"/>
        <v>0</v>
      </c>
      <c r="J40" s="49">
        <f>作业加减分!S28</f>
        <v>0</v>
      </c>
      <c r="K40" s="49">
        <f t="shared" si="3"/>
        <v>0</v>
      </c>
      <c r="L40" s="49">
        <f t="shared" si="5"/>
        <v>80</v>
      </c>
      <c r="M40" s="53">
        <f t="shared" si="4"/>
        <v>13.5</v>
      </c>
    </row>
    <row r="41" ht="20.4" spans="1:13">
      <c r="A41" s="27"/>
      <c r="B41" s="23"/>
      <c r="C41" s="26" t="s">
        <v>50</v>
      </c>
      <c r="D41" s="25">
        <v>80</v>
      </c>
      <c r="E41" s="25">
        <v>100</v>
      </c>
      <c r="F41" s="48">
        <f t="shared" si="6"/>
        <v>90</v>
      </c>
      <c r="G41" s="34"/>
      <c r="H41" s="34"/>
      <c r="I41" s="49">
        <f t="shared" si="2"/>
        <v>0</v>
      </c>
      <c r="J41" s="49">
        <f>作业加减分!S29</f>
        <v>0</v>
      </c>
      <c r="K41" s="49">
        <f t="shared" si="3"/>
        <v>0</v>
      </c>
      <c r="L41" s="49">
        <f t="shared" si="5"/>
        <v>80</v>
      </c>
      <c r="M41" s="53">
        <f t="shared" si="4"/>
        <v>13.5</v>
      </c>
    </row>
    <row r="42" ht="20.4" spans="1:13">
      <c r="A42" s="27"/>
      <c r="B42" s="23"/>
      <c r="C42" s="26" t="s">
        <v>51</v>
      </c>
      <c r="D42" s="25">
        <v>50</v>
      </c>
      <c r="E42" s="25">
        <v>35</v>
      </c>
      <c r="F42" s="48">
        <f t="shared" si="6"/>
        <v>42.5</v>
      </c>
      <c r="G42" s="34"/>
      <c r="H42" s="34"/>
      <c r="I42" s="49">
        <f t="shared" si="2"/>
        <v>0</v>
      </c>
      <c r="J42" s="49">
        <f>作业加减分!S30</f>
        <v>0</v>
      </c>
      <c r="K42" s="49">
        <f t="shared" si="3"/>
        <v>0</v>
      </c>
      <c r="L42" s="49">
        <f t="shared" si="5"/>
        <v>80</v>
      </c>
      <c r="M42" s="53">
        <f t="shared" si="4"/>
        <v>6.375</v>
      </c>
    </row>
    <row r="43" ht="20.4" spans="1:13">
      <c r="A43" s="27"/>
      <c r="B43" s="23"/>
      <c r="C43" s="26" t="s">
        <v>52</v>
      </c>
      <c r="D43" s="25">
        <v>85</v>
      </c>
      <c r="E43" s="25">
        <v>30</v>
      </c>
      <c r="F43" s="48">
        <f t="shared" si="6"/>
        <v>57.5</v>
      </c>
      <c r="G43" s="34"/>
      <c r="H43" s="34"/>
      <c r="I43" s="49">
        <f t="shared" si="2"/>
        <v>0</v>
      </c>
      <c r="J43" s="49">
        <f>作业加减分!S31</f>
        <v>0</v>
      </c>
      <c r="K43" s="49">
        <f t="shared" si="3"/>
        <v>0</v>
      </c>
      <c r="L43" s="49">
        <f t="shared" si="5"/>
        <v>80</v>
      </c>
      <c r="M43" s="53">
        <f t="shared" si="4"/>
        <v>8.625</v>
      </c>
    </row>
    <row r="44" ht="20.4" spans="1:13">
      <c r="A44" s="27"/>
      <c r="B44" s="23"/>
      <c r="C44" s="26" t="s">
        <v>53</v>
      </c>
      <c r="D44" s="25">
        <v>80</v>
      </c>
      <c r="E44" s="25">
        <v>90</v>
      </c>
      <c r="F44" s="48">
        <f t="shared" si="6"/>
        <v>85</v>
      </c>
      <c r="G44" s="34"/>
      <c r="H44" s="34"/>
      <c r="I44" s="49">
        <f t="shared" si="2"/>
        <v>0</v>
      </c>
      <c r="J44" s="49">
        <f>作业加减分!S32</f>
        <v>0</v>
      </c>
      <c r="K44" s="49">
        <f t="shared" si="3"/>
        <v>0</v>
      </c>
      <c r="L44" s="49">
        <f t="shared" si="5"/>
        <v>80</v>
      </c>
      <c r="M44" s="53">
        <f t="shared" si="4"/>
        <v>12.75</v>
      </c>
    </row>
    <row r="45" ht="20.4" spans="1:13">
      <c r="A45" s="27"/>
      <c r="B45" s="23">
        <v>1</v>
      </c>
      <c r="C45" s="26" t="s">
        <v>54</v>
      </c>
      <c r="D45" s="25">
        <v>90</v>
      </c>
      <c r="E45" s="25">
        <v>65</v>
      </c>
      <c r="F45" s="48">
        <f t="shared" si="6"/>
        <v>77.5</v>
      </c>
      <c r="G45" s="34"/>
      <c r="H45" s="34"/>
      <c r="I45" s="49">
        <f t="shared" si="2"/>
        <v>0</v>
      </c>
      <c r="J45" s="49">
        <f>作业加减分!S33</f>
        <v>0</v>
      </c>
      <c r="K45" s="49">
        <f t="shared" si="3"/>
        <v>5</v>
      </c>
      <c r="L45" s="49">
        <f t="shared" si="5"/>
        <v>75</v>
      </c>
      <c r="M45" s="53">
        <f t="shared" si="4"/>
        <v>11.625</v>
      </c>
    </row>
    <row r="46" ht="20.4" spans="1:13">
      <c r="A46" s="27"/>
      <c r="B46" s="28"/>
      <c r="C46" s="26"/>
      <c r="D46" s="25"/>
      <c r="E46" s="25"/>
      <c r="F46" s="48" t="e">
        <f t="shared" si="6"/>
        <v>#DIV/0!</v>
      </c>
      <c r="G46" s="34"/>
      <c r="H46" s="34"/>
      <c r="I46" s="49">
        <f t="shared" si="2"/>
        <v>0</v>
      </c>
      <c r="J46" s="49">
        <f>作业加减分!S34</f>
        <v>0</v>
      </c>
      <c r="K46" s="49">
        <f t="shared" si="3"/>
        <v>0</v>
      </c>
      <c r="L46" s="49">
        <f t="shared" si="5"/>
        <v>80</v>
      </c>
      <c r="M46" s="53" t="e">
        <f t="shared" si="4"/>
        <v>#DIV/0!</v>
      </c>
    </row>
    <row r="47" ht="20.4" spans="1:13">
      <c r="A47" s="29" t="s">
        <v>55</v>
      </c>
      <c r="B47" s="23"/>
      <c r="C47" s="24" t="s">
        <v>56</v>
      </c>
      <c r="D47" s="25">
        <v>85</v>
      </c>
      <c r="E47" s="25">
        <v>0</v>
      </c>
      <c r="F47" s="48">
        <f t="shared" si="6"/>
        <v>42.5</v>
      </c>
      <c r="G47" s="34"/>
      <c r="H47" s="34"/>
      <c r="I47" s="49">
        <f t="shared" si="2"/>
        <v>0</v>
      </c>
      <c r="J47" s="49">
        <f>作业加减分!S35</f>
        <v>0</v>
      </c>
      <c r="K47" s="49">
        <f t="shared" si="3"/>
        <v>0</v>
      </c>
      <c r="L47" s="49">
        <f t="shared" si="5"/>
        <v>80</v>
      </c>
      <c r="M47" s="53">
        <f t="shared" si="4"/>
        <v>6.375</v>
      </c>
    </row>
    <row r="48" ht="20.4" spans="1:13">
      <c r="A48" s="30"/>
      <c r="B48" s="23"/>
      <c r="C48" s="26" t="s">
        <v>57</v>
      </c>
      <c r="D48" s="25">
        <v>100</v>
      </c>
      <c r="E48" s="25">
        <v>80</v>
      </c>
      <c r="F48" s="48">
        <f t="shared" ref="F48:F79" si="7">AVERAGEA(D48:E48)</f>
        <v>90</v>
      </c>
      <c r="G48" s="34"/>
      <c r="H48" s="34"/>
      <c r="I48" s="49">
        <f t="shared" si="2"/>
        <v>0</v>
      </c>
      <c r="J48" s="49">
        <f>作业加减分!S36</f>
        <v>0</v>
      </c>
      <c r="K48" s="49">
        <f t="shared" si="3"/>
        <v>0</v>
      </c>
      <c r="L48" s="49">
        <f t="shared" si="5"/>
        <v>80</v>
      </c>
      <c r="M48" s="53">
        <f t="shared" si="4"/>
        <v>13.5</v>
      </c>
    </row>
    <row r="49" ht="20.4" spans="1:13">
      <c r="A49" s="30"/>
      <c r="B49" s="23"/>
      <c r="C49" s="26" t="s">
        <v>58</v>
      </c>
      <c r="D49" s="25">
        <v>90</v>
      </c>
      <c r="E49" s="25">
        <v>90</v>
      </c>
      <c r="F49" s="48">
        <f t="shared" si="7"/>
        <v>90</v>
      </c>
      <c r="G49" s="34"/>
      <c r="H49" s="34"/>
      <c r="I49" s="49">
        <f t="shared" si="2"/>
        <v>0</v>
      </c>
      <c r="J49" s="49">
        <f>作业加减分!S37</f>
        <v>0</v>
      </c>
      <c r="K49" s="49">
        <f t="shared" si="3"/>
        <v>0</v>
      </c>
      <c r="L49" s="49">
        <f t="shared" si="5"/>
        <v>80</v>
      </c>
      <c r="M49" s="53">
        <f t="shared" si="4"/>
        <v>13.5</v>
      </c>
    </row>
    <row r="50" ht="20.4" spans="1:13">
      <c r="A50" s="30"/>
      <c r="B50" s="23"/>
      <c r="C50" s="26" t="s">
        <v>59</v>
      </c>
      <c r="D50" s="25">
        <v>90</v>
      </c>
      <c r="E50" s="25">
        <v>90</v>
      </c>
      <c r="F50" s="48">
        <f t="shared" si="7"/>
        <v>90</v>
      </c>
      <c r="G50" s="34"/>
      <c r="H50" s="34"/>
      <c r="I50" s="49">
        <f t="shared" si="2"/>
        <v>0</v>
      </c>
      <c r="J50" s="49">
        <f>作业加减分!S38</f>
        <v>0</v>
      </c>
      <c r="K50" s="49">
        <f t="shared" si="3"/>
        <v>0</v>
      </c>
      <c r="L50" s="49">
        <f t="shared" si="5"/>
        <v>80</v>
      </c>
      <c r="M50" s="53">
        <f t="shared" si="4"/>
        <v>13.5</v>
      </c>
    </row>
    <row r="51" ht="20.4" spans="1:13">
      <c r="A51" s="30"/>
      <c r="B51" s="23"/>
      <c r="C51" s="26" t="s">
        <v>60</v>
      </c>
      <c r="D51" s="25">
        <v>80</v>
      </c>
      <c r="E51" s="25">
        <v>90</v>
      </c>
      <c r="F51" s="48">
        <f t="shared" si="7"/>
        <v>85</v>
      </c>
      <c r="G51" s="34"/>
      <c r="H51" s="34"/>
      <c r="I51" s="49">
        <f t="shared" si="2"/>
        <v>0</v>
      </c>
      <c r="J51" s="49">
        <f>作业加减分!S39</f>
        <v>0</v>
      </c>
      <c r="K51" s="49">
        <f t="shared" si="3"/>
        <v>0</v>
      </c>
      <c r="L51" s="49">
        <f t="shared" si="5"/>
        <v>80</v>
      </c>
      <c r="M51" s="53">
        <f t="shared" si="4"/>
        <v>12.75</v>
      </c>
    </row>
    <row r="52" ht="20.4" spans="1:13">
      <c r="A52" s="30"/>
      <c r="B52" s="23"/>
      <c r="C52" s="26" t="s">
        <v>61</v>
      </c>
      <c r="D52" s="25">
        <v>70</v>
      </c>
      <c r="E52" s="25">
        <v>35</v>
      </c>
      <c r="F52" s="48">
        <f t="shared" si="7"/>
        <v>52.5</v>
      </c>
      <c r="G52" s="34"/>
      <c r="H52" s="34"/>
      <c r="I52" s="49">
        <f t="shared" si="2"/>
        <v>0</v>
      </c>
      <c r="J52" s="49">
        <f>作业加减分!S40</f>
        <v>0</v>
      </c>
      <c r="K52" s="49">
        <f t="shared" si="3"/>
        <v>0</v>
      </c>
      <c r="L52" s="49">
        <f t="shared" si="5"/>
        <v>80</v>
      </c>
      <c r="M52" s="53">
        <f t="shared" si="4"/>
        <v>7.875</v>
      </c>
    </row>
    <row r="53" ht="20.4" spans="1:13">
      <c r="A53" s="30"/>
      <c r="B53" s="23">
        <v>1</v>
      </c>
      <c r="C53" s="26" t="s">
        <v>62</v>
      </c>
      <c r="D53" s="25">
        <v>70</v>
      </c>
      <c r="E53" s="25">
        <v>90</v>
      </c>
      <c r="F53" s="48">
        <f t="shared" si="7"/>
        <v>80</v>
      </c>
      <c r="G53" s="34"/>
      <c r="H53" s="34"/>
      <c r="I53" s="49">
        <f t="shared" si="2"/>
        <v>0</v>
      </c>
      <c r="J53" s="49">
        <f>作业加减分!S41</f>
        <v>0</v>
      </c>
      <c r="K53" s="49">
        <f t="shared" si="3"/>
        <v>5</v>
      </c>
      <c r="L53" s="49">
        <f t="shared" si="5"/>
        <v>75</v>
      </c>
      <c r="M53" s="53">
        <f t="shared" si="4"/>
        <v>12</v>
      </c>
    </row>
    <row r="54" ht="20.4" spans="1:13">
      <c r="A54" s="31"/>
      <c r="B54" s="23"/>
      <c r="C54" s="26"/>
      <c r="D54" s="25"/>
      <c r="E54" s="25"/>
      <c r="F54" s="48" t="e">
        <f t="shared" si="7"/>
        <v>#DIV/0!</v>
      </c>
      <c r="G54" s="34"/>
      <c r="H54" s="34"/>
      <c r="I54" s="49">
        <f t="shared" si="2"/>
        <v>0</v>
      </c>
      <c r="J54" s="49">
        <f>作业加减分!S42</f>
        <v>0</v>
      </c>
      <c r="K54" s="49">
        <f t="shared" si="3"/>
        <v>0</v>
      </c>
      <c r="L54" s="49">
        <f t="shared" si="5"/>
        <v>80</v>
      </c>
      <c r="M54" s="53" t="e">
        <f t="shared" si="4"/>
        <v>#DIV/0!</v>
      </c>
    </row>
    <row r="55" ht="20.4" spans="1:13">
      <c r="A55" s="32" t="s">
        <v>63</v>
      </c>
      <c r="B55" s="23"/>
      <c r="C55" s="24" t="s">
        <v>64</v>
      </c>
      <c r="D55" s="25">
        <v>70</v>
      </c>
      <c r="E55" s="25">
        <v>90</v>
      </c>
      <c r="F55" s="48">
        <f t="shared" si="7"/>
        <v>80</v>
      </c>
      <c r="G55" s="34"/>
      <c r="H55" s="34"/>
      <c r="I55" s="49">
        <f t="shared" si="2"/>
        <v>0</v>
      </c>
      <c r="J55" s="49">
        <f>作业加减分!S43</f>
        <v>0</v>
      </c>
      <c r="K55" s="49">
        <f t="shared" si="3"/>
        <v>0</v>
      </c>
      <c r="L55" s="49">
        <f t="shared" si="5"/>
        <v>80</v>
      </c>
      <c r="M55" s="53">
        <f t="shared" si="4"/>
        <v>12</v>
      </c>
    </row>
    <row r="56" ht="20.4" spans="1:13">
      <c r="A56" s="32"/>
      <c r="B56" s="23"/>
      <c r="C56" s="26" t="s">
        <v>65</v>
      </c>
      <c r="D56" s="25">
        <v>80</v>
      </c>
      <c r="E56" s="25">
        <v>90</v>
      </c>
      <c r="F56" s="48">
        <f t="shared" si="7"/>
        <v>85</v>
      </c>
      <c r="G56" s="34"/>
      <c r="H56" s="34"/>
      <c r="I56" s="49">
        <f t="shared" si="2"/>
        <v>0</v>
      </c>
      <c r="J56" s="49">
        <f>作业加减分!S44</f>
        <v>0</v>
      </c>
      <c r="K56" s="49">
        <f t="shared" si="3"/>
        <v>0</v>
      </c>
      <c r="L56" s="49">
        <f t="shared" si="5"/>
        <v>80</v>
      </c>
      <c r="M56" s="53">
        <f t="shared" si="4"/>
        <v>12.75</v>
      </c>
    </row>
    <row r="57" ht="20.4" spans="1:13">
      <c r="A57" s="32"/>
      <c r="B57" s="23">
        <v>2</v>
      </c>
      <c r="C57" s="26" t="s">
        <v>66</v>
      </c>
      <c r="D57" s="25">
        <v>90</v>
      </c>
      <c r="E57" s="25">
        <v>55</v>
      </c>
      <c r="F57" s="48">
        <f t="shared" si="7"/>
        <v>72.5</v>
      </c>
      <c r="G57" s="34"/>
      <c r="H57" s="34"/>
      <c r="I57" s="49">
        <f t="shared" si="2"/>
        <v>0</v>
      </c>
      <c r="J57" s="49">
        <f>作业加减分!S45</f>
        <v>0</v>
      </c>
      <c r="K57" s="49">
        <f t="shared" si="3"/>
        <v>5</v>
      </c>
      <c r="L57" s="49">
        <f t="shared" si="5"/>
        <v>75</v>
      </c>
      <c r="M57" s="53">
        <f t="shared" si="4"/>
        <v>10.875</v>
      </c>
    </row>
    <row r="58" ht="20.4" spans="1:13">
      <c r="A58" s="32"/>
      <c r="B58" s="23">
        <v>2</v>
      </c>
      <c r="C58" s="26" t="s">
        <v>67</v>
      </c>
      <c r="D58" s="25">
        <v>90</v>
      </c>
      <c r="E58" s="25">
        <v>85</v>
      </c>
      <c r="F58" s="48">
        <f t="shared" si="7"/>
        <v>87.5</v>
      </c>
      <c r="G58" s="34"/>
      <c r="H58" s="34"/>
      <c r="I58" s="49">
        <f t="shared" si="2"/>
        <v>0</v>
      </c>
      <c r="J58" s="49">
        <f>作业加减分!S46</f>
        <v>0</v>
      </c>
      <c r="K58" s="49">
        <f t="shared" si="3"/>
        <v>5</v>
      </c>
      <c r="L58" s="49">
        <f t="shared" si="5"/>
        <v>75</v>
      </c>
      <c r="M58" s="53">
        <f t="shared" si="4"/>
        <v>13.125</v>
      </c>
    </row>
    <row r="59" ht="20.4" spans="1:13">
      <c r="A59" s="32"/>
      <c r="B59" s="23"/>
      <c r="C59" s="26" t="s">
        <v>68</v>
      </c>
      <c r="D59" s="25">
        <v>95</v>
      </c>
      <c r="E59" s="25">
        <v>50</v>
      </c>
      <c r="F59" s="48">
        <f t="shared" si="7"/>
        <v>72.5</v>
      </c>
      <c r="G59" s="34"/>
      <c r="H59" s="34"/>
      <c r="I59" s="49">
        <f t="shared" si="2"/>
        <v>0</v>
      </c>
      <c r="J59" s="49">
        <f>作业加减分!S47</f>
        <v>0</v>
      </c>
      <c r="K59" s="49">
        <f t="shared" si="3"/>
        <v>0</v>
      </c>
      <c r="L59" s="49">
        <f t="shared" si="5"/>
        <v>80</v>
      </c>
      <c r="M59" s="53">
        <f t="shared" si="4"/>
        <v>10.875</v>
      </c>
    </row>
    <row r="60" ht="20.4" spans="1:13">
      <c r="A60" s="32"/>
      <c r="B60" s="23"/>
      <c r="C60" s="26" t="s">
        <v>69</v>
      </c>
      <c r="D60" s="25">
        <v>90</v>
      </c>
      <c r="E60" s="25">
        <v>55</v>
      </c>
      <c r="F60" s="48">
        <f t="shared" si="7"/>
        <v>72.5</v>
      </c>
      <c r="G60" s="34"/>
      <c r="H60" s="34"/>
      <c r="I60" s="49">
        <f t="shared" si="2"/>
        <v>0</v>
      </c>
      <c r="J60" s="49">
        <f>作业加减分!S48</f>
        <v>0</v>
      </c>
      <c r="K60" s="49">
        <f t="shared" si="3"/>
        <v>0</v>
      </c>
      <c r="L60" s="49">
        <f t="shared" si="5"/>
        <v>80</v>
      </c>
      <c r="M60" s="53">
        <f t="shared" si="4"/>
        <v>10.875</v>
      </c>
    </row>
    <row r="61" ht="20.4" spans="1:13">
      <c r="A61" s="32"/>
      <c r="B61" s="23"/>
      <c r="C61" s="26"/>
      <c r="D61" s="25"/>
      <c r="E61" s="25"/>
      <c r="F61" s="48" t="e">
        <f t="shared" si="7"/>
        <v>#DIV/0!</v>
      </c>
      <c r="G61" s="34"/>
      <c r="H61" s="34"/>
      <c r="I61" s="49">
        <f t="shared" si="2"/>
        <v>0</v>
      </c>
      <c r="J61" s="49">
        <f>作业加减分!S49</f>
        <v>0</v>
      </c>
      <c r="K61" s="49">
        <f t="shared" si="3"/>
        <v>0</v>
      </c>
      <c r="L61" s="49">
        <f t="shared" si="5"/>
        <v>80</v>
      </c>
      <c r="M61" s="53" t="e">
        <f t="shared" si="4"/>
        <v>#DIV/0!</v>
      </c>
    </row>
    <row r="62" ht="20.4" spans="1:13">
      <c r="A62" s="32"/>
      <c r="B62" s="23"/>
      <c r="C62" s="26"/>
      <c r="D62" s="25"/>
      <c r="E62" s="25"/>
      <c r="F62" s="48" t="e">
        <f t="shared" si="7"/>
        <v>#DIV/0!</v>
      </c>
      <c r="G62" s="34"/>
      <c r="H62" s="34"/>
      <c r="I62" s="49">
        <f t="shared" si="2"/>
        <v>0</v>
      </c>
      <c r="J62" s="49">
        <f>作业加减分!S50</f>
        <v>0</v>
      </c>
      <c r="K62" s="49">
        <f t="shared" si="3"/>
        <v>0</v>
      </c>
      <c r="L62" s="49">
        <f t="shared" si="5"/>
        <v>80</v>
      </c>
      <c r="M62" s="53" t="e">
        <f t="shared" si="4"/>
        <v>#DIV/0!</v>
      </c>
    </row>
    <row r="63" ht="20.4" spans="1:13">
      <c r="A63" s="33" t="s">
        <v>70</v>
      </c>
      <c r="B63" s="23"/>
      <c r="C63" s="24" t="s">
        <v>71</v>
      </c>
      <c r="D63" s="25">
        <v>90</v>
      </c>
      <c r="E63" s="25">
        <v>95</v>
      </c>
      <c r="F63" s="48">
        <f t="shared" si="7"/>
        <v>92.5</v>
      </c>
      <c r="G63" s="34"/>
      <c r="H63" s="34"/>
      <c r="I63" s="49">
        <f t="shared" si="2"/>
        <v>0</v>
      </c>
      <c r="J63" s="49">
        <f>作业加减分!S51</f>
        <v>0</v>
      </c>
      <c r="K63" s="49">
        <f t="shared" si="3"/>
        <v>0</v>
      </c>
      <c r="L63" s="49">
        <f t="shared" si="5"/>
        <v>80</v>
      </c>
      <c r="M63" s="53">
        <f t="shared" si="4"/>
        <v>13.875</v>
      </c>
    </row>
    <row r="64" ht="20.4" spans="1:13">
      <c r="A64" s="33"/>
      <c r="B64" s="23"/>
      <c r="C64" s="26" t="s">
        <v>72</v>
      </c>
      <c r="D64" s="34">
        <v>90</v>
      </c>
      <c r="E64" s="34">
        <v>85</v>
      </c>
      <c r="F64" s="48">
        <f t="shared" si="7"/>
        <v>87.5</v>
      </c>
      <c r="G64" s="34"/>
      <c r="H64" s="34"/>
      <c r="I64" s="49">
        <f t="shared" si="2"/>
        <v>0</v>
      </c>
      <c r="J64" s="49">
        <f>作业加减分!S52</f>
        <v>0</v>
      </c>
      <c r="K64" s="49">
        <f t="shared" si="3"/>
        <v>0</v>
      </c>
      <c r="L64" s="49">
        <f t="shared" si="5"/>
        <v>80</v>
      </c>
      <c r="M64" s="53">
        <f t="shared" si="4"/>
        <v>13.125</v>
      </c>
    </row>
    <row r="65" ht="20.4" spans="1:13">
      <c r="A65" s="33"/>
      <c r="B65" s="23"/>
      <c r="C65" s="26" t="s">
        <v>73</v>
      </c>
      <c r="D65" s="34">
        <v>75</v>
      </c>
      <c r="E65" s="34">
        <v>40</v>
      </c>
      <c r="F65" s="48">
        <f t="shared" si="7"/>
        <v>57.5</v>
      </c>
      <c r="G65" s="34"/>
      <c r="H65" s="34"/>
      <c r="I65" s="49">
        <f t="shared" si="2"/>
        <v>0</v>
      </c>
      <c r="J65" s="49">
        <f>作业加减分!S53</f>
        <v>0</v>
      </c>
      <c r="K65" s="49">
        <f t="shared" si="3"/>
        <v>0</v>
      </c>
      <c r="L65" s="49">
        <f t="shared" si="5"/>
        <v>80</v>
      </c>
      <c r="M65" s="53">
        <f t="shared" si="4"/>
        <v>8.625</v>
      </c>
    </row>
    <row r="66" ht="20.4" spans="1:13">
      <c r="A66" s="33"/>
      <c r="B66" s="23"/>
      <c r="C66" s="26" t="s">
        <v>74</v>
      </c>
      <c r="D66" s="34">
        <v>85</v>
      </c>
      <c r="E66" s="34">
        <v>25</v>
      </c>
      <c r="F66" s="48">
        <f t="shared" si="7"/>
        <v>55</v>
      </c>
      <c r="G66" s="34"/>
      <c r="H66" s="34"/>
      <c r="I66" s="49">
        <f t="shared" si="2"/>
        <v>0</v>
      </c>
      <c r="J66" s="49">
        <f>作业加减分!S54</f>
        <v>0</v>
      </c>
      <c r="K66" s="49">
        <f t="shared" si="3"/>
        <v>0</v>
      </c>
      <c r="L66" s="49">
        <f t="shared" si="5"/>
        <v>80</v>
      </c>
      <c r="M66" s="53">
        <f t="shared" si="4"/>
        <v>8.25</v>
      </c>
    </row>
    <row r="67" ht="20.4" spans="1:13">
      <c r="A67" s="33"/>
      <c r="B67" s="23">
        <v>2</v>
      </c>
      <c r="C67" s="26" t="s">
        <v>75</v>
      </c>
      <c r="D67" s="34">
        <v>90</v>
      </c>
      <c r="E67" s="34">
        <v>50</v>
      </c>
      <c r="F67" s="48">
        <f t="shared" si="7"/>
        <v>70</v>
      </c>
      <c r="G67" s="34"/>
      <c r="H67" s="34"/>
      <c r="I67" s="49">
        <f t="shared" si="2"/>
        <v>0</v>
      </c>
      <c r="J67" s="49">
        <f>作业加减分!S55</f>
        <v>0</v>
      </c>
      <c r="K67" s="49">
        <f t="shared" si="3"/>
        <v>5</v>
      </c>
      <c r="L67" s="49">
        <f t="shared" si="5"/>
        <v>75</v>
      </c>
      <c r="M67" s="53">
        <f t="shared" si="4"/>
        <v>10.5</v>
      </c>
    </row>
    <row r="68" ht="20.4" spans="1:13">
      <c r="A68" s="33"/>
      <c r="B68" s="23">
        <v>1</v>
      </c>
      <c r="C68" s="26" t="s">
        <v>76</v>
      </c>
      <c r="D68" s="34">
        <v>95</v>
      </c>
      <c r="E68" s="34">
        <v>85</v>
      </c>
      <c r="F68" s="48">
        <f t="shared" si="7"/>
        <v>90</v>
      </c>
      <c r="G68" s="34"/>
      <c r="H68" s="34"/>
      <c r="I68" s="49">
        <f t="shared" si="2"/>
        <v>0</v>
      </c>
      <c r="J68" s="49">
        <f>作业加减分!S56</f>
        <v>0</v>
      </c>
      <c r="K68" s="49">
        <f t="shared" si="3"/>
        <v>5</v>
      </c>
      <c r="L68" s="49">
        <f t="shared" si="5"/>
        <v>75</v>
      </c>
      <c r="M68" s="53">
        <f t="shared" si="4"/>
        <v>13.5</v>
      </c>
    </row>
    <row r="69" ht="20.4" spans="1:13">
      <c r="A69" s="33"/>
      <c r="B69" s="23"/>
      <c r="C69" s="26" t="s">
        <v>77</v>
      </c>
      <c r="D69" s="34">
        <v>90</v>
      </c>
      <c r="E69" s="34">
        <v>45</v>
      </c>
      <c r="F69" s="48">
        <f t="shared" si="7"/>
        <v>67.5</v>
      </c>
      <c r="G69" s="34"/>
      <c r="H69" s="34"/>
      <c r="I69" s="49">
        <f t="shared" si="2"/>
        <v>0</v>
      </c>
      <c r="J69" s="49">
        <f>作业加减分!S57</f>
        <v>0</v>
      </c>
      <c r="K69" s="49">
        <f t="shared" si="3"/>
        <v>0</v>
      </c>
      <c r="L69" s="49">
        <f t="shared" si="5"/>
        <v>80</v>
      </c>
      <c r="M69" s="53">
        <f t="shared" si="4"/>
        <v>10.125</v>
      </c>
    </row>
    <row r="70" ht="20.4" spans="1:13">
      <c r="A70" s="33"/>
      <c r="B70" s="23">
        <v>2</v>
      </c>
      <c r="C70" s="26" t="s">
        <v>78</v>
      </c>
      <c r="D70" s="34">
        <v>70</v>
      </c>
      <c r="E70" s="34">
        <v>20</v>
      </c>
      <c r="F70" s="48">
        <f t="shared" si="7"/>
        <v>45</v>
      </c>
      <c r="G70" s="34"/>
      <c r="H70" s="34"/>
      <c r="I70" s="49">
        <f t="shared" si="2"/>
        <v>0</v>
      </c>
      <c r="J70" s="49">
        <f>作业加减分!S58</f>
        <v>0</v>
      </c>
      <c r="K70" s="49">
        <f t="shared" si="3"/>
        <v>5</v>
      </c>
      <c r="L70" s="49">
        <f t="shared" si="5"/>
        <v>75</v>
      </c>
      <c r="M70" s="53">
        <f t="shared" si="4"/>
        <v>6.75</v>
      </c>
    </row>
    <row r="71" ht="20.4" spans="1:13">
      <c r="A71" s="33" t="s">
        <v>79</v>
      </c>
      <c r="B71" s="54"/>
      <c r="C71" s="24"/>
      <c r="D71" s="34"/>
      <c r="E71" s="34"/>
      <c r="F71" s="48" t="e">
        <f t="shared" si="7"/>
        <v>#DIV/0!</v>
      </c>
      <c r="G71" s="34"/>
      <c r="H71" s="34"/>
      <c r="I71" s="49">
        <f t="shared" si="2"/>
        <v>0</v>
      </c>
      <c r="J71" s="49">
        <f>作业加减分!S59</f>
        <v>0</v>
      </c>
      <c r="K71" s="49">
        <f t="shared" si="3"/>
        <v>0</v>
      </c>
      <c r="L71" s="49">
        <f t="shared" si="5"/>
        <v>80</v>
      </c>
      <c r="M71" s="53" t="e">
        <f t="shared" si="4"/>
        <v>#DIV/0!</v>
      </c>
    </row>
    <row r="72" ht="20.4" spans="1:13">
      <c r="A72" s="33"/>
      <c r="B72" s="54"/>
      <c r="C72" s="26"/>
      <c r="D72" s="34"/>
      <c r="E72" s="34"/>
      <c r="F72" s="48" t="e">
        <f t="shared" si="7"/>
        <v>#DIV/0!</v>
      </c>
      <c r="G72" s="34"/>
      <c r="H72" s="34"/>
      <c r="I72" s="49">
        <f t="shared" si="2"/>
        <v>0</v>
      </c>
      <c r="J72" s="49">
        <f>作业加减分!S60</f>
        <v>0</v>
      </c>
      <c r="K72" s="49">
        <f t="shared" si="3"/>
        <v>0</v>
      </c>
      <c r="L72" s="49">
        <f t="shared" si="5"/>
        <v>80</v>
      </c>
      <c r="M72" s="53" t="e">
        <f t="shared" si="4"/>
        <v>#DIV/0!</v>
      </c>
    </row>
    <row r="73" ht="20.4" spans="1:13">
      <c r="A73" s="33"/>
      <c r="B73" s="54"/>
      <c r="C73" s="26"/>
      <c r="D73" s="34"/>
      <c r="E73" s="34"/>
      <c r="F73" s="48" t="e">
        <f t="shared" si="7"/>
        <v>#DIV/0!</v>
      </c>
      <c r="G73" s="34"/>
      <c r="H73" s="34"/>
      <c r="I73" s="49">
        <f t="shared" si="2"/>
        <v>0</v>
      </c>
      <c r="J73" s="49">
        <f>作业加减分!S61</f>
        <v>0</v>
      </c>
      <c r="K73" s="49">
        <f t="shared" si="3"/>
        <v>0</v>
      </c>
      <c r="L73" s="49">
        <f t="shared" si="5"/>
        <v>80</v>
      </c>
      <c r="M73" s="53" t="e">
        <f t="shared" si="4"/>
        <v>#DIV/0!</v>
      </c>
    </row>
    <row r="74" ht="20.4" spans="1:13">
      <c r="A74" s="33"/>
      <c r="B74" s="54"/>
      <c r="C74" s="26"/>
      <c r="D74" s="34"/>
      <c r="E74" s="34"/>
      <c r="F74" s="48" t="e">
        <f t="shared" si="7"/>
        <v>#DIV/0!</v>
      </c>
      <c r="G74" s="34"/>
      <c r="H74" s="34"/>
      <c r="I74" s="49">
        <f t="shared" si="2"/>
        <v>0</v>
      </c>
      <c r="J74" s="49">
        <f>作业加减分!S62</f>
        <v>0</v>
      </c>
      <c r="K74" s="49">
        <f t="shared" si="3"/>
        <v>0</v>
      </c>
      <c r="L74" s="49">
        <f t="shared" si="5"/>
        <v>80</v>
      </c>
      <c r="M74" s="53" t="e">
        <f t="shared" si="4"/>
        <v>#DIV/0!</v>
      </c>
    </row>
    <row r="75" ht="23.2" spans="1:13">
      <c r="A75" s="33"/>
      <c r="B75" s="54"/>
      <c r="C75" s="55"/>
      <c r="D75" s="34"/>
      <c r="E75" s="34"/>
      <c r="F75" s="48" t="e">
        <f t="shared" si="7"/>
        <v>#DIV/0!</v>
      </c>
      <c r="G75" s="34"/>
      <c r="H75" s="34"/>
      <c r="I75" s="49">
        <f t="shared" si="2"/>
        <v>0</v>
      </c>
      <c r="J75" s="49">
        <f>作业加减分!S63</f>
        <v>0</v>
      </c>
      <c r="K75" s="49">
        <f t="shared" si="3"/>
        <v>0</v>
      </c>
      <c r="L75" s="49">
        <f t="shared" si="5"/>
        <v>80</v>
      </c>
      <c r="M75" s="53" t="e">
        <f t="shared" si="4"/>
        <v>#DIV/0!</v>
      </c>
    </row>
    <row r="76" ht="20.4" spans="1:13">
      <c r="A76" s="33"/>
      <c r="B76" s="54"/>
      <c r="C76" s="26"/>
      <c r="D76" s="34"/>
      <c r="E76" s="34"/>
      <c r="F76" s="48" t="e">
        <f t="shared" si="7"/>
        <v>#DIV/0!</v>
      </c>
      <c r="G76" s="34"/>
      <c r="H76" s="34"/>
      <c r="I76" s="49">
        <f t="shared" si="2"/>
        <v>0</v>
      </c>
      <c r="J76" s="49">
        <f>作业加减分!S64</f>
        <v>0</v>
      </c>
      <c r="K76" s="49">
        <f t="shared" si="3"/>
        <v>0</v>
      </c>
      <c r="L76" s="49">
        <f t="shared" si="5"/>
        <v>80</v>
      </c>
      <c r="M76" s="53" t="e">
        <f t="shared" si="4"/>
        <v>#DIV/0!</v>
      </c>
    </row>
    <row r="77" ht="20.4" spans="1:13">
      <c r="A77" s="33"/>
      <c r="B77" s="54"/>
      <c r="C77" s="26"/>
      <c r="D77" s="34"/>
      <c r="E77" s="34"/>
      <c r="F77" s="48" t="e">
        <f t="shared" si="7"/>
        <v>#DIV/0!</v>
      </c>
      <c r="G77" s="34"/>
      <c r="H77" s="34"/>
      <c r="I77" s="49">
        <f t="shared" si="2"/>
        <v>0</v>
      </c>
      <c r="J77" s="49">
        <f>作业加减分!S65</f>
        <v>0</v>
      </c>
      <c r="K77" s="49">
        <f t="shared" si="3"/>
        <v>0</v>
      </c>
      <c r="L77" s="49">
        <f t="shared" si="5"/>
        <v>80</v>
      </c>
      <c r="M77" s="53" t="e">
        <f t="shared" si="4"/>
        <v>#DIV/0!</v>
      </c>
    </row>
    <row r="78" ht="20.4" spans="1:13">
      <c r="A78" s="33"/>
      <c r="B78" s="54"/>
      <c r="C78" s="26"/>
      <c r="D78" s="34"/>
      <c r="E78" s="34"/>
      <c r="F78" s="48" t="e">
        <f t="shared" si="7"/>
        <v>#DIV/0!</v>
      </c>
      <c r="G78" s="34"/>
      <c r="H78" s="34"/>
      <c r="I78" s="49">
        <f t="shared" si="2"/>
        <v>0</v>
      </c>
      <c r="J78" s="49">
        <f>作业加减分!S66</f>
        <v>0</v>
      </c>
      <c r="K78" s="49">
        <f t="shared" si="3"/>
        <v>0</v>
      </c>
      <c r="L78" s="49">
        <f t="shared" si="5"/>
        <v>80</v>
      </c>
      <c r="M78" s="53" t="e">
        <f t="shared" si="4"/>
        <v>#DIV/0!</v>
      </c>
    </row>
    <row r="79" ht="20.4" spans="1:13">
      <c r="A79" s="56" t="s">
        <v>80</v>
      </c>
      <c r="B79" s="54"/>
      <c r="C79" s="24"/>
      <c r="D79" s="34"/>
      <c r="E79" s="34"/>
      <c r="F79" s="48" t="e">
        <f t="shared" si="7"/>
        <v>#DIV/0!</v>
      </c>
      <c r="G79" s="34"/>
      <c r="H79" s="34"/>
      <c r="I79" s="49">
        <f t="shared" si="2"/>
        <v>0</v>
      </c>
      <c r="J79" s="49">
        <f>作业加减分!S67</f>
        <v>0</v>
      </c>
      <c r="K79" s="49">
        <f t="shared" si="3"/>
        <v>0</v>
      </c>
      <c r="L79" s="49">
        <f t="shared" si="5"/>
        <v>80</v>
      </c>
      <c r="M79" s="53" t="e">
        <f t="shared" ref="M79:M110" si="8">IF(F79*0.15+I79*0.85&gt;=L79,100,F79*0.15+I79*0.85)</f>
        <v>#DIV/0!</v>
      </c>
    </row>
    <row r="80" ht="20.4" spans="1:13">
      <c r="A80" s="56"/>
      <c r="B80" s="54"/>
      <c r="C80" s="26"/>
      <c r="D80" s="34"/>
      <c r="E80" s="34"/>
      <c r="F80" s="48" t="e">
        <f t="shared" ref="F80:F110" si="9">AVERAGEA(D80:E80)</f>
        <v>#DIV/0!</v>
      </c>
      <c r="G80" s="34"/>
      <c r="H80" s="34"/>
      <c r="I80" s="49">
        <f t="shared" ref="I80:I110" si="10">G80*0.2+H80*0.8</f>
        <v>0</v>
      </c>
      <c r="J80" s="49">
        <f>作业加减分!S68</f>
        <v>0</v>
      </c>
      <c r="K80" s="49">
        <f t="shared" ref="K80:K110" si="11">IF(B80&gt;0,5,0)</f>
        <v>0</v>
      </c>
      <c r="L80" s="49">
        <f t="shared" ref="L80:L110" si="12">80-J80-K80</f>
        <v>80</v>
      </c>
      <c r="M80" s="53" t="e">
        <f t="shared" si="8"/>
        <v>#DIV/0!</v>
      </c>
    </row>
    <row r="81" ht="20.4" spans="1:13">
      <c r="A81" s="56"/>
      <c r="B81" s="54"/>
      <c r="C81" s="26"/>
      <c r="D81" s="34"/>
      <c r="E81" s="34"/>
      <c r="F81" s="48" t="e">
        <f t="shared" si="9"/>
        <v>#DIV/0!</v>
      </c>
      <c r="G81" s="34"/>
      <c r="H81" s="34"/>
      <c r="I81" s="49">
        <f t="shared" si="10"/>
        <v>0</v>
      </c>
      <c r="J81" s="49">
        <f>作业加减分!S69</f>
        <v>0</v>
      </c>
      <c r="K81" s="49">
        <f t="shared" si="11"/>
        <v>0</v>
      </c>
      <c r="L81" s="49">
        <f t="shared" si="12"/>
        <v>80</v>
      </c>
      <c r="M81" s="53" t="e">
        <f t="shared" si="8"/>
        <v>#DIV/0!</v>
      </c>
    </row>
    <row r="82" ht="20.4" spans="1:13">
      <c r="A82" s="56"/>
      <c r="B82" s="54"/>
      <c r="C82" s="26"/>
      <c r="D82" s="34"/>
      <c r="E82" s="34"/>
      <c r="F82" s="48" t="e">
        <f t="shared" si="9"/>
        <v>#DIV/0!</v>
      </c>
      <c r="G82" s="34"/>
      <c r="H82" s="34"/>
      <c r="I82" s="49">
        <f t="shared" si="10"/>
        <v>0</v>
      </c>
      <c r="J82" s="49">
        <f>作业加减分!S70</f>
        <v>0</v>
      </c>
      <c r="K82" s="49">
        <f t="shared" si="11"/>
        <v>0</v>
      </c>
      <c r="L82" s="49">
        <f t="shared" si="12"/>
        <v>80</v>
      </c>
      <c r="M82" s="53" t="e">
        <f t="shared" si="8"/>
        <v>#DIV/0!</v>
      </c>
    </row>
    <row r="83" ht="20.4" spans="1:13">
      <c r="A83" s="56"/>
      <c r="B83" s="54"/>
      <c r="C83" s="26"/>
      <c r="D83" s="34"/>
      <c r="E83" s="34"/>
      <c r="F83" s="48" t="e">
        <f t="shared" si="9"/>
        <v>#DIV/0!</v>
      </c>
      <c r="G83" s="34"/>
      <c r="H83" s="34"/>
      <c r="I83" s="49">
        <f t="shared" si="10"/>
        <v>0</v>
      </c>
      <c r="J83" s="49">
        <f>作业加减分!S71</f>
        <v>0</v>
      </c>
      <c r="K83" s="49">
        <f t="shared" si="11"/>
        <v>0</v>
      </c>
      <c r="L83" s="49">
        <f t="shared" si="12"/>
        <v>80</v>
      </c>
      <c r="M83" s="53" t="e">
        <f t="shared" si="8"/>
        <v>#DIV/0!</v>
      </c>
    </row>
    <row r="84" ht="20.4" spans="1:13">
      <c r="A84" s="56"/>
      <c r="B84" s="54"/>
      <c r="C84" s="26"/>
      <c r="D84" s="34"/>
      <c r="E84" s="34"/>
      <c r="F84" s="48" t="e">
        <f t="shared" si="9"/>
        <v>#DIV/0!</v>
      </c>
      <c r="G84" s="34"/>
      <c r="H84" s="34"/>
      <c r="I84" s="49">
        <f t="shared" si="10"/>
        <v>0</v>
      </c>
      <c r="J84" s="49">
        <f>作业加减分!S72</f>
        <v>0</v>
      </c>
      <c r="K84" s="49">
        <f t="shared" si="11"/>
        <v>0</v>
      </c>
      <c r="L84" s="49">
        <f t="shared" si="12"/>
        <v>80</v>
      </c>
      <c r="M84" s="53" t="e">
        <f t="shared" si="8"/>
        <v>#DIV/0!</v>
      </c>
    </row>
    <row r="85" ht="20.4" spans="1:13">
      <c r="A85" s="56"/>
      <c r="B85" s="54"/>
      <c r="C85" s="26"/>
      <c r="D85" s="34"/>
      <c r="E85" s="34"/>
      <c r="F85" s="48" t="e">
        <f t="shared" si="9"/>
        <v>#DIV/0!</v>
      </c>
      <c r="G85" s="34"/>
      <c r="H85" s="34"/>
      <c r="I85" s="49">
        <f t="shared" si="10"/>
        <v>0</v>
      </c>
      <c r="J85" s="49">
        <f>作业加减分!S73</f>
        <v>0</v>
      </c>
      <c r="K85" s="49">
        <f t="shared" si="11"/>
        <v>0</v>
      </c>
      <c r="L85" s="49">
        <f t="shared" si="12"/>
        <v>80</v>
      </c>
      <c r="M85" s="53" t="e">
        <f t="shared" si="8"/>
        <v>#DIV/0!</v>
      </c>
    </row>
    <row r="86" ht="20.4" spans="1:13">
      <c r="A86" s="56"/>
      <c r="B86" s="54"/>
      <c r="C86" s="26"/>
      <c r="D86" s="34"/>
      <c r="E86" s="34"/>
      <c r="F86" s="48" t="e">
        <f t="shared" si="9"/>
        <v>#DIV/0!</v>
      </c>
      <c r="G86" s="34"/>
      <c r="H86" s="34"/>
      <c r="I86" s="49">
        <f t="shared" si="10"/>
        <v>0</v>
      </c>
      <c r="J86" s="49">
        <f>作业加减分!S74</f>
        <v>0</v>
      </c>
      <c r="K86" s="49">
        <f t="shared" si="11"/>
        <v>0</v>
      </c>
      <c r="L86" s="49">
        <f t="shared" si="12"/>
        <v>80</v>
      </c>
      <c r="M86" s="53" t="e">
        <f t="shared" si="8"/>
        <v>#DIV/0!</v>
      </c>
    </row>
    <row r="87" ht="20.4" spans="1:13">
      <c r="A87" s="56" t="s">
        <v>81</v>
      </c>
      <c r="B87" s="54"/>
      <c r="C87" s="24"/>
      <c r="D87" s="34"/>
      <c r="E87" s="34"/>
      <c r="F87" s="48" t="e">
        <f t="shared" si="9"/>
        <v>#DIV/0!</v>
      </c>
      <c r="G87" s="34"/>
      <c r="H87" s="34"/>
      <c r="I87" s="49">
        <f t="shared" si="10"/>
        <v>0</v>
      </c>
      <c r="J87" s="49">
        <f>作业加减分!S75</f>
        <v>0</v>
      </c>
      <c r="K87" s="49">
        <f t="shared" si="11"/>
        <v>0</v>
      </c>
      <c r="L87" s="49">
        <f t="shared" si="12"/>
        <v>80</v>
      </c>
      <c r="M87" s="53" t="e">
        <f t="shared" si="8"/>
        <v>#DIV/0!</v>
      </c>
    </row>
    <row r="88" ht="20.4" spans="1:13">
      <c r="A88" s="56"/>
      <c r="B88" s="54"/>
      <c r="C88" s="26"/>
      <c r="D88" s="34"/>
      <c r="E88" s="34"/>
      <c r="F88" s="48" t="e">
        <f t="shared" si="9"/>
        <v>#DIV/0!</v>
      </c>
      <c r="G88" s="34"/>
      <c r="H88" s="34"/>
      <c r="I88" s="49">
        <f t="shared" si="10"/>
        <v>0</v>
      </c>
      <c r="J88" s="49">
        <f>作业加减分!S76</f>
        <v>0</v>
      </c>
      <c r="K88" s="49">
        <f t="shared" si="11"/>
        <v>0</v>
      </c>
      <c r="L88" s="49">
        <f t="shared" si="12"/>
        <v>80</v>
      </c>
      <c r="M88" s="53" t="e">
        <f t="shared" si="8"/>
        <v>#DIV/0!</v>
      </c>
    </row>
    <row r="89" ht="20.4" spans="1:13">
      <c r="A89" s="56"/>
      <c r="B89" s="54"/>
      <c r="C89" s="26"/>
      <c r="D89" s="34"/>
      <c r="E89" s="34"/>
      <c r="F89" s="48" t="e">
        <f t="shared" si="9"/>
        <v>#DIV/0!</v>
      </c>
      <c r="G89" s="34"/>
      <c r="H89" s="34"/>
      <c r="I89" s="49">
        <f t="shared" si="10"/>
        <v>0</v>
      </c>
      <c r="J89" s="49">
        <f>作业加减分!S77</f>
        <v>0</v>
      </c>
      <c r="K89" s="49">
        <f t="shared" si="11"/>
        <v>0</v>
      </c>
      <c r="L89" s="49">
        <f t="shared" si="12"/>
        <v>80</v>
      </c>
      <c r="M89" s="53" t="e">
        <f t="shared" si="8"/>
        <v>#DIV/0!</v>
      </c>
    </row>
    <row r="90" ht="20.4" spans="1:13">
      <c r="A90" s="56"/>
      <c r="B90" s="54"/>
      <c r="C90" s="26"/>
      <c r="D90" s="34"/>
      <c r="E90" s="34"/>
      <c r="F90" s="48" t="e">
        <f t="shared" si="9"/>
        <v>#DIV/0!</v>
      </c>
      <c r="G90" s="34"/>
      <c r="H90" s="34"/>
      <c r="I90" s="49">
        <f t="shared" si="10"/>
        <v>0</v>
      </c>
      <c r="J90" s="49">
        <f>作业加减分!S78</f>
        <v>0</v>
      </c>
      <c r="K90" s="49">
        <f t="shared" si="11"/>
        <v>0</v>
      </c>
      <c r="L90" s="49">
        <f t="shared" si="12"/>
        <v>80</v>
      </c>
      <c r="M90" s="53" t="e">
        <f t="shared" si="8"/>
        <v>#DIV/0!</v>
      </c>
    </row>
    <row r="91" ht="20.4" spans="1:13">
      <c r="A91" s="56"/>
      <c r="B91" s="54"/>
      <c r="C91" s="26"/>
      <c r="D91" s="34"/>
      <c r="E91" s="34"/>
      <c r="F91" s="48" t="e">
        <f t="shared" si="9"/>
        <v>#DIV/0!</v>
      </c>
      <c r="G91" s="34"/>
      <c r="H91" s="34"/>
      <c r="I91" s="49">
        <f t="shared" si="10"/>
        <v>0</v>
      </c>
      <c r="J91" s="49">
        <f>作业加减分!S79</f>
        <v>0</v>
      </c>
      <c r="K91" s="49">
        <f t="shared" si="11"/>
        <v>0</v>
      </c>
      <c r="L91" s="49">
        <f t="shared" si="12"/>
        <v>80</v>
      </c>
      <c r="M91" s="53" t="e">
        <f t="shared" si="8"/>
        <v>#DIV/0!</v>
      </c>
    </row>
    <row r="92" ht="20.4" spans="1:13">
      <c r="A92" s="56"/>
      <c r="B92" s="54"/>
      <c r="C92" s="26"/>
      <c r="D92" s="34"/>
      <c r="E92" s="34"/>
      <c r="F92" s="48" t="e">
        <f t="shared" si="9"/>
        <v>#DIV/0!</v>
      </c>
      <c r="G92" s="34"/>
      <c r="H92" s="34"/>
      <c r="I92" s="49">
        <f t="shared" si="10"/>
        <v>0</v>
      </c>
      <c r="J92" s="49">
        <f>作业加减分!S80</f>
        <v>0</v>
      </c>
      <c r="K92" s="49">
        <f t="shared" si="11"/>
        <v>0</v>
      </c>
      <c r="L92" s="49">
        <f t="shared" si="12"/>
        <v>80</v>
      </c>
      <c r="M92" s="53" t="e">
        <f t="shared" si="8"/>
        <v>#DIV/0!</v>
      </c>
    </row>
    <row r="93" ht="20.4" spans="1:13">
      <c r="A93" s="56"/>
      <c r="B93" s="54"/>
      <c r="C93" s="26"/>
      <c r="D93" s="34"/>
      <c r="E93" s="34"/>
      <c r="F93" s="48" t="e">
        <f t="shared" si="9"/>
        <v>#DIV/0!</v>
      </c>
      <c r="G93" s="34"/>
      <c r="H93" s="34"/>
      <c r="I93" s="49">
        <f t="shared" si="10"/>
        <v>0</v>
      </c>
      <c r="J93" s="49">
        <f>作业加减分!S81</f>
        <v>0</v>
      </c>
      <c r="K93" s="49">
        <f t="shared" si="11"/>
        <v>0</v>
      </c>
      <c r="L93" s="49">
        <f t="shared" si="12"/>
        <v>80</v>
      </c>
      <c r="M93" s="53" t="e">
        <f t="shared" si="8"/>
        <v>#DIV/0!</v>
      </c>
    </row>
    <row r="94" ht="20.4" spans="1:13">
      <c r="A94" s="56"/>
      <c r="B94" s="54"/>
      <c r="C94" s="26"/>
      <c r="D94" s="34"/>
      <c r="E94" s="34"/>
      <c r="F94" s="48" t="e">
        <f t="shared" si="9"/>
        <v>#DIV/0!</v>
      </c>
      <c r="G94" s="34"/>
      <c r="H94" s="34"/>
      <c r="I94" s="49">
        <f t="shared" si="10"/>
        <v>0</v>
      </c>
      <c r="J94" s="49">
        <f>作业加减分!S82</f>
        <v>0</v>
      </c>
      <c r="K94" s="49">
        <f t="shared" si="11"/>
        <v>0</v>
      </c>
      <c r="L94" s="49">
        <f t="shared" si="12"/>
        <v>80</v>
      </c>
      <c r="M94" s="53" t="e">
        <f t="shared" si="8"/>
        <v>#DIV/0!</v>
      </c>
    </row>
    <row r="95" ht="20.4" spans="1:13">
      <c r="A95" s="57" t="s">
        <v>82</v>
      </c>
      <c r="B95" s="54"/>
      <c r="C95" s="24"/>
      <c r="D95" s="34"/>
      <c r="E95" s="34"/>
      <c r="F95" s="48" t="e">
        <f t="shared" si="9"/>
        <v>#DIV/0!</v>
      </c>
      <c r="G95" s="34"/>
      <c r="H95" s="34"/>
      <c r="I95" s="49">
        <f t="shared" si="10"/>
        <v>0</v>
      </c>
      <c r="J95" s="49">
        <f>作业加减分!S83</f>
        <v>0</v>
      </c>
      <c r="K95" s="49">
        <f t="shared" si="11"/>
        <v>0</v>
      </c>
      <c r="L95" s="49">
        <f t="shared" si="12"/>
        <v>80</v>
      </c>
      <c r="M95" s="53" t="e">
        <f t="shared" si="8"/>
        <v>#DIV/0!</v>
      </c>
    </row>
    <row r="96" ht="20.4" spans="1:13">
      <c r="A96" s="57"/>
      <c r="B96" s="54"/>
      <c r="C96" s="26"/>
      <c r="D96" s="34"/>
      <c r="E96" s="34"/>
      <c r="F96" s="48" t="e">
        <f t="shared" si="9"/>
        <v>#DIV/0!</v>
      </c>
      <c r="G96" s="34"/>
      <c r="H96" s="34"/>
      <c r="I96" s="49">
        <f t="shared" si="10"/>
        <v>0</v>
      </c>
      <c r="J96" s="49">
        <f>作业加减分!S84</f>
        <v>0</v>
      </c>
      <c r="K96" s="49">
        <f t="shared" si="11"/>
        <v>0</v>
      </c>
      <c r="L96" s="49">
        <f t="shared" si="12"/>
        <v>80</v>
      </c>
      <c r="M96" s="53" t="e">
        <f t="shared" si="8"/>
        <v>#DIV/0!</v>
      </c>
    </row>
    <row r="97" ht="20.4" spans="1:13">
      <c r="A97" s="57"/>
      <c r="B97" s="54"/>
      <c r="C97" s="26"/>
      <c r="D97" s="34"/>
      <c r="E97" s="34"/>
      <c r="F97" s="48" t="e">
        <f t="shared" si="9"/>
        <v>#DIV/0!</v>
      </c>
      <c r="G97" s="34"/>
      <c r="H97" s="34"/>
      <c r="I97" s="49">
        <f t="shared" si="10"/>
        <v>0</v>
      </c>
      <c r="J97" s="49">
        <f>作业加减分!S85</f>
        <v>0</v>
      </c>
      <c r="K97" s="49">
        <f t="shared" si="11"/>
        <v>0</v>
      </c>
      <c r="L97" s="49">
        <f t="shared" si="12"/>
        <v>80</v>
      </c>
      <c r="M97" s="53" t="e">
        <f t="shared" si="8"/>
        <v>#DIV/0!</v>
      </c>
    </row>
    <row r="98" ht="20.4" spans="1:13">
      <c r="A98" s="57"/>
      <c r="B98" s="54"/>
      <c r="C98" s="26"/>
      <c r="D98" s="34"/>
      <c r="E98" s="34"/>
      <c r="F98" s="48" t="e">
        <f t="shared" si="9"/>
        <v>#DIV/0!</v>
      </c>
      <c r="G98" s="34"/>
      <c r="H98" s="34"/>
      <c r="I98" s="49">
        <f t="shared" si="10"/>
        <v>0</v>
      </c>
      <c r="J98" s="49">
        <f>作业加减分!S86</f>
        <v>0</v>
      </c>
      <c r="K98" s="49">
        <f t="shared" si="11"/>
        <v>0</v>
      </c>
      <c r="L98" s="49">
        <f t="shared" si="12"/>
        <v>80</v>
      </c>
      <c r="M98" s="53" t="e">
        <f t="shared" si="8"/>
        <v>#DIV/0!</v>
      </c>
    </row>
    <row r="99" ht="20.4" spans="1:13">
      <c r="A99" s="57"/>
      <c r="B99" s="54"/>
      <c r="C99" s="26"/>
      <c r="D99" s="34"/>
      <c r="E99" s="34"/>
      <c r="F99" s="48" t="e">
        <f t="shared" si="9"/>
        <v>#DIV/0!</v>
      </c>
      <c r="G99" s="34"/>
      <c r="H99" s="34"/>
      <c r="I99" s="49">
        <f t="shared" si="10"/>
        <v>0</v>
      </c>
      <c r="J99" s="49">
        <f>作业加减分!S87</f>
        <v>0</v>
      </c>
      <c r="K99" s="49">
        <f t="shared" si="11"/>
        <v>0</v>
      </c>
      <c r="L99" s="49">
        <f t="shared" si="12"/>
        <v>80</v>
      </c>
      <c r="M99" s="53" t="e">
        <f t="shared" si="8"/>
        <v>#DIV/0!</v>
      </c>
    </row>
    <row r="100" ht="20.4" spans="1:13">
      <c r="A100" s="57"/>
      <c r="B100" s="54"/>
      <c r="C100" s="26"/>
      <c r="D100" s="34"/>
      <c r="E100" s="34"/>
      <c r="F100" s="48" t="e">
        <f t="shared" si="9"/>
        <v>#DIV/0!</v>
      </c>
      <c r="G100" s="34"/>
      <c r="H100" s="34"/>
      <c r="I100" s="49">
        <f t="shared" si="10"/>
        <v>0</v>
      </c>
      <c r="J100" s="49">
        <f>作业加减分!S88</f>
        <v>0</v>
      </c>
      <c r="K100" s="49">
        <f t="shared" si="11"/>
        <v>0</v>
      </c>
      <c r="L100" s="49">
        <f t="shared" si="12"/>
        <v>80</v>
      </c>
      <c r="M100" s="53" t="e">
        <f t="shared" si="8"/>
        <v>#DIV/0!</v>
      </c>
    </row>
    <row r="101" ht="20.4" spans="1:13">
      <c r="A101" s="57"/>
      <c r="B101" s="54"/>
      <c r="C101" s="26"/>
      <c r="D101" s="34"/>
      <c r="E101" s="34"/>
      <c r="F101" s="48" t="e">
        <f t="shared" si="9"/>
        <v>#DIV/0!</v>
      </c>
      <c r="G101" s="34"/>
      <c r="H101" s="34"/>
      <c r="I101" s="49">
        <f t="shared" si="10"/>
        <v>0</v>
      </c>
      <c r="J101" s="49">
        <f>作业加减分!S89</f>
        <v>0</v>
      </c>
      <c r="K101" s="49">
        <f t="shared" si="11"/>
        <v>0</v>
      </c>
      <c r="L101" s="49">
        <f t="shared" si="12"/>
        <v>80</v>
      </c>
      <c r="M101" s="53" t="e">
        <f t="shared" si="8"/>
        <v>#DIV/0!</v>
      </c>
    </row>
    <row r="102" ht="20.4" spans="1:13">
      <c r="A102" s="57"/>
      <c r="B102" s="54"/>
      <c r="C102" s="26"/>
      <c r="D102" s="34"/>
      <c r="E102" s="34"/>
      <c r="F102" s="48" t="e">
        <f t="shared" si="9"/>
        <v>#DIV/0!</v>
      </c>
      <c r="G102" s="34"/>
      <c r="H102" s="34"/>
      <c r="I102" s="49">
        <f t="shared" si="10"/>
        <v>0</v>
      </c>
      <c r="J102" s="49">
        <f>作业加减分!S90</f>
        <v>0</v>
      </c>
      <c r="K102" s="49">
        <f t="shared" si="11"/>
        <v>0</v>
      </c>
      <c r="L102" s="49">
        <f t="shared" si="12"/>
        <v>80</v>
      </c>
      <c r="M102" s="53" t="e">
        <f t="shared" si="8"/>
        <v>#DIV/0!</v>
      </c>
    </row>
    <row r="103" ht="20.4" spans="1:13">
      <c r="A103" s="57" t="s">
        <v>83</v>
      </c>
      <c r="B103" s="54"/>
      <c r="C103" s="24"/>
      <c r="D103" s="34"/>
      <c r="E103" s="34"/>
      <c r="F103" s="48" t="e">
        <f t="shared" si="9"/>
        <v>#DIV/0!</v>
      </c>
      <c r="G103" s="34"/>
      <c r="H103" s="34"/>
      <c r="I103" s="49">
        <f t="shared" si="10"/>
        <v>0</v>
      </c>
      <c r="J103" s="49">
        <f>作业加减分!S91</f>
        <v>0</v>
      </c>
      <c r="K103" s="49">
        <f t="shared" si="11"/>
        <v>0</v>
      </c>
      <c r="L103" s="49">
        <f t="shared" si="12"/>
        <v>80</v>
      </c>
      <c r="M103" s="53" t="e">
        <f t="shared" si="8"/>
        <v>#DIV/0!</v>
      </c>
    </row>
    <row r="104" ht="20.4" spans="1:13">
      <c r="A104" s="57"/>
      <c r="B104" s="54"/>
      <c r="C104" s="26"/>
      <c r="D104" s="34"/>
      <c r="E104" s="34"/>
      <c r="F104" s="48" t="e">
        <f t="shared" si="9"/>
        <v>#DIV/0!</v>
      </c>
      <c r="G104" s="34"/>
      <c r="H104" s="34"/>
      <c r="I104" s="49">
        <f t="shared" si="10"/>
        <v>0</v>
      </c>
      <c r="J104" s="49">
        <f>作业加减分!S92</f>
        <v>0</v>
      </c>
      <c r="K104" s="49">
        <f t="shared" si="11"/>
        <v>0</v>
      </c>
      <c r="L104" s="49">
        <f t="shared" si="12"/>
        <v>80</v>
      </c>
      <c r="M104" s="53" t="e">
        <f t="shared" si="8"/>
        <v>#DIV/0!</v>
      </c>
    </row>
    <row r="105" ht="20.4" spans="1:13">
      <c r="A105" s="57"/>
      <c r="B105" s="54"/>
      <c r="C105" s="26"/>
      <c r="D105" s="34"/>
      <c r="E105" s="34"/>
      <c r="F105" s="48" t="e">
        <f t="shared" si="9"/>
        <v>#DIV/0!</v>
      </c>
      <c r="G105" s="34"/>
      <c r="H105" s="34"/>
      <c r="I105" s="49">
        <f t="shared" si="10"/>
        <v>0</v>
      </c>
      <c r="J105" s="49">
        <f>作业加减分!S93</f>
        <v>0</v>
      </c>
      <c r="K105" s="49">
        <f t="shared" si="11"/>
        <v>0</v>
      </c>
      <c r="L105" s="49">
        <f t="shared" si="12"/>
        <v>80</v>
      </c>
      <c r="M105" s="53" t="e">
        <f t="shared" si="8"/>
        <v>#DIV/0!</v>
      </c>
    </row>
    <row r="106" ht="20.4" spans="1:13">
      <c r="A106" s="57"/>
      <c r="B106" s="54"/>
      <c r="C106" s="26"/>
      <c r="D106" s="34"/>
      <c r="E106" s="34"/>
      <c r="F106" s="48" t="e">
        <f t="shared" si="9"/>
        <v>#DIV/0!</v>
      </c>
      <c r="G106" s="34"/>
      <c r="H106" s="34"/>
      <c r="I106" s="49">
        <f t="shared" si="10"/>
        <v>0</v>
      </c>
      <c r="J106" s="49">
        <f>作业加减分!S94</f>
        <v>0</v>
      </c>
      <c r="K106" s="49">
        <f t="shared" si="11"/>
        <v>0</v>
      </c>
      <c r="L106" s="49">
        <f t="shared" si="12"/>
        <v>80</v>
      </c>
      <c r="M106" s="53" t="e">
        <f t="shared" si="8"/>
        <v>#DIV/0!</v>
      </c>
    </row>
    <row r="107" ht="20.4" spans="1:13">
      <c r="A107" s="57"/>
      <c r="B107" s="54"/>
      <c r="C107" s="26"/>
      <c r="D107" s="34"/>
      <c r="E107" s="34"/>
      <c r="F107" s="48" t="e">
        <f t="shared" si="9"/>
        <v>#DIV/0!</v>
      </c>
      <c r="G107" s="34"/>
      <c r="H107" s="34"/>
      <c r="I107" s="49">
        <f t="shared" si="10"/>
        <v>0</v>
      </c>
      <c r="J107" s="49">
        <f>作业加减分!S95</f>
        <v>0</v>
      </c>
      <c r="K107" s="49">
        <f t="shared" si="11"/>
        <v>0</v>
      </c>
      <c r="L107" s="49">
        <f t="shared" si="12"/>
        <v>80</v>
      </c>
      <c r="M107" s="53" t="e">
        <f t="shared" si="8"/>
        <v>#DIV/0!</v>
      </c>
    </row>
    <row r="108" ht="20.4" spans="1:13">
      <c r="A108" s="57"/>
      <c r="B108" s="54"/>
      <c r="C108" s="26"/>
      <c r="D108" s="34"/>
      <c r="E108" s="34"/>
      <c r="F108" s="48" t="e">
        <f t="shared" si="9"/>
        <v>#DIV/0!</v>
      </c>
      <c r="G108" s="34"/>
      <c r="H108" s="34"/>
      <c r="I108" s="49">
        <f t="shared" si="10"/>
        <v>0</v>
      </c>
      <c r="J108" s="49">
        <f>作业加减分!S96</f>
        <v>0</v>
      </c>
      <c r="K108" s="49">
        <f t="shared" si="11"/>
        <v>0</v>
      </c>
      <c r="L108" s="49">
        <f t="shared" si="12"/>
        <v>80</v>
      </c>
      <c r="M108" s="53" t="e">
        <f t="shared" si="8"/>
        <v>#DIV/0!</v>
      </c>
    </row>
    <row r="109" ht="20.4" spans="1:13">
      <c r="A109" s="57"/>
      <c r="B109" s="54"/>
      <c r="C109" s="26"/>
      <c r="D109" s="34"/>
      <c r="E109" s="34"/>
      <c r="F109" s="48" t="e">
        <f t="shared" si="9"/>
        <v>#DIV/0!</v>
      </c>
      <c r="G109" s="34"/>
      <c r="H109" s="34"/>
      <c r="I109" s="49">
        <f t="shared" si="10"/>
        <v>0</v>
      </c>
      <c r="J109" s="49">
        <f>作业加减分!S97</f>
        <v>0</v>
      </c>
      <c r="K109" s="49">
        <f t="shared" si="11"/>
        <v>0</v>
      </c>
      <c r="L109" s="49">
        <f t="shared" si="12"/>
        <v>80</v>
      </c>
      <c r="M109" s="53" t="e">
        <f t="shared" si="8"/>
        <v>#DIV/0!</v>
      </c>
    </row>
    <row r="110" ht="20.4" spans="1:13">
      <c r="A110" s="57"/>
      <c r="B110" s="54"/>
      <c r="C110" s="26"/>
      <c r="D110" s="34"/>
      <c r="E110" s="34"/>
      <c r="F110" s="48" t="e">
        <f t="shared" si="9"/>
        <v>#DIV/0!</v>
      </c>
      <c r="G110" s="34"/>
      <c r="H110" s="34"/>
      <c r="I110" s="49">
        <f t="shared" si="10"/>
        <v>0</v>
      </c>
      <c r="J110" s="49">
        <f>作业加减分!S98</f>
        <v>0</v>
      </c>
      <c r="K110" s="49">
        <f t="shared" si="11"/>
        <v>0</v>
      </c>
      <c r="L110" s="49">
        <f t="shared" si="12"/>
        <v>80</v>
      </c>
      <c r="M110" s="53" t="e">
        <f t="shared" si="8"/>
        <v>#DIV/0!</v>
      </c>
    </row>
  </sheetData>
  <sheetProtection password="CEEF" sheet="1" selectLockedCells="1" objects="1"/>
  <mergeCells count="18">
    <mergeCell ref="A1:C1"/>
    <mergeCell ref="D2:F2"/>
    <mergeCell ref="G2:I2"/>
    <mergeCell ref="J2:M2"/>
    <mergeCell ref="A2:A14"/>
    <mergeCell ref="A15:A22"/>
    <mergeCell ref="A23:A30"/>
    <mergeCell ref="A31:A38"/>
    <mergeCell ref="A39:A46"/>
    <mergeCell ref="A47:A54"/>
    <mergeCell ref="A55:A62"/>
    <mergeCell ref="A63:A70"/>
    <mergeCell ref="A71:A78"/>
    <mergeCell ref="A79:A86"/>
    <mergeCell ref="A87:A94"/>
    <mergeCell ref="A95:A102"/>
    <mergeCell ref="A103:A110"/>
    <mergeCell ref="B2:B14"/>
  </mergeCells>
  <conditionalFormatting sqref="F15:F110">
    <cfRule type="cellIs" dxfId="0" priority="1" operator="lessThan">
      <formula>79.5</formula>
    </cfRule>
  </conditionalFormatting>
  <conditionalFormatting sqref="M15:M110">
    <cfRule type="cellIs" dxfId="0" priority="7" operator="lessThan">
      <formula>79.5</formula>
    </cfRule>
  </conditionalFormatting>
  <conditionalFormatting sqref="D15:E110 G15:I110">
    <cfRule type="cellIs" dxfId="1" priority="11" operator="lessThan">
      <formula>80</formula>
    </cfRule>
  </conditionalFormatting>
  <dataValidations count="1">
    <dataValidation type="whole" operator="between" allowBlank="1" showInputMessage="1" showErrorMessage="1" errorTitle="对不起！" error="此列只能输入数值" sqref="B46 B54 B15:B20 B21:B22 B23:B27 B28:B30 B31:B36 B37:B38 B39:B45 B47:B53 B55:B60 B61:B62 B63:B70 B71:B110">
      <formula1>1</formula1>
      <formula2>50</formula2>
    </dataValidation>
  </dataValidation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"/>
  <sheetViews>
    <sheetView workbookViewId="0">
      <selection activeCell="S3" sqref="S3"/>
    </sheetView>
  </sheetViews>
  <sheetFormatPr defaultColWidth="9" defaultRowHeight="16.8"/>
  <cols>
    <col min="1" max="1" width="8.75" customWidth="1"/>
  </cols>
  <sheetData>
    <row r="1" ht="19.9" customHeight="1" spans="1:19">
      <c r="A1" s="2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="1" customFormat="1" spans="1:19">
      <c r="A2" s="3" t="s">
        <v>18</v>
      </c>
      <c r="B2" s="3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  <c r="R2" s="3" t="s">
        <v>101</v>
      </c>
      <c r="S2" s="3" t="s">
        <v>102</v>
      </c>
    </row>
    <row r="3" spans="1:19">
      <c r="A3" s="4" t="str">
        <f>成绩单!C15</f>
        <v>马明鑫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>
        <f>IF(B3+C3+D3+E3+F3+G3+H3+I3+J3+K3+L3+M3+N3+O3+P3+Q3+R3&gt;=8,8,(B3+C3+D3+E3+F3+G3+H3+I3+J3+K3+L3+M3+N3+O3+P3+Q3+R3))</f>
        <v>0</v>
      </c>
    </row>
    <row r="4" spans="1:19">
      <c r="A4" s="4" t="str">
        <f>成绩单!C16</f>
        <v>侯佳乐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>
        <f t="shared" ref="S4:S19" si="0">IF(B4+C4+D4+E4+F4+G4+H4+I4+J4+K4+L4+M4+N4+O4+P4+Q4+R4&gt;=8,8,(B4+C4+D4+E4+F4+G4+H4+I4+J4+K4+L4+M4+N4+O4+P4+Q4+R4))</f>
        <v>0</v>
      </c>
    </row>
    <row r="5" spans="1:19">
      <c r="A5" s="4" t="str">
        <f>成绩单!C17</f>
        <v>崔科祥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>
        <f t="shared" si="0"/>
        <v>0</v>
      </c>
    </row>
    <row r="6" spans="1:19">
      <c r="A6" s="4" t="str">
        <f>成绩单!C18</f>
        <v>齐文雅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>
        <f t="shared" si="0"/>
        <v>0</v>
      </c>
    </row>
    <row r="7" spans="1:19">
      <c r="A7" s="4" t="str">
        <f>成绩单!C19</f>
        <v>王小郑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>
        <f t="shared" si="0"/>
        <v>0</v>
      </c>
    </row>
    <row r="8" spans="1:19">
      <c r="A8" s="4" t="str">
        <f>成绩单!C20</f>
        <v>张豪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f t="shared" si="0"/>
        <v>0</v>
      </c>
    </row>
    <row r="9" spans="1:19">
      <c r="A9" s="4">
        <f>成绩单!C21</f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>
        <f t="shared" si="0"/>
        <v>0</v>
      </c>
    </row>
    <row r="10" spans="1:19">
      <c r="A10" s="4">
        <f>成绩单!C22</f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>
        <f t="shared" si="0"/>
        <v>0</v>
      </c>
    </row>
    <row r="11" spans="1:19">
      <c r="A11" s="4" t="str">
        <f>成绩单!C23</f>
        <v>郑瑞敏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>
        <f t="shared" si="0"/>
        <v>0</v>
      </c>
    </row>
    <row r="12" spans="1:19">
      <c r="A12" s="4" t="str">
        <f>成绩单!C24</f>
        <v>刘任龙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>
        <f t="shared" si="0"/>
        <v>0</v>
      </c>
    </row>
    <row r="13" spans="1:19">
      <c r="A13" s="4" t="str">
        <f>成绩单!C25</f>
        <v>李亚龙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>
        <f t="shared" si="0"/>
        <v>0</v>
      </c>
    </row>
    <row r="14" spans="1:19">
      <c r="A14" s="4" t="str">
        <f>成绩单!C26</f>
        <v>丁国强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>
        <f t="shared" si="0"/>
        <v>0</v>
      </c>
    </row>
    <row r="15" spans="1:19">
      <c r="A15" s="4" t="str">
        <f>成绩单!C27</f>
        <v>李文强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f t="shared" si="0"/>
        <v>0</v>
      </c>
    </row>
    <row r="16" spans="1:19">
      <c r="A16" s="4">
        <f>成绩单!C28</f>
        <v>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>
        <f t="shared" si="0"/>
        <v>0</v>
      </c>
    </row>
    <row r="17" spans="1:19">
      <c r="A17" s="4">
        <f>成绩单!C29</f>
        <v>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>
        <f t="shared" si="0"/>
        <v>0</v>
      </c>
    </row>
    <row r="18" spans="1:19">
      <c r="A18" s="4">
        <f>成绩单!C30</f>
        <v>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>
        <f t="shared" si="0"/>
        <v>0</v>
      </c>
    </row>
    <row r="19" spans="1:19">
      <c r="A19" s="4" t="str">
        <f>成绩单!C31</f>
        <v>张宇鹏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>
        <f t="shared" si="0"/>
        <v>0</v>
      </c>
    </row>
    <row r="20" spans="1:19">
      <c r="A20" s="4" t="str">
        <f>成绩单!C32</f>
        <v>孙晓亮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>
        <f t="shared" ref="S20:S56" si="1">IF(B20+C20+D20+E20+F20+G20+H20+I20+J20+K20+L20+M20+N20+O20+P20+Q20+R20&gt;=8,8,(B20+C20+D20+E20+F20+G20+H20+I20+J20+K20+L20+M20+N20+O20+P20+Q20+R20))</f>
        <v>0</v>
      </c>
    </row>
    <row r="21" spans="1:19">
      <c r="A21" s="4" t="str">
        <f>成绩单!C33</f>
        <v>张新宇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f t="shared" si="1"/>
        <v>0</v>
      </c>
    </row>
    <row r="22" spans="1:19">
      <c r="A22" s="4" t="str">
        <f>成绩单!C34</f>
        <v>张雪鹏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f t="shared" si="1"/>
        <v>0</v>
      </c>
    </row>
    <row r="23" spans="1:19">
      <c r="A23" s="4" t="str">
        <f>成绩单!C35</f>
        <v>王云腾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>
        <f t="shared" si="1"/>
        <v>0</v>
      </c>
    </row>
    <row r="24" spans="1:19">
      <c r="A24" s="4" t="str">
        <f>成绩单!C36</f>
        <v>胡懿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>
        <f t="shared" si="1"/>
        <v>0</v>
      </c>
    </row>
    <row r="25" spans="1:19">
      <c r="A25" s="4">
        <f>成绩单!C37</f>
        <v>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>
        <f t="shared" si="1"/>
        <v>0</v>
      </c>
    </row>
    <row r="26" spans="1:19">
      <c r="A26" s="4">
        <f>成绩单!C38</f>
        <v>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>
        <f t="shared" si="1"/>
        <v>0</v>
      </c>
    </row>
    <row r="27" spans="1:19">
      <c r="A27" s="4" t="str">
        <f>成绩单!C39</f>
        <v>陈泽宇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>
        <f t="shared" si="1"/>
        <v>0</v>
      </c>
    </row>
    <row r="28" spans="1:19">
      <c r="A28" s="4" t="str">
        <f>成绩单!C40</f>
        <v>孙世麟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>
        <f t="shared" si="1"/>
        <v>0</v>
      </c>
    </row>
    <row r="29" spans="1:19">
      <c r="A29" s="4" t="str">
        <f>成绩单!C41</f>
        <v>钟林峰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>
        <f t="shared" si="1"/>
        <v>0</v>
      </c>
    </row>
    <row r="30" spans="1:19">
      <c r="A30" s="4" t="str">
        <f>成绩单!C42</f>
        <v>汪琳琳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>
        <f t="shared" si="1"/>
        <v>0</v>
      </c>
    </row>
    <row r="31" spans="1:19">
      <c r="A31" s="4" t="str">
        <f>成绩单!C43</f>
        <v>史力琦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f t="shared" si="1"/>
        <v>0</v>
      </c>
    </row>
    <row r="32" spans="1:19">
      <c r="A32" s="4" t="str">
        <f>成绩单!C44</f>
        <v>吴晓晴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>
        <f t="shared" si="1"/>
        <v>0</v>
      </c>
    </row>
    <row r="33" spans="1:19">
      <c r="A33" s="4" t="str">
        <f>成绩单!C45</f>
        <v>汤苏仙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f t="shared" si="1"/>
        <v>0</v>
      </c>
    </row>
    <row r="34" spans="1:19">
      <c r="A34" s="4">
        <f>成绩单!C46</f>
        <v>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>
        <f t="shared" si="1"/>
        <v>0</v>
      </c>
    </row>
    <row r="35" spans="1:19">
      <c r="A35" s="4" t="str">
        <f>成绩单!C47</f>
        <v>李梦娜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>
        <f t="shared" si="1"/>
        <v>0</v>
      </c>
    </row>
    <row r="36" spans="1:19">
      <c r="A36" s="4" t="str">
        <f>成绩单!C48</f>
        <v>李尚华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>
        <f t="shared" si="1"/>
        <v>0</v>
      </c>
    </row>
    <row r="37" spans="1:19">
      <c r="A37" s="4" t="str">
        <f>成绩单!C49</f>
        <v>张建宝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>
        <f t="shared" si="1"/>
        <v>0</v>
      </c>
    </row>
    <row r="38" spans="1:19">
      <c r="A38" s="4" t="str">
        <f>成绩单!C50</f>
        <v>屈兰昕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>
        <f t="shared" si="1"/>
        <v>0</v>
      </c>
    </row>
    <row r="39" spans="1:19">
      <c r="A39" s="4" t="str">
        <f>成绩单!C51</f>
        <v>林杰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>
        <f t="shared" si="1"/>
        <v>0</v>
      </c>
    </row>
    <row r="40" spans="1:19">
      <c r="A40" s="4" t="str">
        <f>成绩单!C52</f>
        <v>郑文甫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>
        <f t="shared" si="1"/>
        <v>0</v>
      </c>
    </row>
    <row r="41" spans="1:19">
      <c r="A41" s="4" t="str">
        <f>成绩单!C53</f>
        <v>邢龙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>
        <f t="shared" si="1"/>
        <v>0</v>
      </c>
    </row>
    <row r="42" spans="1:19">
      <c r="A42" s="4">
        <f>成绩单!C54</f>
        <v>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>
        <f t="shared" si="1"/>
        <v>0</v>
      </c>
    </row>
    <row r="43" spans="1:19">
      <c r="A43" s="4" t="str">
        <f>成绩单!C55</f>
        <v>焦立冲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>
        <f t="shared" si="1"/>
        <v>0</v>
      </c>
    </row>
    <row r="44" spans="1:19">
      <c r="A44" s="4" t="str">
        <f>成绩单!C56</f>
        <v>张帅奇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>
        <f t="shared" si="1"/>
        <v>0</v>
      </c>
    </row>
    <row r="45" spans="1:19">
      <c r="A45" s="4" t="str">
        <f>成绩单!C57</f>
        <v>杜佳运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>
        <f t="shared" si="1"/>
        <v>0</v>
      </c>
    </row>
    <row r="46" spans="1:19">
      <c r="A46" s="4" t="str">
        <f>成绩单!C58</f>
        <v>孙亚南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>
        <f t="shared" si="1"/>
        <v>0</v>
      </c>
    </row>
    <row r="47" spans="1:19">
      <c r="A47" s="4" t="str">
        <f>成绩单!C59</f>
        <v>冯阳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>
        <f t="shared" si="1"/>
        <v>0</v>
      </c>
    </row>
    <row r="48" spans="1:19">
      <c r="A48" s="4" t="str">
        <f>成绩单!C60</f>
        <v>冯伟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f t="shared" si="1"/>
        <v>0</v>
      </c>
    </row>
    <row r="49" spans="1:19">
      <c r="A49" s="4">
        <f>成绩单!C61</f>
        <v>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>
        <f t="shared" si="1"/>
        <v>0</v>
      </c>
    </row>
    <row r="50" spans="1:19">
      <c r="A50" s="4">
        <f>成绩单!C62</f>
        <v>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>
        <f t="shared" si="1"/>
        <v>0</v>
      </c>
    </row>
    <row r="51" spans="1:19">
      <c r="A51" s="4" t="str">
        <f>成绩单!C63</f>
        <v>张学洋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>
        <f t="shared" si="1"/>
        <v>0</v>
      </c>
    </row>
    <row r="52" spans="1:19">
      <c r="A52" s="4" t="str">
        <f>成绩单!C64</f>
        <v>付东飞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>
        <f t="shared" si="1"/>
        <v>0</v>
      </c>
    </row>
    <row r="53" spans="1:19">
      <c r="A53" s="4" t="str">
        <f>成绩单!C65</f>
        <v>孙昭鑫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>
        <f t="shared" si="1"/>
        <v>0</v>
      </c>
    </row>
    <row r="54" spans="1:19">
      <c r="A54" s="4" t="str">
        <f>成绩单!C66</f>
        <v>宋炜祺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>
        <f t="shared" si="1"/>
        <v>0</v>
      </c>
    </row>
    <row r="55" spans="1:19">
      <c r="A55" s="4" t="str">
        <f>成绩单!C67</f>
        <v>郭瑞栋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>
        <f t="shared" si="1"/>
        <v>0</v>
      </c>
    </row>
    <row r="56" spans="1:19">
      <c r="A56" s="4" t="str">
        <f>成绩单!C68</f>
        <v>裴壮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>
        <f t="shared" si="1"/>
        <v>0</v>
      </c>
    </row>
    <row r="57" spans="1:19">
      <c r="A57" s="4" t="str">
        <f>成绩单!C69</f>
        <v>单兴伟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4" t="str">
        <f>成绩单!C70</f>
        <v>姜皓维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</sheetData>
  <mergeCells count="1">
    <mergeCell ref="A1:S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cols>
    <col min="1" max="1" width="8.75" customWidth="1"/>
  </cols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成绩单</vt:lpstr>
      <vt:lpstr>作业加减分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禁止使用本电脑</dc:creator>
  <cp:lastModifiedBy>坏人</cp:lastModifiedBy>
  <dcterms:created xsi:type="dcterms:W3CDTF">2006-09-13T19:21:00Z</dcterms:created>
  <dcterms:modified xsi:type="dcterms:W3CDTF">2019-10-09T14:14:26Z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