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Yang\Desktop\YangsFiles\Projects\ErgonomicVerticalKeyboard\KeyboardShapeDesign\SiemensNX12DesignFiles\"/>
    </mc:Choice>
  </mc:AlternateContent>
  <xr:revisionPtr revIDLastSave="0" documentId="13_ncr:1_{9690CDDE-3331-43E2-8101-443E7127FCA9}" xr6:coauthVersionLast="45" xr6:coauthVersionMax="45" xr10:uidLastSave="{00000000-0000-0000-0000-000000000000}"/>
  <bookViews>
    <workbookView xWindow="-25710" yWindow="-174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I5" i="1" l="1"/>
  <c r="G7" i="1"/>
  <c r="J7" i="1"/>
  <c r="G9" i="1"/>
  <c r="J9" i="1"/>
  <c r="G10" i="1"/>
  <c r="J10" i="1"/>
  <c r="C14" i="1"/>
  <c r="F14" i="1" s="1"/>
  <c r="E14" i="1" s="1"/>
  <c r="I14" i="1" s="1"/>
  <c r="H14" i="1"/>
  <c r="H15" i="1"/>
  <c r="C15" i="1" l="1"/>
  <c r="J14" i="1"/>
  <c r="G14" i="1"/>
  <c r="G15" i="1" l="1"/>
  <c r="F15" i="1"/>
  <c r="E15" i="1" l="1"/>
  <c r="I15" i="1" s="1"/>
  <c r="J15" i="1"/>
</calcChain>
</file>

<file path=xl/sharedStrings.xml><?xml version="1.0" encoding="utf-8"?>
<sst xmlns="http://schemas.openxmlformats.org/spreadsheetml/2006/main" count="101" uniqueCount="85">
  <si>
    <t>1.7mm Height Male</t>
  </si>
  <si>
    <t>1stKnuckleWidth</t>
  </si>
  <si>
    <t>width</t>
  </si>
  <si>
    <t>knuckleWidth</t>
  </si>
  <si>
    <t>xDistanceToMid</t>
  </si>
  <si>
    <t>yDistanceToMid</t>
  </si>
  <si>
    <t>zDistanceToMid</t>
  </si>
  <si>
    <t>length</t>
  </si>
  <si>
    <t>lengthNeg</t>
  </si>
  <si>
    <t>scale</t>
  </si>
  <si>
    <t>height</t>
  </si>
  <si>
    <t>circumference</t>
  </si>
  <si>
    <t>maxAngleToHorizontal</t>
  </si>
  <si>
    <t>angleToYZPlane</t>
  </si>
  <si>
    <t>leftPalm</t>
  </si>
  <si>
    <t>=76mm</t>
  </si>
  <si>
    <t>=97mm</t>
  </si>
  <si>
    <t>leftThumb</t>
  </si>
  <si>
    <t>=21mm</t>
  </si>
  <si>
    <t>=55mm</t>
  </si>
  <si>
    <t>=-6mm</t>
  </si>
  <si>
    <t>=19mm</t>
  </si>
  <si>
    <t>leftIndexFinger</t>
  </si>
  <si>
    <t>=16mm</t>
  </si>
  <si>
    <t>=3mm</t>
  </si>
  <si>
    <t>=-1.5mm</t>
  </si>
  <si>
    <t>=91mm</t>
  </si>
  <si>
    <t>=59mm</t>
  </si>
  <si>
    <t>=7.5deg</t>
  </si>
  <si>
    <t>leftMiddleFinger</t>
  </si>
  <si>
    <t>=18.5mm</t>
  </si>
  <si>
    <t>=0mm</t>
  </si>
  <si>
    <t>=100mm</t>
  </si>
  <si>
    <t>=57mm</t>
  </si>
  <si>
    <t>=0deg</t>
  </si>
  <si>
    <t>leftRingFinger</t>
  </si>
  <si>
    <t>=17mm</t>
  </si>
  <si>
    <t>=96mm</t>
  </si>
  <si>
    <t>=-4.5deg</t>
  </si>
  <si>
    <t>leftLittleFinger</t>
  </si>
  <si>
    <t>=16.5mm</t>
  </si>
  <si>
    <t>=6mm</t>
  </si>
  <si>
    <t>=-3mm</t>
  </si>
  <si>
    <t>=49mm</t>
  </si>
  <si>
    <t>=-8.5deg</t>
  </si>
  <si>
    <t>leftLowerArmPlusPalm</t>
  </si>
  <si>
    <t>=310mm</t>
  </si>
  <si>
    <t>angleToHomeCol</t>
  </si>
  <si>
    <t>deltaX</t>
  </si>
  <si>
    <t>deltaY</t>
  </si>
  <si>
    <t>deltaZ</t>
  </si>
  <si>
    <t>angleToXYPlane</t>
  </si>
  <si>
    <t>xToOrigin</t>
  </si>
  <si>
    <t>yToOrigin</t>
  </si>
  <si>
    <t>zToOrigin</t>
  </si>
  <si>
    <t>indexFinger2ndCol</t>
  </si>
  <si>
    <t>indexFinger3rdCol</t>
  </si>
  <si>
    <t>X</t>
  </si>
  <si>
    <t>Y</t>
  </si>
  <si>
    <t>Z</t>
  </si>
  <si>
    <t>maxX (width)</t>
  </si>
  <si>
    <t>maxY (length)</t>
  </si>
  <si>
    <t>maxZ (height)</t>
  </si>
  <si>
    <t>Cherry Switch</t>
  </si>
  <si>
    <t>keyCap</t>
  </si>
  <si>
    <t>=12.5mm</t>
  </si>
  <si>
    <t>keyCapL</t>
  </si>
  <si>
    <t>DB_PART_NO</t>
  </si>
  <si>
    <t>OS_PART_NAME</t>
  </si>
  <si>
    <t>fingerLength</t>
  </si>
  <si>
    <t>firstKnuckleWidth</t>
  </si>
  <si>
    <t>dX</t>
  </si>
  <si>
    <t>dY</t>
  </si>
  <si>
    <t>dZ</t>
  </si>
  <si>
    <t>angleToMidFinger</t>
  </si>
  <si>
    <t/>
  </si>
  <si>
    <t>part1</t>
  </si>
  <si>
    <t>indexFingerPath</t>
  </si>
  <si>
    <t>part2</t>
  </si>
  <si>
    <t>midFingerPath</t>
  </si>
  <si>
    <t>In red &amp; bold is the driving dimension.</t>
  </si>
  <si>
    <t>part3</t>
  </si>
  <si>
    <t>ringFingerPath</t>
  </si>
  <si>
    <t>part4</t>
  </si>
  <si>
    <t>littleFingerPath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</si>
</sst>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36"/>
  <sheetViews>
    <sheetView tabSelected="1" workbookViewId="0">
      <selection activeCell="G6" sqref="G6"/>
    </sheetView>
  </sheetViews>
  <sheetFormatPr defaultRowHeight="14.4" x14ac:dyDescent="0.3"/>
  <cols>
    <col min="1" max="1" width="25.33203125" customWidth="1"/>
    <col min="2" max="2" width="16.6640625" bestFit="1" customWidth="1"/>
    <col min="3" max="3" width="17.5546875" customWidth="1"/>
    <col min="4" max="4" width="12.44140625" bestFit="1" customWidth="1"/>
    <col min="5" max="6" width="14.5546875" bestFit="1" customWidth="1"/>
    <col min="7" max="7" width="14.44140625" bestFit="1" customWidth="1"/>
    <col min="8" max="8" width="12.44140625" bestFit="1" customWidth="1"/>
    <col min="9" max="9" width="9.33203125" bestFit="1" customWidth="1"/>
    <col min="11" max="11" width="7.21875" bestFit="1" customWidth="1"/>
    <col min="12" max="12" width="12.88671875" bestFit="1" customWidth="1"/>
    <col min="13" max="13" width="20.33203125" bestFit="1" customWidth="1"/>
    <col min="14" max="14" width="14.21875" bestFit="1" customWidth="1"/>
  </cols>
  <sheetData>
    <row r="4" spans="1:1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1:14" x14ac:dyDescent="0.3">
      <c r="A5" t="s">
        <v>14</v>
      </c>
      <c r="C5" t="s">
        <v>15</v>
      </c>
      <c r="H5" t="s">
        <v>16</v>
      </c>
      <c r="I5" t="e">
        <f>-H5</f>
        <v>#VALUE!</v>
      </c>
    </row>
    <row r="6" spans="1:14" x14ac:dyDescent="0.3">
      <c r="A6" t="s">
        <v>17</v>
      </c>
      <c r="C6" t="s">
        <v>18</v>
      </c>
      <c r="E6" t="s">
        <v>19</v>
      </c>
      <c r="F6" t="s">
        <v>20</v>
      </c>
      <c r="G6" t="e">
        <f>D8 / 2 + D7 + K6 / 2</f>
        <v>#VALUE!</v>
      </c>
      <c r="K6" t="s">
        <v>21</v>
      </c>
      <c r="M6">
        <v>30</v>
      </c>
      <c r="N6">
        <v>23</v>
      </c>
    </row>
    <row r="7" spans="1:14" x14ac:dyDescent="0.3">
      <c r="A7" t="s">
        <v>22</v>
      </c>
      <c r="B7" t="s">
        <v>23</v>
      </c>
      <c r="C7" t="s">
        <v>21</v>
      </c>
      <c r="D7" t="s">
        <v>18</v>
      </c>
      <c r="E7" t="s">
        <v>24</v>
      </c>
      <c r="F7" t="s">
        <v>25</v>
      </c>
      <c r="G7" t="e">
        <f>D8 / 2 + D7 / 2</f>
        <v>#VALUE!</v>
      </c>
      <c r="H7" t="s">
        <v>26</v>
      </c>
      <c r="J7" t="e">
        <f>J8 * H7 / H8</f>
        <v>#VALUE!</v>
      </c>
      <c r="L7" t="s">
        <v>27</v>
      </c>
      <c r="M7" t="s">
        <v>28</v>
      </c>
    </row>
    <row r="8" spans="1:14" x14ac:dyDescent="0.3">
      <c r="A8" t="s">
        <v>29</v>
      </c>
      <c r="C8" t="s">
        <v>30</v>
      </c>
      <c r="D8" t="s">
        <v>21</v>
      </c>
      <c r="E8" t="s">
        <v>31</v>
      </c>
      <c r="F8" t="s">
        <v>31</v>
      </c>
      <c r="G8">
        <v>0</v>
      </c>
      <c r="H8" t="s">
        <v>32</v>
      </c>
      <c r="J8">
        <v>1</v>
      </c>
      <c r="L8" t="s">
        <v>33</v>
      </c>
      <c r="M8" t="s">
        <v>34</v>
      </c>
    </row>
    <row r="9" spans="1:14" x14ac:dyDescent="0.3">
      <c r="A9" t="s">
        <v>35</v>
      </c>
      <c r="C9" t="s">
        <v>36</v>
      </c>
      <c r="D9" t="s">
        <v>36</v>
      </c>
      <c r="E9" t="s">
        <v>24</v>
      </c>
      <c r="F9" t="s">
        <v>25</v>
      </c>
      <c r="G9" t="e">
        <f>-D8 / 2 - D9 / 2</f>
        <v>#VALUE!</v>
      </c>
      <c r="H9" t="s">
        <v>37</v>
      </c>
      <c r="J9" t="e">
        <f>J8 / H8 * H9</f>
        <v>#VALUE!</v>
      </c>
      <c r="L9" t="s">
        <v>19</v>
      </c>
      <c r="M9" t="s">
        <v>38</v>
      </c>
    </row>
    <row r="10" spans="1:14" x14ac:dyDescent="0.3">
      <c r="A10" t="s">
        <v>39</v>
      </c>
      <c r="C10" t="s">
        <v>40</v>
      </c>
      <c r="D10" t="s">
        <v>21</v>
      </c>
      <c r="E10" t="s">
        <v>41</v>
      </c>
      <c r="F10" t="s">
        <v>42</v>
      </c>
      <c r="G10" t="e">
        <f>-D8 / 2 - D9 - D10 / 2</f>
        <v>#VALUE!</v>
      </c>
      <c r="H10" t="s">
        <v>15</v>
      </c>
      <c r="J10" t="e">
        <f>J8 / H8 * H10</f>
        <v>#VALUE!</v>
      </c>
      <c r="L10" t="s">
        <v>43</v>
      </c>
      <c r="M10" t="s">
        <v>44</v>
      </c>
    </row>
    <row r="11" spans="1:14" x14ac:dyDescent="0.3">
      <c r="A11" t="s">
        <v>45</v>
      </c>
      <c r="H11" t="s">
        <v>46</v>
      </c>
    </row>
    <row r="13" spans="1:14" x14ac:dyDescent="0.3"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54</v>
      </c>
    </row>
    <row r="14" spans="1:14" x14ac:dyDescent="0.3">
      <c r="B14" t="s">
        <v>55</v>
      </c>
      <c r="C14" t="e">
        <f>ATAN(B7 / 2 / H11) * 2</f>
        <v>#VALUE!</v>
      </c>
      <c r="D14" t="s">
        <v>31</v>
      </c>
      <c r="E14" t="e">
        <f>-F14 * TAN(C14)</f>
        <v>#VALUE!</v>
      </c>
      <c r="F14" t="e">
        <f>H11 * SIN(C14)</f>
        <v>#VALUE!</v>
      </c>
      <c r="G14" t="e">
        <f>M7 + C14</f>
        <v>#VALUE!</v>
      </c>
      <c r="H14" t="e">
        <f>E7 + D14</f>
        <v>#VALUE!</v>
      </c>
      <c r="I14" t="e">
        <f>F7 + E14</f>
        <v>#VALUE!</v>
      </c>
      <c r="J14" t="e">
        <f>G7 + F14</f>
        <v>#VALUE!</v>
      </c>
    </row>
    <row r="15" spans="1:14" x14ac:dyDescent="0.3">
      <c r="B15" t="s">
        <v>56</v>
      </c>
      <c r="C15" t="e">
        <f>C14 * 2</f>
        <v>#VALUE!</v>
      </c>
      <c r="D15" t="s">
        <v>31</v>
      </c>
      <c r="E15" t="e">
        <f>-F15 * TAN(C15)</f>
        <v>#VALUE!</v>
      </c>
      <c r="F15" t="e">
        <f>H11 * SIN(C15)</f>
        <v>#VALUE!</v>
      </c>
      <c r="G15" t="e">
        <f>M7 + C15</f>
        <v>#VALUE!</v>
      </c>
      <c r="H15" t="e">
        <f>E7 + D15</f>
        <v>#VALUE!</v>
      </c>
      <c r="I15" t="e">
        <f>F7 + E15</f>
        <v>#VALUE!</v>
      </c>
      <c r="J15" t="e">
        <f>G7 + F15</f>
        <v>#VALUE!</v>
      </c>
    </row>
    <row r="20" spans="1:11" x14ac:dyDescent="0.3"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62</v>
      </c>
    </row>
    <row r="21" spans="1:11" x14ac:dyDescent="0.3">
      <c r="A21" t="s">
        <v>63</v>
      </c>
    </row>
    <row r="22" spans="1:11" x14ac:dyDescent="0.3">
      <c r="A22" t="s">
        <v>64</v>
      </c>
      <c r="C22" t="s">
        <v>65</v>
      </c>
      <c r="D22" t="s">
        <v>65</v>
      </c>
      <c r="G22" t="s">
        <v>23</v>
      </c>
    </row>
    <row r="24" spans="1:11" x14ac:dyDescent="0.3">
      <c r="A24" t="s">
        <v>66</v>
      </c>
      <c r="C24" t="s">
        <v>65</v>
      </c>
      <c r="D24" t="s">
        <v>65</v>
      </c>
    </row>
    <row r="32" spans="1:11" x14ac:dyDescent="0.3">
      <c r="A32" s="3" t="s">
        <v>67</v>
      </c>
      <c r="B32" s="3" t="s">
        <v>68</v>
      </c>
      <c r="C32" s="3" t="s">
        <v>69</v>
      </c>
      <c r="D32" s="3" t="s">
        <v>70</v>
      </c>
      <c r="E32" s="3" t="s">
        <v>71</v>
      </c>
      <c r="F32" s="3" t="s">
        <v>72</v>
      </c>
      <c r="G32" s="3" t="s">
        <v>73</v>
      </c>
      <c r="H32" s="3" t="s">
        <v>74</v>
      </c>
      <c r="I32" s="1"/>
      <c r="J32" s="1"/>
      <c r="K32" s="4" t="s">
        <v>75</v>
      </c>
    </row>
    <row r="33" spans="1:11" x14ac:dyDescent="0.3">
      <c r="A33" s="4" t="s">
        <v>76</v>
      </c>
      <c r="B33" s="2" t="s">
        <v>77</v>
      </c>
      <c r="C33" s="2">
        <v>91</v>
      </c>
      <c r="D33" s="2">
        <v>16</v>
      </c>
      <c r="E33" s="2">
        <v>4.3999999999999995</v>
      </c>
      <c r="F33" s="2">
        <v>-1.3</v>
      </c>
      <c r="G33" s="2">
        <v>24.2</v>
      </c>
      <c r="H33" s="2">
        <v>7.5</v>
      </c>
      <c r="I33" s="1"/>
      <c r="J33" s="1"/>
      <c r="K33" s="1"/>
    </row>
    <row r="34" spans="1:11" x14ac:dyDescent="0.3">
      <c r="A34" s="2" t="s">
        <v>78</v>
      </c>
      <c r="B34" s="2" t="s">
        <v>79</v>
      </c>
      <c r="C34" s="5">
        <v>100</v>
      </c>
      <c r="D34" s="2">
        <v>15.5</v>
      </c>
      <c r="E34" s="2">
        <v>0</v>
      </c>
      <c r="F34" s="2">
        <v>0</v>
      </c>
      <c r="G34" s="2">
        <v>0</v>
      </c>
      <c r="H34" s="2">
        <v>0</v>
      </c>
      <c r="I34" s="1"/>
      <c r="J34" s="5" t="s">
        <v>80</v>
      </c>
      <c r="K34" s="1"/>
    </row>
    <row r="35" spans="1:11" x14ac:dyDescent="0.3">
      <c r="A35" s="2" t="s">
        <v>81</v>
      </c>
      <c r="B35" s="2" t="s">
        <v>82</v>
      </c>
      <c r="C35" s="2">
        <v>96</v>
      </c>
      <c r="D35" s="2">
        <v>14.6</v>
      </c>
      <c r="E35" s="2">
        <v>4.3999999999999995</v>
      </c>
      <c r="F35" s="2">
        <v>-1.38</v>
      </c>
      <c r="G35" s="2">
        <v>-17.5</v>
      </c>
      <c r="H35" s="2">
        <v>4.5</v>
      </c>
      <c r="I35" s="1"/>
      <c r="J35" s="1"/>
      <c r="K35" s="1"/>
    </row>
    <row r="36" spans="1:11" x14ac:dyDescent="0.3">
      <c r="A36" s="2" t="s">
        <v>83</v>
      </c>
      <c r="B36" s="2" t="s">
        <v>84</v>
      </c>
      <c r="C36" s="2">
        <v>76</v>
      </c>
      <c r="D36" s="2">
        <v>13.3</v>
      </c>
      <c r="E36" s="2">
        <v>5.5</v>
      </c>
      <c r="F36" s="2">
        <v>-2.7</v>
      </c>
      <c r="G36" s="2">
        <v>-33</v>
      </c>
      <c r="H36" s="2">
        <v>8.5</v>
      </c>
      <c r="I36" s="1"/>
      <c r="J36" s="1"/>
      <c r="K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2020-05-08T11:59:37Z</dcterms:modified>
</cp:coreProperties>
</file>