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smineshin/Desktop/"/>
    </mc:Choice>
  </mc:AlternateContent>
  <xr:revisionPtr revIDLastSave="0" documentId="13_ncr:1_{DDDC7964-7FDE-3449-A744-83B6101E5679}" xr6:coauthVersionLast="45" xr6:coauthVersionMax="45" xr10:uidLastSave="{00000000-0000-0000-0000-000000000000}"/>
  <bookViews>
    <workbookView xWindow="680" yWindow="860" windowWidth="28800" windowHeight="12560" activeTab="5" xr2:uid="{00000000-000D-0000-FFFF-FFFF00000000}"/>
  </bookViews>
  <sheets>
    <sheet name="Sheet1" sheetId="1" r:id="rId1"/>
    <sheet name="Pivot1" sheetId="3" r:id="rId2"/>
    <sheet name="Pivot2" sheetId="5" r:id="rId3"/>
    <sheet name="Pivot3" sheetId="6" r:id="rId4"/>
    <sheet name="Bonus " sheetId="7" r:id="rId5"/>
    <sheet name="Bonus Stats Analysis" sheetId="8" r:id="rId6"/>
  </sheets>
  <definedNames>
    <definedName name="_xlnm._FilterDatabase" localSheetId="0" hidden="1">Sheet1!$M$1:$M$4115</definedName>
  </definedName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8" l="1"/>
  <c r="H14" i="8"/>
  <c r="H6" i="8"/>
  <c r="H5" i="8"/>
  <c r="H13" i="8" l="1"/>
  <c r="H12" i="8"/>
  <c r="H11" i="8"/>
  <c r="H10" i="8"/>
  <c r="H4" i="8"/>
  <c r="H3" i="8"/>
  <c r="H2" i="8"/>
  <c r="H1" i="8"/>
  <c r="D13" i="7"/>
  <c r="C13" i="7"/>
  <c r="B13" i="7"/>
  <c r="D12" i="7"/>
  <c r="C12" i="7"/>
  <c r="B12" i="7"/>
  <c r="D11" i="7"/>
  <c r="C11" i="7"/>
  <c r="B11" i="7"/>
  <c r="D10" i="7"/>
  <c r="C10" i="7"/>
  <c r="D9" i="7"/>
  <c r="C9" i="7"/>
  <c r="B9" i="7"/>
  <c r="D8" i="7"/>
  <c r="C8" i="7"/>
  <c r="D7" i="7"/>
  <c r="C7" i="7"/>
  <c r="B7" i="7"/>
  <c r="D6" i="7"/>
  <c r="C6" i="7"/>
  <c r="B6" i="7"/>
  <c r="D5" i="7"/>
  <c r="C5" i="7"/>
  <c r="D4" i="7"/>
  <c r="C4" i="7"/>
  <c r="D3" i="7"/>
  <c r="C3" i="7"/>
  <c r="D2" i="7"/>
  <c r="C2" i="7"/>
  <c r="B10" i="7"/>
  <c r="B8" i="7"/>
  <c r="B5" i="7"/>
  <c r="B4" i="7"/>
  <c r="B3" i="7"/>
  <c r="B2" i="7"/>
  <c r="E2" i="7" l="1"/>
  <c r="H2" i="7" s="1"/>
  <c r="E10" i="7"/>
  <c r="G10" i="7" s="1"/>
  <c r="E6" i="7"/>
  <c r="G6" i="7" s="1"/>
  <c r="E13" i="7"/>
  <c r="H13" i="7" s="1"/>
  <c r="E9" i="7"/>
  <c r="F9" i="7" s="1"/>
  <c r="E5" i="7"/>
  <c r="H5" i="7" s="1"/>
  <c r="E12" i="7"/>
  <c r="H12" i="7" s="1"/>
  <c r="E8" i="7"/>
  <c r="F8" i="7" s="1"/>
  <c r="E4" i="7"/>
  <c r="H4" i="7" s="1"/>
  <c r="E11" i="7"/>
  <c r="G11" i="7" s="1"/>
  <c r="E7" i="7"/>
  <c r="H7" i="7" s="1"/>
  <c r="E3" i="7"/>
  <c r="H3" i="7" s="1"/>
  <c r="S5" i="1"/>
  <c r="F2" i="7" l="1"/>
  <c r="G7" i="7"/>
  <c r="F10" i="7"/>
  <c r="F5" i="7"/>
  <c r="F4" i="7"/>
  <c r="F11" i="7"/>
  <c r="H8" i="7"/>
  <c r="F12" i="7"/>
  <c r="F6" i="7"/>
  <c r="H9" i="7"/>
  <c r="G12" i="7"/>
  <c r="F13" i="7"/>
  <c r="F7" i="7"/>
  <c r="F3" i="7"/>
  <c r="G5" i="7"/>
  <c r="G13" i="7"/>
  <c r="G8" i="7"/>
  <c r="H10" i="7"/>
  <c r="G4" i="7"/>
  <c r="H6" i="7"/>
  <c r="G9" i="7"/>
  <c r="H11" i="7"/>
  <c r="G2" i="7"/>
  <c r="G3" i="7"/>
  <c r="S3" i="1"/>
  <c r="S4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<sst xmlns="http://schemas.openxmlformats.org/spreadsheetml/2006/main" count="36785" uniqueCount="8420">
  <si>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</si>
  <si>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</si>
  <si>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</si>
  <si>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</si>
  <si>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</si>
  <si>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</si>
  <si>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</si>
  <si>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</si>
  <si>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</si>
  <si>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</si>
  <si>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</si>
  <si>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</si>
  <si>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</si>
  <si>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</si>
  <si>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</si>
  <si>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</si>
  <si>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</si>
  <si>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</si>
  <si>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</si>
  <si>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</si>
  <si>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</si>
  <si>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</si>
  <si>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</si>
  <si>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</si>
  <si>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</si>
  <si>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</si>
  <si>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</si>
  <si>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</si>
  <si>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</si>
  <si>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</si>
  <si>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</si>
  <si>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</si>
  <si>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</si>
  <si>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</si>
  <si>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</si>
  <si>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</si>
  <si>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</si>
  <si>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</si>
  <si>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</si>
  <si>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</si>
  <si>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</si>
  <si>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</si>
  <si>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</si>
  <si>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</si>
  <si>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</si>
  <si>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</si>
  <si>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</si>
  <si>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</si>
  <si>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</si>
  <si>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</si>
  <si>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</si>
  <si>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</si>
  <si>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</si>
  <si>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</si>
  <si>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</si>
  <si>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</si>
  <si>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</si>
  <si>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</si>
  <si>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</si>
  <si>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</si>
  <si>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</si>
  <si>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</si>
  <si>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</si>
  <si>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</si>
  <si>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</si>
  <si>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</si>
  <si>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</si>
  <si>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</si>
  <si>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</si>
  <si>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</si>
  <si>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</si>
  <si>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</si>
  <si>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</si>
  <si>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</si>
  <si>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</si>
  <si>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</si>
  <si>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</si>
  <si>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</si>
  <si>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</si>
  <si>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</si>
  <si>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</si>
  <si>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</si>
  <si>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</si>
  <si>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</si>
  <si>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</si>
  <si>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</si>
  <si>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</si>
  <si>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</si>
  <si>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</si>
  <si>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</si>
  <si>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</si>
  <si>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</si>
  <si>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</si>
  <si>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</si>
  <si>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</si>
  <si>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</si>
  <si>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</si>
  <si>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</si>
  <si>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</si>
  <si>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</si>
  <si>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</si>
  <si>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</si>
  <si>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</si>
  <si>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</si>
  <si>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</si>
  <si>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</si>
  <si>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</si>
  <si>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</si>
  <si>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</si>
  <si>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</si>
  <si>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</si>
  <si>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</si>
  <si>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</si>
  <si>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</si>
  <si>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</si>
  <si>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</si>
  <si>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</si>
  <si>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</si>
  <si>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</si>
  <si>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</si>
  <si>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</si>
  <si>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</si>
  <si>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</si>
  <si>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</si>
  <si>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</si>
  <si>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</si>
  <si>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</si>
  <si>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</si>
  <si>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</si>
  <si>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</si>
  <si>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</si>
  <si>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</si>
  <si>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</si>
  <si>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</si>
  <si>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</si>
  <si>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</si>
  <si>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</si>
  <si>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</si>
  <si>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</si>
  <si>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</si>
  <si>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</si>
  <si>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</si>
  <si>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</si>
  <si>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</si>
  <si>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</si>
  <si>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</si>
  <si>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</si>
  <si>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</si>
  <si>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</si>
  <si>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</si>
  <si>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</si>
  <si>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</si>
  <si>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</si>
  <si>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</si>
  <si>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</si>
  <si>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</si>
  <si>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</si>
  <si>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</si>
  <si>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</si>
  <si>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</si>
  <si>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</si>
  <si>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</si>
  <si>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</si>
  <si>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</si>
  <si>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</si>
  <si>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</si>
  <si>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</si>
  <si>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</si>
  <si>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</si>
  <si>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</si>
  <si>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</si>
  <si>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</si>
  <si>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</si>
  <si>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</si>
  <si>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</si>
  <si>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</si>
  <si>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</si>
  <si>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</si>
  <si>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</si>
  <si>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</si>
  <si>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</si>
  <si>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</si>
  <si>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</si>
  <si>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</si>
  <si>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</si>
  <si>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</si>
  <si>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</si>
  <si>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</si>
  <si>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</si>
  <si>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</si>
  <si>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</si>
  <si>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</si>
  <si>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</si>
  <si>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</si>
  <si>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</si>
  <si>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</si>
  <si>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</si>
  <si>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</si>
  <si>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</si>
  <si>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</si>
  <si>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</si>
  <si>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</si>
  <si>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</si>
  <si>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</si>
  <si>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</si>
  <si>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</si>
  <si>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</si>
  <si>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</si>
  <si>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</si>
  <si>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</si>
  <si>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</si>
  <si>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</si>
  <si>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</si>
  <si>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</si>
  <si>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</si>
  <si>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</si>
  <si>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</si>
  <si>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</si>
  <si>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</si>
  <si>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</si>
  <si>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</si>
  <si>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</si>
  <si>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</si>
  <si>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</si>
  <si>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</si>
  <si>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</si>
  <si>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</si>
  <si>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</si>
  <si>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</si>
  <si>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</si>
  <si>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</si>
  <si>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</si>
  <si>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</si>
  <si>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</si>
  <si>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</si>
  <si>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</si>
  <si>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</si>
  <si>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</si>
  <si>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</si>
  <si>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</si>
  <si>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</si>
  <si>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</si>
  <si>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</si>
  <si>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</si>
  <si>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</si>
  <si>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</si>
  <si>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</si>
  <si>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</si>
  <si>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</si>
  <si>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</si>
  <si>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</si>
  <si>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</si>
  <si>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</si>
  <si>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</si>
  <si>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</si>
  <si>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</si>
  <si>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</si>
  <si>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</si>
  <si>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</si>
  <si>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</si>
  <si>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</si>
  <si>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</si>
  <si>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</si>
  <si>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</si>
  <si>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</si>
  <si>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</si>
  <si>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</si>
  <si>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</si>
  <si>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</si>
  <si>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</si>
  <si>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</si>
  <si>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</si>
  <si>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</si>
  <si>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</si>
  <si>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</si>
  <si>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</si>
  <si>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</si>
  <si>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</si>
  <si>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</si>
  <si>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</si>
  <si>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</si>
  <si>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</si>
  <si>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</si>
  <si>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</si>
  <si>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</si>
  <si>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</si>
  <si>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</si>
  <si>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</si>
  <si>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</si>
  <si>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</si>
  <si>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</si>
  <si>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</si>
  <si>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</si>
  <si>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</si>
  <si>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</si>
  <si>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</si>
  <si>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</si>
  <si>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</si>
  <si>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</si>
  <si>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</si>
  <si>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</si>
  <si>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</si>
  <si>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</si>
  <si>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</si>
  <si>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</si>
  <si>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</si>
  <si>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</si>
  <si>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</si>
  <si>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</si>
  <si>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</si>
  <si>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</si>
  <si>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</si>
  <si>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</si>
  <si>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</si>
  <si>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</si>
  <si>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</si>
  <si>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</si>
  <si>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</si>
  <si>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</si>
  <si>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</si>
  <si>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</si>
  <si>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</si>
  <si>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</si>
  <si>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</si>
  <si>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</si>
  <si>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</si>
  <si>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</si>
  <si>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</si>
  <si>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</si>
  <si>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</si>
  <si>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</si>
  <si>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</si>
  <si>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</si>
  <si>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</si>
  <si>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</si>
  <si>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</si>
  <si>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</si>
  <si>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</si>
  <si>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</si>
  <si>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</si>
  <si>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</si>
  <si>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</si>
  <si>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</si>
  <si>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</si>
  <si>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</si>
  <si>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</si>
  <si>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</si>
  <si>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</si>
  <si>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</si>
  <si>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</si>
  <si>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</si>
  <si>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</si>
  <si>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</si>
  <si>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</si>
  <si>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</si>
  <si>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</si>
  <si>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</si>
  <si>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</si>
  <si>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</si>
  <si>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</si>
  <si>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</si>
  <si>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</si>
  <si>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</si>
  <si>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</si>
  <si>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</si>
  <si>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</si>
  <si>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</si>
  <si>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</si>
  <si>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</si>
  <si>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</si>
  <si>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</si>
  <si>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</si>
  <si>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</si>
  <si>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</si>
  <si>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</si>
  <si>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</si>
  <si>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</si>
  <si>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</si>
  <si>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</si>
  <si>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</si>
  <si>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</si>
  <si>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</si>
  <si>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</si>
  <si>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</si>
  <si>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</si>
  <si>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</si>
  <si>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</si>
  <si>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</si>
  <si>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</si>
  <si>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</si>
  <si>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</si>
  <si>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</si>
  <si>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</si>
  <si>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</si>
  <si>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</si>
  <si>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</si>
  <si>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</si>
  <si>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</si>
  <si>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</si>
  <si>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</si>
  <si>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</si>
  <si>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</si>
  <si>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</si>
  <si>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</si>
  <si>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</si>
  <si>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</si>
  <si>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</si>
  <si>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</si>
  <si>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</si>
  <si>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</si>
  <si>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</si>
  <si>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</si>
  <si>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</si>
  <si>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</si>
  <si>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</si>
  <si>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</si>
  <si>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</si>
  <si>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</si>
  <si>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</si>
  <si>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</si>
  <si>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</si>
  <si>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</si>
  <si>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</si>
  <si>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</si>
  <si>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</si>
  <si>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</si>
  <si>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</si>
  <si>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</si>
  <si>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</si>
  <si>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</si>
  <si>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</si>
  <si>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</si>
  <si>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</si>
  <si>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</si>
  <si>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</si>
  <si>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</si>
  <si>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</si>
  <si>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</si>
  <si>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</si>
  <si>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</si>
  <si>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</si>
  <si>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</si>
  <si>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</si>
  <si>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</si>
  <si>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</si>
  <si>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</si>
  <si>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</si>
  <si>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</si>
  <si>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</si>
  <si>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</si>
  <si>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</si>
  <si>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</si>
  <si>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</si>
  <si>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</si>
  <si>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</si>
  <si>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</si>
  <si>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</si>
  <si>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</si>
  <si>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</si>
  <si>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</si>
  <si>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</si>
  <si>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</si>
  <si>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</si>
  <si>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</si>
  <si>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</si>
  <si>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</si>
  <si>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</si>
  <si>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</si>
  <si>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</si>
  <si>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</si>
  <si>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</si>
  <si>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</si>
  <si>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</si>
  <si>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</si>
  <si>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</si>
  <si>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</si>
  <si>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</si>
  <si>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</si>
  <si>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</si>
  <si>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</si>
  <si>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</si>
  <si>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</si>
  <si>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</si>
  <si>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</si>
  <si>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</si>
  <si>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</si>
  <si>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</si>
  <si>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</si>
  <si>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</si>
  <si>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</si>
  <si>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</si>
  <si>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</si>
  <si>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</si>
  <si>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</si>
  <si>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</si>
  <si>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</si>
  <si>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</si>
  <si>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</si>
  <si>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</si>
  <si>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</si>
  <si>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</si>
  <si>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</si>
  <si>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</si>
  <si>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</si>
  <si>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</si>
  <si>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</si>
  <si>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</si>
  <si>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</si>
  <si>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</si>
  <si>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</si>
  <si>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</si>
  <si>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</si>
  <si>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</si>
  <si>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</si>
  <si>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</si>
  <si>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</si>
  <si>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</si>
  <si>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</si>
  <si>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</si>
  <si>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</si>
  <si>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</si>
  <si>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</si>
  <si>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</si>
  <si>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</si>
  <si>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</si>
  <si>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</si>
  <si>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</si>
  <si>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</si>
  <si>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</si>
  <si>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</si>
  <si>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</si>
  <si>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</si>
  <si>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</si>
  <si>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</si>
  <si>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</si>
  <si>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</si>
  <si>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</si>
  <si>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</si>
  <si>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</si>
  <si>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</si>
  <si>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</si>
  <si>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</si>
  <si>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</si>
  <si>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</si>
  <si>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</si>
  <si>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</si>
  <si>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</si>
  <si>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</si>
  <si>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</si>
  <si>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</si>
  <si>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</si>
  <si>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</si>
  <si>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</si>
  <si>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</si>
  <si>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</si>
  <si>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</si>
  <si>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</si>
  <si>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</si>
  <si>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</si>
  <si>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</si>
  <si>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</si>
  <si>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</si>
  <si>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</si>
  <si>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</si>
  <si>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</si>
  <si>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</si>
  <si>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</si>
  <si>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</si>
  <si>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</si>
  <si>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</si>
  <si>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</si>
  <si>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</si>
  <si>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</si>
  <si>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</si>
  <si>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</si>
  <si>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</si>
  <si>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</si>
  <si>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</si>
  <si>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</si>
  <si>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</si>
  <si>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</si>
  <si>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</si>
  <si>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</si>
  <si>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</si>
  <si>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</si>
  <si>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</si>
  <si>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</si>
  <si>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</si>
  <si>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</si>
  <si>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</si>
  <si>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</si>
  <si>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</si>
  <si>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</si>
  <si>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</si>
  <si>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</si>
  <si>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</si>
  <si>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</si>
  <si>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</si>
  <si>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</si>
  <si>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</si>
  <si>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</si>
  <si>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</si>
  <si>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</si>
  <si>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</si>
  <si>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</si>
  <si>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</si>
  <si>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</si>
  <si>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</si>
  <si>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</si>
  <si>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</si>
  <si>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</si>
  <si>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</si>
  <si>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</si>
  <si>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</si>
  <si>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</si>
  <si>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</si>
  <si>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</si>
  <si>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</si>
  <si>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</si>
  <si>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</si>
  <si>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</si>
  <si>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</si>
  <si>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</si>
  <si>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</si>
  <si>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</si>
  <si>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</si>
  <si>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</si>
  <si>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</si>
  <si>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</si>
  <si>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</si>
  <si>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</si>
  <si>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</si>
  <si>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</si>
  <si>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</si>
  <si>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</si>
  <si>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</si>
  <si>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</si>
  <si>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</si>
  <si>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</si>
  <si>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</si>
  <si>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</si>
  <si>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</si>
  <si>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</si>
  <si>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</si>
  <si>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</si>
  <si>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</si>
  <si>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</si>
  <si>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</si>
  <si>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</si>
  <si>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</si>
  <si>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</si>
  <si>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</si>
  <si>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</si>
  <si>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</si>
  <si>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</si>
  <si>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</si>
  <si>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</si>
  <si>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</si>
  <si>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</si>
  <si>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</si>
  <si>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</si>
  <si>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</si>
  <si>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</si>
  <si>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</si>
  <si>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</si>
  <si>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</si>
  <si>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</si>
  <si>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</si>
  <si>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</si>
  <si>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</si>
  <si>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</si>
  <si>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</si>
  <si>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</si>
  <si>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</si>
  <si>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</si>
  <si>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</si>
  <si>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</si>
  <si>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</si>
  <si>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</si>
  <si>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</si>
  <si>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</si>
  <si>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</si>
  <si>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</si>
  <si>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</si>
  <si>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</si>
  <si>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</si>
  <si>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</si>
  <si>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</si>
  <si>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</si>
  <si>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</si>
  <si>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</si>
  <si>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</si>
  <si>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</si>
  <si>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</si>
  <si>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</si>
  <si>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</si>
  <si>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</si>
  <si>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</si>
  <si>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</si>
  <si>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</si>
  <si>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</si>
  <si>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</si>
  <si>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</si>
  <si>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</si>
  <si>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</si>
  <si>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</si>
  <si>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</si>
  <si>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</si>
  <si>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</si>
  <si>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</si>
  <si>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</si>
  <si>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</si>
  <si>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</si>
  <si>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</si>
  <si>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</si>
  <si>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</si>
  <si>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</si>
  <si>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</si>
  <si>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</si>
  <si>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</si>
  <si>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</si>
  <si>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</si>
  <si>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</si>
  <si>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</si>
  <si>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</si>
  <si>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</si>
  <si>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</si>
  <si>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</si>
  <si>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</si>
  <si>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</si>
  <si>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</si>
  <si>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</si>
  <si>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</si>
  <si>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</si>
  <si>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</si>
  <si>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</si>
  <si>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</si>
  <si>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</si>
  <si>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</si>
  <si>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</si>
  <si>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</si>
  <si>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</si>
  <si>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</si>
  <si>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</si>
  <si>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</si>
  <si>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</si>
  <si>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</si>
  <si>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</si>
  <si>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</si>
  <si>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</si>
  <si>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</si>
  <si>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</si>
  <si>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</si>
  <si>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</si>
  <si>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</si>
  <si>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</si>
  <si>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</si>
  <si>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</si>
  <si>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</si>
  <si>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</si>
  <si>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</si>
  <si>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</si>
  <si>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</si>
  <si>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</si>
  <si>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</si>
  <si>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</si>
  <si>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</si>
  <si>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</si>
  <si>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</si>
  <si>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</si>
  <si>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</si>
  <si>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</si>
  <si>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</si>
  <si>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</si>
  <si>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</si>
  <si>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</si>
  <si>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</si>
  <si>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</si>
  <si>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</si>
  <si>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</si>
  <si>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</si>
  <si>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</si>
  <si>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</si>
  <si>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</si>
  <si>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</si>
  <si>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</si>
  <si>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</si>
  <si>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</si>
  <si>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</si>
  <si>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</si>
  <si>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</si>
  <si>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</si>
  <si>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</si>
  <si>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</si>
  <si>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</si>
  <si>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</si>
  <si>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</si>
  <si>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</si>
  <si>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</si>
  <si>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</si>
  <si>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</si>
  <si>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</si>
  <si>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</si>
  <si>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</si>
  <si>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</si>
  <si>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</si>
  <si>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</si>
  <si>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</si>
  <si>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</si>
  <si>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</si>
  <si>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</si>
  <si>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</si>
  <si>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</si>
  <si>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</si>
  <si>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</si>
  <si>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</si>
  <si>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</si>
  <si>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</si>
  <si>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</si>
  <si>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</si>
  <si>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</si>
  <si>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</si>
  <si>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</si>
  <si>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</si>
  <si>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</si>
  <si>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</si>
  <si>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</si>
  <si>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</si>
  <si>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</si>
  <si>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</si>
  <si>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</si>
  <si>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</si>
  <si>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</si>
  <si>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</si>
  <si>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</si>
  <si>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</si>
  <si>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</si>
  <si>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</si>
  <si>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</si>
  <si>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</si>
  <si>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</si>
  <si>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</si>
  <si>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</si>
  <si>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</si>
  <si>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</si>
  <si>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</si>
  <si>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</si>
  <si>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</si>
  <si>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</si>
  <si>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</si>
  <si>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</si>
  <si>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</si>
  <si>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</si>
  <si>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</si>
  <si>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</si>
  <si>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</si>
  <si>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</si>
  <si>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</si>
  <si>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</si>
  <si>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</si>
  <si>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</si>
  <si>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</si>
  <si>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</si>
  <si>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</si>
  <si>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</si>
  <si>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</si>
  <si>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</si>
  <si>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</si>
  <si>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</si>
  <si>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</si>
  <si>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</si>
  <si>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</si>
  <si>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</si>
  <si>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</si>
  <si>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</si>
  <si>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</si>
  <si>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</si>
  <si>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</si>
  <si>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</si>
  <si>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</si>
  <si>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</si>
  <si>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</si>
  <si>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</si>
  <si>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</si>
  <si>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</si>
  <si>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</si>
  <si>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</si>
  <si>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</si>
  <si>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</si>
  <si>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</si>
  <si>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</si>
  <si>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</si>
  <si>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</si>
  <si>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</si>
  <si>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</si>
  <si>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</si>
  <si>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</si>
  <si>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</si>
  <si>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</si>
  <si>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</si>
  <si>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</si>
  <si>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</si>
  <si>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</si>
  <si>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</si>
  <si>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</si>
  <si>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</si>
  <si>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</si>
  <si>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</si>
  <si>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</si>
  <si>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</si>
  <si>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</si>
  <si>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</si>
  <si>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</si>
  <si>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</si>
  <si>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</si>
  <si>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</si>
  <si>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</si>
  <si>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</si>
  <si>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</si>
  <si>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</si>
  <si>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</si>
  <si>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</si>
  <si>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</si>
  <si>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</si>
  <si>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</si>
  <si>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</si>
  <si>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</si>
  <si>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</si>
  <si>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</si>
  <si>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</si>
  <si>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</si>
  <si>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</si>
  <si>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</si>
  <si>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</si>
  <si>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</si>
  <si>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</si>
  <si>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</si>
  <si>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</si>
  <si>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</si>
  <si>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</si>
  <si>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</si>
  <si>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</si>
  <si>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</si>
  <si>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</si>
  <si>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</si>
  <si>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</si>
  <si>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</si>
  <si>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</si>
  <si>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</si>
  <si>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</si>
  <si>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</si>
  <si>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</si>
  <si>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</si>
  <si>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</si>
  <si>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</si>
  <si>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</si>
  <si>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</si>
  <si>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</si>
  <si>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</si>
  <si>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</si>
  <si>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</si>
  <si>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</si>
  <si>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</si>
  <si>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</si>
  <si>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</si>
  <si>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</si>
  <si>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</si>
  <si>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</si>
  <si>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</si>
  <si>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</si>
  <si>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</si>
  <si>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</si>
  <si>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</si>
  <si>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</si>
  <si>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</si>
  <si>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</si>
  <si>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</si>
  <si>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</si>
  <si>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</si>
  <si>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</si>
  <si>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</si>
  <si>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</si>
  <si>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</si>
  <si>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</si>
  <si>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</si>
  <si>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</si>
  <si>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</si>
  <si>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</si>
  <si>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</si>
  <si>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</si>
  <si>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</si>
  <si>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</si>
  <si>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</si>
  <si>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</si>
  <si>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</si>
  <si>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</si>
  <si>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</si>
  <si>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</si>
  <si>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</si>
  <si>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</si>
  <si>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</si>
  <si>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</si>
  <si>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</si>
  <si>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</si>
  <si>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</si>
  <si>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</si>
  <si>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</si>
  <si>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</si>
  <si>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</si>
  <si>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</si>
  <si>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</si>
  <si>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</si>
  <si>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</si>
  <si>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</si>
  <si>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</si>
  <si>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</si>
  <si>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</si>
  <si>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</si>
  <si>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</si>
  <si>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</si>
  <si>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</si>
  <si>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</si>
  <si>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</si>
  <si>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</si>
  <si>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</si>
  <si>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</si>
  <si>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</si>
  <si>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</si>
  <si>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</si>
  <si>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</si>
  <si>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</si>
  <si>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</si>
  <si>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</si>
  <si>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</si>
  <si>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</si>
  <si>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</si>
  <si>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</si>
  <si>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</si>
  <si>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</si>
  <si>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</si>
  <si>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</si>
  <si>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</si>
  <si>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</si>
  <si>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</si>
  <si>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</si>
  <si>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</si>
  <si>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</si>
  <si>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</si>
  <si>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</si>
  <si>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</si>
  <si>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</si>
  <si>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</si>
  <si>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</si>
  <si>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</si>
  <si>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</si>
  <si>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</si>
  <si>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</si>
  <si>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</si>
  <si>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</si>
  <si>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</si>
  <si>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</si>
  <si>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</si>
  <si>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</si>
  <si>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</si>
  <si>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</si>
  <si>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</si>
  <si>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</si>
  <si>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</si>
  <si>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</si>
  <si>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</si>
  <si>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</si>
  <si>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</si>
  <si>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</si>
  <si>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</si>
  <si>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</si>
  <si>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</si>
  <si>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</si>
  <si>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</si>
  <si>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</si>
  <si>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</si>
  <si>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</si>
  <si>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</si>
  <si>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</si>
  <si>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</si>
  <si>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</si>
  <si>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</si>
  <si>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</si>
  <si>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</si>
  <si>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</si>
  <si>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</si>
  <si>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</si>
  <si>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</si>
  <si>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</si>
  <si>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</si>
  <si>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</si>
  <si>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</si>
  <si>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</si>
  <si>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</si>
  <si>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</si>
  <si>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</si>
  <si>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</si>
  <si>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</si>
  <si>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</si>
  <si>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</si>
  <si>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</si>
  <si>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</si>
  <si>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</si>
  <si>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</si>
  <si>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</si>
  <si>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</si>
  <si>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</si>
  <si>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</si>
  <si>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</si>
  <si>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</si>
  <si>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</si>
  <si>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</si>
  <si>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</si>
  <si>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</si>
  <si>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</si>
  <si>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</si>
  <si>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</si>
  <si>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</si>
  <si>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</si>
  <si>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</si>
  <si>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</si>
  <si>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</si>
  <si>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</si>
  <si>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</si>
  <si>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</si>
  <si>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</si>
  <si>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</si>
  <si>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</si>
  <si>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</si>
  <si>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</si>
  <si>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</si>
  <si>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</si>
  <si>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</si>
  <si>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</si>
  <si>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</si>
  <si>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</si>
  <si>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</si>
  <si>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</si>
  <si>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</si>
  <si>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</si>
  <si>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</si>
  <si>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</si>
  <si>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</si>
  <si>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</si>
  <si>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</si>
  <si>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</si>
  <si>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</si>
  <si>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</si>
  <si>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</si>
  <si>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</si>
  <si>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</si>
  <si>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</si>
  <si>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</si>
  <si>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</si>
  <si>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</si>
  <si>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</si>
  <si>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</si>
  <si>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</si>
  <si>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</si>
  <si>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</si>
  <si>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</si>
  <si>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</si>
  <si>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</si>
  <si>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</si>
  <si>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</si>
  <si>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</si>
  <si>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</si>
  <si>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</si>
  <si>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</si>
  <si>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</si>
  <si>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</si>
  <si>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</si>
  <si>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</si>
  <si>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</si>
  <si>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</si>
  <si>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</si>
  <si>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</si>
  <si>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</si>
  <si>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</si>
  <si>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</si>
  <si>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</si>
  <si>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</si>
  <si>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</si>
  <si>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</si>
  <si>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</si>
  <si>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</si>
  <si>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</si>
  <si>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</si>
  <si>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</si>
  <si>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</si>
  <si>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</si>
  <si>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</si>
  <si>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</si>
  <si>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</si>
  <si>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</si>
  <si>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</si>
  <si>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</si>
  <si>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</si>
  <si>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</si>
  <si>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</si>
  <si>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</si>
  <si>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</si>
  <si>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</si>
  <si>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</si>
  <si>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</si>
  <si>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</si>
  <si>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</si>
  <si>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</si>
  <si>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</si>
  <si>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</si>
  <si>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</si>
  <si>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</si>
  <si>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</si>
  <si>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</si>
  <si>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</si>
  <si>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</si>
  <si>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</si>
  <si>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</si>
  <si>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</si>
  <si>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</si>
  <si>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</si>
  <si>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</si>
  <si>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</si>
  <si>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</si>
  <si>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</si>
  <si>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</si>
  <si>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</si>
  <si>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</si>
  <si>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</si>
  <si>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</si>
  <si>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</si>
  <si>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</si>
  <si>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</si>
  <si>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</si>
  <si>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</si>
  <si>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</si>
  <si>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</si>
  <si>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</si>
  <si>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</si>
  <si>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</si>
  <si>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</si>
  <si>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</si>
  <si>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</si>
  <si>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</si>
  <si>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</si>
  <si>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</si>
  <si>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</si>
  <si>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</si>
  <si>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</si>
  <si>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</si>
  <si>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</si>
  <si>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</si>
  <si>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</si>
  <si>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</si>
  <si>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</si>
  <si>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</si>
  <si>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</si>
  <si>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</si>
  <si>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</si>
  <si>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</si>
  <si>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</si>
  <si>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</si>
  <si>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</si>
  <si>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</si>
  <si>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</si>
  <si>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</si>
  <si>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</si>
  <si>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</si>
  <si>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</si>
  <si>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</si>
  <si>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</si>
  <si>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</si>
  <si>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</si>
  <si>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</si>
  <si>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</si>
  <si>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</si>
  <si>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</si>
  <si>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</si>
  <si>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</si>
  <si>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</si>
  <si>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</si>
  <si>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</si>
  <si>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</si>
  <si>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</si>
  <si>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</si>
  <si>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</si>
  <si>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</si>
  <si>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</si>
  <si>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</si>
  <si>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</si>
  <si>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</si>
  <si>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</si>
  <si>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</si>
  <si>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</si>
  <si>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</si>
  <si>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</si>
  <si>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</si>
  <si>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</si>
  <si>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</si>
  <si>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</si>
  <si>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</si>
  <si>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</si>
  <si>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</si>
  <si>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</si>
  <si>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</si>
  <si>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</si>
  <si>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</si>
  <si>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</si>
  <si>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</si>
  <si>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</si>
  <si>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</si>
  <si>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</si>
  <si>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</si>
  <si>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</si>
  <si>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</si>
  <si>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</si>
  <si>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</si>
  <si>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</si>
  <si>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</si>
  <si>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</si>
  <si>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</si>
  <si>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</si>
  <si>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</si>
  <si>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</si>
  <si>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</si>
  <si>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</si>
  <si>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</si>
  <si>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</si>
  <si>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</si>
  <si>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</si>
  <si>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</si>
  <si>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</si>
  <si>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</si>
  <si>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</si>
  <si>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</si>
  <si>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</si>
  <si>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</si>
  <si>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</si>
  <si>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</si>
  <si>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</si>
  <si>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</si>
  <si>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</si>
  <si>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</si>
  <si>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</si>
  <si>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</si>
  <si>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</si>
  <si>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</si>
  <si>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</si>
  <si>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</si>
  <si>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</si>
  <si>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</si>
  <si>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</si>
  <si>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</si>
  <si>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</si>
  <si>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</si>
  <si>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</si>
  <si>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</si>
  <si>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</si>
  <si>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</si>
  <si>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</si>
  <si>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</si>
  <si>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</si>
  <si>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</si>
  <si>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</si>
  <si>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</si>
  <si>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</si>
  <si>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</si>
  <si>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</si>
  <si>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</si>
  <si>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</si>
  <si>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</si>
  <si>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</si>
  <si>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</si>
  <si>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</si>
  <si>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</si>
  <si>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</si>
  <si>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</si>
  <si>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</si>
  <si>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</si>
  <si>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</si>
  <si>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</si>
  <si>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</si>
  <si>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</si>
  <si>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</si>
  <si>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</si>
  <si>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</si>
  <si>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</si>
  <si>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</si>
  <si>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</si>
  <si>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</si>
  <si>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</si>
  <si>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</si>
  <si>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</si>
  <si>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</si>
  <si>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</si>
  <si>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</si>
  <si>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</si>
  <si>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</si>
  <si>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</si>
  <si>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</si>
  <si>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</si>
  <si>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</si>
  <si>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</si>
  <si>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</si>
  <si>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</si>
  <si>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</si>
  <si>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</si>
  <si>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</si>
  <si>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</si>
  <si>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</si>
  <si>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</si>
  <si>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</si>
  <si>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</si>
  <si>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</si>
  <si>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</si>
  <si>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</si>
  <si>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</si>
  <si>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</si>
  <si>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</si>
  <si>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</si>
  <si>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</si>
  <si>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</si>
  <si>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</si>
  <si>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</si>
  <si>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</si>
  <si>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</si>
  <si>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</si>
  <si>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</si>
  <si>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</si>
  <si>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</si>
  <si>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</si>
  <si>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</si>
  <si>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</si>
  <si>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</si>
  <si>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</si>
  <si>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</si>
  <si>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</si>
  <si>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</si>
  <si>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</si>
  <si>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</si>
  <si>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</si>
  <si>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</si>
  <si>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</si>
  <si>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</si>
  <si>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</si>
  <si>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</si>
  <si>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</si>
  <si>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</si>
  <si>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</si>
  <si>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</si>
  <si>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</si>
  <si>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</si>
  <si>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</si>
  <si>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</si>
  <si>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</si>
  <si>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</si>
  <si>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</si>
  <si>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</si>
  <si>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</si>
  <si>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</si>
  <si>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</si>
  <si>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</si>
  <si>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</si>
  <si>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</si>
  <si>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</si>
  <si>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</si>
  <si>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</si>
  <si>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</si>
  <si>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</si>
  <si>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</si>
  <si>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</si>
  <si>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</si>
  <si>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</si>
  <si>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</si>
  <si>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</si>
  <si>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</si>
  <si>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</si>
  <si>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</si>
  <si>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</si>
  <si>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</si>
  <si>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</si>
  <si>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</si>
  <si>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</si>
  <si>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</si>
  <si>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</si>
  <si>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</si>
  <si>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</si>
  <si>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</si>
  <si>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</si>
  <si>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</si>
  <si>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</si>
  <si>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</si>
  <si>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</si>
  <si>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</si>
  <si>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</si>
  <si>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</si>
  <si>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</si>
  <si>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</si>
  <si>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</si>
  <si>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</si>
  <si>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</si>
  <si>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</si>
  <si>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</si>
  <si>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</si>
  <si>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</si>
  <si>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</si>
  <si>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</si>
  <si>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</si>
  <si>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</si>
  <si>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</si>
  <si>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</si>
  <si>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</si>
  <si>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</si>
  <si>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</si>
  <si>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</si>
  <si>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</si>
  <si>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</si>
  <si>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</si>
  <si>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</si>
  <si>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</si>
  <si>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</si>
  <si>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</si>
  <si>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</si>
  <si>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</si>
  <si>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</si>
  <si>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</si>
  <si>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</si>
  <si>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</si>
  <si>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</si>
  <si>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</si>
  <si>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</si>
  <si>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</si>
  <si>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</si>
  <si>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</si>
  <si>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</si>
  <si>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</si>
  <si>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</si>
  <si>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</si>
  <si>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</si>
  <si>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</si>
  <si>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</si>
  <si>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</si>
  <si>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</si>
  <si>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</si>
  <si>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</si>
  <si>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</si>
  <si>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</si>
  <si>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</si>
  <si>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</si>
  <si>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</si>
  <si>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</si>
  <si>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</si>
  <si>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</si>
  <si>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</si>
  <si>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</si>
  <si>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</si>
  <si>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</si>
  <si>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</si>
  <si>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</si>
  <si>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</si>
  <si>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</si>
  <si>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</si>
  <si>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</si>
  <si>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</si>
  <si>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</si>
  <si>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</si>
  <si>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</si>
  <si>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</si>
  <si>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</si>
  <si>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</si>
  <si>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</si>
  <si>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</si>
  <si>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</si>
  <si>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</si>
  <si>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</si>
  <si>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</si>
  <si>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</si>
  <si>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</si>
  <si>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</si>
  <si>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</si>
  <si>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</si>
  <si>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</si>
  <si>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</si>
  <si>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</si>
  <si>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</si>
  <si>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</si>
  <si>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</si>
  <si>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</si>
  <si>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</si>
  <si>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</si>
  <si>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</si>
  <si>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</si>
  <si>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</si>
  <si>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</si>
  <si>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</si>
  <si>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</si>
  <si>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</si>
  <si>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</si>
  <si>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</si>
  <si>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</si>
  <si>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</si>
  <si>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</si>
  <si>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</si>
  <si>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</si>
  <si>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</si>
  <si>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</si>
  <si>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</si>
  <si>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</si>
  <si>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</si>
  <si>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</si>
  <si>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</si>
  <si>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</si>
  <si>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</si>
  <si>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</si>
  <si>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</si>
  <si>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</si>
  <si>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</si>
  <si>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</si>
  <si>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</si>
  <si>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</si>
  <si>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</si>
  <si>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</si>
  <si>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</si>
  <si>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</si>
  <si>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</si>
  <si>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</si>
  <si>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</si>
  <si>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</si>
  <si>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</si>
  <si>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</si>
  <si>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</si>
  <si>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</si>
  <si>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</si>
  <si>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</si>
  <si>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</si>
  <si>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</si>
  <si>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</si>
  <si>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</si>
  <si>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</si>
  <si>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</si>
  <si>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</si>
  <si>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</si>
  <si>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</si>
  <si>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</si>
  <si>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</si>
  <si>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</si>
  <si>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</si>
  <si>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</si>
  <si>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</si>
  <si>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</si>
  <si>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</si>
  <si>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</si>
  <si>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</si>
  <si>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</si>
  <si>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</si>
  <si>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</si>
  <si>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</si>
  <si>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</si>
  <si>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</si>
  <si>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</si>
  <si>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</si>
  <si>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</si>
  <si>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</si>
  <si>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</si>
  <si>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</si>
  <si>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</si>
  <si>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</si>
  <si>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</si>
  <si>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</si>
  <si>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</si>
  <si>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</si>
  <si>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</si>
  <si>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</si>
  <si>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</si>
  <si>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</si>
  <si>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</si>
  <si>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</si>
  <si>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</si>
  <si>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</si>
  <si>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</si>
  <si>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</si>
  <si>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</si>
  <si>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</si>
  <si>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</si>
  <si>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</si>
  <si>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</si>
  <si>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</si>
  <si>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</si>
  <si>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</si>
  <si>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</si>
  <si>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</si>
  <si>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</si>
  <si>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</si>
  <si>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</si>
  <si>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</si>
  <si>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</si>
  <si>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</si>
  <si>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</si>
  <si>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</si>
  <si>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</si>
  <si>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</si>
  <si>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</si>
  <si>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</si>
  <si>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</si>
  <si>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</si>
  <si>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</si>
  <si>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</si>
  <si>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</si>
  <si>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</si>
  <si>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</si>
  <si>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</si>
  <si>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</si>
  <si>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</si>
  <si>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</si>
  <si>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</si>
  <si>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</si>
  <si>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</si>
  <si>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</si>
  <si>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</si>
  <si>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</si>
  <si>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</si>
  <si>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</si>
  <si>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</si>
  <si>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</si>
  <si>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</si>
  <si>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</si>
  <si>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</si>
  <si>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</si>
  <si>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</si>
  <si>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</si>
  <si>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</si>
  <si>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</si>
  <si>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</si>
  <si>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</si>
  <si>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</si>
  <si>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</si>
  <si>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</si>
  <si>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</si>
  <si>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</si>
  <si>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</si>
  <si>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</si>
  <si>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</si>
  <si>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</si>
  <si>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</si>
  <si>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</si>
  <si>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</si>
  <si>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</si>
  <si>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</si>
  <si>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</si>
  <si>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</si>
  <si>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</si>
  <si>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</si>
  <si>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</si>
  <si>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</si>
  <si>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</si>
  <si>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</si>
  <si>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</si>
  <si>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</si>
  <si>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</si>
  <si>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</si>
  <si>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</si>
  <si>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</si>
  <si>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</si>
  <si>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</si>
  <si>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</si>
  <si>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</si>
  <si>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</si>
  <si>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</si>
  <si>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</si>
  <si>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</si>
  <si>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</si>
  <si>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</si>
  <si>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</si>
  <si>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</si>
  <si>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</si>
  <si>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</si>
  <si>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</si>
  <si>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</si>
  <si>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</si>
  <si>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</si>
  <si>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</si>
  <si>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</si>
  <si>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</si>
  <si>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</si>
  <si>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</si>
  <si>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</si>
  <si>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</si>
  <si>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</si>
  <si>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</si>
  <si>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</si>
  <si>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</si>
  <si>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</si>
  <si>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</si>
  <si>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</si>
  <si>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</si>
  <si>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</si>
  <si>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</si>
  <si>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</si>
  <si>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</si>
  <si>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</si>
  <si>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</si>
  <si>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</si>
  <si>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</si>
  <si>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</si>
  <si>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</si>
  <si>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</si>
  <si>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</si>
  <si>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</si>
  <si>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</si>
  <si>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</si>
  <si>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</si>
  <si>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</si>
  <si>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</si>
  <si>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</si>
  <si>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</si>
  <si>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</si>
  <si>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</si>
  <si>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</si>
  <si>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</si>
  <si>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</si>
  <si>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</si>
  <si>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</si>
  <si>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</si>
  <si>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</si>
  <si>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</si>
  <si>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</si>
  <si>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</si>
  <si>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</si>
  <si>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</si>
  <si>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</si>
  <si>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</si>
  <si>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</si>
  <si>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</si>
  <si>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</si>
  <si>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</si>
  <si>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</si>
  <si>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</si>
  <si>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</si>
  <si>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</si>
  <si>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</si>
  <si>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</si>
  <si>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</si>
  <si>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</si>
  <si>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</si>
  <si>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</si>
  <si>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</si>
  <si>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</si>
  <si>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</si>
  <si>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</si>
  <si>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</si>
  <si>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</si>
  <si>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</si>
  <si>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</si>
  <si>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</si>
  <si>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</si>
  <si>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</si>
  <si>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</si>
  <si>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</si>
  <si>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</si>
  <si>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</si>
  <si>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</si>
  <si>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</si>
  <si>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</si>
  <si>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</si>
  <si>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</si>
  <si>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</si>
  <si>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</si>
  <si>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</si>
  <si>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</si>
  <si>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</si>
  <si>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</si>
  <si>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</si>
  <si>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</si>
  <si>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</si>
  <si>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</si>
  <si>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</si>
  <si>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</si>
  <si>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</si>
  <si>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</si>
  <si>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</si>
  <si>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</si>
  <si>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</si>
  <si>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</si>
  <si>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</si>
  <si>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</si>
  <si>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</si>
  <si>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</si>
  <si>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</si>
  <si>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</si>
  <si>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</si>
  <si>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</si>
  <si>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</si>
  <si>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</si>
  <si>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</si>
  <si>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</si>
  <si>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</si>
  <si>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</si>
  <si>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</si>
  <si>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</si>
  <si>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</si>
  <si>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</si>
  <si>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</si>
  <si>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</si>
  <si>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</si>
  <si>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</si>
  <si>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</si>
  <si>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</si>
  <si>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</si>
  <si>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</si>
  <si>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</si>
  <si>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</si>
  <si>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</si>
  <si>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</si>
  <si>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</si>
  <si>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</si>
  <si>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</si>
  <si>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</si>
  <si>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</si>
  <si>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</si>
  <si>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</si>
  <si>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</si>
  <si>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</si>
  <si>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</si>
  <si>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</si>
  <si>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</si>
  <si>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</si>
  <si>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</si>
  <si>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</si>
  <si>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</si>
  <si>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</si>
  <si>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</si>
  <si>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</si>
  <si>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</si>
  <si>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</si>
  <si>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</si>
  <si>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</si>
  <si>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</si>
  <si>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</si>
  <si>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</si>
  <si>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</si>
  <si>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</si>
  <si>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</si>
  <si>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</si>
  <si>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</si>
  <si>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</si>
  <si>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</si>
  <si>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</si>
  <si>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</si>
  <si>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</si>
  <si>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</si>
  <si>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</si>
  <si>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</si>
  <si>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</si>
  <si>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</si>
  <si>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</si>
  <si>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</si>
  <si>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</si>
  <si>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</si>
  <si>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</si>
  <si>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</si>
  <si>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</si>
  <si>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</si>
  <si>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</si>
  <si>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</si>
  <si>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</si>
  <si>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</si>
  <si>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</si>
  <si>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</si>
  <si>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</si>
  <si>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</si>
  <si>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</si>
  <si>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</si>
  <si>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</si>
  <si>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</si>
  <si>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</si>
  <si>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</si>
  <si>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</si>
  <si>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</si>
  <si>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</si>
  <si>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</si>
  <si>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</si>
  <si>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</si>
  <si>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</si>
  <si>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</si>
  <si>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</si>
  <si>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</si>
  <si>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</si>
  <si>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</si>
  <si>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</si>
  <si>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</si>
  <si>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</si>
  <si>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</si>
  <si>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</si>
  <si>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</si>
  <si>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</si>
  <si>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</si>
  <si>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</si>
  <si>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</si>
  <si>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</si>
  <si>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</si>
  <si>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</si>
  <si>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</si>
  <si>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</si>
  <si>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</si>
  <si>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</si>
  <si>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</si>
  <si>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</si>
  <si>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</si>
  <si>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</si>
  <si>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</si>
  <si>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</si>
  <si>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</si>
  <si>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</si>
  <si>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</si>
  <si>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</si>
  <si>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</si>
  <si>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</si>
  <si>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</si>
  <si>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</si>
  <si>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</si>
  <si>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</si>
  <si>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</si>
  <si>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</si>
  <si>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</si>
  <si>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</si>
  <si>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</si>
  <si>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</si>
  <si>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</si>
  <si>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</si>
  <si>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</si>
  <si>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</si>
  <si>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</si>
  <si>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</si>
  <si>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</si>
  <si>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</si>
  <si>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</si>
  <si>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</si>
  <si>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</si>
  <si>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</si>
  <si>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</si>
  <si>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</si>
  <si>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</si>
  <si>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</si>
  <si>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</si>
  <si>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</si>
  <si>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</si>
  <si>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</si>
  <si>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</si>
  <si>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</si>
  <si>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</si>
  <si>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</si>
  <si>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</si>
  <si>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</si>
  <si>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</si>
  <si>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</si>
  <si>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</si>
  <si>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</si>
  <si>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</si>
  <si>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</si>
  <si>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</si>
  <si>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</si>
  <si>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</si>
  <si>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</si>
  <si>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</si>
  <si>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</si>
  <si>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</si>
  <si>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</si>
  <si>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</si>
  <si>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</si>
  <si>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</si>
  <si>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</si>
  <si>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</si>
  <si>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</si>
  <si>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</si>
  <si>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</si>
  <si>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</si>
  <si>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</si>
  <si>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</si>
  <si>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</si>
  <si>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</si>
  <si>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</si>
  <si>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</si>
  <si>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</si>
  <si>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</si>
  <si>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</si>
  <si>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</si>
  <si>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</si>
  <si>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</si>
  <si>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</si>
  <si>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</si>
  <si>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</si>
  <si>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</si>
  <si>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</si>
  <si>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</si>
  <si>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</si>
  <si>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</si>
  <si>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</si>
  <si>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</si>
  <si>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</si>
  <si>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</si>
  <si>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</si>
  <si>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</si>
  <si>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</si>
  <si>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</si>
  <si>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</si>
  <si>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</si>
  <si>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</si>
  <si>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</si>
  <si>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</si>
  <si>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</si>
  <si>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</si>
  <si>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</si>
  <si>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</si>
  <si>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</si>
  <si>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</si>
  <si>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</si>
  <si>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</si>
  <si>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</si>
  <si>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</si>
  <si>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</si>
  <si>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</si>
  <si>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</si>
  <si>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</si>
  <si>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</si>
  <si>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</si>
  <si>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</si>
  <si>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</si>
  <si>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</si>
  <si>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</si>
  <si>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</si>
  <si>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</si>
  <si>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</si>
  <si>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</si>
  <si>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</si>
  <si>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</si>
  <si>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</si>
  <si>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</si>
  <si>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</si>
  <si>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</si>
  <si>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</si>
  <si>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</si>
  <si>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</si>
  <si>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</si>
  <si>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</si>
  <si>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</si>
  <si>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</si>
  <si>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</si>
  <si>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</si>
  <si>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</si>
  <si>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</si>
  <si>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</si>
  <si>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</si>
  <si>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</si>
  <si>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</si>
  <si>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</si>
  <si>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</si>
  <si>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</si>
  <si>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</si>
  <si>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</si>
  <si>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</si>
  <si>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</si>
  <si>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</si>
  <si>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</si>
  <si>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</si>
  <si>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</si>
  <si>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</si>
  <si>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</si>
  <si>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</si>
  <si>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</si>
  <si>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</si>
  <si>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</si>
  <si>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</si>
  <si>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</si>
  <si>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</si>
  <si>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</si>
  <si>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</si>
  <si>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</si>
  <si>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</si>
  <si>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</si>
  <si>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</si>
  <si>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</si>
  <si>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</si>
  <si>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</si>
  <si>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</si>
  <si>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</si>
  <si>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</si>
  <si>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</si>
  <si>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</si>
  <si>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</si>
  <si>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</si>
  <si>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</si>
  <si>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</si>
  <si>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</si>
  <si>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</si>
  <si>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</si>
  <si>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</si>
  <si>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</si>
  <si>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</si>
  <si>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</si>
  <si>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</si>
  <si>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</si>
  <si>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</si>
  <si>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</si>
  <si>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</si>
  <si>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</si>
  <si>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</si>
  <si>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</si>
  <si>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</si>
  <si>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</si>
  <si>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</si>
  <si>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</si>
  <si>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</si>
  <si>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</si>
  <si>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</si>
  <si>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</si>
  <si>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</si>
  <si>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</si>
  <si>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</si>
  <si>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</si>
  <si>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</si>
  <si>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</si>
  <si>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</si>
  <si>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</si>
  <si>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</si>
  <si>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</si>
  <si>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</si>
  <si>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</si>
  <si>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</si>
  <si>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</si>
  <si>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</si>
  <si>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</si>
  <si>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</si>
  <si>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</si>
  <si>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</si>
  <si>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</si>
  <si>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</si>
  <si>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</si>
  <si>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</si>
  <si>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</si>
  <si>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</si>
  <si>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</si>
  <si>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</si>
  <si>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</si>
  <si>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</si>
  <si>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</si>
  <si>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</si>
  <si>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</si>
  <si>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</si>
  <si>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</si>
  <si>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</si>
  <si>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</si>
  <si>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</si>
  <si>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</si>
  <si>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</si>
  <si>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</si>
  <si>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</si>
  <si>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</si>
  <si>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</si>
  <si>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</si>
  <si>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</si>
  <si>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</si>
  <si>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</si>
  <si>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</si>
  <si>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</si>
  <si>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</si>
  <si>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</si>
  <si>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</si>
  <si>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</si>
  <si>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</si>
  <si>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</si>
  <si>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</si>
  <si>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</si>
  <si>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</si>
  <si>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</si>
  <si>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</si>
  <si>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</si>
  <si>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</si>
  <si>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</si>
  <si>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</si>
  <si>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</si>
  <si>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</si>
  <si>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</si>
  <si>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</si>
  <si>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</si>
  <si>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</si>
  <si>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</si>
  <si>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</si>
  <si>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</si>
  <si>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</si>
  <si>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</si>
  <si>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</si>
  <si>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</si>
  <si>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</si>
  <si>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</si>
  <si>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</si>
  <si>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</si>
  <si>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</si>
  <si>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</si>
  <si>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</si>
  <si>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</si>
  <si>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</si>
  <si>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</si>
  <si>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</si>
  <si>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</si>
  <si>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</si>
  <si>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</si>
  <si>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</si>
  <si>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</si>
  <si>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</si>
  <si>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</si>
  <si>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</si>
  <si>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</si>
  <si>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</si>
  <si>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</si>
  <si>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</si>
  <si>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</si>
  <si>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</si>
  <si>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</si>
  <si>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</si>
  <si>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</si>
  <si>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</si>
  <si>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</si>
  <si>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</si>
  <si>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</si>
  <si>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</si>
  <si>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</si>
  <si>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</si>
  <si>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</si>
  <si>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</si>
  <si>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</si>
  <si>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</si>
  <si>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</si>
  <si>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</si>
  <si>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</si>
  <si>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</si>
  <si>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</si>
  <si>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</si>
  <si>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</si>
  <si>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</si>
  <si>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</si>
  <si>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</si>
  <si>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</si>
  <si>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</si>
  <si>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</si>
  <si>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</si>
  <si>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</si>
  <si>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</si>
  <si>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</si>
  <si>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</si>
  <si>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</si>
  <si>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</si>
  <si>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</si>
  <si>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</si>
  <si>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</si>
  <si>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</si>
  <si>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</si>
  <si>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</si>
  <si>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</si>
  <si>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</si>
  <si>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</si>
  <si>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</si>
  <si>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</si>
  <si>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</si>
  <si>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</si>
  <si>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</si>
  <si>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</si>
  <si>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</si>
  <si>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</si>
  <si>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</si>
  <si>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</si>
  <si>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</si>
  <si>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</si>
  <si>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</si>
  <si>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</si>
  <si>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</si>
  <si>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</si>
  <si>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</si>
  <si>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</si>
  <si>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</si>
  <si>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</si>
  <si>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</si>
  <si>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</si>
  <si>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</si>
  <si>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</si>
  <si>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</si>
  <si>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</si>
  <si>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</si>
  <si>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</si>
  <si>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</si>
  <si>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</si>
  <si>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</si>
  <si>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</si>
  <si>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</si>
  <si>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</si>
  <si>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</si>
  <si>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</si>
  <si>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</si>
  <si>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</si>
  <si>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</si>
  <si>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</si>
  <si>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</si>
  <si>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</si>
  <si>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</si>
  <si>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</si>
  <si>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</si>
  <si>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</si>
  <si>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</si>
  <si>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</si>
  <si>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</si>
  <si>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</si>
  <si>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</si>
  <si>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</si>
  <si>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</si>
  <si>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</si>
  <si>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</si>
  <si>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</si>
  <si>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</si>
  <si>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</si>
  <si>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</si>
  <si>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</si>
  <si>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</si>
  <si>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</si>
  <si>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</si>
  <si>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</si>
  <si>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</si>
  <si>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</si>
  <si>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</si>
  <si>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</si>
  <si>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</si>
  <si>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</si>
  <si>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</si>
  <si>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</si>
  <si>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</si>
  <si>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</si>
  <si>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</si>
  <si>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</si>
  <si>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</si>
  <si>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</si>
  <si>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</si>
  <si>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</si>
  <si>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</si>
  <si>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</si>
  <si>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</si>
  <si>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</si>
  <si>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</si>
  <si>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</si>
  <si>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</si>
  <si>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</si>
  <si>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</si>
  <si>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</si>
  <si>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</si>
  <si>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</si>
  <si>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</si>
  <si>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</si>
  <si>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</si>
  <si>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</si>
  <si>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</si>
  <si>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</si>
  <si>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</si>
  <si>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</si>
  <si>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</si>
  <si>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</si>
  <si>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</si>
  <si>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</si>
  <si>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</si>
  <si>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</si>
  <si>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</si>
  <si>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</si>
  <si>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</si>
  <si>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</si>
  <si>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</si>
  <si>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</si>
  <si>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</si>
  <si>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</si>
  <si>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</si>
  <si>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</si>
  <si>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</si>
  <si>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</si>
  <si>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</si>
  <si>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</si>
  <si>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</si>
  <si>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</si>
  <si>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</si>
  <si>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</si>
  <si>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</si>
  <si>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</si>
  <si>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</si>
  <si>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</si>
  <si>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</si>
  <si>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</si>
  <si>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</si>
  <si>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</si>
  <si>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</si>
  <si>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</si>
  <si>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</si>
  <si>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</si>
  <si>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</si>
  <si>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</si>
  <si>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</si>
  <si>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</si>
  <si>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</si>
  <si>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</si>
  <si>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</si>
  <si>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</si>
  <si>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</si>
  <si>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</si>
  <si>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</si>
  <si>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</si>
  <si>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</si>
  <si>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</si>
  <si>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</si>
  <si>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</si>
  <si>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</si>
  <si>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</si>
  <si>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</si>
  <si>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</si>
  <si>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</si>
  <si>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</si>
  <si>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</si>
  <si>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</si>
  <si>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</si>
  <si>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</si>
  <si>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</si>
  <si>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</si>
  <si>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</si>
  <si>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</si>
  <si>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</si>
  <si>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</si>
  <si>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</si>
  <si>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</si>
  <si>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</si>
  <si>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</si>
  <si>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</si>
  <si>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</si>
  <si>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</si>
  <si>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</si>
  <si>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</si>
  <si>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</si>
  <si>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</si>
  <si>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</si>
  <si>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</si>
  <si>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</si>
  <si>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</si>
  <si>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</si>
  <si>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</si>
  <si>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</si>
  <si>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</si>
  <si>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</si>
  <si>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</si>
  <si>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</si>
  <si>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</si>
  <si>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</si>
  <si>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</si>
  <si>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</si>
  <si>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</si>
  <si>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</si>
  <si>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</si>
  <si>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</si>
  <si>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</si>
  <si>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</si>
  <si>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</si>
  <si>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</si>
  <si>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</si>
  <si>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</si>
  <si>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</si>
  <si>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</si>
  <si>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</si>
  <si>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</si>
  <si>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</si>
  <si>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</si>
  <si>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</si>
  <si>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</si>
  <si>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</si>
  <si>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</si>
  <si>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</si>
  <si>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</si>
  <si>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</si>
  <si>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</si>
  <si>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</si>
  <si>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</si>
  <si>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</si>
  <si>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</si>
  <si>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</si>
  <si>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</si>
  <si>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</si>
  <si>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</si>
  <si>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</si>
  <si>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</si>
  <si>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</si>
  <si>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</si>
  <si>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</si>
  <si>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</si>
  <si>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</si>
  <si>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</si>
  <si>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</si>
  <si>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</si>
  <si>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</si>
  <si>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</si>
  <si>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</si>
  <si>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</si>
  <si>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</si>
  <si>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</si>
  <si>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</si>
  <si>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</si>
  <si>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</si>
  <si>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</si>
  <si>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</si>
  <si>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</si>
  <si>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</si>
  <si>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</si>
  <si>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</si>
  <si>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</si>
  <si>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</si>
  <si>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</si>
  <si>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</si>
  <si>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</si>
  <si>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</si>
  <si>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</si>
  <si>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</si>
  <si>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</si>
  <si>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</si>
  <si>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</si>
  <si>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</si>
  <si>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</si>
  <si>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</si>
  <si>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</si>
  <si>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</si>
  <si>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</si>
  <si>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</si>
  <si>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</si>
  <si>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</si>
  <si>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</si>
  <si>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</si>
  <si>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</si>
  <si>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</si>
  <si>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</si>
  <si>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</si>
  <si>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</si>
  <si>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</si>
  <si>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</si>
  <si>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</si>
  <si>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</si>
  <si>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</si>
  <si>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</si>
  <si>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</si>
  <si>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</si>
  <si>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</si>
  <si>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</si>
  <si>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</si>
  <si>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</si>
  <si>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</si>
  <si>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</si>
  <si>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</si>
  <si>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</si>
  <si>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</si>
  <si>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</si>
  <si>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</si>
  <si>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</si>
  <si>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</si>
  <si>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</si>
  <si>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</si>
  <si>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</si>
  <si>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</si>
  <si>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</si>
  <si>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</si>
  <si>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</si>
  <si>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</si>
  <si>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</si>
  <si>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</si>
  <si>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</si>
  <si>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</si>
  <si>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</si>
  <si>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</si>
  <si>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</si>
  <si>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</si>
  <si>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</si>
  <si>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</si>
  <si>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</si>
  <si>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</si>
  <si>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</si>
  <si>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</si>
  <si>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</si>
  <si>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</si>
  <si>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</si>
  <si>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</si>
  <si>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</si>
  <si>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</si>
  <si>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</si>
  <si>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</si>
  <si>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</si>
  <si>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</si>
  <si>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</si>
  <si>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</si>
  <si>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</si>
  <si>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</si>
  <si>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</si>
  <si>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</si>
  <si>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</si>
  <si>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</si>
  <si>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</si>
  <si>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</si>
  <si>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</si>
  <si>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</si>
  <si>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</si>
  <si>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</si>
  <si>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</si>
  <si>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</si>
  <si>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</si>
  <si>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</si>
  <si>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</si>
  <si>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</si>
  <si>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</si>
  <si>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</si>
  <si>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</si>
  <si>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</si>
  <si>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</si>
  <si>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</si>
  <si>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</si>
  <si>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</si>
  <si>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</si>
  <si>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</si>
  <si>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</si>
  <si>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</si>
  <si>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</si>
  <si>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</si>
  <si>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</si>
  <si>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</si>
  <si>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</si>
  <si>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</si>
  <si>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</si>
  <si>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</si>
  <si>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</si>
  <si>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</si>
  <si>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</si>
  <si>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</si>
  <si>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</si>
  <si>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</si>
  <si>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</si>
  <si>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</si>
  <si>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</si>
  <si>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</si>
  <si>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</si>
  <si>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</si>
  <si>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</si>
  <si>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</si>
  <si>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</si>
  <si>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</si>
  <si>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</si>
  <si>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</si>
  <si>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</si>
  <si>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</si>
  <si>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</si>
  <si>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</si>
  <si>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</si>
  <si>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</si>
  <si>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</si>
  <si>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</si>
  <si>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</si>
  <si>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</si>
  <si>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</si>
  <si>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</si>
  <si>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</si>
  <si>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</si>
  <si>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</si>
  <si>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</si>
  <si>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</si>
  <si>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</si>
  <si>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</si>
  <si>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</si>
  <si>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</si>
  <si>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</si>
  <si>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</si>
  <si>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</si>
  <si>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</si>
  <si>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</si>
  <si>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</si>
  <si>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</si>
  <si>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</si>
  <si>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</si>
  <si>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</si>
  <si>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</si>
  <si>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</si>
  <si>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</si>
  <si>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</si>
  <si>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</si>
  <si>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</si>
  <si>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</si>
  <si>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</si>
  <si>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</si>
  <si>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</si>
  <si>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</si>
  <si>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</si>
  <si>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</si>
  <si>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</si>
  <si>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</si>
  <si>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</si>
  <si>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</si>
  <si>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</si>
  <si>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</si>
  <si>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</si>
  <si>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</si>
  <si>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</si>
  <si>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</si>
  <si>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</si>
  <si>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</si>
  <si>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</si>
  <si>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</si>
  <si>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</si>
  <si>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</si>
  <si>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</si>
  <si>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</si>
  <si>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</si>
  <si>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</si>
  <si>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</si>
  <si>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</si>
  <si>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</si>
  <si>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</si>
  <si>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</si>
  <si>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</si>
  <si>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</si>
  <si>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</si>
  <si>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</si>
  <si>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</si>
  <si>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</si>
  <si>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</si>
  <si>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</si>
  <si>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</si>
  <si>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</si>
  <si>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</si>
  <si>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</si>
  <si>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</si>
  <si>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</si>
  <si>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</si>
  <si>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</si>
  <si>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</si>
  <si>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</si>
  <si>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</si>
  <si>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</si>
  <si>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</si>
  <si>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</si>
  <si>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</si>
  <si>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</si>
  <si>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</si>
  <si>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</si>
  <si>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</si>
  <si>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</si>
  <si>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</si>
  <si>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</si>
  <si>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</si>
  <si>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</si>
  <si>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</si>
  <si>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</si>
  <si>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</si>
  <si>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</si>
  <si>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</si>
  <si>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</si>
  <si>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</si>
  <si>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</si>
  <si>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</si>
  <si>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</si>
  <si>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</si>
  <si>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</si>
  <si>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</si>
  <si>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</si>
  <si>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</si>
  <si>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</si>
  <si>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</si>
  <si>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</si>
  <si>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</si>
  <si>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</si>
  <si>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</si>
  <si>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</si>
  <si>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</si>
  <si>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</si>
  <si>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</si>
  <si>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</si>
  <si>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</si>
  <si>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</si>
  <si>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</si>
  <si>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</si>
  <si>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</si>
  <si>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</si>
  <si>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</si>
  <si>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</si>
  <si>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</si>
  <si>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</si>
  <si>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</si>
  <si>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</si>
  <si>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</si>
  <si>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</si>
  <si>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</si>
  <si>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</si>
  <si>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</si>
  <si>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</si>
  <si>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</si>
  <si>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</si>
  <si>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</si>
  <si>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</si>
  <si>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</si>
  <si>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</si>
  <si>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</si>
  <si>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</si>
  <si>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</si>
  <si>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</si>
  <si>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</si>
  <si>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</si>
  <si>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</si>
  <si>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</si>
  <si>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</si>
  <si>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</si>
  <si>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</si>
  <si>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</si>
  <si>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</si>
  <si>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</si>
  <si>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</si>
  <si>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</si>
  <si>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</si>
  <si>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</si>
  <si>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</si>
  <si>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</si>
  <si>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</si>
  <si>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</si>
  <si>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</si>
  <si>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</si>
  <si>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</si>
  <si>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</si>
  <si>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</si>
  <si>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</si>
  <si>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</si>
  <si>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</si>
  <si>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</si>
  <si>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</si>
  <si>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</si>
  <si>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</si>
  <si>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</si>
  <si>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</si>
  <si>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</si>
  <si>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</si>
  <si>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</si>
  <si>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</si>
  <si>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</si>
  <si>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</si>
  <si>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</si>
  <si>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</si>
  <si>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</si>
  <si>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</si>
  <si>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</si>
  <si>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</si>
  <si>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</si>
  <si>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</si>
  <si>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</si>
  <si>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</si>
  <si>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</si>
  <si>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</si>
  <si>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</si>
  <si>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</si>
  <si>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</si>
  <si>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</si>
  <si>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</si>
  <si>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</si>
  <si>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</si>
  <si>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</si>
  <si>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</si>
  <si>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</si>
  <si>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</si>
  <si>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</si>
  <si>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</si>
  <si>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</si>
  <si>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</si>
  <si>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</si>
  <si>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</si>
  <si>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</si>
  <si>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</si>
  <si>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</si>
  <si>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</si>
  <si>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</si>
  <si>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</si>
  <si>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</si>
  <si>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</si>
  <si>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</si>
  <si>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</si>
  <si>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</si>
  <si>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</si>
  <si>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</si>
  <si>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</si>
  <si>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</si>
  <si>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</si>
  <si>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</si>
  <si>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</si>
  <si>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</si>
  <si>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</si>
  <si>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</si>
  <si>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</si>
  <si>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</si>
  <si>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</si>
  <si>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</si>
  <si>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</si>
  <si>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</si>
  <si>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</si>
  <si>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</si>
  <si>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</si>
  <si>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</si>
  <si>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</si>
  <si>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</si>
  <si>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</si>
  <si>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</si>
  <si>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</si>
  <si>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</si>
  <si>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</si>
  <si>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</si>
  <si>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</si>
  <si>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</si>
  <si>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</si>
  <si>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</si>
  <si>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</si>
  <si>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</si>
  <si>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</si>
  <si>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</si>
  <si>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</si>
  <si>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</si>
  <si>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</si>
  <si>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</si>
  <si>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</si>
  <si>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</si>
  <si>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</si>
  <si>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</si>
  <si>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</si>
  <si>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</si>
  <si>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</si>
  <si>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</si>
  <si>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</si>
  <si>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</si>
  <si>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</si>
  <si>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</si>
  <si>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</si>
  <si>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</si>
  <si>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</si>
  <si>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</si>
  <si>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</si>
  <si>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</si>
  <si>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</si>
  <si>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</si>
  <si>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</si>
  <si>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</si>
  <si>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</si>
  <si>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</si>
  <si>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</si>
  <si>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</si>
  <si>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</si>
  <si>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</si>
  <si>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</si>
  <si>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</si>
  <si>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</si>
  <si>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</si>
  <si>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</si>
  <si>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</si>
  <si>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</si>
  <si>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</si>
  <si>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</si>
  <si>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</si>
  <si>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</si>
  <si>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</si>
  <si>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</si>
  <si>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</si>
  <si>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</si>
  <si>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</si>
  <si>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</si>
  <si>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</si>
  <si>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</si>
  <si>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</si>
  <si>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</si>
  <si>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</si>
  <si>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</si>
  <si>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</si>
  <si>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</si>
  <si>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</si>
  <si>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</si>
  <si>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</si>
  <si>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</si>
  <si>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</si>
  <si>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</si>
  <si>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</si>
  <si>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</si>
  <si>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</si>
  <si>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</si>
  <si>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</si>
  <si>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</si>
  <si>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</si>
  <si>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</si>
  <si>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</si>
  <si>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</si>
  <si>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</si>
  <si>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</si>
  <si>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</si>
  <si>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</si>
  <si>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</si>
  <si>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</si>
  <si>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</si>
  <si>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</si>
  <si>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</si>
  <si>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</si>
  <si>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</si>
  <si>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</si>
  <si>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</si>
  <si>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</si>
  <si>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</si>
  <si>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</si>
  <si>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</si>
  <si>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</si>
  <si>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</si>
  <si>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</si>
  <si>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</si>
  <si>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</si>
  <si>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</si>
  <si>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</si>
  <si>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</si>
  <si>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</si>
  <si>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</si>
  <si>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</si>
  <si>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</si>
  <si>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</si>
  <si>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</si>
  <si>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</si>
  <si>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</si>
  <si>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</si>
  <si>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</si>
  <si>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</si>
  <si>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</si>
  <si>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</si>
  <si>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</si>
  <si>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</si>
  <si>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</si>
  <si>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</si>
  <si>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</si>
  <si>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</si>
  <si>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</si>
  <si>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</si>
  <si>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</si>
  <si>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</si>
  <si>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</si>
  <si>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</si>
  <si>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</si>
  <si>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</si>
  <si>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</si>
  <si>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</si>
  <si>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</si>
  <si>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</si>
  <si>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</si>
  <si>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</si>
  <si>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</si>
  <si>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</si>
  <si>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</si>
  <si>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</si>
  <si>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</si>
  <si>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</si>
  <si>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</si>
  <si>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</si>
  <si>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</si>
  <si>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</si>
  <si>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</si>
  <si>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</si>
  <si>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</si>
  <si>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</si>
  <si>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</si>
  <si>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</si>
  <si>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</si>
  <si>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</si>
  <si>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</si>
  <si>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</si>
  <si>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</si>
  <si>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</si>
  <si>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</si>
  <si>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</si>
  <si>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</si>
  <si>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</si>
  <si>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</si>
  <si>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</si>
  <si>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</si>
  <si>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</si>
  <si>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</si>
  <si>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</si>
  <si>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</si>
  <si>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</si>
  <si>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</si>
  <si>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</si>
  <si>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</si>
  <si>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</si>
  <si>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</si>
  <si>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</si>
  <si>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</si>
  <si>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</si>
  <si>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</si>
  <si>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</si>
  <si>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</si>
  <si>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</si>
  <si>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</si>
  <si>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</si>
  <si>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</si>
  <si>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</si>
  <si>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</si>
  <si>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</si>
  <si>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</si>
  <si>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</si>
  <si>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</si>
  <si>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</si>
  <si>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</si>
  <si>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</si>
  <si>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</si>
  <si>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</si>
  <si>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</si>
  <si>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</si>
  <si>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</si>
  <si>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</si>
  <si>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</si>
  <si>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</si>
  <si>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</si>
  <si>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</si>
  <si>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</si>
  <si>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</si>
  <si>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</si>
  <si>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</si>
  <si>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</si>
  <si>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</si>
  <si>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</si>
  <si>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</si>
  <si>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</si>
  <si>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</si>
  <si>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</si>
  <si>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</si>
  <si>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</si>
  <si>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</si>
  <si>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</si>
  <si>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</si>
  <si>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</si>
  <si>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</si>
  <si>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</si>
  <si>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</si>
  <si>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</si>
  <si>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</si>
  <si>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</si>
  <si>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</si>
  <si>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</si>
  <si>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</si>
  <si>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</si>
  <si>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</si>
  <si>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</si>
  <si>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</si>
  <si>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</si>
  <si>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</si>
  <si>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</si>
  <si>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</si>
  <si>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</si>
  <si>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</si>
  <si>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</si>
  <si>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</si>
  <si>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</si>
  <si>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</si>
  <si>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</si>
  <si>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</si>
  <si>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</si>
  <si>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</si>
  <si>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</si>
  <si>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</si>
  <si>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</si>
  <si>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</si>
  <si>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</si>
  <si>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</si>
  <si>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</si>
  <si>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</si>
  <si>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</si>
  <si>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</si>
  <si>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</si>
  <si>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</si>
  <si>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</si>
  <si>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</si>
  <si>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</si>
  <si>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</si>
  <si>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</si>
  <si>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</si>
  <si>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</si>
  <si>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</si>
  <si>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</si>
  <si>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</si>
  <si>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</si>
  <si>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</si>
  <si>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</si>
  <si>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</si>
  <si>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</si>
  <si>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</si>
  <si>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</si>
  <si>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</si>
  <si>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</si>
  <si>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</si>
  <si>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</si>
  <si>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</si>
  <si>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</si>
  <si>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</si>
  <si>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</si>
  <si>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</si>
  <si>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</si>
  <si>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</si>
  <si>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</si>
  <si>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</si>
  <si>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</si>
  <si>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</si>
  <si>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</si>
  <si>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</si>
  <si>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</si>
  <si>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</si>
  <si>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</si>
  <si>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</si>
  <si>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</si>
  <si>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</si>
  <si>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</si>
  <si>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</si>
  <si>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</si>
  <si>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</si>
  <si>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</si>
  <si>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</si>
  <si>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</si>
  <si>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</si>
  <si>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</si>
  <si>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</si>
  <si>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</si>
  <si>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</si>
  <si>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</si>
  <si>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</si>
  <si>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</si>
  <si>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</si>
  <si>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</si>
  <si>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</si>
  <si>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</si>
  <si>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</si>
  <si>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</si>
  <si>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</si>
  <si>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</si>
  <si>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</si>
  <si>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</si>
  <si>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</si>
  <si>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</si>
  <si>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</si>
  <si>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</si>
  <si>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</si>
  <si>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</si>
  <si>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</si>
  <si>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</si>
  <si>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</si>
  <si>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</si>
  <si>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</si>
  <si>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</si>
  <si>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</si>
  <si>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</si>
  <si>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</si>
  <si>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</si>
  <si>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</si>
  <si>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</si>
  <si>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</si>
  <si>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</si>
  <si>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</si>
  <si>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</si>
  <si>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</si>
  <si>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</si>
  <si>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</si>
  <si>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</si>
  <si>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</si>
  <si>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</si>
  <si>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</si>
  <si>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</si>
  <si>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</si>
  <si>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</si>
  <si>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</si>
  <si>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</si>
  <si>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</si>
  <si>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</si>
  <si>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</si>
  <si>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</si>
  <si>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</si>
  <si>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</si>
  <si>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</si>
  <si>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</si>
  <si>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</si>
  <si>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</si>
  <si>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</si>
  <si>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</si>
  <si>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</si>
  <si>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</si>
  <si>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</si>
  <si>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</si>
  <si>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</si>
  <si>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</si>
  <si>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</si>
  <si>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</si>
  <si>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</si>
  <si>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</si>
  <si>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</si>
  <si>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</si>
  <si>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</si>
  <si>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</si>
  <si>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</si>
  <si>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</si>
  <si>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</si>
  <si>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</si>
  <si>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</si>
  <si>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</si>
  <si>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</si>
  <si>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</si>
  <si>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</si>
  <si>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</si>
  <si>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</si>
  <si>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</si>
  <si>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</si>
  <si>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</si>
  <si>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</si>
  <si>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</si>
  <si>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</si>
  <si>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</si>
  <si>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</si>
  <si>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</si>
  <si>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</si>
  <si>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</si>
  <si>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</si>
  <si>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</si>
  <si>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</si>
  <si>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</si>
  <si>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</si>
  <si>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</si>
  <si>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</si>
  <si>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</si>
  <si>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</si>
  <si>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</si>
  <si>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</si>
  <si>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</si>
  <si>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</si>
  <si>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</si>
  <si>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</si>
  <si>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</si>
  <si>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</si>
  <si>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</si>
  <si>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</si>
  <si>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</si>
  <si>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</si>
  <si>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</si>
  <si>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</si>
  <si>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</si>
  <si>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</si>
  <si>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</si>
  <si>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</si>
  <si>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</si>
  <si>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</si>
  <si>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</si>
  <si>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</si>
  <si>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</si>
  <si>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</si>
  <si>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</si>
  <si>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</si>
  <si>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</si>
  <si>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</si>
  <si>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</si>
  <si>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</si>
  <si>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</si>
  <si>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</si>
  <si>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</si>
  <si>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</si>
  <si>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</si>
  <si>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</si>
  <si>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</si>
  <si>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</si>
  <si>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</si>
  <si>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</si>
  <si>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</si>
  <si>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</si>
  <si>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</si>
  <si>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</si>
  <si>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</si>
  <si>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</si>
  <si>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</si>
  <si>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</si>
  <si>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</si>
  <si>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</si>
  <si>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</si>
  <si>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</si>
  <si>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</si>
  <si>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</si>
  <si>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</si>
  <si>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</si>
  <si>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</si>
  <si>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</si>
  <si>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</si>
  <si>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</si>
  <si>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</si>
  <si>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</si>
  <si>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</si>
  <si>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</si>
  <si>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</si>
  <si>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</si>
  <si>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</si>
  <si>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</si>
  <si>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</si>
  <si>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</si>
  <si>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</si>
  <si>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</si>
  <si>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</si>
  <si>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</si>
  <si>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</si>
  <si>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</si>
  <si>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</si>
  <si>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</si>
  <si>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</si>
  <si>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</si>
  <si>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</si>
  <si>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</si>
  <si>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</si>
  <si>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</si>
  <si>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</si>
  <si>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</si>
  <si>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</si>
  <si>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</si>
  <si>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</si>
  <si>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</si>
  <si>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</si>
  <si>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</si>
  <si>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</si>
  <si>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</si>
  <si>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</si>
  <si>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</si>
  <si>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</si>
  <si>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</si>
  <si>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</si>
  <si>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</si>
  <si>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</si>
  <si>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</si>
  <si>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</si>
  <si>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</si>
  <si>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</si>
  <si>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</si>
  <si>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</si>
  <si>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</si>
  <si>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</si>
  <si>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</si>
  <si>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</si>
  <si>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</si>
  <si>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</si>
  <si>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</si>
  <si>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</si>
  <si>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</si>
  <si>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</si>
  <si>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</si>
  <si>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</si>
  <si>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</si>
  <si>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</si>
  <si>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</si>
  <si>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</si>
  <si>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</si>
  <si>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</si>
  <si>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</si>
  <si>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</si>
  <si>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</si>
  <si>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</si>
  <si>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</si>
  <si>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</si>
  <si>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</si>
  <si>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</si>
  <si>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</si>
  <si>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</si>
  <si>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</si>
  <si>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</si>
  <si>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</si>
  <si>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</si>
  <si>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</si>
  <si>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</si>
  <si>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</si>
  <si>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</si>
  <si>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</si>
  <si>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</si>
  <si>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</si>
  <si>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</si>
  <si>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</si>
  <si>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</si>
  <si>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</si>
  <si>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</si>
  <si>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</si>
  <si>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</si>
  <si>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</si>
  <si>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</si>
  <si>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</si>
  <si>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</si>
  <si>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</si>
  <si>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</si>
  <si>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</si>
  <si>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</si>
  <si>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</si>
  <si>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</si>
  <si>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</si>
  <si>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</si>
  <si>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</si>
  <si>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</si>
  <si>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</si>
  <si>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</si>
  <si>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</si>
  <si>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</si>
  <si>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</si>
  <si>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</si>
  <si>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</si>
  <si>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</si>
  <si>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</si>
  <si>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</si>
  <si>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</si>
  <si>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</si>
  <si>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</si>
  <si>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</si>
  <si>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</si>
  <si>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</si>
  <si>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</si>
  <si>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</si>
  <si>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</si>
  <si>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</si>
  <si>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</si>
  <si>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</si>
  <si>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</si>
  <si>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</si>
  <si>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</si>
  <si>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</si>
  <si>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</si>
  <si>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</si>
  <si>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</si>
  <si>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</si>
  <si>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</si>
  <si>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</si>
  <si>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</si>
  <si>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</si>
  <si>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</si>
  <si>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</si>
  <si>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</si>
  <si>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</si>
  <si>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</si>
  <si>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</si>
  <si>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</si>
  <si>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</si>
  <si>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</si>
  <si>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</si>
  <si>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</si>
  <si>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</si>
  <si>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</si>
  <si>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</si>
  <si>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</si>
  <si>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</si>
  <si>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</si>
  <si>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</si>
  <si>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</si>
  <si>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</si>
  <si>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</si>
  <si>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</si>
  <si>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</si>
  <si>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</si>
  <si>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</si>
  <si>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</si>
  <si>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</si>
  <si>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</si>
  <si>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</si>
  <si>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</si>
  <si>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</si>
  <si>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</si>
  <si>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</si>
  <si>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</si>
  <si>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</si>
  <si>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</si>
  <si>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</si>
  <si>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</si>
  <si>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</si>
  <si>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</si>
  <si>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</si>
  <si>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</si>
  <si>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</si>
  <si>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</si>
  <si>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</si>
  <si>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</si>
  <si>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</si>
  <si>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</si>
  <si>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</si>
  <si>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</si>
  <si>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</si>
  <si>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</si>
  <si>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</si>
  <si>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</si>
  <si>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</si>
  <si>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</si>
  <si>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</si>
  <si>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</si>
  <si>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</si>
  <si>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</si>
  <si>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</si>
  <si>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</si>
  <si>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</si>
  <si>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</si>
  <si>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</si>
  <si>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</si>
  <si>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</si>
  <si>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</si>
  <si>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</si>
  <si>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</si>
  <si>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</si>
  <si>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</si>
  <si>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</si>
  <si>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</si>
  <si>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</si>
  <si>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</si>
  <si>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</si>
  <si>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</si>
  <si>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</si>
  <si>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</si>
  <si>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</si>
  <si>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</si>
  <si>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</si>
  <si>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</si>
  <si>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</si>
  <si>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</si>
  <si>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</si>
  <si>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</si>
  <si>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</si>
  <si>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</si>
  <si>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</si>
  <si>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</si>
  <si>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</si>
  <si>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</si>
  <si>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</si>
  <si>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</si>
  <si>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</si>
  <si>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</si>
  <si>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</si>
  <si>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</si>
  <si>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</si>
  <si>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</si>
  <si>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</si>
  <si>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</si>
  <si>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</si>
  <si>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</si>
  <si>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</si>
  <si>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</si>
  <si>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</si>
  <si>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</si>
  <si>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</si>
  <si>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</si>
  <si>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</si>
  <si>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</si>
  <si>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</si>
  <si>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</si>
  <si>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</si>
  <si>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</si>
  <si>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</si>
  <si>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</si>
  <si>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</si>
  <si>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</si>
  <si>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</si>
  <si>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</si>
  <si>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</si>
  <si>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</si>
  <si>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</si>
  <si>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</si>
  <si>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</si>
  <si>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</si>
  <si>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</si>
  <si>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</si>
  <si>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</si>
  <si>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</si>
  <si>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</si>
  <si>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</si>
  <si>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</si>
  <si>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</si>
  <si>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</si>
  <si>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</si>
  <si>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</si>
  <si>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</si>
  <si>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</si>
  <si>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</si>
  <si>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</si>
  <si>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</si>
  <si>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</si>
  <si>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</si>
  <si>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</si>
  <si>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</si>
  <si>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</si>
  <si>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</si>
  <si>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</si>
  <si>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</si>
  <si>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</si>
  <si>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</si>
  <si>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</si>
  <si>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</si>
  <si>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</si>
  <si>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</si>
  <si>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</si>
  <si>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</si>
  <si>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</si>
  <si>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</si>
  <si>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</si>
  <si>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</si>
  <si>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</si>
  <si>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</si>
  <si>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</si>
  <si>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</si>
  <si>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</si>
  <si>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</si>
  <si>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</si>
  <si>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</si>
  <si>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</si>
  <si>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</si>
  <si>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</si>
  <si>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</si>
  <si>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</si>
  <si>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</si>
  <si>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</si>
  <si>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</si>
  <si>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</si>
  <si>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</si>
  <si>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</si>
  <si>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</si>
  <si>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</si>
  <si>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</si>
  <si>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</si>
  <si>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</si>
  <si>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</si>
  <si>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</si>
  <si>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</si>
  <si>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</si>
  <si>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</si>
  <si>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</si>
  <si>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</si>
  <si>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</si>
  <si>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</si>
  <si>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</si>
  <si>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</si>
  <si>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</si>
  <si>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</si>
  <si>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</si>
  <si>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</si>
  <si>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</si>
  <si>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</si>
  <si>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</si>
  <si>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</si>
  <si>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</si>
  <si>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</si>
  <si>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</si>
  <si>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</si>
  <si>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</si>
  <si>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</si>
  <si>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</si>
  <si>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</si>
  <si>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</si>
  <si>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</si>
  <si>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</si>
  <si>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</si>
  <si>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</si>
  <si>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</si>
  <si>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</si>
  <si>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</si>
  <si>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</si>
  <si>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</si>
  <si>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</si>
  <si>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</si>
  <si>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</si>
  <si>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</si>
  <si>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</si>
  <si>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</si>
  <si>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</si>
  <si>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</si>
  <si>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</si>
  <si>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</si>
  <si>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</si>
  <si>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</si>
  <si>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</si>
  <si>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</si>
  <si>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</si>
  <si>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</si>
  <si>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</si>
  <si>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</si>
  <si>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</si>
  <si>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</si>
  <si>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</si>
  <si>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</si>
  <si>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</si>
  <si>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</si>
  <si>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</si>
  <si>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</si>
  <si>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</si>
  <si>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</si>
  <si>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</si>
  <si>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</si>
  <si>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</si>
  <si>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</si>
  <si>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</si>
  <si>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</si>
  <si>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</si>
  <si>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</si>
  <si>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</si>
  <si>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</si>
  <si>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</si>
  <si>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</si>
  <si>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</si>
  <si>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</si>
  <si>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</si>
  <si>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</si>
  <si>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</si>
  <si>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</si>
  <si>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</si>
  <si>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</si>
  <si>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</si>
  <si>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</si>
  <si>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</si>
  <si>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</si>
  <si>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</si>
  <si>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</si>
  <si>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</si>
  <si>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</si>
  <si>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</si>
  <si>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</si>
  <si>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</si>
  <si>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</si>
  <si>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</si>
  <si>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</si>
  <si>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</si>
  <si>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</si>
  <si>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</si>
  <si>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</si>
  <si>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</si>
  <si>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</si>
  <si>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</si>
  <si>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</si>
  <si>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</si>
  <si>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</si>
  <si>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</si>
  <si>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</si>
  <si>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</si>
  <si>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</si>
  <si>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</si>
  <si>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</si>
  <si>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</si>
  <si>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</si>
  <si>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</si>
  <si>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</si>
  <si>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</si>
  <si>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</si>
  <si>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</si>
  <si>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</si>
  <si>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</si>
  <si>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</si>
  <si>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</si>
  <si>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</si>
  <si>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</si>
  <si>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</si>
  <si>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</si>
  <si>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</si>
  <si>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</si>
  <si>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</si>
  <si>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</si>
  <si>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</si>
  <si>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</si>
  <si>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</si>
  <si>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</si>
  <si>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</si>
  <si>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</si>
  <si>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</si>
  <si>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</si>
  <si>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</si>
  <si>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</si>
  <si>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</si>
  <si>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</si>
  <si>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</si>
  <si>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</si>
  <si>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</si>
  <si>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</si>
  <si>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</si>
  <si>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</si>
  <si>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</si>
  <si>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</si>
  <si>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</si>
  <si>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</si>
  <si>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</si>
  <si>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</si>
  <si>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</si>
  <si>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</si>
  <si>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</si>
  <si>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</si>
  <si>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</si>
  <si>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</si>
  <si>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</si>
  <si>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</si>
  <si>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</si>
  <si>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</si>
  <si>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</si>
  <si>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</si>
  <si>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</si>
  <si>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</si>
  <si>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</si>
  <si>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</si>
  <si>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</si>
  <si>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</si>
  <si>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</si>
  <si>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</si>
  <si>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</si>
  <si>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</si>
  <si>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</si>
  <si>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</si>
  <si>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</si>
  <si>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</si>
  <si>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</si>
  <si>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</si>
  <si>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</si>
  <si>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</si>
  <si>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</si>
  <si>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</si>
  <si>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</si>
  <si>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</si>
  <si>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</si>
  <si>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</si>
  <si>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</si>
  <si>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</si>
  <si>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</si>
  <si>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</si>
  <si>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</si>
  <si>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</si>
  <si>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</si>
  <si>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</si>
  <si>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</si>
  <si>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</si>
  <si>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</si>
  <si>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</si>
  <si>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</si>
  <si>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</si>
  <si>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</si>
  <si>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</si>
  <si>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</si>
  <si>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</si>
  <si>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</si>
  <si>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</si>
  <si>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</si>
  <si>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</si>
  <si>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</si>
  <si>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</si>
  <si>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</si>
  <si>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</si>
  <si>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</si>
  <si>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</si>
  <si>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</si>
  <si>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</si>
  <si>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</si>
  <si>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</si>
  <si>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</si>
  <si>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</si>
  <si>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</si>
  <si>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</si>
  <si>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</si>
  <si>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</si>
  <si>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</si>
  <si>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</si>
  <si>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</si>
  <si>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</si>
  <si>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</si>
  <si>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</si>
  <si>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</si>
  <si>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</si>
  <si>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</si>
  <si>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</si>
  <si>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</si>
  <si>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</si>
  <si>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</si>
  <si>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</si>
  <si>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</si>
  <si>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</si>
  <si>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</si>
  <si>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</si>
  <si>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</si>
  <si>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</si>
  <si>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</si>
  <si>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</si>
  <si>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</si>
  <si>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</si>
  <si>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</si>
  <si>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</si>
  <si>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</si>
  <si>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</si>
  <si>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</si>
  <si>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</si>
  <si>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</si>
  <si>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</si>
  <si>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</si>
  <si>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</si>
  <si>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</si>
  <si>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</si>
  <si>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</si>
  <si>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</si>
  <si>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</si>
  <si>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</si>
  <si>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</si>
  <si>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</si>
  <si>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</si>
  <si>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</si>
  <si>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</si>
  <si>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</si>
  <si>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</si>
  <si>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</si>
  <si>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</si>
  <si>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</si>
  <si>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</si>
  <si>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</si>
  <si>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</si>
  <si>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</si>
  <si>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</si>
  <si>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</si>
  <si>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</si>
  <si>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</si>
  <si>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</si>
  <si>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</si>
  <si>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</si>
  <si>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</si>
  <si>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</si>
  <si>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</si>
  <si>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</si>
  <si>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</si>
  <si>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</si>
  <si>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</si>
  <si>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</si>
  <si>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</si>
  <si>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</si>
  <si>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</si>
  <si>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</si>
  <si>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</si>
  <si>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</si>
  <si>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</si>
  <si>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</si>
  <si>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</si>
  <si>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</si>
  <si>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</si>
  <si>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</si>
  <si>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</si>
  <si>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</si>
  <si>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</si>
  <si>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</si>
  <si>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</si>
  <si>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</si>
  <si>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</si>
  <si>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</si>
  <si>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</si>
  <si>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</si>
  <si>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</si>
  <si>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</si>
  <si>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</si>
  <si>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</si>
  <si>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</si>
  <si>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</si>
  <si>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</si>
  <si>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</si>
  <si>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</si>
  <si>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</si>
  <si>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</si>
  <si>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</si>
  <si>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</si>
  <si>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</si>
  <si>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</si>
  <si>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</si>
  <si>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</si>
  <si>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</si>
  <si>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</si>
  <si>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</si>
  <si>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</si>
  <si>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</si>
  <si>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</si>
  <si>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</si>
  <si>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</si>
  <si>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</si>
  <si>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</si>
  <si>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</si>
  <si>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</si>
  <si>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</si>
  <si>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</si>
  <si>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</si>
  <si>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</si>
  <si>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</si>
  <si>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</si>
  <si>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</si>
  <si>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</si>
  <si>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</si>
  <si>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</si>
  <si>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</si>
  <si>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</si>
  <si>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</si>
  <si>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</si>
  <si>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</si>
  <si>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</si>
  <si>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</si>
  <si>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</si>
  <si>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</si>
  <si>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</si>
  <si>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</si>
  <si>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</si>
  <si>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</si>
  <si>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</si>
  <si>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</si>
  <si>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</si>
  <si>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</si>
  <si>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</si>
  <si>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</si>
  <si>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</si>
  <si>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</si>
  <si>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</si>
  <si>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</si>
  <si>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</si>
  <si>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</si>
  <si>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</si>
  <si>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</si>
  <si>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</si>
  <si>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</si>
  <si>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</si>
  <si>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</si>
  <si>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</si>
  <si>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</si>
  <si>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</si>
  <si>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</si>
  <si>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</si>
  <si>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</si>
  <si>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</si>
  <si>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</si>
  <si>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</si>
  <si>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</si>
  <si>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</si>
  <si>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</si>
  <si>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</si>
  <si>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</si>
  <si>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</si>
  <si>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</si>
  <si>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</si>
  <si>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</si>
  <si>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</si>
  <si>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</si>
  <si>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</si>
  <si>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</si>
  <si>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</si>
  <si>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</si>
  <si>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</si>
  <si>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</si>
  <si>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</si>
  <si>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</si>
  <si>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</si>
  <si>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</si>
  <si>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</si>
  <si>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</si>
  <si>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</si>
  <si>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</si>
  <si>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</si>
  <si>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</si>
  <si>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</si>
  <si>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</si>
  <si>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</si>
  <si>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</si>
  <si>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</si>
  <si>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</si>
  <si>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</si>
  <si>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</si>
  <si>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</si>
  <si>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</si>
  <si>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</si>
  <si>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</si>
  <si>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</si>
  <si>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</si>
  <si>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</si>
  <si>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</si>
  <si>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</si>
  <si>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</si>
  <si>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</si>
  <si>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</si>
  <si>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</si>
  <si>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</si>
  <si>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</si>
  <si>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</si>
  <si>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</si>
  <si>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</si>
  <si>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</si>
  <si>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</si>
  <si>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</si>
  <si>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</si>
  <si>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</si>
  <si>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</si>
  <si>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</si>
  <si>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</si>
  <si>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</si>
  <si>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</si>
  <si>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</si>
  <si>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</si>
  <si>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</si>
  <si>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</si>
  <si>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</si>
  <si>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</si>
  <si>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</si>
  <si>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</si>
  <si>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</si>
  <si>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</si>
  <si>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</si>
  <si>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</si>
  <si>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</si>
  <si>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</si>
  <si>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</si>
  <si>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</si>
  <si>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</si>
  <si>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</si>
  <si>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</si>
  <si>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</si>
  <si>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</si>
  <si>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</si>
  <si>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</si>
  <si>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</si>
  <si>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</si>
  <si>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</si>
  <si>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</si>
  <si>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</si>
  <si>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</si>
  <si>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</si>
  <si>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</si>
  <si>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</si>
  <si>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</si>
  <si>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</si>
  <si>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</si>
  <si>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</si>
  <si>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</si>
  <si>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</si>
  <si>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</si>
  <si>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</si>
  <si>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</si>
  <si>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</si>
  <si>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</si>
  <si>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</si>
  <si>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</si>
  <si>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</si>
  <si>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</si>
  <si>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</si>
  <si>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</si>
  <si>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</si>
  <si>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</si>
  <si>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</si>
  <si>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</si>
  <si>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</si>
  <si>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</si>
  <si>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</si>
  <si>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</si>
  <si>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</si>
  <si>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</si>
  <si>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</si>
  <si>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</si>
  <si>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</si>
  <si>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</si>
  <si>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</si>
  <si>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</si>
  <si>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</si>
  <si>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</si>
  <si>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</si>
  <si>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</si>
  <si>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</si>
  <si>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</si>
  <si>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</si>
  <si>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</si>
  <si>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</si>
  <si>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</si>
  <si>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</si>
  <si>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</si>
  <si>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</si>
  <si>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</si>
  <si>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</si>
  <si>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</si>
  <si>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</si>
  <si>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</si>
  <si>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</si>
  <si>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</si>
  <si>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</si>
  <si>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</si>
  <si>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</si>
  <si>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</si>
  <si>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</si>
  <si>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</si>
  <si>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</si>
  <si>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</si>
  <si>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</si>
  <si>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</si>
  <si>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</si>
  <si>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</si>
  <si>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</si>
  <si>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</si>
  <si>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</si>
  <si>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</si>
  <si>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</si>
  <si>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</si>
  <si>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</si>
  <si>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</si>
  <si>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</si>
  <si>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</si>
  <si>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</si>
  <si>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</si>
  <si>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</si>
  <si>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</si>
  <si>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</si>
  <si>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</si>
  <si>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</si>
  <si>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</si>
  <si>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</si>
  <si>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</si>
  <si>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</si>
  <si>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</si>
  <si>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</si>
  <si>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</si>
  <si>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</si>
  <si>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</si>
  <si>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</si>
  <si>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</si>
  <si>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</si>
  <si>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</si>
  <si>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</si>
  <si>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</si>
  <si>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</si>
  <si>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</si>
  <si>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</si>
  <si>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</si>
  <si>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</si>
  <si>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</si>
  <si>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</si>
  <si>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</si>
  <si>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</si>
  <si>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</si>
  <si>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</si>
  <si>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</si>
  <si>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</si>
  <si>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</si>
  <si>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</si>
  <si>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</si>
  <si>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</si>
  <si>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</si>
  <si>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</si>
  <si>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</si>
  <si>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</si>
  <si>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</si>
  <si>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</si>
  <si>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</si>
  <si>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</si>
  <si>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</si>
  <si>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</si>
  <si>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</si>
  <si>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</si>
  <si>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</si>
  <si>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</si>
  <si>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</si>
  <si>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</si>
  <si>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</si>
  <si>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</si>
  <si>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</si>
  <si>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</si>
  <si>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</si>
  <si>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</si>
  <si>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</si>
  <si>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</si>
  <si>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</si>
  <si>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</si>
  <si>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</si>
  <si>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</si>
  <si>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</si>
  <si>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</si>
  <si>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</si>
  <si>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</si>
  <si>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</si>
  <si>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</si>
  <si>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</si>
  <si>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</si>
  <si>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</si>
  <si>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</si>
  <si>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</si>
  <si>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</si>
  <si>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</si>
  <si>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</si>
  <si>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</si>
  <si>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</si>
  <si>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</si>
  <si>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</si>
  <si>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</si>
  <si>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</si>
  <si>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</si>
  <si>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</si>
  <si>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</si>
  <si>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</si>
  <si>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</si>
  <si>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</si>
  <si>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</si>
  <si>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</si>
  <si>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</si>
  <si>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</si>
  <si>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</si>
  <si>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</si>
  <si>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</si>
  <si>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</si>
  <si>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</si>
  <si>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</si>
  <si>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</si>
  <si>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</si>
  <si>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</si>
  <si>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</si>
  <si>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</si>
  <si>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</si>
  <si>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</si>
  <si>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</si>
  <si>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</si>
  <si>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</si>
  <si>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</si>
  <si>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</si>
  <si>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</si>
  <si>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</si>
  <si>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</si>
  <si>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</si>
  <si>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</si>
  <si>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</si>
  <si>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</si>
  <si>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</si>
  <si>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</si>
  <si>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</si>
  <si>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</si>
  <si>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</si>
  <si>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</si>
  <si>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</si>
  <si>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</si>
  <si>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</si>
  <si>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</si>
  <si>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</si>
  <si>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</si>
  <si>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</si>
  <si>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</si>
  <si>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</si>
  <si>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</si>
  <si>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</si>
  <si>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</si>
  <si>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</si>
  <si>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</si>
  <si>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</si>
  <si>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</si>
  <si>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</si>
  <si>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</si>
  <si>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</si>
  <si>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</si>
  <si>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</si>
  <si>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</si>
  <si>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</si>
  <si>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</si>
  <si>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</si>
  <si>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</si>
  <si>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</si>
  <si>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</si>
  <si>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</si>
  <si>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</si>
  <si>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</si>
  <si>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</si>
  <si>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</si>
  <si>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</si>
  <si>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</si>
  <si>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</si>
  <si>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</si>
  <si>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</si>
  <si>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</si>
  <si>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</si>
  <si>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</si>
  <si>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</si>
  <si>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</si>
  <si>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</si>
  <si>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</si>
  <si>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</si>
  <si>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</si>
  <si>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</si>
  <si>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</si>
  <si>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</si>
  <si>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</si>
  <si>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</si>
  <si>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</si>
  <si>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</si>
  <si>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</si>
  <si>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</si>
  <si>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</si>
  <si>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</si>
  <si>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</si>
  <si>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</si>
  <si>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</si>
  <si>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</si>
  <si>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</si>
  <si>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</si>
  <si>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</si>
  <si>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</si>
  <si>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</si>
  <si>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</si>
  <si>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</si>
  <si>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</si>
  <si>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</si>
  <si>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</si>
  <si>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</si>
  <si>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</si>
  <si>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</si>
  <si>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</si>
  <si>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</si>
  <si>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</si>
  <si>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</si>
  <si>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</si>
  <si>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</si>
  <si>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</si>
  <si>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</si>
  <si>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</si>
  <si>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</si>
  <si>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</si>
  <si>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</si>
  <si>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</si>
  <si>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</si>
  <si>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</si>
  <si>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</si>
  <si>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</si>
  <si>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</si>
  <si>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</si>
  <si>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</si>
  <si>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</si>
  <si>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</si>
  <si>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</si>
  <si>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</si>
  <si>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</si>
  <si>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</si>
  <si>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</si>
  <si>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</si>
  <si>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</si>
  <si>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</si>
  <si>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</si>
  <si>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</si>
  <si>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</si>
  <si>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</si>
  <si>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</si>
  <si>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</si>
  <si>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</si>
  <si>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</si>
  <si>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</si>
  <si>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</si>
  <si>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</si>
  <si>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</si>
  <si>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</si>
  <si>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</si>
  <si>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</si>
  <si>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</si>
  <si>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</si>
  <si>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</si>
  <si>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</si>
  <si>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</si>
  <si>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</si>
  <si>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</si>
  <si>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</si>
  <si>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</si>
  <si>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</si>
  <si>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</si>
  <si>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</si>
  <si>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</si>
  <si>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</si>
  <si>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</si>
  <si>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</si>
  <si>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</si>
  <si>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</si>
  <si>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</si>
  <si>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</si>
  <si>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</si>
  <si>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</si>
  <si>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</si>
  <si>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</si>
  <si>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</si>
  <si>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</si>
  <si>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</si>
  <si>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</si>
  <si>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</si>
  <si>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</si>
  <si>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</si>
  <si>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</si>
  <si>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</si>
  <si>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</si>
  <si>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</si>
  <si>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</si>
  <si>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</si>
  <si>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</si>
  <si>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</si>
  <si>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</si>
  <si>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</si>
  <si>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</si>
  <si>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</si>
  <si>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</si>
  <si>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</si>
  <si>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</si>
  <si>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</si>
  <si>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</si>
  <si>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</si>
  <si>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</si>
  <si>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</si>
  <si>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</si>
  <si>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</si>
  <si>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</si>
  <si>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</si>
  <si>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</si>
  <si>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</si>
  <si>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</si>
  <si>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</si>
  <si>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</si>
  <si>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</si>
  <si>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</si>
  <si>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</si>
  <si>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</si>
  <si>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</si>
  <si>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</si>
  <si>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</si>
  <si>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</si>
  <si>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</si>
  <si>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</si>
  <si>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</si>
  <si>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</si>
  <si>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</si>
  <si>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</si>
  <si>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</si>
  <si>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</si>
  <si>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</si>
  <si>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</si>
  <si>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</si>
  <si>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</si>
  <si>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</si>
  <si>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</si>
  <si>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</si>
  <si>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</si>
  <si>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</si>
  <si>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</si>
  <si>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</si>
  <si>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</si>
  <si>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</si>
  <si>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</si>
  <si>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</si>
  <si>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</si>
  <si>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</si>
  <si>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</si>
  <si>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</si>
  <si>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</si>
  <si>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</si>
  <si>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</si>
  <si>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</si>
  <si>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</si>
  <si>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</si>
  <si>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</si>
  <si>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</si>
  <si>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</si>
  <si>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</si>
  <si>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</si>
  <si>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</si>
  <si>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</si>
  <si>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</si>
  <si>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</si>
  <si>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</si>
  <si>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</si>
  <si>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</si>
  <si>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</si>
  <si>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</si>
  <si>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</si>
  <si>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</si>
  <si>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</si>
  <si>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</si>
  <si>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</si>
  <si>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</si>
  <si>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</si>
  <si>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</si>
  <si>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</si>
  <si>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</si>
  <si>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</si>
  <si>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</si>
  <si>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</si>
  <si>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</si>
  <si>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</si>
  <si>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</si>
  <si>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</si>
  <si>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</si>
  <si>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</si>
  <si>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</si>
  <si>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</si>
  <si>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</si>
  <si>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</si>
  <si>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</si>
  <si>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</si>
  <si>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</si>
  <si>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</si>
  <si>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</si>
  <si>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</si>
  <si>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</si>
  <si>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</si>
  <si>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</si>
  <si>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</si>
  <si>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</si>
  <si>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</si>
  <si>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</si>
  <si>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</si>
  <si>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</si>
  <si>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</si>
  <si>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</si>
  <si>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</si>
  <si>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</si>
  <si>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</si>
  <si>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</si>
  <si>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</si>
  <si>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</si>
  <si>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</si>
  <si>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</si>
  <si>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</si>
  <si>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</si>
  <si>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</si>
  <si>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</si>
  <si>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</si>
  <si>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</si>
  <si>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</si>
  <si>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</si>
  <si>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</si>
  <si>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</si>
  <si>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</si>
  <si>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</si>
  <si>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</si>
  <si>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</si>
  <si>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</si>
  <si>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</si>
  <si>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</si>
  <si>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</si>
  <si>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</si>
  <si>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</si>
  <si>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</si>
  <si>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</si>
  <si>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</si>
  <si>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</si>
  <si>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</si>
  <si>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</si>
  <si>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</si>
  <si>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</si>
  <si>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</si>
  <si>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</si>
  <si>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</si>
  <si>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</si>
  <si>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</si>
  <si>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</si>
  <si>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</si>
  <si>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</si>
  <si>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</si>
  <si>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</si>
  <si>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</si>
  <si>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</si>
  <si>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</si>
  <si>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</si>
  <si>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</si>
  <si>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</si>
  <si>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</si>
  <si>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</si>
  <si>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</si>
  <si>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</si>
  <si>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</si>
  <si>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</si>
  <si>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</si>
  <si>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</si>
  <si>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</si>
  <si>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</si>
  <si>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</si>
  <si>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</si>
  <si>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</si>
  <si>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</si>
  <si>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</si>
  <si>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</si>
  <si>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</si>
  <si>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</si>
  <si>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</si>
  <si>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</si>
  <si>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</si>
  <si>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</si>
  <si>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</si>
  <si>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</si>
  <si>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</si>
  <si>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</si>
  <si>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</si>
  <si>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</si>
  <si>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</si>
  <si>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</si>
  <si>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</si>
  <si>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</si>
  <si>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</si>
  <si>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</si>
  <si>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</si>
  <si>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</si>
  <si>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</si>
  <si>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</si>
  <si>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</si>
  <si>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</si>
  <si>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</si>
  <si>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</si>
  <si>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</si>
  <si>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</si>
  <si>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</si>
  <si>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</si>
  <si>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</si>
  <si>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</si>
  <si>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</si>
  <si>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</si>
  <si>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</si>
  <si>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</si>
  <si>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</si>
  <si>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</si>
  <si>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</si>
  <si>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</si>
  <si>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</si>
  <si>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</si>
  <si>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</si>
  <si>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</si>
  <si>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</si>
  <si>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</si>
  <si>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</si>
  <si>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</si>
  <si>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</si>
  <si>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</si>
  <si>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</si>
  <si>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</si>
  <si>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</si>
  <si>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</si>
  <si>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</si>
  <si>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</si>
  <si>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</si>
  <si>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</si>
  <si>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</si>
  <si>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</si>
  <si>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</si>
  <si>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</si>
  <si>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</si>
  <si>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</si>
  <si>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</si>
  <si>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</si>
  <si>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</si>
  <si>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</si>
  <si>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</si>
  <si>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</si>
  <si>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</si>
  <si>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</si>
  <si>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</si>
  <si>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</si>
  <si>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</si>
  <si>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</si>
  <si>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</si>
  <si>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</si>
  <si>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</si>
  <si>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</si>
  <si>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</si>
  <si>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</si>
  <si>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</si>
  <si>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</si>
  <si>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</si>
  <si>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</si>
  <si>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</si>
  <si>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</si>
  <si>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</si>
  <si>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</si>
  <si>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</si>
  <si>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</si>
  <si>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</si>
  <si>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</si>
  <si>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</si>
  <si>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</si>
  <si>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</si>
  <si>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</si>
  <si>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</si>
  <si>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</si>
  <si>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</si>
  <si>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</si>
  <si>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</si>
  <si>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</si>
  <si>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</si>
  <si>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</si>
  <si>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</si>
  <si>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</si>
  <si>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</si>
  <si>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</si>
  <si>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</si>
  <si>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</si>
  <si>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</si>
  <si>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</si>
  <si>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</si>
  <si>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</si>
  <si>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</si>
  <si>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</si>
  <si>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</si>
  <si>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</si>
  <si>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</si>
  <si>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</si>
  <si>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</si>
  <si>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</si>
  <si>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</si>
  <si>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</si>
  <si>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</si>
  <si>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</si>
  <si>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</si>
  <si>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</si>
  <si>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</si>
  <si>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</si>
  <si>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</si>
  <si>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</si>
  <si>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</si>
  <si>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</si>
  <si>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</si>
  <si>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</si>
  <si>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</si>
  <si>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</si>
  <si>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</si>
  <si>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</si>
  <si>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</si>
  <si>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</si>
  <si>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</si>
  <si>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</si>
  <si>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</si>
  <si>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</si>
  <si>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</si>
  <si>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</si>
  <si>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</si>
  <si>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</si>
  <si>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</si>
  <si>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</si>
  <si>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</si>
  <si>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</si>
  <si>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</si>
  <si>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</si>
  <si>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</si>
  <si>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</si>
  <si>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</si>
  <si>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</si>
  <si>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</si>
  <si>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</si>
  <si>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</si>
  <si>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</si>
  <si>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</si>
  <si>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</si>
  <si>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</si>
  <si>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</si>
  <si>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</si>
  <si>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</si>
  <si>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</si>
  <si>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</si>
  <si>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</si>
  <si>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</si>
  <si>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</si>
  <si>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</si>
  <si>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</si>
  <si>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</si>
  <si>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</si>
  <si>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</si>
  <si>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</si>
  <si>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</si>
  <si>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</si>
  <si>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</si>
  <si>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</si>
  <si>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</si>
  <si>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</si>
  <si>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</si>
  <si>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</si>
  <si>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</si>
  <si>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</si>
  <si>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</si>
  <si>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</si>
  <si>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</si>
  <si>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</si>
  <si>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</si>
  <si>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</si>
  <si>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</si>
  <si>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</si>
  <si>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</si>
  <si>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</si>
  <si>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</si>
  <si>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</si>
  <si>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</si>
  <si>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</si>
  <si>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</si>
  <si>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</si>
  <si>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</si>
  <si>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</si>
  <si>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</si>
  <si>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</si>
  <si>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</si>
  <si>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</si>
  <si>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</si>
  <si>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</si>
  <si>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</si>
  <si>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</si>
  <si>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</si>
  <si>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</si>
  <si>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</si>
  <si>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</si>
  <si>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</si>
  <si>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</si>
  <si>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</si>
  <si>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</si>
  <si>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</si>
  <si>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</si>
  <si>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</si>
  <si>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</si>
  <si>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</si>
  <si>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</si>
  <si>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</si>
  <si>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</si>
  <si>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</si>
  <si>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</si>
  <si>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</si>
  <si>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</si>
  <si>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</si>
  <si>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</si>
  <si>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</si>
  <si>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</si>
  <si>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</si>
  <si>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</si>
  <si>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</si>
  <si>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</si>
  <si>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</si>
  <si>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</si>
  <si>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</si>
  <si>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</si>
  <si>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</si>
  <si>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</si>
  <si>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</si>
  <si>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</si>
  <si>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</si>
  <si>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</si>
  <si>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</si>
  <si>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</si>
  <si>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</si>
  <si>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</si>
  <si>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</si>
  <si>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</si>
  <si>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</si>
  <si>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</si>
  <si>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</si>
  <si>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</si>
  <si>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</si>
  <si>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</si>
  <si>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</si>
  <si>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</si>
  <si>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</si>
  <si>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</si>
  <si>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</si>
  <si>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</si>
  <si>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</si>
  <si>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</si>
  <si>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</si>
  <si>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</si>
  <si>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</si>
  <si>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</si>
  <si>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</si>
  <si>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</si>
  <si>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</si>
  <si>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</si>
  <si>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</si>
  <si>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</si>
  <si>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</si>
  <si>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</si>
  <si>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</si>
  <si>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</si>
  <si>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</si>
  <si>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</si>
  <si>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</si>
  <si>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</si>
  <si>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</si>
  <si>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</si>
  <si>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</si>
  <si>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</si>
  <si>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</si>
  <si>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</si>
  <si>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</si>
  <si>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</si>
  <si>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</si>
  <si>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</si>
  <si>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</si>
  <si>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</si>
  <si>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</si>
  <si>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</si>
  <si>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</si>
  <si>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</si>
  <si>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</si>
  <si>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</si>
  <si>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</si>
  <si>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</si>
  <si>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</si>
  <si>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</si>
  <si>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</si>
  <si>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</si>
  <si>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</si>
  <si>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</si>
  <si>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</si>
  <si>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</si>
  <si>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</si>
  <si>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</si>
  <si>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</si>
  <si>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</si>
  <si>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</si>
  <si>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</si>
  <si>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</si>
  <si>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</si>
  <si>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</si>
  <si>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</si>
  <si>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</si>
  <si>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</si>
  <si>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</si>
  <si>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</si>
  <si>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</si>
  <si>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</si>
  <si>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</si>
  <si>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</si>
  <si>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</si>
  <si>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</si>
  <si>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</si>
  <si>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</si>
  <si>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</si>
  <si>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</si>
  <si>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</si>
  <si>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</si>
  <si>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</si>
  <si>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</si>
  <si>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</si>
  <si>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</si>
  <si>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</si>
  <si>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</si>
  <si>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</si>
  <si>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</si>
  <si>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</si>
  <si>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</si>
  <si>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</si>
  <si>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</si>
  <si>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</si>
  <si>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</si>
  <si>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</si>
  <si>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</si>
  <si>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</si>
  <si>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</si>
  <si>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</si>
  <si>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</si>
  <si>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</si>
  <si>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</si>
  <si>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</si>
  <si>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</si>
  <si>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</si>
  <si>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</si>
  <si>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</si>
  <si>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</si>
  <si>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</si>
  <si>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</si>
  <si>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</si>
  <si>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</si>
  <si>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</si>
  <si>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</si>
  <si>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</si>
  <si>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</si>
  <si>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</si>
  <si>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</si>
  <si>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</si>
  <si>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</si>
  <si>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</si>
  <si>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</si>
  <si>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</si>
  <si>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</si>
  <si>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</si>
  <si>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</si>
  <si>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</si>
  <si>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</si>
  <si>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</si>
  <si>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</si>
  <si>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</si>
  <si>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</si>
  <si>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</si>
  <si>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</si>
  <si>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</si>
  <si>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</si>
  <si>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</si>
  <si>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</si>
  <si>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</si>
  <si>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</si>
  <si>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</si>
  <si>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</si>
  <si>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</si>
  <si>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</si>
  <si>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</si>
  <si>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</si>
  <si>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</si>
  <si>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</si>
  <si>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</si>
  <si>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</si>
  <si>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</si>
  <si>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</si>
  <si>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</si>
  <si>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</si>
  <si>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</si>
  <si>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</si>
  <si>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</si>
  <si>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</si>
  <si>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</si>
  <si>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</si>
  <si>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</si>
  <si>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</si>
  <si>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</si>
  <si>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</si>
  <si>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</si>
  <si>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</si>
  <si>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</si>
  <si>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</si>
  <si>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</si>
  <si>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</si>
  <si>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</si>
  <si>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</si>
  <si>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</si>
  <si>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</si>
  <si>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</si>
  <si>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</si>
  <si>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</si>
  <si>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</si>
  <si>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</si>
  <si>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</si>
  <si>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</si>
  <si>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</si>
  <si>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</si>
  <si>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</si>
  <si>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</si>
  <si>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</si>
  <si>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</si>
  <si>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</si>
  <si>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</si>
  <si>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</si>
  <si>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</si>
  <si>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</si>
  <si>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</si>
  <si>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</si>
  <si>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</si>
  <si>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</si>
  <si>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</si>
  <si>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</si>
  <si>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</si>
  <si>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</si>
  <si>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</si>
  <si>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</si>
  <si>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</si>
  <si>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</si>
  <si>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</si>
  <si>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</si>
  <si>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</si>
  <si>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</si>
  <si>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</si>
  <si>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</si>
  <si>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</si>
  <si>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</si>
  <si>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</si>
  <si>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</si>
  <si>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</si>
  <si>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</si>
  <si>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</si>
  <si>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</si>
  <si>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</si>
  <si>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</si>
  <si>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</si>
  <si>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</si>
  <si>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</si>
  <si>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</si>
  <si>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</si>
  <si>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</si>
  <si>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</si>
  <si>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</si>
  <si>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</si>
  <si>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</si>
  <si>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</si>
  <si>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</si>
  <si>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</si>
  <si>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</si>
  <si>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</si>
  <si>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</si>
  <si>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</si>
  <si>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</si>
  <si>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</si>
  <si>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</si>
  <si>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</si>
  <si>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</si>
  <si>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</si>
  <si>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</si>
  <si>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</si>
  <si>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</si>
  <si>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</si>
  <si>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</si>
  <si>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</si>
  <si>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</si>
  <si>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</si>
  <si>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</si>
  <si>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</si>
  <si>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</si>
  <si>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</si>
  <si>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</si>
  <si>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</si>
  <si>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</si>
  <si>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</si>
  <si>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</si>
  <si>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</si>
  <si>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</si>
  <si>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</si>
  <si>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</si>
  <si>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</si>
  <si>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</si>
  <si>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</si>
  <si>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</si>
  <si>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</si>
  <si>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</si>
  <si>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</si>
  <si>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</si>
  <si>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</si>
  <si>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</si>
  <si>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</si>
  <si>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</si>
  <si>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</si>
  <si>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</si>
  <si>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</si>
  <si>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</si>
  <si>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</si>
  <si>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</si>
  <si>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</si>
  <si>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</si>
  <si>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</si>
  <si>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</si>
  <si>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</si>
  <si>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</si>
  <si>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</si>
  <si>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</si>
  <si>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</si>
  <si>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</si>
  <si>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</si>
  <si>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</si>
  <si>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</si>
  <si>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</si>
  <si>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</si>
  <si>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</si>
  <si>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</si>
  <si>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</si>
  <si>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</si>
  <si>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</si>
  <si>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</si>
  <si>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</si>
  <si>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</si>
  <si>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</si>
  <si>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</si>
  <si>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</si>
  <si>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</si>
  <si>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</si>
  <si>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</si>
  <si>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</si>
  <si>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</si>
  <si>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</si>
  <si>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</si>
  <si>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</si>
  <si>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</si>
  <si>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</si>
  <si>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</si>
  <si>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</si>
  <si>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</si>
  <si>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</si>
  <si>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</si>
  <si>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</si>
  <si>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</si>
  <si>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</si>
  <si>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</si>
  <si>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</si>
  <si>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</si>
  <si>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</si>
  <si>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</si>
  <si>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</si>
  <si>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</si>
  <si>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</si>
  <si>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</si>
  <si>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</si>
  <si>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</si>
  <si>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</si>
  <si>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</si>
  <si>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</si>
  <si>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</si>
  <si>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</si>
  <si>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</si>
  <si>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</si>
  <si>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</si>
  <si>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</si>
  <si>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</si>
  <si>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</si>
  <si>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</si>
  <si>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</si>
  <si>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</si>
  <si>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</si>
  <si>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</si>
  <si>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</si>
  <si>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</si>
  <si>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</si>
  <si>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</si>
  <si>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</si>
  <si>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</si>
  <si>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</si>
  <si>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</si>
  <si>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</si>
  <si>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</si>
  <si>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</si>
  <si>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</si>
  <si>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</si>
  <si>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</si>
  <si>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</si>
  <si>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</si>
  <si>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</si>
  <si>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</si>
  <si>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</si>
  <si>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</si>
  <si>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</si>
  <si>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</si>
  <si>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</si>
  <si>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</si>
  <si>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</si>
  <si>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</si>
  <si>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</si>
  <si>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</si>
  <si>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</si>
  <si>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</si>
  <si>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</si>
  <si>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</si>
  <si>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</si>
  <si>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</si>
  <si>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</si>
  <si>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</si>
  <si>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</si>
  <si>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</si>
  <si>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</si>
  <si>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</si>
  <si>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</si>
  <si>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</si>
  <si>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</si>
  <si>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</si>
  <si>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</si>
  <si>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</si>
  <si>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</si>
  <si>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</si>
  <si>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</si>
  <si>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</si>
  <si>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</si>
  <si>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</si>
  <si>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</si>
  <si>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</si>
  <si>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</si>
  <si>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</si>
  <si>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</si>
  <si>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</si>
  <si>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</si>
  <si>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</si>
  <si>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</si>
  <si>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</si>
  <si>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</si>
  <si>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</si>
  <si>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</si>
  <si>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</si>
  <si>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</si>
  <si>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</si>
  <si>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</si>
  <si>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</si>
  <si>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</si>
  <si>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</si>
  <si>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</si>
  <si>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</si>
  <si>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</si>
  <si>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</si>
  <si>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</si>
  <si>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</si>
  <si>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</si>
  <si>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</si>
  <si>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</si>
  <si>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</si>
  <si>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</si>
  <si>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</si>
  <si>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</si>
  <si>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</si>
  <si>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</si>
  <si>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</si>
  <si>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</si>
  <si>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</si>
  <si>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</si>
  <si>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</si>
  <si>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</si>
  <si>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</si>
  <si>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</si>
  <si>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</si>
  <si>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</si>
  <si>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</si>
  <si>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</si>
  <si>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</si>
  <si>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</si>
  <si>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</si>
  <si>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</si>
  <si>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</si>
  <si>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</si>
  <si>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</si>
  <si>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</si>
  <si>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</si>
  <si>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</si>
  <si>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</si>
  <si>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</si>
  <si>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</si>
  <si>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</si>
  <si>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</si>
  <si>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</si>
  <si>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</si>
  <si>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</si>
  <si>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</si>
  <si>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</si>
  <si>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</si>
  <si>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</si>
  <si>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</si>
  <si>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</si>
  <si>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</si>
  <si>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</si>
  <si>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</si>
  <si>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</si>
  <si>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</si>
  <si>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</si>
  <si>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</si>
  <si>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</si>
  <si>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</si>
  <si>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</si>
  <si>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</si>
  <si>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</si>
  <si>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</si>
  <si>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</si>
  <si>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</si>
  <si>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</si>
  <si>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</si>
  <si>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</si>
  <si>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</si>
  <si>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</si>
  <si>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</si>
  <si>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</si>
  <si>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</si>
  <si>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</si>
  <si>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</si>
  <si>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</si>
  <si>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</si>
  <si>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</si>
  <si>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</si>
  <si>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</si>
  <si>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</si>
  <si>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</si>
  <si>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</si>
  <si>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</si>
  <si>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</si>
  <si>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</si>
  <si>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</si>
  <si>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</si>
  <si>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</si>
  <si>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</si>
  <si>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</si>
  <si>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</si>
  <si>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</si>
  <si>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</si>
  <si>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</si>
  <si>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</si>
  <si>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</si>
  <si>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</si>
  <si>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</si>
  <si>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</si>
  <si>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</si>
  <si>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</si>
  <si>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</si>
  <si>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</si>
  <si>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</si>
  <si>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</si>
  <si>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</si>
  <si>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</si>
  <si>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</si>
  <si>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</si>
  <si>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</si>
  <si>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</si>
  <si>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</si>
  <si>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</si>
  <si>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</si>
  <si>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</si>
  <si>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</si>
  <si>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</si>
  <si>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</si>
  <si>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</si>
  <si>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</si>
  <si>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</si>
  <si>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</si>
  <si>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</si>
  <si>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</si>
  <si>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</si>
  <si>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</si>
  <si>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</si>
  <si>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</si>
  <si>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</si>
  <si>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</si>
  <si>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</si>
  <si>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</si>
  <si>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</si>
  <si>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</si>
  <si>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</si>
  <si>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</si>
  <si>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</si>
  <si>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</si>
  <si>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</si>
  <si>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</si>
  <si>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</si>
  <si>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</si>
  <si>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</si>
  <si>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</si>
  <si>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</si>
  <si>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</si>
  <si>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</si>
  <si>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</si>
  <si>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</si>
  <si>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</si>
  <si>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</si>
  <si>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</si>
  <si>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</si>
  <si>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</si>
  <si>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</si>
  <si>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</si>
  <si>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</si>
  <si>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</si>
  <si>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</si>
  <si>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</si>
  <si>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</si>
  <si>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</si>
  <si>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</si>
  <si>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</si>
  <si>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</si>
  <si>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</si>
  <si>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</si>
  <si>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</si>
  <si>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</si>
  <si>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</si>
  <si>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</si>
  <si>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</si>
  <si>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</si>
  <si>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</si>
  <si>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</si>
  <si>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</si>
  <si>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</si>
  <si>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</si>
  <si>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</si>
  <si>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</si>
  <si>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</si>
  <si>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</si>
  <si>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</si>
  <si>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</si>
  <si>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</si>
  <si>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</si>
  <si>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</si>
  <si>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</si>
  <si>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</si>
  <si>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</si>
  <si>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</si>
  <si>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</si>
  <si>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</si>
  <si>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</si>
  <si>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</si>
  <si>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</si>
  <si>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</si>
  <si>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</si>
  <si>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</si>
  <si>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</si>
  <si>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</si>
  <si>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</si>
  <si>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</si>
  <si>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</si>
  <si>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</si>
  <si>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</si>
  <si>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</si>
  <si>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</si>
  <si>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</si>
  <si>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</si>
  <si>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</si>
  <si>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</si>
  <si>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</si>
  <si>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</si>
  <si>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</si>
  <si>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</si>
  <si>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</si>
  <si>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</si>
  <si>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</si>
  <si>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</si>
  <si>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</si>
  <si>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</si>
  <si>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</si>
  <si>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</si>
  <si>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</si>
  <si>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</si>
  <si>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</si>
  <si>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</si>
  <si>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</si>
  <si>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</si>
  <si>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</si>
  <si>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</si>
  <si>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</si>
  <si>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</si>
  <si>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</si>
  <si>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</si>
  <si>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</si>
  <si>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</si>
  <si>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</si>
  <si>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</si>
  <si>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</si>
  <si>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</si>
  <si>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</si>
  <si>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</si>
  <si>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</si>
  <si>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</si>
  <si>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</si>
  <si>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</si>
  <si>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</si>
  <si>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</si>
  <si>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</si>
  <si>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</si>
  <si>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</si>
  <si>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</si>
  <si>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</si>
  <si>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</si>
  <si>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</si>
  <si>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</si>
  <si>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</si>
  <si>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</si>
  <si>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</si>
  <si>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</si>
  <si>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</si>
  <si>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</si>
  <si>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</si>
  <si>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</si>
  <si>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</si>
  <si>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</si>
  <si>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</si>
  <si>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</si>
  <si>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</si>
  <si>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</si>
  <si>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</si>
  <si>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</si>
  <si>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</si>
  <si>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</si>
  <si>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</si>
  <si>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</si>
  <si>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</si>
  <si>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</si>
  <si>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</si>
  <si>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</si>
  <si>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</si>
  <si>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</si>
  <si>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</si>
  <si>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</si>
  <si>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</si>
  <si>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</si>
  <si>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</si>
  <si>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</si>
  <si>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</si>
  <si>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</si>
  <si>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</si>
  <si>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</si>
  <si>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</si>
  <si>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</si>
  <si>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</si>
  <si>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</si>
  <si>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</si>
  <si>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</si>
  <si>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</si>
  <si>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</si>
  <si>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</si>
  <si>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</si>
  <si>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</si>
  <si>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</si>
  <si>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</si>
  <si>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</si>
  <si>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</si>
  <si>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</si>
  <si>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</si>
  <si>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</si>
  <si>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</si>
  <si>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</si>
  <si>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</si>
  <si>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</si>
  <si>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</si>
  <si>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</si>
  <si>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</si>
  <si>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</si>
  <si>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</si>
  <si>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</si>
  <si>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</si>
  <si>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</si>
  <si>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</si>
  <si>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</si>
  <si>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</si>
  <si>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</si>
  <si>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</si>
  <si>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</si>
  <si>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</si>
  <si>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</si>
  <si>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</si>
  <si>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</si>
  <si>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</si>
  <si>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</si>
  <si>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</si>
  <si>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</si>
  <si>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</si>
  <si>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</si>
  <si>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</si>
  <si>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</si>
  <si>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</si>
  <si>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</si>
  <si>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</si>
  <si>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</si>
  <si>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</si>
  <si>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</si>
  <si>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</si>
  <si>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</si>
  <si>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</si>
  <si>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</si>
  <si>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</si>
  <si>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</si>
  <si>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</si>
  <si>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</si>
  <si>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</si>
  <si>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</si>
  <si>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</si>
  <si>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</si>
  <si>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</si>
  <si>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</si>
  <si>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</si>
  <si>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</si>
  <si>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</si>
  <si>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</si>
  <si>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</si>
  <si>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</si>
  <si>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</si>
  <si>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</si>
  <si>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</si>
  <si>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</si>
  <si>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</si>
  <si>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</si>
  <si>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</si>
  <si>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</si>
  <si>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</si>
  <si>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</si>
  <si>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</si>
  <si>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</si>
  <si>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</si>
  <si>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</si>
  <si>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</si>
  <si>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</si>
  <si>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</si>
  <si>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</si>
  <si>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</si>
  <si>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</si>
  <si>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</si>
  <si>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</si>
  <si>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</si>
  <si>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</si>
  <si>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</si>
  <si>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</si>
  <si>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</si>
  <si>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</si>
  <si>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</si>
  <si>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</si>
  <si>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</si>
  <si>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</si>
  <si>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</si>
  <si>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</si>
  <si>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</si>
  <si>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</si>
  <si>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</si>
  <si>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</si>
  <si>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</si>
  <si>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</si>
  <si>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</si>
  <si>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</si>
  <si>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</si>
  <si>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</si>
  <si>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</si>
  <si>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</si>
  <si>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</si>
  <si>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</si>
  <si>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</si>
  <si>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</si>
  <si>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</si>
  <si>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</si>
  <si>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</si>
  <si>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</si>
  <si>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</si>
  <si>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</si>
  <si>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</si>
  <si>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</si>
  <si>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</si>
  <si>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</si>
  <si>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</si>
  <si>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</si>
  <si>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</si>
  <si>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</si>
  <si>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</si>
  <si>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</si>
  <si>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</si>
  <si>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</si>
  <si>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</si>
  <si>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</si>
  <si>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</si>
  <si>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</si>
  <si>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</si>
  <si>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</si>
  <si>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</si>
  <si>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</si>
  <si>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</si>
  <si>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</si>
  <si>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</si>
  <si>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</si>
  <si>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</si>
  <si>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</si>
  <si>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</si>
  <si>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</si>
  <si>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</si>
  <si>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</si>
  <si>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</si>
  <si>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</si>
  <si>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</si>
  <si>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</si>
  <si>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</si>
  <si>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</si>
  <si>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</si>
  <si>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</si>
  <si>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</si>
  <si>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</si>
  <si>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</si>
  <si>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</si>
  <si>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</si>
  <si>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</si>
  <si>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</si>
  <si>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</si>
  <si>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</si>
  <si>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</si>
  <si>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</si>
  <si>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</si>
  <si>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</si>
  <si>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</si>
  <si>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</si>
  <si>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</si>
  <si>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</si>
  <si>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</si>
  <si>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</si>
  <si>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</si>
  <si>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</si>
  <si>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</si>
  <si>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</si>
  <si>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</si>
  <si>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</si>
  <si>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</si>
  <si>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</si>
  <si>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</si>
  <si>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</si>
  <si>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</si>
  <si>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</si>
  <si>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</si>
  <si>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</si>
  <si>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</si>
  <si>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</si>
  <si>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</si>
  <si>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</si>
  <si>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</si>
  <si>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</si>
  <si>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</si>
  <si>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</si>
  <si>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</si>
  <si>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</si>
  <si>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</si>
  <si>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</si>
  <si>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</si>
  <si>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</si>
  <si>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</si>
  <si>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</si>
  <si>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</si>
  <si>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</si>
  <si>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</si>
  <si>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</si>
  <si>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</si>
  <si>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</si>
  <si>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</si>
  <si>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</si>
  <si>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</si>
  <si>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</si>
  <si>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</si>
  <si>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</si>
  <si>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</si>
  <si>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</si>
  <si>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</si>
  <si>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</si>
  <si>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</si>
  <si>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</si>
  <si>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</si>
  <si>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</si>
  <si>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</si>
  <si>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</si>
  <si>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</si>
  <si>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</si>
  <si>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</si>
  <si>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</si>
  <si>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</si>
  <si>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</si>
  <si>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</si>
  <si>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</si>
  <si>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</si>
  <si>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</si>
  <si>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</si>
  <si>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</si>
  <si>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</si>
  <si>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</si>
  <si>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</si>
  <si>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</si>
  <si>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</si>
  <si>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</si>
  <si>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</si>
  <si>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</si>
  <si>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</si>
  <si>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</si>
  <si>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</si>
  <si>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</si>
  <si>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</si>
  <si>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</si>
  <si>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</si>
  <si>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</si>
  <si>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</si>
  <si>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</si>
  <si>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</si>
  <si>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</si>
  <si>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</si>
  <si>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</si>
  <si>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</si>
  <si>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</si>
  <si>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</si>
  <si>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</si>
  <si>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</si>
  <si>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</si>
  <si>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</si>
  <si>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</si>
  <si>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</si>
  <si>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</si>
  <si>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</si>
  <si>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</si>
  <si>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</si>
  <si>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</si>
  <si>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</si>
  <si>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</si>
  <si>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</si>
  <si>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</si>
  <si>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</si>
  <si>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</si>
  <si>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</si>
  <si>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</si>
  <si>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</si>
  <si>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</si>
  <si>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</si>
  <si>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</si>
  <si>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</si>
  <si>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</si>
  <si>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</si>
  <si>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</si>
  <si>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</si>
  <si>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</si>
  <si>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</si>
  <si>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</si>
  <si>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</si>
  <si>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</si>
  <si>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</si>
  <si>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</si>
  <si>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</si>
  <si>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</si>
  <si>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</si>
  <si>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</si>
  <si>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</si>
  <si>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</si>
  <si>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</si>
  <si>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</si>
  <si>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</si>
  <si>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</si>
  <si>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</si>
  <si>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</si>
  <si>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</si>
  <si>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</si>
  <si>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</si>
  <si>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</si>
  <si>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</si>
  <si>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</si>
  <si>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</si>
  <si>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</si>
  <si>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</si>
  <si>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</si>
  <si>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</si>
  <si>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</si>
  <si>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</si>
  <si>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</si>
  <si>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</si>
  <si>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</si>
  <si>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</si>
  <si>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</si>
  <si>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</si>
  <si>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</si>
  <si>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</si>
  <si>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</si>
  <si>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</si>
  <si>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</si>
  <si>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</si>
  <si>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</si>
  <si>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</si>
  <si>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</si>
  <si>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</si>
  <si>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</si>
  <si>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</si>
  <si>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</si>
  <si>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</si>
  <si>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</si>
  <si>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</si>
  <si>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</si>
  <si>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</si>
  <si>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</si>
  <si>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</si>
  <si>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</si>
  <si>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</si>
  <si>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</si>
  <si>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</si>
  <si>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</si>
  <si>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</si>
  <si>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</si>
  <si>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</si>
  <si>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</si>
  <si>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</si>
  <si>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</si>
  <si>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</si>
  <si>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</si>
  <si>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</si>
  <si>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</si>
  <si>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</si>
  <si>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</si>
  <si>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</si>
  <si>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</si>
  <si>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</si>
  <si>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</si>
  <si>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</si>
  <si>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</si>
  <si>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</si>
  <si>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</si>
  <si>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</si>
  <si>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</si>
  <si>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</si>
  <si>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</si>
  <si>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</si>
  <si>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</si>
  <si>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</si>
  <si>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</si>
  <si>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</si>
  <si>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</si>
  <si>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</si>
  <si>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</si>
  <si>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</si>
  <si>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</si>
  <si>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</si>
  <si>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</si>
  <si>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</si>
  <si>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</si>
  <si>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</si>
  <si>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</si>
  <si>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</si>
  <si>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</si>
  <si>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</si>
  <si>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</si>
  <si>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</si>
  <si>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</si>
  <si>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</si>
  <si>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</si>
  <si>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</si>
  <si>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</si>
  <si>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</si>
  <si>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</si>
  <si>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</si>
  <si>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</si>
  <si>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</si>
  <si>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</si>
  <si>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</si>
  <si>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</si>
  <si>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</si>
  <si>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</si>
  <si>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</si>
  <si>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</si>
  <si>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</si>
  <si>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</si>
  <si>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</si>
  <si>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</si>
  <si>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</si>
  <si>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</si>
  <si>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</si>
  <si>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</si>
  <si>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</si>
  <si>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</si>
  <si>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</si>
  <si>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</si>
  <si>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</si>
  <si>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</si>
  <si>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</si>
  <si>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</si>
  <si>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</si>
  <si>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</si>
  <si>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</si>
  <si>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</si>
  <si>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</si>
  <si>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</si>
  <si>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</si>
  <si>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</si>
  <si>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</si>
  <si>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</si>
  <si>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</si>
  <si>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</si>
  <si>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</si>
  <si>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</si>
  <si>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</si>
  <si>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</si>
  <si>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</si>
  <si>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</si>
  <si>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</si>
  <si>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</si>
  <si>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</si>
  <si>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</si>
  <si>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</si>
  <si>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</si>
  <si>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</si>
  <si>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</si>
  <si>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</si>
  <si>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</si>
  <si>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</si>
  <si>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</si>
  <si>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</si>
  <si>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</si>
  <si>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</si>
  <si>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</si>
  <si>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</si>
  <si>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</si>
  <si>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</si>
  <si>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</si>
  <si>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</si>
  <si>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</si>
  <si>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</si>
  <si>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</si>
  <si>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</si>
  <si>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</si>
  <si>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</si>
  <si>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</si>
  <si>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</si>
  <si>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</si>
  <si>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</si>
  <si>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</si>
  <si>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</si>
  <si>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</si>
  <si>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</si>
  <si>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</si>
  <si>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</si>
  <si>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</si>
  <si>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</si>
  <si>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</si>
  <si>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</si>
  <si>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</si>
  <si>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</si>
  <si>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</si>
  <si>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</si>
  <si>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</si>
  <si>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</si>
  <si>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</si>
  <si>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</si>
  <si>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</si>
  <si>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</si>
  <si>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</si>
  <si>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</si>
  <si>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</si>
  <si>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</si>
  <si>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</si>
  <si>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</si>
  <si>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</si>
  <si>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</si>
  <si>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</si>
  <si>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</si>
  <si>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</si>
  <si>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</si>
  <si>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</si>
  <si>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</si>
  <si>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</si>
  <si>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</si>
  <si>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</si>
  <si>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</si>
  <si>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</si>
  <si>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</si>
  <si>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</si>
  <si>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</si>
  <si>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</si>
  <si>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</si>
  <si>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</si>
  <si>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</si>
  <si>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</si>
  <si>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</si>
  <si>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</si>
  <si>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</si>
  <si>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</si>
  <si>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</si>
  <si>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</si>
  <si>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</si>
  <si>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</si>
  <si>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</si>
  <si>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</si>
  <si>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</si>
  <si>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</si>
  <si>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</si>
  <si>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</si>
  <si>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</si>
  <si>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</si>
  <si>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</si>
  <si>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</si>
  <si>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</si>
  <si>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</si>
  <si>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</si>
  <si>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</si>
  <si>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</si>
  <si>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</si>
  <si>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</si>
  <si>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</si>
  <si>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</si>
  <si>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</si>
  <si>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</si>
  <si>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</si>
  <si>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</si>
  <si>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</si>
  <si>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</si>
  <si>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</si>
  <si>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</si>
  <si>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</si>
  <si>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</si>
  <si>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</si>
  <si>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</si>
  <si>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</si>
  <si>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</si>
  <si>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</si>
  <si>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</si>
  <si>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</si>
  <si>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</si>
  <si>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</si>
  <si>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</si>
  <si>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</si>
  <si>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</si>
  <si>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</si>
  <si>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</si>
  <si>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</si>
  <si>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</si>
  <si>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</si>
  <si>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</si>
  <si>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</si>
  <si>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</si>
  <si>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</si>
  <si>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</si>
  <si>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</si>
  <si>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</si>
  <si>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</si>
  <si>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</si>
  <si>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</si>
  <si>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</si>
  <si>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</si>
  <si>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</si>
  <si>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</si>
  <si>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</si>
  <si>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</si>
  <si>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</si>
  <si>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</si>
  <si>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</si>
  <si>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</si>
  <si>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</si>
  <si>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</si>
  <si>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</si>
  <si>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</si>
  <si>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</si>
  <si>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</si>
  <si>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</si>
  <si>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</si>
  <si>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</si>
  <si>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</si>
  <si>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</si>
  <si>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</si>
  <si>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</si>
  <si>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</si>
  <si>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</si>
  <si>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</si>
  <si>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</si>
  <si>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</si>
  <si>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</si>
  <si>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</si>
  <si>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</si>
  <si>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</si>
  <si>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</si>
  <si>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</si>
  <si>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</si>
  <si>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</si>
  <si>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</si>
  <si>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</si>
  <si>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</si>
  <si>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</si>
  <si>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</si>
  <si>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</si>
  <si>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</si>
  <si>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</si>
  <si>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</si>
  <si>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</si>
  <si>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</si>
  <si>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</si>
  <si>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</si>
  <si>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</si>
  <si>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</si>
  <si>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</si>
  <si>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</si>
  <si>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</si>
  <si>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</si>
  <si>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</si>
  <si>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</si>
  <si>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</si>
  <si>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</si>
  <si>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</si>
  <si>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</si>
  <si>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</si>
  <si>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</si>
  <si>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</si>
  <si>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</si>
  <si>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</si>
  <si>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</si>
  <si>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</si>
  <si>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</si>
  <si>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</si>
  <si>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</si>
  <si>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</si>
  <si>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</si>
  <si>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</si>
  <si>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</si>
  <si>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</si>
  <si>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</si>
  <si>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</si>
  <si>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</si>
  <si>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</si>
  <si>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</si>
  <si>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</si>
  <si>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</si>
  <si>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</si>
  <si>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</si>
  <si>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</si>
  <si>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</si>
  <si>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</si>
  <si>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</si>
  <si>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</si>
  <si>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</si>
  <si>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</si>
  <si>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</si>
  <si>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</si>
  <si>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</si>
  <si>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</si>
  <si>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</si>
  <si>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</si>
  <si>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</si>
  <si>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</si>
  <si>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</si>
  <si>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</si>
  <si>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</si>
  <si>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</si>
  <si>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</si>
  <si>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</si>
  <si>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</si>
  <si>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</si>
  <si>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</si>
  <si>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</si>
  <si>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</si>
  <si>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</si>
  <si>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</si>
  <si>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</si>
  <si>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</si>
  <si>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</si>
  <si>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</si>
  <si>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</si>
  <si>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</si>
  <si>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</si>
  <si>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</si>
  <si>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</si>
  <si>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</si>
  <si>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</si>
  <si>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</si>
  <si>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</si>
  <si>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</si>
  <si>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</si>
  <si>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</si>
  <si>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</si>
  <si>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</si>
  <si>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</si>
  <si>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</si>
  <si>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</si>
  <si>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</si>
  <si>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</si>
  <si>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</si>
  <si>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</si>
  <si>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</si>
  <si>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</si>
  <si>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</si>
  <si>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</si>
  <si>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</si>
  <si>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</si>
  <si>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</si>
  <si>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</si>
  <si>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</si>
  <si>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</si>
  <si>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</si>
  <si>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</si>
  <si>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</si>
  <si>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</si>
  <si>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</si>
  <si>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</si>
  <si>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</si>
  <si>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</si>
  <si>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</si>
  <si>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</si>
  <si>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</si>
  <si>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</si>
  <si>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</si>
  <si>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</si>
  <si>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</si>
  <si>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</si>
  <si>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</si>
  <si>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</si>
  <si>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</si>
  <si>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</si>
  <si>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</si>
  <si>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</si>
  <si>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</si>
  <si>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</si>
  <si>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</si>
  <si>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</si>
  <si>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</si>
  <si>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</si>
  <si>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</si>
  <si>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</si>
  <si>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</si>
  <si>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</si>
  <si>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</si>
  <si>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</si>
  <si>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</si>
  <si>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</si>
  <si>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</si>
  <si>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</si>
  <si>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</si>
  <si>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</si>
  <si>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</si>
  <si>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</si>
  <si>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</si>
  <si>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</si>
  <si>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</si>
  <si>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</si>
  <si>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</si>
  <si>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</si>
  <si>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</si>
  <si>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</si>
  <si>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</si>
  <si>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</si>
  <si>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</si>
  <si>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</si>
  <si>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</si>
  <si>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</si>
  <si>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</si>
  <si>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</si>
  <si>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</si>
  <si>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</si>
  <si>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</si>
  <si>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</si>
  <si>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</si>
  <si>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</si>
  <si>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</si>
  <si>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</si>
  <si>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</si>
  <si>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</si>
  <si>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</si>
  <si>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</si>
  <si>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</si>
  <si>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</si>
  <si>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</si>
  <si>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</si>
  <si>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</si>
  <si>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</si>
  <si>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</si>
  <si>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</si>
  <si>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</si>
  <si>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</si>
  <si>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</si>
  <si>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</si>
  <si>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</si>
  <si>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</si>
  <si>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</si>
  <si>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</si>
  <si>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</si>
  <si>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</si>
  <si>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</si>
  <si>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</si>
  <si>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</si>
  <si>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</si>
  <si>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</si>
  <si>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</si>
  <si>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</si>
  <si>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</si>
  <si>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</si>
  <si>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</si>
  <si>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</si>
  <si>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</si>
  <si>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</si>
  <si>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</si>
  <si>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</si>
  <si>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</si>
  <si>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</si>
  <si>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</si>
  <si>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</si>
  <si>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</si>
  <si>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</si>
  <si>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</si>
  <si>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</si>
  <si>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</si>
  <si>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</si>
  <si>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</si>
  <si>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</si>
  <si>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</si>
  <si>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</si>
  <si>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</si>
  <si>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</si>
  <si>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</si>
  <si>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</si>
  <si>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</si>
  <si>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</si>
  <si>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</si>
  <si>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</si>
  <si>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</si>
  <si>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</si>
  <si>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</si>
  <si>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</si>
  <si>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</si>
  <si>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</si>
  <si>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</si>
  <si>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</si>
  <si>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</si>
  <si>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</si>
  <si>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</si>
  <si>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</si>
  <si>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</si>
  <si>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</si>
  <si>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</si>
  <si>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</si>
  <si>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</si>
  <si>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</si>
  <si>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</si>
  <si>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</si>
  <si>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</si>
  <si>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</si>
  <si>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</si>
  <si>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</si>
  <si>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</si>
  <si>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</si>
  <si>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</si>
  <si>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</si>
  <si>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</si>
  <si>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</si>
  <si>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</si>
  <si>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</si>
  <si>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</si>
  <si>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</si>
  <si>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</si>
  <si>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</si>
  <si>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</si>
  <si>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</si>
  <si>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</si>
  <si>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</si>
  <si>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</si>
  <si>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</si>
  <si>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</si>
  <si>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</si>
  <si>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</si>
  <si>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</si>
  <si>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</si>
  <si>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</si>
  <si>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</si>
  <si>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</si>
  <si>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</si>
  <si>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</si>
  <si>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</si>
  <si>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</si>
  <si>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</si>
  <si>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</si>
  <si>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</si>
  <si>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</si>
  <si>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</si>
  <si>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</si>
  <si>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</si>
  <si>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</si>
  <si>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</si>
  <si>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</si>
  <si>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</si>
  <si>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</si>
  <si>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</si>
  <si>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</si>
  <si>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</si>
  <si>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</si>
  <si>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</si>
  <si>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</si>
  <si>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</si>
  <si>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</si>
  <si>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</si>
  <si>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</si>
  <si>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</si>
  <si>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</si>
  <si>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</si>
  <si>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</si>
  <si>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</si>
  <si>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</si>
  <si>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</si>
  <si>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</si>
  <si>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</si>
  <si>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</si>
  <si>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</si>
  <si>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</si>
  <si>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</si>
  <si>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</si>
  <si>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</si>
  <si>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</si>
  <si>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</si>
  <si>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</si>
  <si>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</si>
  <si>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</si>
  <si>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</si>
  <si>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</si>
  <si>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</si>
  <si>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</si>
  <si>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</si>
  <si>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</si>
  <si>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</si>
  <si>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</si>
  <si>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</si>
  <si>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</si>
  <si>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</si>
  <si>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</si>
  <si>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</si>
  <si>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</si>
  <si>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</si>
  <si>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</si>
  <si>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</si>
  <si>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</si>
  <si>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</si>
  <si>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</si>
  <si>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</si>
  <si>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</si>
  <si>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</si>
  <si>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</si>
  <si>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</si>
  <si>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</si>
  <si>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</si>
  <si>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</si>
  <si>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</si>
  <si>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</si>
  <si>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</si>
  <si>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</si>
  <si>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</si>
  <si>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</si>
  <si>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</si>
  <si>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</si>
  <si>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</si>
  <si>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</si>
  <si>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</si>
  <si>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</si>
  <si>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</si>
  <si>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</si>
  <si>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</si>
  <si>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</si>
  <si>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</si>
  <si>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</si>
  <si>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</si>
  <si>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</si>
  <si>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</si>
  <si>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</si>
  <si>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</si>
  <si>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</si>
  <si>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</si>
  <si>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</si>
  <si>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</si>
  <si>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</si>
  <si>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</si>
  <si>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</si>
  <si>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</si>
  <si>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</si>
  <si>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</si>
  <si>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</si>
  <si>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</si>
  <si>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</si>
  <si>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</si>
  <si>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</si>
  <si>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</si>
  <si>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</si>
  <si>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</si>
  <si>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</si>
  <si>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</si>
  <si>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</si>
  <si>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</si>
  <si>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</si>
  <si>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</si>
  <si>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</si>
  <si>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</si>
  <si>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</si>
  <si>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</si>
  <si>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</si>
  <si>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</si>
  <si>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</si>
  <si>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</si>
  <si>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</si>
  <si>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</si>
  <si>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</si>
  <si>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</si>
  <si>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</si>
  <si>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</si>
  <si>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</si>
  <si>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</si>
  <si>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</si>
  <si>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</si>
  <si>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</si>
  <si>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</si>
  <si>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</si>
  <si>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</si>
  <si>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</si>
  <si>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</si>
  <si>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</si>
  <si>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</si>
  <si>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</si>
  <si>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</si>
  <si>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</si>
  <si>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</si>
  <si>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</si>
  <si>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</si>
  <si>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</si>
  <si>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</si>
  <si>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</si>
  <si>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</si>
  <si>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</si>
  <si>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</si>
  <si>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</si>
  <si>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</si>
  <si>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</si>
  <si>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</si>
  <si>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</si>
  <si>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</si>
  <si>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</si>
  <si>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</si>
  <si>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</si>
  <si>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</si>
  <si>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</si>
  <si>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</si>
  <si>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</si>
  <si>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</si>
  <si>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</si>
  <si>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</si>
  <si>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</si>
  <si>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</si>
  <si>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</si>
  <si>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</si>
  <si>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</si>
  <si>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</si>
  <si>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</si>
  <si>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</si>
  <si>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</si>
  <si>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</si>
  <si>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</si>
  <si>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</si>
  <si>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</si>
  <si>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</si>
  <si>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</si>
  <si>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</si>
  <si>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</si>
  <si>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</si>
  <si>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</si>
  <si>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</si>
  <si>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</si>
  <si>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</si>
  <si>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</si>
  <si>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</si>
  <si>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</si>
  <si>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</si>
  <si>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</si>
  <si>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</si>
  <si>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</si>
  <si>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</si>
  <si>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</si>
  <si>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</si>
  <si>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</si>
  <si>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</si>
  <si>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</si>
  <si>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</si>
  <si>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</si>
  <si>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</si>
  <si>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</si>
  <si>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</si>
  <si>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</si>
  <si>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</si>
  <si>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</si>
  <si>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</si>
  <si>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</si>
  <si>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</si>
  <si>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</si>
  <si>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</si>
  <si>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</si>
  <si>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</si>
  <si>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</si>
  <si>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</si>
  <si>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</si>
  <si>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</si>
  <si>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</si>
  <si>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</si>
  <si>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</si>
  <si>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</si>
  <si>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</si>
  <si>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</si>
  <si>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</si>
  <si>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</si>
  <si>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</si>
  <si>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</si>
  <si>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</si>
  <si>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</si>
  <si>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</si>
  <si>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</si>
  <si>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</si>
  <si>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</si>
  <si>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</si>
  <si>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</si>
  <si>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</si>
  <si>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</si>
  <si>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</si>
  <si>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</si>
  <si>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</si>
  <si>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</si>
  <si>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</si>
  <si>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</si>
  <si>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</si>
  <si>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</si>
  <si>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</si>
  <si>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</si>
  <si>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</si>
  <si>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</si>
  <si>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</si>
  <si>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</si>
  <si>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</si>
  <si>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</si>
  <si>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</si>
  <si>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</si>
  <si>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</si>
  <si>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</si>
  <si>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</si>
  <si>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</si>
  <si>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</si>
  <si>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</si>
  <si>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</si>
  <si>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</si>
  <si>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</si>
  <si>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</si>
  <si>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</si>
  <si>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</si>
  <si>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</si>
  <si>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</si>
  <si>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</si>
  <si>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</si>
  <si>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</si>
  <si>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</si>
  <si>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</si>
  <si>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</si>
  <si>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</si>
  <si>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</si>
  <si>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</si>
  <si>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</si>
  <si>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</si>
  <si>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</si>
  <si>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</si>
  <si>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</si>
  <si>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</si>
  <si>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</si>
  <si>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</si>
  <si>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</si>
  <si>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</si>
  <si>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</si>
  <si>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</si>
  <si>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</si>
  <si>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</si>
  <si>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</si>
  <si>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</si>
  <si>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</si>
  <si>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</si>
  <si>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</si>
  <si>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</si>
  <si>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</si>
  <si>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</si>
  <si>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</si>
  <si>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</si>
  <si>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</si>
  <si>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</si>
  <si>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</si>
  <si>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</si>
  <si>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</si>
  <si>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</si>
  <si>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</si>
  <si>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</si>
  <si>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</si>
  <si>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</si>
  <si>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</si>
  <si>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</si>
  <si>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</si>
  <si>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</si>
  <si>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</si>
  <si>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</si>
  <si>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</si>
  <si>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</si>
  <si>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</si>
  <si>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</si>
  <si>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</si>
  <si>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</si>
  <si>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</si>
  <si>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</si>
  <si>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</si>
  <si>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</si>
  <si>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</si>
  <si>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</si>
  <si>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</si>
  <si>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</si>
  <si>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</si>
  <si>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</si>
  <si>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</si>
  <si>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</si>
  <si>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</si>
  <si>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</si>
  <si>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</si>
  <si>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</si>
  <si>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</si>
  <si>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</si>
  <si>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</si>
  <si>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</si>
  <si>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</si>
  <si>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</si>
  <si>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</si>
  <si>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</si>
  <si>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</si>
  <si>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</si>
  <si>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</si>
  <si>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</si>
  <si>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</si>
  <si>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</si>
  <si>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</si>
  <si>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</si>
  <si>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</si>
  <si>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</si>
  <si>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</si>
  <si>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</si>
  <si>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</si>
  <si>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</si>
  <si>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</si>
  <si>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</si>
  <si>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</si>
  <si>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</si>
  <si>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</si>
  <si>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</si>
  <si>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</si>
  <si>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</si>
  <si>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</si>
  <si>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</si>
  <si>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</si>
  <si>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</si>
  <si>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</si>
  <si>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</si>
  <si>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</si>
  <si>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</si>
  <si>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</si>
  <si>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</si>
  <si>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</si>
  <si>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</si>
  <si>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</si>
  <si>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</si>
  <si>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</si>
  <si>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</si>
  <si>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</si>
  <si>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</si>
  <si>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</si>
  <si>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</si>
  <si>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</si>
  <si>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</si>
  <si>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</si>
  <si>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</si>
  <si>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</si>
  <si>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</si>
  <si>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</si>
  <si>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</si>
  <si>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</si>
  <si>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</si>
  <si>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</si>
  <si>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</si>
  <si>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</si>
  <si>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</si>
  <si>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</si>
  <si>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</si>
  <si>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</si>
  <si>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</si>
  <si>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</si>
  <si>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</si>
  <si>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</si>
  <si>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</si>
  <si>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</si>
  <si>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</si>
  <si>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</si>
  <si>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</si>
  <si>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</si>
  <si>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</si>
  <si>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</si>
  <si>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</si>
  <si>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</si>
  <si>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</si>
  <si>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</si>
  <si>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</si>
  <si>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</si>
  <si>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</si>
  <si>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</si>
  <si>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</si>
  <si>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</si>
  <si>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</si>
  <si>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</si>
  <si>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</si>
  <si>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</si>
  <si>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</si>
  <si>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</si>
  <si>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</si>
  <si>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</si>
  <si>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</si>
  <si>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</si>
  <si>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</si>
  <si>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</si>
  <si>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</si>
  <si>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</si>
  <si>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</si>
  <si>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</si>
  <si>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</si>
  <si>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</si>
  <si>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</si>
  <si>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</si>
  <si>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</si>
  <si>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</si>
  <si>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</si>
  <si>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</si>
  <si>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</si>
  <si>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</si>
  <si>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</si>
  <si>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</si>
  <si>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</si>
  <si>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</si>
  <si>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</si>
  <si>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</si>
  <si>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</si>
  <si>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</si>
  <si>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</si>
  <si>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</si>
  <si>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</si>
  <si>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</si>
  <si>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</si>
  <si>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</si>
  <si>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</si>
  <si>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</si>
  <si>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</si>
  <si>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</si>
  <si>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</si>
  <si>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</si>
  <si>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</si>
  <si>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</si>
  <si>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</si>
  <si>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</si>
  <si>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</si>
  <si>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</si>
  <si>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</si>
  <si>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</si>
  <si>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</si>
  <si>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</si>
  <si>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</si>
  <si>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</si>
  <si>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</si>
  <si>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</si>
  <si>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</si>
  <si>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</si>
  <si>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</si>
  <si>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</si>
  <si>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</si>
  <si>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</si>
  <si>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</si>
  <si>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</si>
  <si>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</si>
  <si>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</si>
  <si>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</si>
  <si>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</si>
  <si>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</si>
  <si>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</si>
  <si>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</si>
  <si>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</si>
  <si>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</si>
  <si>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</si>
  <si>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</si>
  <si>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</si>
  <si>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</si>
  <si>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</si>
  <si>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</si>
  <si>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</si>
  <si>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</si>
  <si>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</si>
  <si>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</si>
  <si>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</si>
  <si>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</si>
  <si>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</si>
  <si>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</si>
  <si>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</si>
  <si>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</si>
  <si>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</si>
  <si>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</si>
  <si>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</si>
  <si>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</si>
  <si>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</si>
  <si>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</si>
  <si>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</si>
  <si>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</si>
  <si>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</si>
  <si>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</si>
  <si>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</si>
  <si>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</si>
  <si>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</si>
  <si>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</si>
  <si>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</si>
  <si>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</si>
  <si>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</si>
  <si>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</si>
  <si>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</si>
  <si>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</si>
  <si>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</si>
  <si>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</si>
  <si>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</si>
  <si>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</si>
  <si>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</si>
  <si>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</si>
  <si>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</si>
  <si>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</si>
  <si>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</si>
  <si>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</si>
  <si>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</si>
  <si>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</si>
  <si>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</si>
  <si>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</si>
  <si>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</si>
  <si>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</si>
  <si>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</si>
  <si>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</si>
  <si>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</si>
  <si>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</si>
  <si>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</si>
  <si>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</si>
  <si>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</si>
  <si>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</si>
  <si>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</si>
  <si>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</si>
  <si>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</si>
  <si>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</si>
  <si>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</si>
  <si>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</si>
  <si>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</si>
  <si>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</si>
  <si>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</si>
  <si>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</si>
  <si>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</si>
  <si>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</si>
  <si>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</si>
  <si>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</si>
  <si>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</si>
  <si>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</si>
  <si>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</si>
  <si>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</si>
  <si>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</si>
  <si>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</si>
  <si>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</si>
  <si>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</si>
  <si>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</si>
  <si>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</si>
  <si>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</si>
  <si>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</si>
  <si>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</si>
  <si>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</si>
  <si>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</si>
  <si>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</si>
  <si>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</si>
  <si>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</si>
  <si>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</si>
  <si>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</si>
  <si>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</si>
  <si>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</si>
  <si>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</si>
  <si>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</si>
  <si>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</si>
  <si>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</si>
  <si>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</si>
  <si>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</si>
  <si>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</si>
  <si>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</si>
  <si>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</si>
  <si>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</si>
  <si>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</si>
  <si>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</si>
  <si>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</si>
  <si>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</si>
  <si>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</si>
  <si>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</si>
  <si>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</si>
  <si>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</si>
  <si>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</si>
  <si>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</si>
  <si>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</si>
  <si>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</si>
  <si>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</si>
  <si>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</si>
  <si>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</si>
  <si>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</si>
  <si>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</si>
  <si>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</si>
  <si>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</si>
  <si>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</si>
  <si>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</si>
  <si>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</si>
  <si>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</si>
  <si>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</si>
  <si>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</si>
  <si>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</si>
  <si>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</si>
  <si>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</si>
  <si>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</si>
  <si>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</si>
  <si>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</si>
  <si>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</si>
  <si>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</si>
  <si>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</si>
  <si>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</si>
  <si>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</si>
  <si>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</si>
  <si>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</si>
  <si>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</si>
  <si>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</si>
  <si>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</si>
  <si>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</si>
  <si>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</si>
  <si>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</si>
  <si>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</si>
  <si>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</si>
  <si>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</si>
  <si>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</si>
  <si>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</si>
  <si>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</si>
  <si>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</si>
  <si>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</si>
  <si>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</si>
  <si>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</si>
  <si>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</si>
  <si>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</si>
  <si>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</si>
  <si>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</si>
  <si>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</si>
  <si>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</si>
  <si>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</si>
  <si>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</si>
  <si>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</si>
  <si>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</si>
  <si>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</si>
  <si>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</si>
  <si>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</si>
  <si>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</si>
  <si>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</si>
  <si>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</si>
  <si>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</si>
  <si>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</si>
  <si>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</si>
  <si>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</si>
  <si>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</si>
  <si>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</si>
  <si>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</si>
  <si>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</si>
  <si>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</si>
  <si>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</si>
  <si>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</si>
  <si>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</si>
  <si>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</si>
  <si>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</si>
  <si>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</si>
  <si>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</si>
  <si>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</si>
  <si>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</si>
  <si>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</si>
  <si>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</si>
  <si>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</si>
  <si>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</si>
  <si>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</si>
  <si>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</si>
  <si>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</si>
  <si>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</si>
  <si>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</si>
  <si>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</si>
  <si>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</si>
  <si>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</si>
  <si>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</si>
  <si>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</si>
  <si>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</si>
  <si>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</si>
  <si>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</si>
  <si>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</si>
  <si>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</si>
  <si>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</si>
  <si>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</si>
  <si>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</si>
  <si>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</si>
  <si>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</si>
  <si>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</si>
  <si>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</si>
  <si>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</si>
  <si>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</si>
  <si>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</si>
  <si>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</si>
  <si>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</si>
  <si>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</si>
  <si>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</si>
  <si>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</si>
  <si>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</si>
  <si>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</si>
  <si>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</si>
  <si>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</si>
  <si>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</si>
  <si>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</si>
  <si>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</si>
  <si>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</si>
  <si>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</si>
  <si>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</si>
  <si>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</si>
  <si>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</si>
  <si>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</si>
  <si>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</si>
  <si>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</si>
  <si>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</si>
  <si>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</si>
  <si>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</si>
  <si>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</si>
  <si>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</si>
  <si>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</si>
  <si>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</si>
  <si>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</si>
  <si>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</si>
  <si>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</si>
  <si>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</si>
  <si>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</si>
  <si>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</si>
  <si>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</si>
  <si>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</si>
  <si>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</si>
  <si>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</si>
  <si>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</si>
  <si>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</si>
  <si>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</si>
  <si>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</si>
  <si>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</si>
  <si>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</si>
  <si>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</si>
  <si>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</si>
  <si>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</si>
  <si>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</si>
  <si>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</si>
  <si>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</si>
  <si>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</si>
  <si>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</si>
  <si>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</si>
  <si>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</si>
  <si>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</si>
  <si>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</si>
  <si>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</si>
  <si>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</si>
  <si>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</si>
  <si>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</si>
  <si>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</si>
  <si>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</si>
  <si>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</si>
  <si>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</si>
  <si>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</si>
  <si>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</si>
  <si>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</si>
  <si>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</si>
  <si>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</si>
  <si>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</si>
  <si>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</si>
  <si>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</si>
  <si>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</si>
  <si>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</si>
  <si>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</si>
  <si>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</si>
  <si>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</si>
  <si>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</si>
  <si>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</si>
  <si>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</si>
  <si>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</si>
  <si>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</si>
  <si>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</si>
  <si>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</si>
  <si>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</si>
  <si>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</si>
  <si>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</si>
  <si>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</si>
  <si>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</si>
  <si>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</si>
  <si>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</si>
  <si>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</si>
  <si>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</si>
  <si>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</si>
  <si>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</si>
  <si>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</si>
  <si>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</si>
  <si>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</si>
  <si>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</si>
  <si>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</si>
  <si>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</si>
  <si>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</si>
  <si>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</si>
  <si>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</si>
  <si>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</si>
  <si>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</si>
  <si>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</si>
  <si>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</si>
  <si>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</si>
  <si>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</si>
  <si>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</si>
  <si>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</si>
  <si>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</si>
  <si>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</si>
  <si>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</si>
  <si>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</si>
  <si>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</si>
  <si>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</si>
  <si>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</si>
  <si>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</si>
  <si>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</si>
  <si>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</si>
  <si>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</si>
  <si>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</si>
  <si>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</si>
  <si>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</si>
  <si>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</si>
  <si>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</si>
  <si>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</si>
  <si>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</si>
  <si>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</si>
  <si>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</si>
  <si>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</si>
  <si>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</si>
  <si>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</si>
  <si>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</si>
  <si>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</si>
  <si>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</si>
  <si>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</si>
  <si>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</si>
  <si>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</si>
  <si>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</si>
  <si>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</si>
  <si>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</si>
  <si>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</si>
  <si>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</si>
  <si>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</si>
  <si>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</si>
  <si>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</si>
  <si>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</si>
  <si>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</si>
  <si>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</si>
  <si>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</si>
  <si>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</si>
  <si>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</si>
  <si>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</si>
  <si>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</si>
  <si>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</si>
  <si>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</si>
  <si>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</si>
  <si>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</si>
  <si>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</si>
  <si>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</si>
  <si>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</si>
  <si>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</si>
  <si>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</si>
  <si>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</si>
  <si>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</si>
  <si>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</si>
  <si>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</si>
  <si>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</si>
  <si>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</si>
  <si>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</si>
  <si>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</si>
  <si>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</si>
  <si>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</si>
  <si>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</si>
  <si>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</si>
  <si>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</si>
  <si>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</si>
  <si>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</si>
  <si>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</si>
  <si>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</si>
  <si>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</si>
  <si>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</si>
  <si>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</si>
  <si>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</si>
  <si>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</si>
  <si>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</si>
  <si>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</si>
  <si>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</si>
  <si>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</si>
  <si>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</si>
  <si>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</si>
  <si>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</si>
  <si>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</si>
  <si>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</si>
  <si>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</si>
  <si>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</si>
  <si>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</si>
  <si>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</si>
  <si>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</si>
  <si>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</si>
  <si>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</si>
  <si>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</si>
  <si>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</si>
  <si>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</si>
  <si>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</si>
  <si>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</si>
  <si>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</si>
  <si>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</si>
  <si>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</si>
  <si>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</si>
  <si>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</si>
  <si>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</si>
  <si>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</si>
  <si>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</si>
  <si>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</si>
  <si>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</si>
  <si>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</si>
  <si>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</si>
  <si>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</si>
  <si>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</si>
  <si>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</si>
  <si>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</si>
  <si>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</si>
  <si>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</si>
  <si>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</si>
  <si>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</si>
  <si>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</si>
  <si>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</si>
  <si>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</si>
  <si>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</si>
  <si>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</si>
  <si>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</si>
  <si>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</si>
  <si>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</si>
  <si>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</si>
  <si>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</si>
  <si>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</si>
  <si>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</si>
  <si>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</si>
  <si>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</si>
  <si>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</si>
  <si>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</si>
  <si>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</si>
  <si>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</si>
  <si>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</si>
  <si>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</si>
  <si>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</si>
  <si>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</si>
  <si>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</si>
  <si>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</si>
  <si>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</si>
  <si>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</si>
  <si>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</si>
  <si>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</si>
  <si>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</si>
  <si>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</si>
  <si>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</si>
  <si>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</si>
  <si>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</si>
  <si>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</si>
  <si>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</si>
  <si>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</si>
  <si>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</si>
  <si>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</si>
  <si>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</si>
  <si>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</si>
  <si>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</si>
  <si>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</si>
  <si>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</si>
  <si>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</si>
  <si>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</si>
  <si>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</si>
  <si>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</si>
  <si>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</si>
  <si>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</si>
  <si>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</si>
  <si>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</si>
  <si>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</si>
  <si>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</si>
  <si>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</si>
  <si>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</si>
  <si>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</si>
  <si>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</si>
  <si>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</si>
  <si>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</si>
  <si>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</si>
  <si>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</si>
  <si>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</si>
  <si>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</si>
  <si>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</si>
  <si>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</si>
  <si>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</si>
  <si>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</si>
  <si>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</si>
  <si>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</si>
  <si>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</si>
  <si>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</si>
  <si>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</si>
  <si>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</si>
  <si>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</si>
  <si>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</si>
  <si>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</si>
  <si>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</si>
  <si>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</si>
  <si>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</si>
  <si>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</si>
  <si>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</si>
  <si>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</si>
  <si>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</si>
  <si>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</si>
  <si>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</si>
  <si>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</si>
  <si>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</si>
  <si>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</si>
  <si>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</si>
  <si>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</si>
  <si>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</si>
  <si>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</si>
  <si>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</si>
  <si>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</si>
  <si>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</si>
  <si>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</si>
  <si>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</si>
  <si>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</si>
  <si>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</si>
  <si>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</si>
  <si>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</si>
  <si>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</si>
  <si>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</si>
  <si>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</si>
  <si>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</si>
  <si>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</si>
  <si>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</si>
  <si>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</si>
  <si>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</si>
  <si>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</si>
  <si>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</si>
  <si>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</si>
  <si>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</si>
  <si>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</si>
  <si>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</si>
  <si>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</si>
  <si>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</si>
  <si>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</si>
  <si>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</si>
  <si>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</si>
  <si>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</si>
  <si>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</si>
  <si>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</si>
  <si>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</si>
  <si>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</si>
  <si>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</si>
  <si>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</si>
  <si>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</si>
  <si>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</si>
  <si>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</si>
  <si>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</si>
  <si>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</si>
  <si>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</si>
  <si>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</si>
  <si>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</si>
  <si>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</si>
  <si>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</si>
  <si>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</si>
  <si>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</si>
  <si>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</si>
  <si>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</si>
  <si>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</si>
  <si>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</si>
  <si>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</si>
  <si>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</si>
  <si>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</si>
  <si>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</si>
  <si>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</si>
  <si>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</si>
  <si>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</si>
  <si>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</si>
  <si>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</si>
  <si>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</si>
  <si>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</si>
  <si>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</si>
  <si>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</si>
  <si>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</si>
  <si>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</si>
  <si>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</si>
  <si>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</si>
  <si>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</si>
  <si>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</si>
  <si>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</si>
  <si>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</si>
  <si>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</si>
  <si>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</si>
  <si>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</si>
  <si>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</si>
  <si>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</si>
  <si>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</si>
  <si>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</si>
  <si>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</si>
  <si>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</si>
  <si>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</si>
  <si>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</si>
  <si>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</si>
  <si>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</si>
  <si>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</si>
  <si>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</si>
  <si>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</si>
  <si>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</si>
  <si>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</si>
  <si>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</si>
  <si>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</si>
  <si>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</si>
  <si>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</si>
  <si>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</si>
  <si>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</si>
  <si>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</si>
  <si>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</si>
  <si>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</si>
  <si>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</si>
  <si>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</si>
  <si>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</si>
  <si>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</si>
  <si>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</si>
  <si>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</si>
  <si>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</si>
  <si>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</si>
  <si>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</si>
  <si>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</si>
  <si>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</si>
  <si>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</si>
  <si>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</si>
  <si>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</si>
  <si>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</si>
  <si>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</si>
  <si>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</si>
  <si>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</si>
  <si>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</si>
  <si>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</si>
  <si>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</si>
  <si>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</si>
  <si>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</si>
  <si>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</si>
  <si>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</si>
  <si>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</si>
  <si>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</si>
  <si>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</si>
  <si>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</si>
  <si>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</si>
  <si>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</si>
  <si>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</si>
  <si>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</si>
  <si>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</si>
  <si>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</si>
  <si>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</si>
  <si>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</si>
  <si>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</si>
  <si>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</si>
  <si>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</si>
  <si>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</si>
  <si>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</si>
  <si>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</si>
  <si>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</si>
  <si>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</si>
  <si>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</si>
  <si>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</si>
  <si>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</si>
  <si>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</si>
  <si>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</si>
  <si>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</si>
  <si>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</si>
  <si>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</si>
  <si>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</si>
  <si>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</si>
  <si>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</si>
  <si>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</si>
  <si>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</si>
  <si>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</si>
  <si>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</si>
  <si>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</si>
  <si>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</si>
  <si>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</si>
  <si>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</si>
  <si>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</si>
  <si>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</si>
  <si>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</si>
  <si>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</si>
  <si>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</si>
  <si>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</si>
  <si>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</si>
  <si>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</si>
  <si>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</si>
  <si>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</si>
  <si>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</si>
  <si>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</si>
  <si>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</si>
  <si>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</si>
  <si>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</si>
  <si>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</si>
  <si>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</si>
  <si>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</si>
  <si>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</si>
  <si>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</si>
  <si>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</si>
  <si>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</si>
  <si>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</si>
  <si>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</si>
  <si>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</si>
  <si>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</si>
  <si>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</si>
  <si>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</si>
  <si>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</si>
  <si>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</si>
  <si>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</si>
  <si>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</si>
  <si>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</si>
  <si>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</si>
  <si>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</si>
  <si>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</si>
  <si>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</si>
  <si>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</si>
  <si>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</si>
  <si>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</si>
  <si>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</si>
  <si>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</si>
  <si>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</si>
  <si>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</si>
  <si>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</si>
  <si>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</si>
  <si>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</si>
  <si>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</si>
  <si>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</si>
  <si>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</si>
  <si>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</si>
  <si>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</si>
  <si>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</si>
  <si>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</si>
  <si>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</si>
  <si>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</si>
  <si>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</si>
  <si>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</si>
  <si>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</si>
  <si>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</si>
  <si>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</si>
  <si>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</si>
  <si>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</si>
  <si>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</si>
  <si>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</si>
  <si>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</si>
  <si>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</si>
  <si>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</si>
  <si>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</si>
  <si>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</si>
  <si>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</si>
  <si>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</si>
  <si>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</si>
  <si>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</si>
  <si>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</si>
  <si>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</si>
  <si>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</si>
  <si>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</si>
  <si>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</si>
  <si>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</si>
  <si>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</si>
  <si>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</si>
  <si>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</si>
  <si>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</si>
  <si>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</si>
  <si>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</si>
  <si>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</si>
  <si>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</si>
  <si>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</si>
  <si>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</si>
  <si>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</si>
  <si>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</si>
  <si>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</si>
  <si>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</si>
  <si>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</si>
  <si>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</si>
  <si>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</si>
  <si>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</si>
  <si>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</si>
  <si>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</si>
  <si>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</si>
  <si>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</si>
  <si>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</si>
  <si>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</si>
  <si>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</si>
  <si>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</si>
  <si>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</si>
  <si>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</si>
  <si>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</si>
  <si>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</si>
  <si>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</si>
  <si>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</si>
  <si>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</si>
  <si>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</si>
  <si>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</si>
  <si>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</si>
  <si>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</si>
  <si>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</si>
  <si>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</si>
  <si>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</si>
  <si>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</si>
  <si>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</si>
  <si>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</si>
  <si>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</si>
  <si>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</si>
  <si>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</si>
  <si>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</si>
  <si>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</si>
  <si>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</si>
  <si>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</si>
  <si>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</si>
  <si>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</si>
  <si>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</si>
  <si>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</si>
  <si>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</si>
  <si>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</si>
  <si>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</si>
  <si>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</si>
  <si>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</si>
  <si>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</si>
  <si>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</si>
  <si>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</si>
  <si>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</si>
  <si>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</si>
  <si>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</si>
  <si>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</si>
  <si>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</si>
  <si>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</si>
  <si>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</si>
  <si>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</si>
  <si>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</si>
  <si>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</si>
  <si>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</si>
  <si>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</si>
  <si>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</si>
  <si>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</si>
  <si>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</si>
  <si>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</si>
  <si>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</si>
  <si>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</si>
  <si>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</si>
  <si>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</si>
  <si>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</si>
  <si>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</si>
  <si>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</si>
  <si>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</si>
  <si>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</si>
  <si>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</si>
  <si>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</si>
  <si>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</si>
  <si>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</si>
  <si>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</si>
  <si>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</si>
  <si>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</si>
  <si>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</si>
  <si>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</si>
  <si>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</si>
  <si>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</si>
  <si>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</si>
  <si>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</si>
  <si>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</si>
  <si>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</si>
  <si>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</si>
  <si>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</si>
  <si>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</si>
  <si>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</si>
  <si>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</si>
  <si>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</si>
  <si>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</si>
  <si>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</si>
  <si>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</si>
  <si>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</si>
  <si>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</si>
  <si>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</si>
  <si>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</si>
  <si>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</si>
  <si>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</si>
  <si>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</si>
  <si>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</si>
  <si>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</si>
  <si>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</si>
  <si>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</si>
  <si>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</si>
  <si>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</si>
  <si>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</si>
  <si>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</si>
  <si>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</si>
  <si>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</si>
  <si>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</si>
  <si>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</si>
  <si>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</si>
  <si>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</si>
  <si>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</si>
  <si>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</si>
  <si>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</si>
  <si>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</si>
  <si>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</si>
  <si>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</si>
  <si>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</si>
  <si>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</si>
  <si>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</si>
  <si>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</si>
  <si>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</si>
  <si>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</si>
  <si>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</si>
  <si>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</si>
  <si>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</si>
  <si>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</si>
  <si>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</si>
  <si>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</si>
  <si>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</si>
  <si>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</si>
  <si>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</si>
  <si>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</si>
  <si>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</si>
  <si>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</si>
  <si>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</si>
  <si>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</si>
  <si>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</si>
  <si>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</si>
  <si>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</si>
  <si>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</si>
  <si>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</si>
  <si>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</si>
  <si>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</si>
  <si>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</si>
  <si>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</si>
  <si>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</si>
  <si>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</si>
  <si>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</si>
  <si>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</si>
  <si>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</si>
  <si>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</si>
  <si>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</si>
  <si>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</si>
  <si>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</si>
  <si>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</si>
  <si>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</si>
  <si>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</si>
  <si>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</si>
  <si>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</si>
  <si>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</si>
  <si>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</si>
  <si>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</si>
  <si>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</si>
  <si>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</si>
  <si>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</si>
  <si>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</si>
  <si>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</si>
  <si>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</si>
  <si>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</si>
  <si>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</si>
  <si>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</si>
  <si>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</si>
  <si>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</si>
  <si>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</si>
  <si>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</si>
  <si>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</si>
  <si>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</si>
  <si>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</si>
  <si>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</si>
  <si>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</si>
  <si>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</si>
  <si>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</si>
  <si>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</si>
  <si>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</si>
  <si>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</si>
  <si>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</si>
  <si>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</si>
  <si>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</si>
  <si>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</si>
  <si>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</si>
  <si>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</si>
  <si>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</si>
  <si>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</si>
  <si>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</si>
  <si>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</si>
  <si>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</si>
  <si>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</si>
  <si>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</si>
  <si>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</si>
  <si>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</si>
  <si>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</si>
  <si>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</si>
  <si>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</si>
  <si>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</si>
  <si>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</si>
  <si>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</si>
  <si>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</si>
  <si>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</si>
  <si>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</si>
  <si>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</si>
  <si>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</si>
  <si>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</si>
  <si>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</si>
  <si>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</si>
  <si>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</si>
  <si>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</si>
  <si>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</si>
  <si>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</si>
  <si>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</si>
  <si>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</si>
  <si>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</si>
  <si>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</si>
  <si>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</si>
  <si>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</si>
  <si>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</si>
  <si>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</si>
  <si>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</si>
  <si>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</si>
  <si>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</si>
  <si>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</si>
  <si>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</si>
  <si>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</si>
  <si>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</si>
  <si>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</si>
  <si>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</si>
  <si>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</si>
  <si>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</si>
  <si>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</si>
  <si>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</si>
  <si>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</si>
  <si>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</si>
  <si>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</si>
  <si>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</si>
  <si>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</si>
  <si>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</si>
  <si>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</si>
  <si>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</si>
  <si>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</si>
  <si>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</si>
  <si>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</si>
  <si>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</si>
  <si>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</si>
  <si>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</si>
  <si>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</si>
  <si>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</si>
  <si>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</si>
  <si>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</si>
  <si>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</si>
  <si>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</si>
  <si>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</si>
  <si>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</si>
  <si>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</si>
  <si>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</si>
  <si>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</si>
  <si>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</si>
  <si>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</si>
  <si>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</si>
  <si>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</si>
  <si>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</si>
  <si>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</si>
  <si>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</si>
  <si>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</si>
  <si>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</si>
  <si>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</si>
  <si>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</si>
  <si>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</si>
  <si>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</si>
  <si>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</si>
  <si>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</si>
  <si>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</si>
  <si>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</si>
  <si>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</si>
  <si>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</si>
  <si>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</si>
  <si>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</si>
  <si>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</si>
  <si>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</si>
  <si>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</si>
  <si>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</si>
  <si>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</si>
  <si>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</si>
  <si>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the mean number of backers for successful campaigns</t>
  </si>
  <si>
    <t>the median number of backers for successful campaigns</t>
  </si>
  <si>
    <t>the minimum number of backers for successful campaigns</t>
  </si>
  <si>
    <t>the maximum number of backers for successful campaigns</t>
  </si>
  <si>
    <t>the variance of the number of backers for successful campaigns</t>
  </si>
  <si>
    <t>the standard deviation of the number of backers for successful campaigns</t>
  </si>
  <si>
    <t>the mean number of backers for unsuccessful campaigns</t>
  </si>
  <si>
    <t>the median number of backers for unsuccessful campaigns</t>
  </si>
  <si>
    <t>the minimum number of backers for unsuccessful campaigns</t>
  </si>
  <si>
    <t>the maximum number of backers for unsuccessful campaigns</t>
  </si>
  <si>
    <t>the variance of the number of backers for unsuccessful campaigns</t>
  </si>
  <si>
    <t>the standard deviation of the number of backers for unsuccessful campaigns</t>
  </si>
  <si>
    <t>data is spreaded out and the graph of the data set is non-symmetrical, therefore</t>
  </si>
  <si>
    <t>mean would summarizes the data more meaningfully.</t>
  </si>
  <si>
    <t>Q1:Since the mean and median of backers for both successful and unsuccessful</t>
  </si>
  <si>
    <t>are not close and the standard deviation is a lot further than the mean, so the</t>
  </si>
  <si>
    <t>Q2: We can also use quartiles  and percentiles to summerize  the  segments of</t>
  </si>
  <si>
    <t xml:space="preserve"> the data set in order to know the spread of tbe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</si>
</sst>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4506668294322"/>
        <bgColor indexed="64"/>
      </patternFill>
    </fill>
    <fill>
      <patternFill patternType="solid">
        <fgColor rgb="FFFEC7CF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1" fontId="0" fillId="0" borderId="0" xfId="0" applyNumberFormat="1"/>
    <xf numFmtId="0" fontId="0" fillId="3" borderId="2" xfId="0" applyFill="1" applyBorder="1"/>
    <xf numFmtId="0" fontId="0" fillId="3" borderId="1" xfId="0" applyFill="1" applyBorder="1"/>
    <xf numFmtId="0" fontId="0" fillId="3" borderId="3" xfId="0" applyFill="1" applyBorder="1"/>
    <xf numFmtId="0" fontId="0" fillId="0" borderId="0" xfId="0" applyFill="1" applyBorder="1"/>
  </cellXfs>
  <cellStyles count="1">
    <cellStyle name="Normal" xfId="0" builtinId="0"/>
  </cellStyles>
  <dxfs count="10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EC7CF"/>
      <color rgb="FFFD9F85"/>
      <color rgb="FFFD806C"/>
      <color rgb="FFB13640"/>
      <color rgb="FFC353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[HW1_Excel_StarterBook.xlsx]Pivot1!PivotTable7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8-8A4A-88FA-BC4587F9B882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8-8A4A-88FA-BC4587F9B882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8-8A4A-88FA-BC4587F9B882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8-8A4A-88FA-BC4587F9B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857040"/>
        <c:axId val="325683968"/>
      </c:barChart>
      <c:catAx>
        <c:axId val="32285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83968"/>
        <c:crosses val="autoZero"/>
        <c:auto val="1"/>
        <c:lblAlgn val="ctr"/>
        <c:lblOffset val="100"/>
        <c:noMultiLvlLbl val="0"/>
      </c:catAx>
      <c:valAx>
        <c:axId val="3256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5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[HW1_Excel_StarterBook.xlsx]Pivot2!PivotTable8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C-C84E-862F-DAA5C6A730C9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C-C84E-862F-DAA5C6A730C9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FC-C84E-862F-DAA5C6A730C9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FC-C84E-862F-DAA5C6A73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397088"/>
        <c:axId val="395495504"/>
      </c:barChart>
      <c:catAx>
        <c:axId val="39539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95504"/>
        <c:crosses val="autoZero"/>
        <c:auto val="1"/>
        <c:lblAlgn val="ctr"/>
        <c:lblOffset val="100"/>
        <c:noMultiLvlLbl val="0"/>
      </c:catAx>
      <c:valAx>
        <c:axId val="39549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9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[HW1_Excel_StarterBook.xlsx]Pivot3!PivotTable9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E-EA49-9044-94E91B08AF52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1E-EA49-9044-94E91B08AF52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1E-EA49-9044-94E91B08A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40960"/>
        <c:axId val="492744672"/>
      </c:lineChart>
      <c:catAx>
        <c:axId val="4919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4672"/>
        <c:crosses val="autoZero"/>
        <c:auto val="1"/>
        <c:lblAlgn val="ctr"/>
        <c:lblOffset val="100"/>
        <c:noMultiLvlLbl val="0"/>
      </c:catAx>
      <c:valAx>
        <c:axId val="4927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10936132989E-2"/>
          <c:y val="0.17631962671332749"/>
          <c:w val="0.84988322812339678"/>
          <c:h val="0.6301287868677431"/>
        </c:manualLayout>
      </c:layout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9-1349-9816-A92C3A0970A7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9-1349-9816-A92C3A0970A7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99-1349-9816-A92C3A097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147967"/>
        <c:axId val="1432404847"/>
      </c:lineChart>
      <c:catAx>
        <c:axId val="14661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04847"/>
        <c:crosses val="autoZero"/>
        <c:auto val="1"/>
        <c:lblAlgn val="ctr"/>
        <c:lblOffset val="100"/>
        <c:noMultiLvlLbl val="0"/>
      </c:catAx>
      <c:valAx>
        <c:axId val="143240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1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38100</xdr:rowOff>
    </xdr:from>
    <xdr:to>
      <xdr:col>15</xdr:col>
      <xdr:colOff>152400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92554-79B5-7D4B-839E-245356FD5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101600</xdr:rowOff>
    </xdr:from>
    <xdr:to>
      <xdr:col>17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7F9DE-79D0-D84A-BA6C-0F1809533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12700</xdr:rowOff>
    </xdr:from>
    <xdr:to>
      <xdr:col>14</xdr:col>
      <xdr:colOff>127000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B5177-2C93-E04A-8FDF-A1AA74ED7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14</xdr:row>
      <xdr:rowOff>177800</xdr:rowOff>
    </xdr:from>
    <xdr:to>
      <xdr:col>8</xdr:col>
      <xdr:colOff>12700</xdr:colOff>
      <xdr:row>38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F0E42-2513-1C45-9E4D-72AACF917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Shin" refreshedDate="43865.5395943287" createdVersion="6" refreshedVersion="6" minRefreshableVersion="3" recordCount="4114" xr:uid="{46F4E9EA-95C6-614A-A074-077395830F4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Shin" refreshedDate="43865.575483101849" createdVersion="6" refreshedVersion="6" minRefreshableVersion="3" recordCount="4115" xr:uid="{69D56DC9-EB17-5140-A608-784A48152E4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BCD16-4842-AD44-A027-8C97F8F11175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E32E-6DD4-704E-84DB-A14B94D0A70E}" name="PivotTable8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F9559-9B22-2C4B-8B4E-5CAB0C25FDE1}" name="PivotTable9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59" zoomScaleNormal="55" workbookViewId="0">
      <selection activeCell="D122" sqref="D1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8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>(((J5/60)/60)/24)+DATE(1970,1,1)</f>
        <v>41828.515127314815</v>
      </c>
      <c r="T5" s="10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M1:M4115" xr:uid="{2FC2884C-96FF-C440-AAD6-0D5C9FCA18A6}">
    <filterColumn colId="0">
      <filters>
        <filter val="FALSE"/>
      </filters>
    </filterColumn>
  </autoFilter>
  <dataConsolidate/>
  <conditionalFormatting sqref="F1:F1048576">
    <cfRule type="containsText" dxfId="9" priority="5" operator="containsText" text="currently live">
      <formula>NOT(ISERROR(SEARCH("currently live",F1)))</formula>
    </cfRule>
    <cfRule type="containsText" dxfId="8" priority="6" operator="containsText" text="canceled">
      <formula>NOT(ISERROR(SEARCH("canceled",F1)))</formula>
    </cfRule>
    <cfRule type="containsText" dxfId="7" priority="7" operator="containsText" text="failed">
      <formula>NOT(ISERROR(SEARCH("failed",F1)))</formula>
    </cfRule>
    <cfRule type="containsText" dxfId="6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B13640"/>
        <color theme="9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DCAC7-BD30-D443-A8DB-0D7990E81CC3}">
  <sheetPr codeName="Sheet2"/>
  <dimension ref="A1:F14"/>
  <sheetViews>
    <sheetView topLeftCell="A76" workbookViewId="0">
      <selection activeCell="A5" sqref="A5:A13"/>
      <pivotSelection pane="bottomRight" showHeader="1" axis="axisRow" activeRow="4" previous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4.83203125" bestFit="1" customWidth="1"/>
    <col min="9" max="9" width="16.6640625" bestFit="1" customWidth="1"/>
    <col min="10" max="10" width="19.1640625" bestFit="1" customWidth="1"/>
    <col min="11" max="11" width="10" bestFit="1" customWidth="1"/>
  </cols>
  <sheetData>
    <row r="1" spans="1:6" x14ac:dyDescent="0.2">
      <c r="A1" s="8" t="s">
        <v>8223</v>
      </c>
      <c r="B1" t="s">
        <v>8365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A64F-9A09-7845-A8AB-3712F915AF06}">
  <sheetPr codeName="Sheet3"/>
  <dimension ref="A1:F47"/>
  <sheetViews>
    <sheetView topLeftCell="A3" workbookViewId="0">
      <selection activeCell="D29" sqref="D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8308</v>
      </c>
      <c r="B2" t="s">
        <v>8365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9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8344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8358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A6750-3F00-D040-AA44-0C7069617065}">
  <sheetPr codeName="Sheet4"/>
  <dimension ref="A1:E18"/>
  <sheetViews>
    <sheetView workbookViewId="0">
      <selection activeCell="B38" sqref="B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8365</v>
      </c>
    </row>
    <row r="2" spans="1:5" x14ac:dyDescent="0.2">
      <c r="A2" s="8" t="s">
        <v>8380</v>
      </c>
      <c r="B2" t="s">
        <v>8365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0CC6-C41F-0F4A-AEAF-79D5EC6F8A4A}">
  <sheetPr codeName="Sheet5"/>
  <dimension ref="A1:H13"/>
  <sheetViews>
    <sheetView topLeftCell="A25"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24.5" customWidth="1"/>
    <col min="2" max="2" width="16.5" customWidth="1"/>
    <col min="3" max="3" width="15.5" customWidth="1"/>
    <col min="4" max="4" width="16.33203125" customWidth="1"/>
    <col min="5" max="5" width="15" customWidth="1"/>
    <col min="6" max="6" width="19.5" customWidth="1"/>
    <col min="7" max="7" width="16.5" customWidth="1"/>
    <col min="8" max="8" width="19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COUNTIFS(Sheet1!D:D,"&lt;=4999",Sheet1!D:D,"&gt;=1000",Sheet1!F:F,"Successful")</f>
        <v>932</v>
      </c>
      <c r="C3">
        <f>COUNTIFS(Sheet1!D:D,"&lt;=4999",Sheet1!D:D,"&gt;=1000",Sheet1!F:F,"Failed")</f>
        <v>420</v>
      </c>
      <c r="D3">
        <f>COUNTIFS(Sheet1!D:D,"&lt;=4999",Sheet1!D:D,"&gt;=1000",Sheet1!F:F,"Canceled")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COUNTIFS(Sheet1!D:D,"&lt;=9999",Sheet1!D:D,"&gt;=5000",Sheet1!F:F,"Successful")</f>
        <v>381</v>
      </c>
      <c r="C4">
        <f>COUNTIFS(Sheet1!D:D,"&lt;=9999",Sheet1!D:D,"&gt;=5000",Sheet1!F:F,"Failed")</f>
        <v>283</v>
      </c>
      <c r="D4">
        <f>COUNTIFS(Sheet1!D:D,"&lt;=9999",Sheet1!D:D,"&gt;=5000",Sheet1!F:F,"Canceled")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COUNTIFS(Sheet1!D:D,"&lt;=14999",Sheet1!D:D,"&gt;=10000",Sheet1!F:F,"Successful")</f>
        <v>168</v>
      </c>
      <c r="C5">
        <f>COUNTIFS(Sheet1!D:D,"&lt;=14999",Sheet1!D:D,"&gt;=10000",Sheet1!F:F,"Failed")</f>
        <v>144</v>
      </c>
      <c r="D5">
        <f>COUNTIFS(Sheet1!D:D,"&lt;=14999",Sheet1!D:D,"&gt;=10000",Sheet1!F:F,"Canceled")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COUNTIFS(Sheet1!D:D,"&lt;=19999",Sheet1!D:D,"&gt;=15000",Sheet1!F:F,"Successful")</f>
        <v>94</v>
      </c>
      <c r="C6">
        <f>COUNTIFS(Sheet1!D:D,"&lt;=19999",Sheet1!D:D,"&gt;=15000",Sheet1!F:F,"Failed")</f>
        <v>90</v>
      </c>
      <c r="D6">
        <f>COUNTIFS(Sheet1!D:D,"&lt;=19999",Sheet1!D:D,"&gt;=15000",Sheet1!F:F,"Canceled")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COUNTIFS(Sheet1!D:D,"&lt;=24999",Sheet1!D:D,"&gt;=20000",Sheet1!F:F,"Successful")</f>
        <v>62</v>
      </c>
      <c r="C7">
        <f>COUNTIFS(Sheet1!D:D,"&lt;=24999",Sheet1!D:D,"&gt;=20000",Sheet1!F:F,"Failed")</f>
        <v>72</v>
      </c>
      <c r="D7">
        <f>COUNTIFS(Sheet1!D:D,"&lt;=24999",Sheet1!D:D,"&gt;=20000",Sheet1!F:F,"Canceled")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COUNTIFS(Sheet1!D:D,"&lt;=29999",Sheet1!D:D,"&gt;=25000",Sheet1!F:F,"Successful")</f>
        <v>55</v>
      </c>
      <c r="C8">
        <f>COUNTIFS(Sheet1!D:D,"&lt;=29999",Sheet1!D:D,"&gt;=25000",Sheet1!F:F,"Failed")</f>
        <v>64</v>
      </c>
      <c r="D8">
        <f>COUNTIFS(Sheet1!D:D,"&lt;=29999",Sheet1!D:D,"&gt;=25000",Sheet1!F:F,"Canceled")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COUNTIFS(Sheet1!D:D,"&lt;=34999",Sheet1!D:D,"&gt;=30000",Sheet1!F:F,"Successful")</f>
        <v>32</v>
      </c>
      <c r="C9">
        <f>COUNTIFS(Sheet1!D:D,"&lt;=34999",Sheet1!D:D,"&gt;=30000",Sheet1!F:F,"Failed")</f>
        <v>37</v>
      </c>
      <c r="D9">
        <f>COUNTIFS(Sheet1!D:D,"&lt;=34999",Sheet1!D:D,"&gt;=30000",Sheet1!F:F,"Canceled")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COUNTIFS(Sheet1!D:D,"&lt;=39999",Sheet1!D:D,"&gt;=35000",Sheet1!F:F,"Successful")</f>
        <v>26</v>
      </c>
      <c r="C10">
        <f>COUNTIFS(Sheet1!D:D,"&lt;=39999",Sheet1!D:D,"&gt;=35000",Sheet1!F:F,"Failed")</f>
        <v>22</v>
      </c>
      <c r="D10">
        <f>COUNTIFS(Sheet1!D:D,"&lt;=39999",Sheet1!D:D,"&gt;=35000",Sheet1!F:F,"Canceled")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COUNTIFS(Sheet1!D:D,"&lt;=44999",Sheet1!D:D,"&gt;=40000",Sheet1!F:F,"Successful")</f>
        <v>21</v>
      </c>
      <c r="C11">
        <f>COUNTIFS(Sheet1!D:D,"&lt;=44999",Sheet1!D:D,"&gt;=40000",Sheet1!F:F,"Failed")</f>
        <v>16</v>
      </c>
      <c r="D11">
        <f>COUNTIFS(Sheet1!D:D,"&lt;=44999",Sheet1!D:D,"&gt;=40000",Sheet1!F:F,"Canceled")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COUNTIFS(Sheet1!D:D,"&lt;=49999",Sheet1!D:D,"&gt;=45000",Sheet1!F:F,"Successful")</f>
        <v>6</v>
      </c>
      <c r="C12">
        <f>COUNTIFS(Sheet1!D:D,"&lt;=49999",Sheet1!D:D,"&gt;=45000",Sheet1!F:F,"Failed")</f>
        <v>11</v>
      </c>
      <c r="D12">
        <f>COUNTIFS(Sheet1!D:D,"&lt;=49999",Sheet1!D:D,"&gt;=45000",Sheet1!F:F,"Canceled")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EE5D7-53B0-2842-A259-C4063FEBA24B}">
  <sheetPr codeName="Sheet6"/>
  <dimension ref="A1:H2186"/>
  <sheetViews>
    <sheetView tabSelected="1" workbookViewId="0">
      <selection activeCell="H18" sqref="H18"/>
    </sheetView>
  </sheetViews>
  <sheetFormatPr baseColWidth="10" defaultRowHeight="15" x14ac:dyDescent="0.2"/>
  <cols>
    <col min="2" max="2" width="12.33203125" customWidth="1"/>
    <col min="5" max="5" width="12.6640625" customWidth="1"/>
    <col min="7" max="7" width="60.33203125" customWidth="1"/>
  </cols>
  <sheetData>
    <row r="1" spans="1:8" x14ac:dyDescent="0.2">
      <c r="A1" t="s">
        <v>8401</v>
      </c>
      <c r="B1" t="s">
        <v>8262</v>
      </c>
      <c r="D1" t="s">
        <v>8401</v>
      </c>
      <c r="E1" t="s">
        <v>8262</v>
      </c>
      <c r="G1" s="12" t="s">
        <v>8402</v>
      </c>
      <c r="H1" s="14">
        <f>AVERAGE(B:B)</f>
        <v>194.42517162471395</v>
      </c>
    </row>
    <row r="2" spans="1:8" x14ac:dyDescent="0.2">
      <c r="A2" t="s">
        <v>8219</v>
      </c>
      <c r="B2">
        <v>182</v>
      </c>
      <c r="D2" t="s">
        <v>8221</v>
      </c>
      <c r="E2">
        <v>0</v>
      </c>
      <c r="G2" s="11" t="s">
        <v>8403</v>
      </c>
      <c r="H2">
        <f>MEDIAN(B:B)</f>
        <v>62</v>
      </c>
    </row>
    <row r="3" spans="1:8" x14ac:dyDescent="0.2">
      <c r="A3" t="s">
        <v>8219</v>
      </c>
      <c r="B3">
        <v>79</v>
      </c>
      <c r="D3" t="s">
        <v>8221</v>
      </c>
      <c r="E3">
        <v>1</v>
      </c>
      <c r="G3" s="11" t="s">
        <v>8404</v>
      </c>
      <c r="H3">
        <f>MIN(B:B)</f>
        <v>1</v>
      </c>
    </row>
    <row r="4" spans="1:8" x14ac:dyDescent="0.2">
      <c r="A4" t="s">
        <v>8219</v>
      </c>
      <c r="B4">
        <v>35</v>
      </c>
      <c r="D4" t="s">
        <v>8221</v>
      </c>
      <c r="E4">
        <v>10</v>
      </c>
      <c r="G4" s="11" t="s">
        <v>8405</v>
      </c>
      <c r="H4">
        <f>MAX(B:B)</f>
        <v>26457</v>
      </c>
    </row>
    <row r="5" spans="1:8" x14ac:dyDescent="0.2">
      <c r="A5" t="s">
        <v>8219</v>
      </c>
      <c r="B5">
        <v>150</v>
      </c>
      <c r="D5" t="s">
        <v>8221</v>
      </c>
      <c r="E5">
        <v>0</v>
      </c>
      <c r="G5" s="11" t="s">
        <v>8406</v>
      </c>
      <c r="H5" s="14">
        <f>_xlfn.VAR.S(B:B)</f>
        <v>713167.37912800396</v>
      </c>
    </row>
    <row r="6" spans="1:8" x14ac:dyDescent="0.2">
      <c r="A6" t="s">
        <v>8219</v>
      </c>
      <c r="B6">
        <v>284</v>
      </c>
      <c r="D6" t="s">
        <v>8221</v>
      </c>
      <c r="E6">
        <v>7</v>
      </c>
      <c r="G6" s="13" t="s">
        <v>8407</v>
      </c>
      <c r="H6" s="14">
        <f>_xlfn.STDEV.S(B:B)</f>
        <v>844.49237955591047</v>
      </c>
    </row>
    <row r="7" spans="1:8" x14ac:dyDescent="0.2">
      <c r="A7" t="s">
        <v>8219</v>
      </c>
      <c r="B7">
        <v>47</v>
      </c>
      <c r="D7" t="s">
        <v>8221</v>
      </c>
      <c r="E7">
        <v>0</v>
      </c>
    </row>
    <row r="8" spans="1:8" x14ac:dyDescent="0.2">
      <c r="A8" t="s">
        <v>8219</v>
      </c>
      <c r="B8">
        <v>58</v>
      </c>
      <c r="D8" t="s">
        <v>8221</v>
      </c>
      <c r="E8">
        <v>1</v>
      </c>
    </row>
    <row r="9" spans="1:8" x14ac:dyDescent="0.2">
      <c r="A9" t="s">
        <v>8219</v>
      </c>
      <c r="B9">
        <v>57</v>
      </c>
      <c r="D9" t="s">
        <v>8221</v>
      </c>
      <c r="E9">
        <v>2</v>
      </c>
    </row>
    <row r="10" spans="1:8" x14ac:dyDescent="0.2">
      <c r="A10" t="s">
        <v>8219</v>
      </c>
      <c r="B10">
        <v>12</v>
      </c>
      <c r="D10" t="s">
        <v>8221</v>
      </c>
      <c r="E10">
        <v>3</v>
      </c>
      <c r="G10" s="15" t="s">
        <v>8408</v>
      </c>
      <c r="H10" s="14">
        <f>AVERAGE(E:E)</f>
        <v>17.709803921568628</v>
      </c>
    </row>
    <row r="11" spans="1:8" x14ac:dyDescent="0.2">
      <c r="A11" t="s">
        <v>8219</v>
      </c>
      <c r="B11">
        <v>20</v>
      </c>
      <c r="D11" t="s">
        <v>8221</v>
      </c>
      <c r="E11">
        <v>10</v>
      </c>
      <c r="G11" s="16" t="s">
        <v>8409</v>
      </c>
      <c r="H11">
        <f>MEDIAN(E:E)</f>
        <v>4</v>
      </c>
    </row>
    <row r="12" spans="1:8" x14ac:dyDescent="0.2">
      <c r="A12" t="s">
        <v>8219</v>
      </c>
      <c r="B12">
        <v>19</v>
      </c>
      <c r="D12" t="s">
        <v>8221</v>
      </c>
      <c r="E12">
        <v>10</v>
      </c>
      <c r="G12" s="16" t="s">
        <v>8410</v>
      </c>
      <c r="H12">
        <f>MIN(E:E)</f>
        <v>0</v>
      </c>
    </row>
    <row r="13" spans="1:8" x14ac:dyDescent="0.2">
      <c r="A13" t="s">
        <v>8219</v>
      </c>
      <c r="B13">
        <v>75</v>
      </c>
      <c r="D13" t="s">
        <v>8221</v>
      </c>
      <c r="E13">
        <v>1</v>
      </c>
      <c r="G13" s="16" t="s">
        <v>8411</v>
      </c>
      <c r="H13">
        <f>MAX(E:E)</f>
        <v>1293</v>
      </c>
    </row>
    <row r="14" spans="1:8" x14ac:dyDescent="0.2">
      <c r="A14" t="s">
        <v>8219</v>
      </c>
      <c r="B14">
        <v>827</v>
      </c>
      <c r="D14" t="s">
        <v>8221</v>
      </c>
      <c r="E14">
        <v>0</v>
      </c>
      <c r="G14" s="16" t="s">
        <v>8412</v>
      </c>
      <c r="H14" s="14">
        <f>_xlfn.VAR.S(E:E)</f>
        <v>3775.6894394644714</v>
      </c>
    </row>
    <row r="15" spans="1:8" x14ac:dyDescent="0.2">
      <c r="A15" t="s">
        <v>8219</v>
      </c>
      <c r="B15">
        <v>51</v>
      </c>
      <c r="D15" t="s">
        <v>8221</v>
      </c>
      <c r="E15">
        <v>0</v>
      </c>
      <c r="G15" s="17" t="s">
        <v>8413</v>
      </c>
      <c r="H15" s="14">
        <f>_xlfn.STDEV.S(E:E)</f>
        <v>61.446638959868842</v>
      </c>
    </row>
    <row r="16" spans="1:8" x14ac:dyDescent="0.2">
      <c r="A16" t="s">
        <v>8219</v>
      </c>
      <c r="B16">
        <v>41</v>
      </c>
      <c r="D16" t="s">
        <v>8221</v>
      </c>
      <c r="E16">
        <v>0</v>
      </c>
    </row>
    <row r="17" spans="1:7" x14ac:dyDescent="0.2">
      <c r="A17" t="s">
        <v>8219</v>
      </c>
      <c r="B17">
        <v>98</v>
      </c>
      <c r="D17" t="s">
        <v>8221</v>
      </c>
      <c r="E17">
        <v>26</v>
      </c>
    </row>
    <row r="18" spans="1:7" x14ac:dyDescent="0.2">
      <c r="A18" t="s">
        <v>8219</v>
      </c>
      <c r="B18">
        <v>70</v>
      </c>
      <c r="D18" t="s">
        <v>8221</v>
      </c>
      <c r="E18">
        <v>0</v>
      </c>
      <c r="G18" s="18" t="s">
        <v>8416</v>
      </c>
    </row>
    <row r="19" spans="1:7" x14ac:dyDescent="0.2">
      <c r="A19" t="s">
        <v>8219</v>
      </c>
      <c r="B19">
        <v>36</v>
      </c>
      <c r="D19" t="s">
        <v>8221</v>
      </c>
      <c r="E19">
        <v>7</v>
      </c>
      <c r="G19" s="18" t="s">
        <v>8417</v>
      </c>
    </row>
    <row r="20" spans="1:7" x14ac:dyDescent="0.2">
      <c r="A20" t="s">
        <v>8219</v>
      </c>
      <c r="B20">
        <v>342</v>
      </c>
      <c r="D20" t="s">
        <v>8221</v>
      </c>
      <c r="E20">
        <v>0</v>
      </c>
      <c r="G20" t="s">
        <v>8414</v>
      </c>
    </row>
    <row r="21" spans="1:7" x14ac:dyDescent="0.2">
      <c r="A21" t="s">
        <v>8219</v>
      </c>
      <c r="B21">
        <v>22</v>
      </c>
      <c r="D21" t="s">
        <v>8221</v>
      </c>
      <c r="E21">
        <v>2</v>
      </c>
      <c r="G21" t="s">
        <v>8415</v>
      </c>
    </row>
    <row r="22" spans="1:7" x14ac:dyDescent="0.2">
      <c r="A22" t="s">
        <v>8219</v>
      </c>
      <c r="B22">
        <v>25</v>
      </c>
      <c r="D22" t="s">
        <v>8221</v>
      </c>
      <c r="E22">
        <v>13</v>
      </c>
    </row>
    <row r="23" spans="1:7" x14ac:dyDescent="0.2">
      <c r="A23" t="s">
        <v>8219</v>
      </c>
      <c r="B23">
        <v>101</v>
      </c>
      <c r="D23" t="s">
        <v>8221</v>
      </c>
      <c r="E23">
        <v>4</v>
      </c>
      <c r="G23" t="s">
        <v>8418</v>
      </c>
    </row>
    <row r="24" spans="1:7" x14ac:dyDescent="0.2">
      <c r="A24" t="s">
        <v>8219</v>
      </c>
      <c r="B24">
        <v>8</v>
      </c>
      <c r="D24" t="s">
        <v>8221</v>
      </c>
      <c r="E24">
        <v>0</v>
      </c>
      <c r="G24" t="s">
        <v>8419</v>
      </c>
    </row>
    <row r="25" spans="1:7" x14ac:dyDescent="0.2">
      <c r="A25" t="s">
        <v>8219</v>
      </c>
      <c r="B25">
        <v>23</v>
      </c>
      <c r="D25" t="s">
        <v>8221</v>
      </c>
      <c r="E25">
        <v>12</v>
      </c>
    </row>
    <row r="26" spans="1:7" x14ac:dyDescent="0.2">
      <c r="A26" t="s">
        <v>8219</v>
      </c>
      <c r="B26">
        <v>574</v>
      </c>
      <c r="D26" t="s">
        <v>8221</v>
      </c>
      <c r="E26">
        <v>2</v>
      </c>
    </row>
    <row r="27" spans="1:7" x14ac:dyDescent="0.2">
      <c r="A27" t="s">
        <v>8219</v>
      </c>
      <c r="B27">
        <v>14</v>
      </c>
      <c r="D27" t="s">
        <v>8221</v>
      </c>
      <c r="E27">
        <v>10</v>
      </c>
    </row>
    <row r="28" spans="1:7" x14ac:dyDescent="0.2">
      <c r="A28" t="s">
        <v>8219</v>
      </c>
      <c r="B28">
        <v>19</v>
      </c>
      <c r="D28" t="s">
        <v>8221</v>
      </c>
      <c r="E28">
        <v>0</v>
      </c>
    </row>
    <row r="29" spans="1:7" x14ac:dyDescent="0.2">
      <c r="A29" t="s">
        <v>8219</v>
      </c>
      <c r="B29">
        <v>150</v>
      </c>
      <c r="D29" t="s">
        <v>8221</v>
      </c>
      <c r="E29">
        <v>5</v>
      </c>
    </row>
    <row r="30" spans="1:7" x14ac:dyDescent="0.2">
      <c r="A30" t="s">
        <v>8219</v>
      </c>
      <c r="B30">
        <v>71</v>
      </c>
      <c r="D30" t="s">
        <v>8221</v>
      </c>
      <c r="E30">
        <v>0</v>
      </c>
    </row>
    <row r="31" spans="1:7" x14ac:dyDescent="0.2">
      <c r="A31" t="s">
        <v>8219</v>
      </c>
      <c r="B31">
        <v>117</v>
      </c>
      <c r="D31" t="s">
        <v>8221</v>
      </c>
      <c r="E31">
        <v>5</v>
      </c>
    </row>
    <row r="32" spans="1:7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 D2:D1045992">
    <cfRule type="containsText" dxfId="5" priority="7" operator="containsText" text="currently live">
      <formula>NOT(ISERROR(SEARCH("currently live",A2)))</formula>
    </cfRule>
    <cfRule type="containsText" dxfId="4" priority="8" operator="containsText" text="canceled">
      <formula>NOT(ISERROR(SEARCH("canceled",A2)))</formula>
    </cfRule>
    <cfRule type="containsText" dxfId="3" priority="9" operator="containsText" text="failed">
      <formula>NOT(ISERROR(SEARCH("failed",A2)))</formula>
    </cfRule>
    <cfRule type="containsText" dxfId="2" priority="10" operator="containsText" text="successful">
      <formula>NOT(ISERROR(SEARCH("successful",A2)))</formula>
    </cfRule>
  </conditionalFormatting>
  <conditionalFormatting sqref="G1:G6">
    <cfRule type="top10" dxfId="1" priority="2" rank="10"/>
  </conditionalFormatting>
  <conditionalFormatting sqref="G10:G15 G18:G19">
    <cfRule type="top10" dxfId="0" priority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Pivot1</vt:lpstr>
      <vt:lpstr>Pivot2</vt:lpstr>
      <vt:lpstr>Pivot3</vt:lpstr>
      <vt:lpstr>Bonus </vt:lpstr>
      <vt:lpstr>Bonus Stats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Xin, Yangzi</cp:lastModifiedBy>
  <dcterms:created xsi:type="dcterms:W3CDTF">2017-04-20T15:17:24Z</dcterms:created>
  <dcterms:modified xsi:type="dcterms:W3CDTF">2020-02-07T02:01:02Z</dcterms:modified>
</cp:coreProperties>
</file>