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<sst xmlns="http://schemas.openxmlformats.org/spreadsheetml/2006/main" count="22" uniqueCount="13">
  <si>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t</t>
  </si>
  <si>
    <t>demand_t</t>
  </si>
  <si>
    <t>demand_t-1</t>
  </si>
  <si>
    <t>demand_t-2</t>
  </si>
  <si>
    <t>demand_t-3</t>
  </si>
  <si>
    <t>demand_t-4</t>
  </si>
  <si>
    <t>gdp</t>
  </si>
  <si>
    <t>cpi</t>
  </si>
  <si>
    <t>am</t>
  </si>
  <si>
    <t>demand_t+1</t>
  </si>
  <si>
    <t>passengers domestic</t>
  </si>
  <si>
    <t>em</t>
  </si>
  <si>
    <t>passengers international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</si>
</sst>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2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>
      <alignment wrapText="1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6"/>
  <sheetViews>
    <sheetView tabSelected="1" workbookViewId="0">
      <selection activeCell="L40" sqref="L40"/>
    </sheetView>
  </sheetViews>
  <sheetFormatPr defaultColWidth="9" defaultRowHeight="13.5"/>
  <cols>
    <col min="2" max="2" width="13.5" customWidth="1"/>
    <col min="3" max="3" width="15.375" customWidth="1"/>
    <col min="4" max="4" width="17.5" customWidth="1"/>
    <col min="5" max="5" width="16.125" customWidth="1"/>
    <col min="6" max="6" width="11.25" customWidth="1"/>
    <col min="7" max="7" width="12.625"/>
    <col min="8" max="8" width="13.625" customWidth="1"/>
    <col min="9" max="9" width="11" customWidth="1"/>
    <col min="10" max="10" width="10.375"/>
    <col min="11" max="15" width="12.625"/>
    <col min="17" max="18" width="12.625"/>
    <col min="19" max="19" width="12.125" customWidth="1"/>
    <col min="20" max="20" width="12.625"/>
  </cols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S1" t="s">
        <v>9</v>
      </c>
    </row>
    <row r="2" spans="1:20">
      <c r="A2">
        <v>1985</v>
      </c>
      <c r="B2">
        <v>29087856</v>
      </c>
      <c r="C2">
        <f t="shared" ref="C2:C34" si="0">(B2-23723163)/(116182714-23723163)</f>
        <v>0.0580220533409253</v>
      </c>
      <c r="L2">
        <v>180634</v>
      </c>
      <c r="M2">
        <f t="shared" ref="M2:M32" si="1">(L2-180634)/(1569321-180634)</f>
        <v>0</v>
      </c>
      <c r="N2">
        <v>40.8168574401665</v>
      </c>
      <c r="O2" s="1">
        <f t="shared" ref="O2:O32" si="2">(N2-40.8168574401665)/(112.044745057232-40.8168574401665)</f>
        <v>0</v>
      </c>
      <c r="P2">
        <v>852874</v>
      </c>
      <c r="Q2">
        <f>(P2-729102)/(1282288-729102)</f>
        <v>0.223743912535747</v>
      </c>
      <c r="S2">
        <v>30003754</v>
      </c>
      <c r="T2" s="1">
        <f t="shared" ref="T2:T33" si="3">(S2-23723163)/(117859770-23723163)</f>
        <v>0.0667178391080103</v>
      </c>
    </row>
    <row r="3" spans="1:20">
      <c r="A3">
        <v>1986</v>
      </c>
      <c r="B3">
        <v>30003754</v>
      </c>
      <c r="C3">
        <f t="shared" si="0"/>
        <v>0.0679279850710069</v>
      </c>
      <c r="D3">
        <v>29087856</v>
      </c>
      <c r="E3">
        <f t="shared" ref="E3:E34" si="4">(D3-23723163)/(114237876-23723163)</f>
        <v>0.0592687400997449</v>
      </c>
      <c r="L3">
        <v>182472</v>
      </c>
      <c r="M3">
        <f t="shared" si="1"/>
        <v>0.00132355239157564</v>
      </c>
      <c r="N3">
        <v>44.5109261186264</v>
      </c>
      <c r="O3" s="1">
        <f t="shared" si="2"/>
        <v>0.0518626734842946</v>
      </c>
      <c r="P3">
        <v>854248</v>
      </c>
      <c r="Q3">
        <f t="shared" ref="Q3:Q34" si="5">(P3-729102)/(1282288-729102)</f>
        <v>0.226227706413394</v>
      </c>
      <c r="S3">
        <v>32362710</v>
      </c>
      <c r="T3" s="1">
        <f t="shared" si="3"/>
        <v>0.0917766985164443</v>
      </c>
    </row>
    <row r="4" spans="1:20">
      <c r="A4">
        <v>1987</v>
      </c>
      <c r="B4">
        <v>32362710</v>
      </c>
      <c r="C4">
        <f t="shared" si="0"/>
        <v>0.0934413687559439</v>
      </c>
      <c r="D4">
        <v>30003754</v>
      </c>
      <c r="E4">
        <f t="shared" si="4"/>
        <v>0.0693875149336219</v>
      </c>
      <c r="F4">
        <v>29087856</v>
      </c>
      <c r="G4">
        <f t="shared" ref="G4:G34" si="6">(F4-23723163)/(114237876-23723163)</f>
        <v>0.0592687400997449</v>
      </c>
      <c r="L4">
        <v>189488</v>
      </c>
      <c r="M4">
        <f t="shared" si="1"/>
        <v>0.0063758067872746</v>
      </c>
      <c r="N4">
        <v>48.309053069719</v>
      </c>
      <c r="O4" s="1">
        <f t="shared" si="2"/>
        <v>0.105186267348429</v>
      </c>
      <c r="P4">
        <v>871164</v>
      </c>
      <c r="Q4">
        <f t="shared" si="5"/>
        <v>0.256806932930334</v>
      </c>
      <c r="S4">
        <v>32995575</v>
      </c>
      <c r="T4" s="1">
        <f t="shared" si="3"/>
        <v>0.0984995348302707</v>
      </c>
    </row>
    <row r="5" spans="1:20">
      <c r="A5">
        <v>1988</v>
      </c>
      <c r="B5">
        <v>32995575</v>
      </c>
      <c r="C5">
        <f t="shared" si="0"/>
        <v>0.100286145668174</v>
      </c>
      <c r="D5">
        <v>32362710</v>
      </c>
      <c r="E5">
        <f t="shared" si="4"/>
        <v>0.0954490901385281</v>
      </c>
      <c r="F5">
        <v>30003754</v>
      </c>
      <c r="G5">
        <f t="shared" si="6"/>
        <v>0.0693875149336219</v>
      </c>
      <c r="H5">
        <v>29087856</v>
      </c>
      <c r="I5">
        <f t="shared" ref="I5:I34" si="7">(H5-23723163)/(112494724-23723163)</f>
        <v>0.0604325635323682</v>
      </c>
      <c r="L5">
        <v>236153</v>
      </c>
      <c r="M5">
        <f t="shared" si="1"/>
        <v>0.0399794914188727</v>
      </c>
      <c r="N5">
        <v>51.7950052029136</v>
      </c>
      <c r="O5" s="1">
        <f t="shared" si="2"/>
        <v>0.154127100073046</v>
      </c>
      <c r="P5">
        <v>904586</v>
      </c>
      <c r="Q5">
        <f t="shared" si="5"/>
        <v>0.317224224763461</v>
      </c>
      <c r="S5">
        <v>23723163</v>
      </c>
      <c r="T5" s="1">
        <f t="shared" si="3"/>
        <v>0</v>
      </c>
    </row>
    <row r="6" spans="1:20">
      <c r="A6">
        <v>1989</v>
      </c>
      <c r="B6">
        <v>23723163</v>
      </c>
      <c r="C6">
        <f t="shared" si="0"/>
        <v>0</v>
      </c>
      <c r="D6">
        <v>32995575</v>
      </c>
      <c r="E6">
        <f t="shared" si="4"/>
        <v>0.102440936867358</v>
      </c>
      <c r="F6">
        <v>32362710</v>
      </c>
      <c r="G6">
        <f t="shared" si="6"/>
        <v>0.0954490901385281</v>
      </c>
      <c r="H6">
        <v>30003754</v>
      </c>
      <c r="I6">
        <f t="shared" si="7"/>
        <v>0.0707500344620503</v>
      </c>
      <c r="J6">
        <v>29087856</v>
      </c>
      <c r="K6">
        <f t="shared" ref="K6:K34" si="8">(J6-23723163)/(108447978-23723163)</f>
        <v>0.0633190287874928</v>
      </c>
      <c r="L6">
        <v>299876</v>
      </c>
      <c r="M6">
        <f t="shared" si="1"/>
        <v>0.0858667215866498</v>
      </c>
      <c r="N6">
        <v>55.6971904266389</v>
      </c>
      <c r="O6" s="1">
        <f t="shared" si="2"/>
        <v>0.208911614317019</v>
      </c>
      <c r="P6">
        <v>729102</v>
      </c>
      <c r="Q6">
        <f t="shared" si="5"/>
        <v>0</v>
      </c>
      <c r="S6">
        <v>33073534</v>
      </c>
      <c r="T6" s="1">
        <f t="shared" si="3"/>
        <v>0.0993276823754653</v>
      </c>
    </row>
    <row r="7" spans="1:20">
      <c r="A7">
        <v>1990</v>
      </c>
      <c r="B7">
        <v>33073534</v>
      </c>
      <c r="C7">
        <f t="shared" si="0"/>
        <v>0.101129314374455</v>
      </c>
      <c r="D7">
        <v>23723163</v>
      </c>
      <c r="E7">
        <f t="shared" si="4"/>
        <v>0</v>
      </c>
      <c r="F7">
        <v>32995575</v>
      </c>
      <c r="G7">
        <f t="shared" si="6"/>
        <v>0.102440936867358</v>
      </c>
      <c r="H7">
        <v>32362710</v>
      </c>
      <c r="I7">
        <f t="shared" si="7"/>
        <v>0.0973233646302559</v>
      </c>
      <c r="J7">
        <v>30003754</v>
      </c>
      <c r="K7">
        <f t="shared" si="8"/>
        <v>0.074129297302095</v>
      </c>
      <c r="L7">
        <v>311430</v>
      </c>
      <c r="M7">
        <f t="shared" si="1"/>
        <v>0.0941868109948462</v>
      </c>
      <c r="N7">
        <v>59.7814776274714</v>
      </c>
      <c r="O7" s="1">
        <f t="shared" si="2"/>
        <v>0.266252739225713</v>
      </c>
      <c r="P7">
        <v>888366</v>
      </c>
      <c r="Q7">
        <f t="shared" si="5"/>
        <v>0.287903164577556</v>
      </c>
      <c r="S7">
        <v>41050386</v>
      </c>
      <c r="T7" s="1">
        <f t="shared" si="3"/>
        <v>0.184064664663344</v>
      </c>
    </row>
    <row r="8" spans="1:20">
      <c r="A8">
        <v>1991</v>
      </c>
      <c r="B8">
        <v>41050386</v>
      </c>
      <c r="C8">
        <f t="shared" si="0"/>
        <v>0.187403278651007</v>
      </c>
      <c r="D8">
        <v>33073534</v>
      </c>
      <c r="E8">
        <f t="shared" si="4"/>
        <v>0.103302222258607</v>
      </c>
      <c r="F8">
        <v>23723163</v>
      </c>
      <c r="G8">
        <f t="shared" si="6"/>
        <v>0</v>
      </c>
      <c r="H8">
        <v>32995575</v>
      </c>
      <c r="I8">
        <f t="shared" si="7"/>
        <v>0.104452505910085</v>
      </c>
      <c r="J8">
        <v>32362710</v>
      </c>
      <c r="K8">
        <f t="shared" si="8"/>
        <v>0.101971860310347</v>
      </c>
      <c r="L8">
        <v>325982</v>
      </c>
      <c r="M8">
        <f t="shared" si="1"/>
        <v>0.10466577421694</v>
      </c>
      <c r="N8">
        <v>61.6805411030177</v>
      </c>
      <c r="O8" s="1">
        <f t="shared" si="2"/>
        <v>0.29291453615778</v>
      </c>
      <c r="P8">
        <v>981480</v>
      </c>
      <c r="Q8">
        <f t="shared" si="5"/>
        <v>0.456226296399403</v>
      </c>
      <c r="S8">
        <v>41846374</v>
      </c>
      <c r="T8" s="1">
        <f t="shared" si="3"/>
        <v>0.192520333774086</v>
      </c>
    </row>
    <row r="9" spans="1:20">
      <c r="A9">
        <v>1992</v>
      </c>
      <c r="B9">
        <v>41846374</v>
      </c>
      <c r="C9">
        <f t="shared" si="0"/>
        <v>0.196012318943664</v>
      </c>
      <c r="D9">
        <v>41050386</v>
      </c>
      <c r="E9">
        <f t="shared" si="4"/>
        <v>0.191429905986665</v>
      </c>
      <c r="F9">
        <v>33073534</v>
      </c>
      <c r="G9">
        <f t="shared" si="6"/>
        <v>0.103302222258607</v>
      </c>
      <c r="H9">
        <v>23723163</v>
      </c>
      <c r="I9">
        <f t="shared" si="7"/>
        <v>0</v>
      </c>
      <c r="J9">
        <v>32995575</v>
      </c>
      <c r="K9">
        <f t="shared" si="8"/>
        <v>0.109441513681676</v>
      </c>
      <c r="L9">
        <v>325532</v>
      </c>
      <c r="M9">
        <f t="shared" si="1"/>
        <v>0.104341727113453</v>
      </c>
      <c r="N9">
        <v>62.3048907388137</v>
      </c>
      <c r="O9" s="1">
        <f t="shared" si="2"/>
        <v>0.301680058436815</v>
      </c>
      <c r="P9">
        <v>1045758</v>
      </c>
      <c r="Q9">
        <f t="shared" si="5"/>
        <v>0.572422295575087</v>
      </c>
      <c r="S9">
        <v>45337824</v>
      </c>
      <c r="T9" s="1">
        <f t="shared" si="3"/>
        <v>0.229609518431018</v>
      </c>
    </row>
    <row r="10" spans="1:20">
      <c r="A10">
        <v>1993</v>
      </c>
      <c r="B10">
        <v>45337824</v>
      </c>
      <c r="C10">
        <f t="shared" si="0"/>
        <v>0.233774237125595</v>
      </c>
      <c r="D10">
        <v>41846374</v>
      </c>
      <c r="E10">
        <f t="shared" si="4"/>
        <v>0.200223923816673</v>
      </c>
      <c r="F10">
        <v>41050386</v>
      </c>
      <c r="G10">
        <f t="shared" si="6"/>
        <v>0.191429905986665</v>
      </c>
      <c r="H10">
        <v>33073534</v>
      </c>
      <c r="I10">
        <f t="shared" si="7"/>
        <v>0.105330703827547</v>
      </c>
      <c r="J10">
        <v>23723163</v>
      </c>
      <c r="K10">
        <f t="shared" si="8"/>
        <v>0</v>
      </c>
      <c r="L10">
        <v>312138</v>
      </c>
      <c r="M10">
        <f t="shared" si="1"/>
        <v>0.0946966451043324</v>
      </c>
      <c r="N10">
        <v>63.3975026014568</v>
      </c>
      <c r="O10" s="1">
        <f t="shared" si="2"/>
        <v>0.317019722425128</v>
      </c>
      <c r="P10">
        <v>1068742</v>
      </c>
      <c r="Q10">
        <f t="shared" si="5"/>
        <v>0.613970707863178</v>
      </c>
      <c r="S10">
        <v>50182579</v>
      </c>
      <c r="T10" s="1">
        <f t="shared" si="3"/>
        <v>0.28107467268286</v>
      </c>
    </row>
    <row r="11" spans="1:20">
      <c r="A11">
        <v>1994</v>
      </c>
      <c r="B11">
        <v>50182579</v>
      </c>
      <c r="C11">
        <f t="shared" si="0"/>
        <v>0.286172880073796</v>
      </c>
      <c r="D11">
        <v>45337824</v>
      </c>
      <c r="E11">
        <f t="shared" si="4"/>
        <v>0.238797210791576</v>
      </c>
      <c r="F11">
        <v>41846374</v>
      </c>
      <c r="G11">
        <f t="shared" si="6"/>
        <v>0.200223923816673</v>
      </c>
      <c r="H11">
        <v>41050386</v>
      </c>
      <c r="I11">
        <f t="shared" si="7"/>
        <v>0.195188896137582</v>
      </c>
      <c r="J11">
        <v>33073534</v>
      </c>
      <c r="K11">
        <f t="shared" si="8"/>
        <v>0.110361657325543</v>
      </c>
      <c r="L11">
        <v>353606</v>
      </c>
      <c r="M11">
        <f t="shared" si="1"/>
        <v>0.124557945742993</v>
      </c>
      <c r="N11">
        <v>64.6462018730489</v>
      </c>
      <c r="O11" s="1">
        <f t="shared" si="2"/>
        <v>0.334550766983199</v>
      </c>
      <c r="P11">
        <v>1126561</v>
      </c>
      <c r="Q11">
        <f t="shared" si="5"/>
        <v>0.718490706561627</v>
      </c>
      <c r="S11">
        <v>53536084</v>
      </c>
      <c r="T11" s="1">
        <f t="shared" si="3"/>
        <v>0.316698486912748</v>
      </c>
    </row>
    <row r="12" spans="1:20">
      <c r="A12">
        <v>1995</v>
      </c>
      <c r="B12">
        <v>53536084</v>
      </c>
      <c r="C12">
        <f t="shared" si="0"/>
        <v>0.322442848548983</v>
      </c>
      <c r="D12">
        <v>50182579</v>
      </c>
      <c r="E12">
        <f t="shared" si="4"/>
        <v>0.292321713487618</v>
      </c>
      <c r="F12">
        <v>45337824</v>
      </c>
      <c r="G12">
        <f t="shared" si="6"/>
        <v>0.238797210791576</v>
      </c>
      <c r="H12">
        <v>41846374</v>
      </c>
      <c r="I12">
        <f t="shared" si="7"/>
        <v>0.204155596633025</v>
      </c>
      <c r="J12">
        <v>41050386</v>
      </c>
      <c r="K12">
        <f t="shared" si="8"/>
        <v>0.204511783236116</v>
      </c>
      <c r="L12">
        <v>378884.1</v>
      </c>
      <c r="M12">
        <f t="shared" si="1"/>
        <v>0.142760823713335</v>
      </c>
      <c r="N12">
        <v>67.6378772112383</v>
      </c>
      <c r="O12" s="1">
        <f t="shared" si="2"/>
        <v>0.37655222790358</v>
      </c>
      <c r="P12">
        <v>1162144</v>
      </c>
      <c r="Q12">
        <f t="shared" si="5"/>
        <v>0.782814460235798</v>
      </c>
      <c r="S12">
        <v>54612924</v>
      </c>
      <c r="T12" s="1">
        <f t="shared" si="3"/>
        <v>0.328137607509053</v>
      </c>
    </row>
    <row r="13" spans="1:20">
      <c r="A13">
        <v>1996</v>
      </c>
      <c r="B13">
        <v>54612924</v>
      </c>
      <c r="C13">
        <f t="shared" si="0"/>
        <v>0.334089454966096</v>
      </c>
      <c r="D13">
        <v>53536084</v>
      </c>
      <c r="E13">
        <f t="shared" si="4"/>
        <v>0.329370994083581</v>
      </c>
      <c r="F13">
        <v>50182579</v>
      </c>
      <c r="G13">
        <f t="shared" si="6"/>
        <v>0.292321713487618</v>
      </c>
      <c r="H13">
        <v>45337824</v>
      </c>
      <c r="I13">
        <f t="shared" si="7"/>
        <v>0.243486323283197</v>
      </c>
      <c r="J13">
        <v>41846374</v>
      </c>
      <c r="K13">
        <f t="shared" si="8"/>
        <v>0.213906763915625</v>
      </c>
      <c r="L13">
        <v>424859.5</v>
      </c>
      <c r="M13">
        <f t="shared" si="1"/>
        <v>0.175867924161456</v>
      </c>
      <c r="N13">
        <v>69.4068678459938</v>
      </c>
      <c r="O13" s="1">
        <f t="shared" si="2"/>
        <v>0.401387874360848</v>
      </c>
      <c r="P13">
        <v>1168959</v>
      </c>
      <c r="Q13">
        <f t="shared" si="5"/>
        <v>0.795134005560517</v>
      </c>
      <c r="S13">
        <v>55474056</v>
      </c>
      <c r="T13" s="1">
        <f t="shared" si="3"/>
        <v>0.337285292213687</v>
      </c>
    </row>
    <row r="14" spans="1:20">
      <c r="A14">
        <v>1997</v>
      </c>
      <c r="B14">
        <v>55474056</v>
      </c>
      <c r="C14">
        <f t="shared" si="0"/>
        <v>0.343403062816085</v>
      </c>
      <c r="D14">
        <v>54612924</v>
      </c>
      <c r="E14">
        <f t="shared" si="4"/>
        <v>0.341267844488442</v>
      </c>
      <c r="F14">
        <v>53536084</v>
      </c>
      <c r="G14">
        <f t="shared" si="6"/>
        <v>0.329370994083581</v>
      </c>
      <c r="H14">
        <v>50182579</v>
      </c>
      <c r="I14">
        <f t="shared" si="7"/>
        <v>0.298061853390187</v>
      </c>
      <c r="J14">
        <v>45337824</v>
      </c>
      <c r="K14">
        <f t="shared" si="8"/>
        <v>0.255116060153097</v>
      </c>
      <c r="L14">
        <v>425706.5</v>
      </c>
      <c r="M14">
        <f t="shared" si="1"/>
        <v>0.176477852820686</v>
      </c>
      <c r="N14">
        <v>69.5629552549428</v>
      </c>
      <c r="O14" s="1">
        <f t="shared" si="2"/>
        <v>0.403579254930607</v>
      </c>
      <c r="P14">
        <v>1163722</v>
      </c>
      <c r="Q14">
        <f t="shared" si="5"/>
        <v>0.785667027003576</v>
      </c>
      <c r="S14">
        <v>56291326</v>
      </c>
      <c r="T14" s="1">
        <f t="shared" si="3"/>
        <v>0.345967037031619</v>
      </c>
    </row>
    <row r="15" spans="1:20">
      <c r="A15">
        <v>1998</v>
      </c>
      <c r="B15">
        <v>56291326</v>
      </c>
      <c r="C15">
        <f t="shared" si="0"/>
        <v>0.352242279437416</v>
      </c>
      <c r="D15">
        <v>55474056</v>
      </c>
      <c r="E15">
        <f t="shared" si="4"/>
        <v>0.350781568516933</v>
      </c>
      <c r="F15">
        <v>54612924</v>
      </c>
      <c r="G15">
        <f t="shared" si="6"/>
        <v>0.341267844488442</v>
      </c>
      <c r="H15">
        <v>53536084</v>
      </c>
      <c r="I15">
        <f t="shared" si="7"/>
        <v>0.33583864769484</v>
      </c>
      <c r="J15">
        <v>50182579</v>
      </c>
      <c r="K15">
        <f t="shared" si="8"/>
        <v>0.312298303631587</v>
      </c>
      <c r="L15">
        <v>381151.6</v>
      </c>
      <c r="M15">
        <f t="shared" si="1"/>
        <v>0.144393661062572</v>
      </c>
      <c r="N15">
        <v>70.1612903225807</v>
      </c>
      <c r="O15" s="1">
        <f t="shared" si="2"/>
        <v>0.411979547114683</v>
      </c>
      <c r="P15">
        <v>1179468</v>
      </c>
      <c r="Q15">
        <f t="shared" si="5"/>
        <v>0.814131232533</v>
      </c>
      <c r="S15" s="1">
        <v>59333046</v>
      </c>
      <c r="T15" s="1">
        <f t="shared" si="3"/>
        <v>0.378278802846591</v>
      </c>
    </row>
    <row r="16" spans="1:20">
      <c r="A16">
        <v>1999</v>
      </c>
      <c r="B16" s="1">
        <v>59333046</v>
      </c>
      <c r="C16">
        <f t="shared" si="0"/>
        <v>0.385140124680034</v>
      </c>
      <c r="D16">
        <v>56291326</v>
      </c>
      <c r="E16">
        <f t="shared" si="4"/>
        <v>0.359810708343073</v>
      </c>
      <c r="F16">
        <v>55474056</v>
      </c>
      <c r="G16">
        <f t="shared" si="6"/>
        <v>0.350781568516933</v>
      </c>
      <c r="H16">
        <v>54612924</v>
      </c>
      <c r="I16">
        <f t="shared" si="7"/>
        <v>0.347969109160985</v>
      </c>
      <c r="J16">
        <v>53536084</v>
      </c>
      <c r="K16">
        <f t="shared" si="8"/>
        <v>0.351879446417204</v>
      </c>
      <c r="L16" s="1">
        <v>411775.7</v>
      </c>
      <c r="M16">
        <f t="shared" si="1"/>
        <v>0.166446218622339</v>
      </c>
      <c r="N16" s="1">
        <v>71.2018730489074</v>
      </c>
      <c r="O16" s="1">
        <f t="shared" si="2"/>
        <v>0.426588750913076</v>
      </c>
      <c r="P16" s="1">
        <v>1178954</v>
      </c>
      <c r="Q16">
        <f t="shared" si="5"/>
        <v>0.813202069466689</v>
      </c>
      <c r="S16" s="1">
        <v>64801316</v>
      </c>
      <c r="T16" s="1">
        <f t="shared" si="3"/>
        <v>0.436367469670964</v>
      </c>
    </row>
    <row r="17" spans="1:20">
      <c r="A17">
        <v>2000</v>
      </c>
      <c r="B17" s="1">
        <v>64801316</v>
      </c>
      <c r="C17">
        <f t="shared" si="0"/>
        <v>0.444282419238657</v>
      </c>
      <c r="D17" s="1">
        <v>59333046</v>
      </c>
      <c r="E17">
        <f t="shared" si="4"/>
        <v>0.39341541081835</v>
      </c>
      <c r="F17">
        <v>56291326</v>
      </c>
      <c r="G17">
        <f t="shared" si="6"/>
        <v>0.359810708343073</v>
      </c>
      <c r="H17">
        <v>55474056</v>
      </c>
      <c r="I17">
        <f t="shared" si="7"/>
        <v>0.357669648278462</v>
      </c>
      <c r="J17">
        <v>54612924</v>
      </c>
      <c r="K17">
        <f t="shared" si="8"/>
        <v>0.364589300076961</v>
      </c>
      <c r="L17" s="1">
        <v>399300.9</v>
      </c>
      <c r="M17">
        <f t="shared" si="1"/>
        <v>0.157463056829941</v>
      </c>
      <c r="N17" s="1">
        <v>74.3756503642039</v>
      </c>
      <c r="O17" s="1">
        <f t="shared" si="2"/>
        <v>0.471146822498173</v>
      </c>
      <c r="P17" s="1">
        <v>1240676</v>
      </c>
      <c r="Q17">
        <f t="shared" si="5"/>
        <v>0.924777561254262</v>
      </c>
      <c r="S17" s="1">
        <v>58327094</v>
      </c>
      <c r="T17" s="1">
        <f t="shared" si="3"/>
        <v>0.367592715552197</v>
      </c>
    </row>
    <row r="18" spans="1:20">
      <c r="A18">
        <v>2001</v>
      </c>
      <c r="B18" s="1">
        <v>58327094</v>
      </c>
      <c r="C18">
        <f t="shared" si="0"/>
        <v>0.374260210283738</v>
      </c>
      <c r="D18" s="1">
        <v>64801316</v>
      </c>
      <c r="E18">
        <f t="shared" si="4"/>
        <v>0.453828462119744</v>
      </c>
      <c r="F18" s="1">
        <v>59333046</v>
      </c>
      <c r="G18">
        <f t="shared" si="6"/>
        <v>0.39341541081835</v>
      </c>
      <c r="H18">
        <v>56291326</v>
      </c>
      <c r="I18">
        <f t="shared" si="7"/>
        <v>0.366876087714623</v>
      </c>
      <c r="J18">
        <v>55474056</v>
      </c>
      <c r="K18">
        <f t="shared" si="8"/>
        <v>0.374753170012823</v>
      </c>
      <c r="L18" s="1">
        <v>377506.1</v>
      </c>
      <c r="M18">
        <f t="shared" si="1"/>
        <v>0.14176851947199</v>
      </c>
      <c r="N18" s="1">
        <v>77.6534859521332</v>
      </c>
      <c r="O18" s="1">
        <f t="shared" si="2"/>
        <v>0.517165814463112</v>
      </c>
      <c r="P18" s="1">
        <v>977392</v>
      </c>
      <c r="Q18">
        <f t="shared" si="5"/>
        <v>0.448836376914817</v>
      </c>
      <c r="S18" s="1">
        <v>61643032</v>
      </c>
      <c r="T18" s="1">
        <f t="shared" si="3"/>
        <v>0.402817460799283</v>
      </c>
    </row>
    <row r="19" spans="1:20">
      <c r="A19">
        <v>2002</v>
      </c>
      <c r="B19" s="1">
        <v>61643032</v>
      </c>
      <c r="C19">
        <f t="shared" si="0"/>
        <v>0.410123871356459</v>
      </c>
      <c r="D19" s="1">
        <v>58327094</v>
      </c>
      <c r="E19">
        <f t="shared" si="4"/>
        <v>0.382301725908361</v>
      </c>
      <c r="F19" s="1">
        <v>64801316</v>
      </c>
      <c r="G19">
        <f t="shared" si="6"/>
        <v>0.453828462119744</v>
      </c>
      <c r="H19" s="1">
        <v>59333046</v>
      </c>
      <c r="I19">
        <f t="shared" si="7"/>
        <v>0.401140664857747</v>
      </c>
      <c r="J19">
        <v>56291326</v>
      </c>
      <c r="K19">
        <f t="shared" si="8"/>
        <v>0.384399340382154</v>
      </c>
      <c r="L19" s="1">
        <v>425494.7</v>
      </c>
      <c r="M19">
        <f t="shared" si="1"/>
        <v>0.176325334650645</v>
      </c>
      <c r="N19" s="1">
        <v>79.9687825182102</v>
      </c>
      <c r="O19" s="1">
        <f t="shared" si="2"/>
        <v>0.549671292914537</v>
      </c>
      <c r="P19" s="1">
        <v>960062</v>
      </c>
      <c r="Q19">
        <f t="shared" si="5"/>
        <v>0.417508758356141</v>
      </c>
      <c r="S19" s="1">
        <v>70149752</v>
      </c>
      <c r="T19" s="1">
        <f t="shared" si="3"/>
        <v>0.493183156686325</v>
      </c>
    </row>
    <row r="20" s="1" customFormat="1" spans="1:20">
      <c r="A20" s="1">
        <v>2003</v>
      </c>
      <c r="B20" s="1">
        <v>70149752</v>
      </c>
      <c r="C20">
        <f t="shared" si="0"/>
        <v>0.502128644340918</v>
      </c>
      <c r="D20" s="1">
        <v>61643032</v>
      </c>
      <c r="E20">
        <f t="shared" si="4"/>
        <v>0.418935969006497</v>
      </c>
      <c r="F20" s="1">
        <v>58327094</v>
      </c>
      <c r="G20">
        <f t="shared" si="6"/>
        <v>0.382301725908361</v>
      </c>
      <c r="H20" s="1">
        <v>64801316</v>
      </c>
      <c r="I20">
        <f t="shared" si="7"/>
        <v>0.462740009720005</v>
      </c>
      <c r="J20" s="1">
        <v>59333046</v>
      </c>
      <c r="K20">
        <f t="shared" si="8"/>
        <v>0.420300510541097</v>
      </c>
      <c r="L20" s="1">
        <v>542094.8</v>
      </c>
      <c r="M20">
        <f t="shared" si="1"/>
        <v>0.260289611697956</v>
      </c>
      <c r="N20" s="1">
        <v>82.1540062434963</v>
      </c>
      <c r="O20" s="1">
        <f t="shared" si="2"/>
        <v>0.580350620891161</v>
      </c>
      <c r="P20" s="1">
        <v>992364</v>
      </c>
      <c r="Q20">
        <f t="shared" si="5"/>
        <v>0.475901414714038</v>
      </c>
      <c r="S20" s="1">
        <v>78172676</v>
      </c>
      <c r="T20" s="1">
        <f t="shared" si="3"/>
        <v>0.578409555381574</v>
      </c>
    </row>
    <row r="21" s="1" customFormat="1" spans="1:20">
      <c r="A21" s="1">
        <v>2004</v>
      </c>
      <c r="B21" s="1">
        <v>78172676</v>
      </c>
      <c r="C21">
        <f t="shared" si="0"/>
        <v>0.588900902190191</v>
      </c>
      <c r="D21" s="1">
        <v>70149752</v>
      </c>
      <c r="E21">
        <f t="shared" si="4"/>
        <v>0.51291759605977</v>
      </c>
      <c r="F21" s="1">
        <v>61643032</v>
      </c>
      <c r="G21">
        <f t="shared" si="6"/>
        <v>0.418935969006497</v>
      </c>
      <c r="H21" s="1">
        <v>58327094</v>
      </c>
      <c r="I21">
        <f t="shared" si="7"/>
        <v>0.38980874742081</v>
      </c>
      <c r="J21" s="1">
        <v>64801316</v>
      </c>
      <c r="K21">
        <f t="shared" si="8"/>
        <v>0.484842050112473</v>
      </c>
      <c r="L21" s="1">
        <v>658544.7</v>
      </c>
      <c r="M21">
        <f t="shared" si="1"/>
        <v>0.344145729023171</v>
      </c>
      <c r="N21" s="1">
        <v>84.0790842872008</v>
      </c>
      <c r="O21" s="1">
        <f t="shared" si="2"/>
        <v>0.607377647918188</v>
      </c>
      <c r="P21" s="1">
        <v>1078188</v>
      </c>
      <c r="Q21">
        <f t="shared" si="5"/>
        <v>0.631046338844439</v>
      </c>
      <c r="S21" s="1">
        <v>82900548</v>
      </c>
      <c r="T21" s="1">
        <f t="shared" si="3"/>
        <v>0.628633077884356</v>
      </c>
    </row>
    <row r="22" s="1" customFormat="1" spans="1:20">
      <c r="A22" s="1">
        <v>2005</v>
      </c>
      <c r="B22" s="1">
        <v>82900548</v>
      </c>
      <c r="C22">
        <f t="shared" si="0"/>
        <v>0.640035392341457</v>
      </c>
      <c r="D22" s="1">
        <v>78172676</v>
      </c>
      <c r="E22">
        <f t="shared" si="4"/>
        <v>0.601554279910273</v>
      </c>
      <c r="F22" s="1">
        <v>70149752</v>
      </c>
      <c r="G22">
        <f t="shared" si="6"/>
        <v>0.51291759605977</v>
      </c>
      <c r="H22" s="1">
        <v>61643032</v>
      </c>
      <c r="I22">
        <f t="shared" si="7"/>
        <v>0.427162354394106</v>
      </c>
      <c r="J22" s="1">
        <v>58327094</v>
      </c>
      <c r="K22">
        <f t="shared" si="8"/>
        <v>0.408427342095701</v>
      </c>
      <c r="L22" s="1">
        <v>734250.1</v>
      </c>
      <c r="M22">
        <f t="shared" si="1"/>
        <v>0.398661541441664</v>
      </c>
      <c r="N22" s="1">
        <v>86.3423517169615</v>
      </c>
      <c r="O22" s="1">
        <f t="shared" si="2"/>
        <v>0.639152666179694</v>
      </c>
      <c r="P22" s="1">
        <v>1082820</v>
      </c>
      <c r="Q22">
        <f t="shared" si="5"/>
        <v>0.639419652702708</v>
      </c>
      <c r="S22" s="1">
        <v>89945110</v>
      </c>
      <c r="T22" s="1">
        <f t="shared" si="3"/>
        <v>0.703466473993481</v>
      </c>
    </row>
    <row r="23" s="1" customFormat="1" spans="1:20">
      <c r="A23" s="1">
        <v>2006</v>
      </c>
      <c r="B23" s="1">
        <v>89945110</v>
      </c>
      <c r="C23">
        <f t="shared" si="0"/>
        <v>0.716226136551323</v>
      </c>
      <c r="D23" s="1">
        <v>82900548</v>
      </c>
      <c r="E23">
        <f t="shared" si="4"/>
        <v>0.653787467679426</v>
      </c>
      <c r="F23" s="1">
        <v>78172676</v>
      </c>
      <c r="G23">
        <f t="shared" si="6"/>
        <v>0.601554279910273</v>
      </c>
      <c r="H23" s="1">
        <v>70149752</v>
      </c>
      <c r="I23">
        <f t="shared" si="7"/>
        <v>0.522989440278064</v>
      </c>
      <c r="J23" s="1">
        <v>61643032</v>
      </c>
      <c r="K23">
        <f t="shared" si="8"/>
        <v>0.447565084680327</v>
      </c>
      <c r="L23" s="1">
        <v>783066.7</v>
      </c>
      <c r="M23">
        <f t="shared" si="1"/>
        <v>0.433814603290734</v>
      </c>
      <c r="N23" s="1">
        <v>89.4120707596254</v>
      </c>
      <c r="O23" s="1">
        <f t="shared" si="2"/>
        <v>0.682249817384953</v>
      </c>
      <c r="P23" s="1">
        <v>1077240</v>
      </c>
      <c r="Q23">
        <f t="shared" si="5"/>
        <v>0.629332629531478</v>
      </c>
      <c r="S23" s="1">
        <v>96856094</v>
      </c>
      <c r="T23" s="1">
        <f t="shared" si="3"/>
        <v>0.776880889705319</v>
      </c>
    </row>
    <row r="24" s="1" customFormat="1" spans="1:20">
      <c r="A24" s="1">
        <v>2007</v>
      </c>
      <c r="B24" s="1">
        <v>96856094</v>
      </c>
      <c r="C24">
        <f t="shared" si="0"/>
        <v>0.790972162518938</v>
      </c>
      <c r="D24" s="1">
        <v>89945110</v>
      </c>
      <c r="E24">
        <f t="shared" si="4"/>
        <v>0.731615278943656</v>
      </c>
      <c r="F24" s="1">
        <v>82900548</v>
      </c>
      <c r="G24">
        <f t="shared" si="6"/>
        <v>0.653787467679426</v>
      </c>
      <c r="H24" s="1">
        <v>78172676</v>
      </c>
      <c r="I24">
        <f t="shared" si="7"/>
        <v>0.613366627629765</v>
      </c>
      <c r="J24" s="1">
        <v>70149752</v>
      </c>
      <c r="K24">
        <f t="shared" si="8"/>
        <v>0.547969198870484</v>
      </c>
      <c r="L24" s="1">
        <v>950229.3</v>
      </c>
      <c r="M24">
        <f t="shared" si="1"/>
        <v>0.554189172938178</v>
      </c>
      <c r="N24" s="1">
        <v>91.4932362122789</v>
      </c>
      <c r="O24" s="1">
        <f t="shared" si="2"/>
        <v>0.711468224981739</v>
      </c>
      <c r="P24" s="1">
        <v>1118594</v>
      </c>
      <c r="Q24">
        <f t="shared" si="5"/>
        <v>0.704088679033815</v>
      </c>
      <c r="S24" s="1">
        <v>98522862</v>
      </c>
      <c r="T24" s="1">
        <f t="shared" si="3"/>
        <v>0.794586732874279</v>
      </c>
    </row>
    <row r="25" s="1" customFormat="1" spans="1:20">
      <c r="A25" s="1">
        <v>2008</v>
      </c>
      <c r="B25" s="1">
        <v>98522862</v>
      </c>
      <c r="C25">
        <f t="shared" si="0"/>
        <v>0.808999158994402</v>
      </c>
      <c r="D25" s="1">
        <v>96856094</v>
      </c>
      <c r="E25">
        <f t="shared" si="4"/>
        <v>0.80796733012897</v>
      </c>
      <c r="F25" s="1">
        <v>89945110</v>
      </c>
      <c r="G25">
        <f t="shared" si="6"/>
        <v>0.731615278943656</v>
      </c>
      <c r="H25" s="1">
        <v>82900548</v>
      </c>
      <c r="I25">
        <f t="shared" si="7"/>
        <v>0.666625486060789</v>
      </c>
      <c r="J25" s="1">
        <v>78172676</v>
      </c>
      <c r="K25">
        <f t="shared" si="8"/>
        <v>0.642663108795221</v>
      </c>
      <c r="L25" s="1">
        <v>1049117</v>
      </c>
      <c r="M25">
        <f t="shared" si="1"/>
        <v>0.625398667950373</v>
      </c>
      <c r="N25" s="1">
        <v>95.4734651404787</v>
      </c>
      <c r="O25" s="1">
        <f t="shared" si="2"/>
        <v>0.767348429510592</v>
      </c>
      <c r="P25" s="1">
        <v>1117370</v>
      </c>
      <c r="Q25">
        <f t="shared" si="5"/>
        <v>0.701876041693029</v>
      </c>
      <c r="S25" s="1">
        <v>101576334</v>
      </c>
      <c r="T25" s="1">
        <f t="shared" si="3"/>
        <v>0.827023338540341</v>
      </c>
    </row>
    <row r="26" s="1" customFormat="1" spans="1:20">
      <c r="A26" s="1">
        <v>2009</v>
      </c>
      <c r="B26" s="1">
        <v>101576334</v>
      </c>
      <c r="C26">
        <f t="shared" si="0"/>
        <v>0.842024108466631</v>
      </c>
      <c r="D26" s="1">
        <v>98522862</v>
      </c>
      <c r="E26">
        <f t="shared" si="4"/>
        <v>0.826381662393384</v>
      </c>
      <c r="F26" s="1">
        <v>96856094</v>
      </c>
      <c r="G26">
        <f t="shared" si="6"/>
        <v>0.80796733012897</v>
      </c>
      <c r="H26" s="1">
        <v>89945110</v>
      </c>
      <c r="I26">
        <f t="shared" si="7"/>
        <v>0.745981553709526</v>
      </c>
      <c r="J26" s="1">
        <v>82900548</v>
      </c>
      <c r="K26">
        <f t="shared" si="8"/>
        <v>0.698465791869832</v>
      </c>
      <c r="L26" s="1">
        <v>1001399</v>
      </c>
      <c r="M26">
        <f t="shared" si="1"/>
        <v>0.591036713096616</v>
      </c>
      <c r="N26" s="1">
        <v>97.1644120707596</v>
      </c>
      <c r="O26" s="1">
        <f t="shared" si="2"/>
        <v>0.79108838568298</v>
      </c>
      <c r="P26" s="1">
        <v>1148668</v>
      </c>
      <c r="Q26">
        <f t="shared" si="5"/>
        <v>0.758453756964204</v>
      </c>
      <c r="S26" s="1">
        <v>107502744</v>
      </c>
      <c r="T26" s="1">
        <f t="shared" si="3"/>
        <v>0.889978762459539</v>
      </c>
    </row>
    <row r="27" s="1" customFormat="1" spans="1:20">
      <c r="A27" s="1">
        <v>2010</v>
      </c>
      <c r="B27" s="1">
        <v>107502744</v>
      </c>
      <c r="C27">
        <f t="shared" si="0"/>
        <v>0.906121434658492</v>
      </c>
      <c r="D27" s="1">
        <v>101576334</v>
      </c>
      <c r="E27">
        <f t="shared" si="4"/>
        <v>0.860116200114339</v>
      </c>
      <c r="F27" s="1">
        <v>98522862</v>
      </c>
      <c r="G27">
        <f t="shared" si="6"/>
        <v>0.826381662393384</v>
      </c>
      <c r="H27" s="1">
        <v>96856094</v>
      </c>
      <c r="I27">
        <f t="shared" si="7"/>
        <v>0.823832882695394</v>
      </c>
      <c r="J27" s="1">
        <v>89945110</v>
      </c>
      <c r="K27">
        <f t="shared" si="8"/>
        <v>0.781612175842461</v>
      </c>
      <c r="L27" s="1">
        <v>1255397</v>
      </c>
      <c r="M27">
        <f t="shared" si="1"/>
        <v>0.773941860188797</v>
      </c>
      <c r="N27" s="1">
        <v>100</v>
      </c>
      <c r="O27" s="1">
        <f t="shared" si="2"/>
        <v>0.830898466033602</v>
      </c>
      <c r="P27" s="1">
        <v>1215190</v>
      </c>
      <c r="Q27">
        <f t="shared" si="5"/>
        <v>0.878706257931329</v>
      </c>
      <c r="S27" s="1">
        <v>108447978</v>
      </c>
      <c r="T27" s="1">
        <f t="shared" si="3"/>
        <v>0.900019850938541</v>
      </c>
    </row>
    <row r="28" s="1" customFormat="1" spans="1:20">
      <c r="A28" s="1">
        <v>2011</v>
      </c>
      <c r="B28" s="1">
        <v>108447978</v>
      </c>
      <c r="C28">
        <f t="shared" si="0"/>
        <v>0.916344651078827</v>
      </c>
      <c r="D28" s="1">
        <v>107502744</v>
      </c>
      <c r="E28">
        <f t="shared" si="4"/>
        <v>0.925590748986853</v>
      </c>
      <c r="F28" s="1">
        <v>101576334</v>
      </c>
      <c r="G28">
        <f t="shared" si="6"/>
        <v>0.860116200114339</v>
      </c>
      <c r="H28" s="1">
        <v>98522862</v>
      </c>
      <c r="I28">
        <f t="shared" si="7"/>
        <v>0.842608805763819</v>
      </c>
      <c r="J28" s="1">
        <v>96856094</v>
      </c>
      <c r="K28">
        <f t="shared" si="8"/>
        <v>0.863181949703874</v>
      </c>
      <c r="L28" s="1">
        <v>1515649</v>
      </c>
      <c r="M28">
        <f t="shared" si="1"/>
        <v>0.961350541914773</v>
      </c>
      <c r="N28" s="1">
        <v>103.303850156087</v>
      </c>
      <c r="O28" s="1">
        <f t="shared" si="2"/>
        <v>0.877282688093494</v>
      </c>
      <c r="P28" s="1">
        <v>1228434</v>
      </c>
      <c r="Q28">
        <f t="shared" si="5"/>
        <v>0.902647572425911</v>
      </c>
      <c r="S28" s="1">
        <v>112494724</v>
      </c>
      <c r="T28" s="1">
        <f t="shared" si="3"/>
        <v>0.943007867279516</v>
      </c>
    </row>
    <row r="29" s="1" customFormat="1" spans="1:20">
      <c r="A29" s="1">
        <v>2012</v>
      </c>
      <c r="B29" s="1">
        <v>112494724</v>
      </c>
      <c r="C29">
        <f t="shared" si="0"/>
        <v>0.960112395527424</v>
      </c>
      <c r="D29" s="1">
        <v>108447978</v>
      </c>
      <c r="E29">
        <f t="shared" si="4"/>
        <v>0.936033625826113</v>
      </c>
      <c r="F29" s="1">
        <v>107502744</v>
      </c>
      <c r="G29">
        <f t="shared" si="6"/>
        <v>0.925590748986853</v>
      </c>
      <c r="H29" s="1">
        <v>101576334</v>
      </c>
      <c r="I29">
        <f t="shared" si="7"/>
        <v>0.87700576764669</v>
      </c>
      <c r="J29" s="1">
        <v>98522862</v>
      </c>
      <c r="K29">
        <f t="shared" si="8"/>
        <v>0.882854674867098</v>
      </c>
      <c r="L29" s="1">
        <v>1569321</v>
      </c>
      <c r="M29">
        <f t="shared" si="1"/>
        <v>1</v>
      </c>
      <c r="N29" s="1">
        <v>105.124869927159</v>
      </c>
      <c r="O29" s="1">
        <f t="shared" si="2"/>
        <v>0.902848794740684</v>
      </c>
      <c r="P29" s="1">
        <v>1279080</v>
      </c>
      <c r="Q29">
        <f t="shared" si="5"/>
        <v>0.994200865531666</v>
      </c>
      <c r="S29" s="1">
        <v>114237876</v>
      </c>
      <c r="T29" s="1">
        <f t="shared" si="3"/>
        <v>0.961525126989121</v>
      </c>
    </row>
    <row r="30" s="1" customFormat="1" spans="1:20">
      <c r="A30" s="1">
        <v>2013</v>
      </c>
      <c r="B30" s="1">
        <v>114237876</v>
      </c>
      <c r="C30">
        <f t="shared" si="0"/>
        <v>0.978965526233196</v>
      </c>
      <c r="D30" s="1">
        <v>112494724</v>
      </c>
      <c r="E30">
        <f t="shared" si="4"/>
        <v>0.980741782830378</v>
      </c>
      <c r="F30" s="1">
        <v>108447978</v>
      </c>
      <c r="G30">
        <f t="shared" si="6"/>
        <v>0.936033625826113</v>
      </c>
      <c r="H30" s="1">
        <v>107502744</v>
      </c>
      <c r="I30">
        <f t="shared" si="7"/>
        <v>0.943765999563757</v>
      </c>
      <c r="J30" s="1">
        <v>101576334</v>
      </c>
      <c r="K30">
        <f t="shared" si="8"/>
        <v>0.918894552912273</v>
      </c>
      <c r="L30" s="1">
        <v>1516507</v>
      </c>
      <c r="M30">
        <f t="shared" si="1"/>
        <v>0.961968391725421</v>
      </c>
      <c r="N30" s="1">
        <v>107.700312174818</v>
      </c>
      <c r="O30" s="1">
        <f t="shared" si="2"/>
        <v>0.939006574141711</v>
      </c>
      <c r="P30" s="1">
        <v>1279500</v>
      </c>
      <c r="Q30">
        <f t="shared" si="5"/>
        <v>0.994960103834877</v>
      </c>
      <c r="S30" s="1">
        <v>113574316</v>
      </c>
      <c r="T30" s="1">
        <f t="shared" si="3"/>
        <v>0.954476221986628</v>
      </c>
    </row>
    <row r="31" s="1" customFormat="1" spans="1:20">
      <c r="A31" s="1">
        <v>2014</v>
      </c>
      <c r="B31" s="1">
        <v>113574316</v>
      </c>
      <c r="C31">
        <f t="shared" si="0"/>
        <v>0.971788766311444</v>
      </c>
      <c r="D31" s="1">
        <v>114237876</v>
      </c>
      <c r="E31">
        <f t="shared" si="4"/>
        <v>1</v>
      </c>
      <c r="F31" s="1">
        <v>112494724</v>
      </c>
      <c r="G31">
        <f t="shared" si="6"/>
        <v>0.980741782830378</v>
      </c>
      <c r="H31" s="1">
        <v>108447978</v>
      </c>
      <c r="I31">
        <f t="shared" si="7"/>
        <v>0.954413936688575</v>
      </c>
      <c r="J31" s="1">
        <v>107502744</v>
      </c>
      <c r="K31">
        <f t="shared" si="8"/>
        <v>0.988843481098188</v>
      </c>
      <c r="L31" s="1">
        <v>1455881</v>
      </c>
      <c r="M31">
        <f t="shared" si="1"/>
        <v>0.918311325734309</v>
      </c>
      <c r="N31" s="1">
        <v>110.379812695109</v>
      </c>
      <c r="O31" s="1">
        <f t="shared" si="2"/>
        <v>0.976625273922568</v>
      </c>
      <c r="P31" s="1">
        <v>1266808</v>
      </c>
      <c r="Q31">
        <f t="shared" si="5"/>
        <v>0.972016645395943</v>
      </c>
      <c r="S31" s="1">
        <v>116182714</v>
      </c>
      <c r="T31" s="1">
        <f t="shared" si="3"/>
        <v>0.982184868847036</v>
      </c>
    </row>
    <row r="32" s="1" customFormat="1" spans="1:20">
      <c r="A32" s="1">
        <v>2015</v>
      </c>
      <c r="B32" s="1">
        <v>116182714</v>
      </c>
      <c r="C32">
        <f t="shared" si="0"/>
        <v>1</v>
      </c>
      <c r="D32" s="1">
        <v>113574316</v>
      </c>
      <c r="E32">
        <f t="shared" si="4"/>
        <v>0.992669037132118</v>
      </c>
      <c r="F32" s="1">
        <v>114237876</v>
      </c>
      <c r="G32">
        <f t="shared" si="6"/>
        <v>1</v>
      </c>
      <c r="H32" s="1">
        <v>112494724</v>
      </c>
      <c r="I32">
        <f t="shared" si="7"/>
        <v>1</v>
      </c>
      <c r="J32" s="1">
        <v>108447978</v>
      </c>
      <c r="K32">
        <f t="shared" si="8"/>
        <v>1</v>
      </c>
      <c r="L32" s="1">
        <v>1232051</v>
      </c>
      <c r="M32">
        <f t="shared" si="1"/>
        <v>0.757130296459893</v>
      </c>
      <c r="N32" s="1">
        <v>112.044745057232</v>
      </c>
      <c r="O32" s="1">
        <f t="shared" si="2"/>
        <v>1</v>
      </c>
      <c r="P32" s="1">
        <v>1282288</v>
      </c>
      <c r="Q32">
        <f t="shared" si="5"/>
        <v>1</v>
      </c>
      <c r="S32" s="1">
        <v>117859770</v>
      </c>
      <c r="T32" s="1">
        <f t="shared" si="3"/>
        <v>1</v>
      </c>
    </row>
    <row r="33" spans="1:20">
      <c r="A33">
        <v>2016</v>
      </c>
      <c r="B33" s="1">
        <v>117859770</v>
      </c>
      <c r="C33">
        <f t="shared" si="0"/>
        <v>1.01813826675408</v>
      </c>
      <c r="D33" s="1">
        <v>116182714</v>
      </c>
      <c r="E33">
        <f t="shared" si="4"/>
        <v>1.02148642950456</v>
      </c>
      <c r="F33" s="1">
        <v>113574316</v>
      </c>
      <c r="G33">
        <f t="shared" si="6"/>
        <v>0.992669037132118</v>
      </c>
      <c r="H33" s="1">
        <v>114237876</v>
      </c>
      <c r="I33">
        <f t="shared" si="7"/>
        <v>1.01963637881731</v>
      </c>
      <c r="J33" s="1">
        <v>112494724</v>
      </c>
      <c r="K33">
        <f t="shared" si="8"/>
        <v>1.04776340910275</v>
      </c>
      <c r="L33">
        <v>1263573</v>
      </c>
      <c r="M33">
        <f t="shared" ref="M33:M47" si="9">(L33-180634)/(1569321-180634)</f>
        <v>0.779829436006818</v>
      </c>
      <c r="N33">
        <v>113.475546305931</v>
      </c>
      <c r="O33" s="1">
        <f t="shared" ref="O33:O47" si="10">(N33-40.8168574401665)/(112.044745057232-40.8168574401665)</f>
        <v>1.02008765522279</v>
      </c>
      <c r="P33">
        <v>1283530</v>
      </c>
      <c r="Q33">
        <f t="shared" si="5"/>
        <v>1.00224517612521</v>
      </c>
      <c r="S33" s="2">
        <v>120666224</v>
      </c>
      <c r="T33" s="1">
        <f t="shared" si="3"/>
        <v>1.0298125680268</v>
      </c>
    </row>
    <row r="34" spans="1:17">
      <c r="A34">
        <v>2017</v>
      </c>
      <c r="B34" s="2">
        <v>120666224</v>
      </c>
      <c r="C34">
        <f t="shared" si="0"/>
        <v>1.04849158309237</v>
      </c>
      <c r="D34" s="1">
        <v>117859770</v>
      </c>
      <c r="E34">
        <f t="shared" si="4"/>
        <v>1.04001442284858</v>
      </c>
      <c r="F34" s="1">
        <v>116182714</v>
      </c>
      <c r="G34">
        <f t="shared" si="6"/>
        <v>1.02148642950456</v>
      </c>
      <c r="H34" s="1">
        <v>113574316</v>
      </c>
      <c r="I34">
        <f t="shared" si="7"/>
        <v>1.01216146238546</v>
      </c>
      <c r="J34" s="1">
        <v>114237876</v>
      </c>
      <c r="K34">
        <f t="shared" si="8"/>
        <v>1.06833768831481</v>
      </c>
      <c r="L34">
        <v>1381811</v>
      </c>
      <c r="M34">
        <f t="shared" si="9"/>
        <v>0.864973172500355</v>
      </c>
      <c r="N34">
        <v>115.686784599376</v>
      </c>
      <c r="O34" s="1">
        <f t="shared" si="10"/>
        <v>1.05113221329438</v>
      </c>
      <c r="P34">
        <v>1268522</v>
      </c>
      <c r="Q34">
        <f t="shared" si="5"/>
        <v>0.975115060757141</v>
      </c>
    </row>
    <row r="35" spans="1:16">
      <c r="A35">
        <v>2018</v>
      </c>
      <c r="B35" s="2"/>
      <c r="C35" s="2"/>
      <c r="D35" s="2"/>
      <c r="E35" s="2"/>
      <c r="F35" s="1"/>
      <c r="G35" s="2"/>
      <c r="H35" s="1"/>
      <c r="I35" s="2"/>
      <c r="J35" s="1"/>
      <c r="K35" s="2"/>
      <c r="L35" s="2">
        <v>1428266</v>
      </c>
      <c r="M35">
        <f t="shared" si="9"/>
        <v>0.898425635150325</v>
      </c>
      <c r="N35">
        <v>117.89802289282</v>
      </c>
      <c r="O35" s="1">
        <f t="shared" si="10"/>
        <v>1.08217677136596</v>
      </c>
      <c r="P35">
        <v>1303487.31060598</v>
      </c>
    </row>
    <row r="36" spans="1:16">
      <c r="A36">
        <v>2019</v>
      </c>
      <c r="B36" s="3"/>
      <c r="C36" s="3"/>
      <c r="D36" s="3"/>
      <c r="E36" s="3"/>
      <c r="F36" s="2"/>
      <c r="G36" s="3"/>
      <c r="H36" s="1"/>
      <c r="I36" s="3"/>
      <c r="J36" s="1"/>
      <c r="K36" s="3"/>
      <c r="L36" s="3">
        <v>1392218</v>
      </c>
      <c r="M36">
        <f t="shared" si="9"/>
        <v>0.872467301846997</v>
      </c>
      <c r="N36">
        <v>119.797086368366</v>
      </c>
      <c r="O36" s="1">
        <f t="shared" si="10"/>
        <v>1.10883856829802</v>
      </c>
      <c r="P36">
        <v>1315862.047237</v>
      </c>
    </row>
    <row r="37" spans="1:16">
      <c r="A37">
        <v>2020</v>
      </c>
      <c r="B37" s="4"/>
      <c r="C37" s="4"/>
      <c r="D37" s="4"/>
      <c r="E37" s="4"/>
      <c r="F37" s="4"/>
      <c r="G37" s="4"/>
      <c r="H37" s="2"/>
      <c r="I37" s="4"/>
      <c r="J37" s="1"/>
      <c r="K37" s="4"/>
      <c r="L37" s="4">
        <v>1326944</v>
      </c>
      <c r="M37">
        <f t="shared" si="9"/>
        <v>0.825463189329201</v>
      </c>
      <c r="N37">
        <v>120.811654526535</v>
      </c>
      <c r="O37" s="1">
        <f t="shared" si="10"/>
        <v>1.12308254200146</v>
      </c>
      <c r="P37">
        <v>1328236.78386802</v>
      </c>
    </row>
    <row r="38" spans="1:16">
      <c r="A38">
        <v>2021</v>
      </c>
      <c r="J38" s="2"/>
      <c r="L38">
        <v>1552703</v>
      </c>
      <c r="M38">
        <f t="shared" si="9"/>
        <v>0.988033300520564</v>
      </c>
      <c r="N38">
        <v>124.271592091571</v>
      </c>
      <c r="O38" s="1">
        <f t="shared" si="10"/>
        <v>1.17165814463111</v>
      </c>
      <c r="P38">
        <v>1340611.52049904</v>
      </c>
    </row>
    <row r="39" spans="1:16">
      <c r="A39">
        <v>2022</v>
      </c>
      <c r="L39">
        <v>1675418</v>
      </c>
      <c r="M39">
        <f t="shared" si="9"/>
        <v>1.07640094564146</v>
      </c>
      <c r="N39">
        <v>132.466181061394</v>
      </c>
      <c r="O39" s="1">
        <f t="shared" si="10"/>
        <v>1.28670562454346</v>
      </c>
      <c r="P39">
        <v>1352986.25713005</v>
      </c>
    </row>
    <row r="40" spans="1:16">
      <c r="A40">
        <v>2023</v>
      </c>
      <c r="L40" s="11">
        <v>1639395.21251783</v>
      </c>
      <c r="M40">
        <f t="shared" si="9"/>
        <v>1.05046076799007</v>
      </c>
      <c r="N40">
        <v>129.049465424682</v>
      </c>
      <c r="O40" s="1">
        <f t="shared" si="10"/>
        <v>1.23873683379284</v>
      </c>
      <c r="P40">
        <v>1365360.99376107</v>
      </c>
    </row>
    <row r="41" spans="1:16">
      <c r="A41">
        <v>2024</v>
      </c>
      <c r="L41" s="11">
        <v>1682675.35742427</v>
      </c>
      <c r="M41">
        <f t="shared" si="9"/>
        <v>1.08162700264658</v>
      </c>
      <c r="N41">
        <v>131.292234889096</v>
      </c>
      <c r="O41" s="1">
        <f t="shared" si="10"/>
        <v>1.27022407200031</v>
      </c>
      <c r="P41">
        <v>1377735.73039208</v>
      </c>
    </row>
    <row r="42" spans="1:16">
      <c r="A42">
        <v>2025</v>
      </c>
      <c r="L42" s="11">
        <v>1725955.50233072</v>
      </c>
      <c r="M42">
        <f t="shared" si="9"/>
        <v>1.11279323730309</v>
      </c>
      <c r="N42">
        <v>133.535004353509</v>
      </c>
      <c r="O42" s="1">
        <f t="shared" si="10"/>
        <v>1.30171131020778</v>
      </c>
      <c r="P42">
        <v>1390110.4670231</v>
      </c>
    </row>
    <row r="43" spans="1:16">
      <c r="A43">
        <v>2026</v>
      </c>
      <c r="L43" s="11">
        <v>1769235.64723717</v>
      </c>
      <c r="M43">
        <f t="shared" si="9"/>
        <v>1.14395947195961</v>
      </c>
      <c r="N43">
        <v>135.777773817923</v>
      </c>
      <c r="O43" s="1">
        <f t="shared" si="10"/>
        <v>1.33319854841525</v>
      </c>
      <c r="P43">
        <v>1402485.20365411</v>
      </c>
    </row>
    <row r="44" spans="1:16">
      <c r="A44">
        <v>2027</v>
      </c>
      <c r="L44" s="11">
        <v>1812515.79214361</v>
      </c>
      <c r="M44">
        <f t="shared" si="9"/>
        <v>1.17512570661611</v>
      </c>
      <c r="N44">
        <v>138.020543282337</v>
      </c>
      <c r="O44" s="1">
        <f t="shared" si="10"/>
        <v>1.36468578662273</v>
      </c>
      <c r="P44">
        <v>1414859.94028513</v>
      </c>
    </row>
    <row r="45" spans="1:16">
      <c r="A45">
        <v>2028</v>
      </c>
      <c r="L45" s="11">
        <v>1855795.93705006</v>
      </c>
      <c r="M45">
        <f t="shared" si="9"/>
        <v>1.20629194127263</v>
      </c>
      <c r="N45">
        <v>140.26331274675</v>
      </c>
      <c r="O45" s="1">
        <f t="shared" si="10"/>
        <v>1.39617302483019</v>
      </c>
      <c r="P45">
        <v>1427234.67691614</v>
      </c>
    </row>
    <row r="46" spans="1:16">
      <c r="A46">
        <v>2029</v>
      </c>
      <c r="L46" s="11">
        <v>1899076.08195651</v>
      </c>
      <c r="M46">
        <f t="shared" si="9"/>
        <v>1.23745817592914</v>
      </c>
      <c r="N46">
        <v>142.506082211164</v>
      </c>
      <c r="O46" s="1">
        <f t="shared" si="10"/>
        <v>1.42766026303767</v>
      </c>
      <c r="P46">
        <v>1439609.41354716</v>
      </c>
    </row>
    <row r="47" spans="1:16">
      <c r="A47">
        <v>2030</v>
      </c>
      <c r="L47" s="11">
        <v>1942356.22686295</v>
      </c>
      <c r="M47">
        <f t="shared" si="9"/>
        <v>1.26862441058565</v>
      </c>
      <c r="N47">
        <v>144.748851675577</v>
      </c>
      <c r="O47" s="1">
        <f t="shared" si="10"/>
        <v>1.45914750124514</v>
      </c>
      <c r="P47">
        <v>1451984.15017818</v>
      </c>
    </row>
    <row r="49" ht="14.25"/>
    <row r="50" spans="1:18">
      <c r="A50" s="5" t="s">
        <v>10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2"/>
    </row>
    <row r="51" spans="1:18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3"/>
    </row>
    <row r="52" ht="14.25" spans="1:18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4"/>
    </row>
    <row r="66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</sheetData>
  <mergeCells count="1">
    <mergeCell ref="A50:R5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"/>
  <sheetViews>
    <sheetView topLeftCell="D28" workbookViewId="0">
      <selection activeCell="R41" sqref="R41"/>
    </sheetView>
  </sheetViews>
  <sheetFormatPr defaultColWidth="9" defaultRowHeight="13.5"/>
  <cols>
    <col min="2" max="2" width="14.125" customWidth="1"/>
    <col min="3" max="3" width="13.75"/>
    <col min="4" max="4" width="11.5" customWidth="1"/>
    <col min="5" max="5" width="12.625"/>
    <col min="6" max="6" width="12.5" customWidth="1"/>
    <col min="7" max="7" width="12.625"/>
    <col min="8" max="8" width="11.5" customWidth="1"/>
    <col min="9" max="9" width="12.625"/>
    <col min="10" max="10" width="14" customWidth="1"/>
    <col min="11" max="11" width="16.125" customWidth="1"/>
    <col min="12" max="12" width="13.75"/>
    <col min="17" max="17" width="12" customWidth="1"/>
    <col min="18" max="18" width="13.75"/>
    <col min="19" max="20" width="12.625"/>
  </cols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11</v>
      </c>
      <c r="S1" t="s">
        <v>9</v>
      </c>
    </row>
    <row r="2" spans="1:20">
      <c r="A2">
        <v>1985</v>
      </c>
      <c r="B2">
        <v>5424377</v>
      </c>
      <c r="C2">
        <f>(B2-5424377)/(36228731-5424377)</f>
        <v>0</v>
      </c>
      <c r="L2">
        <v>180634</v>
      </c>
      <c r="M2">
        <f t="shared" ref="M2:M47" si="0">(L2-180634)/(1569321-180634)</f>
        <v>0</v>
      </c>
      <c r="N2">
        <v>40.8168574401665</v>
      </c>
      <c r="O2" s="1">
        <f t="shared" ref="O2:O47" si="1">(N2-40.8168574401665)/(112.044745057232-40.8168574401665)</f>
        <v>0</v>
      </c>
      <c r="P2">
        <v>44572</v>
      </c>
      <c r="Q2">
        <f>(P2-44572)/(186287-44572)</f>
        <v>0</v>
      </c>
      <c r="S2">
        <v>6194981</v>
      </c>
      <c r="T2">
        <f t="shared" ref="T2:T33" si="2">(S2-6194981)/(38660946-6194981)</f>
        <v>0</v>
      </c>
    </row>
    <row r="3" spans="1:20">
      <c r="A3">
        <v>1986</v>
      </c>
      <c r="B3">
        <v>6194981</v>
      </c>
      <c r="C3">
        <f t="shared" ref="C3:C34" si="3">(B3-5424377)/(36228731-5424377)</f>
        <v>0.0250160740264185</v>
      </c>
      <c r="D3">
        <v>5424377</v>
      </c>
      <c r="E3">
        <f t="shared" ref="E3:E34" si="4">(D3-5424377)/(33864637-5424377)</f>
        <v>0</v>
      </c>
      <c r="L3">
        <v>182472</v>
      </c>
      <c r="M3">
        <f t="shared" si="0"/>
        <v>0.00132355239157564</v>
      </c>
      <c r="N3">
        <v>44.5109261186264</v>
      </c>
      <c r="O3" s="1">
        <f t="shared" si="1"/>
        <v>0.0518626734842946</v>
      </c>
      <c r="P3">
        <v>51023</v>
      </c>
      <c r="Q3">
        <f t="shared" ref="Q3:Q47" si="5">(P3-44572)/(186287-44572)</f>
        <v>0.0455209399146174</v>
      </c>
      <c r="S3">
        <v>7211743</v>
      </c>
      <c r="T3">
        <f t="shared" si="2"/>
        <v>0.0313177815598581</v>
      </c>
    </row>
    <row r="4" spans="1:20">
      <c r="A4">
        <v>1987</v>
      </c>
      <c r="B4">
        <v>7211743</v>
      </c>
      <c r="C4">
        <f t="shared" si="3"/>
        <v>0.058023161271293</v>
      </c>
      <c r="D4">
        <v>6194981</v>
      </c>
      <c r="E4">
        <f t="shared" si="4"/>
        <v>0.0270955328819075</v>
      </c>
      <c r="F4">
        <v>5424377</v>
      </c>
      <c r="G4">
        <f t="shared" ref="G4:G34" si="6">(F4-5424377)/(32422133-5424377)</f>
        <v>0</v>
      </c>
      <c r="L4">
        <v>189488</v>
      </c>
      <c r="M4">
        <f t="shared" si="0"/>
        <v>0.0063758067872746</v>
      </c>
      <c r="N4">
        <v>48.309053069719</v>
      </c>
      <c r="O4" s="1">
        <f t="shared" si="1"/>
        <v>0.105186267348429</v>
      </c>
      <c r="P4">
        <v>56368</v>
      </c>
      <c r="Q4">
        <f t="shared" si="5"/>
        <v>0.0832374836820379</v>
      </c>
      <c r="S4">
        <v>7930588</v>
      </c>
      <c r="T4">
        <f t="shared" si="2"/>
        <v>0.0534592765069512</v>
      </c>
    </row>
    <row r="5" spans="1:20">
      <c r="A5">
        <v>1988</v>
      </c>
      <c r="B5">
        <v>7930588</v>
      </c>
      <c r="C5">
        <f t="shared" si="3"/>
        <v>0.0813589858109019</v>
      </c>
      <c r="D5">
        <v>7211743</v>
      </c>
      <c r="E5">
        <f t="shared" si="4"/>
        <v>0.0628463312220071</v>
      </c>
      <c r="F5">
        <v>6194981</v>
      </c>
      <c r="G5">
        <f t="shared" si="6"/>
        <v>0.0285432611510379</v>
      </c>
      <c r="H5">
        <v>5424377</v>
      </c>
      <c r="I5">
        <f t="shared" ref="I5:I34" si="7">(H5-5424377)/(30309898-5424377)</f>
        <v>0</v>
      </c>
      <c r="L5">
        <v>236153</v>
      </c>
      <c r="M5">
        <f t="shared" si="0"/>
        <v>0.0399794914188727</v>
      </c>
      <c r="N5">
        <v>51.7950052029136</v>
      </c>
      <c r="O5" s="1">
        <f t="shared" si="1"/>
        <v>0.154127100073046</v>
      </c>
      <c r="P5">
        <v>63931</v>
      </c>
      <c r="Q5">
        <f t="shared" si="5"/>
        <v>0.13660515824013</v>
      </c>
      <c r="S5">
        <v>8252769</v>
      </c>
      <c r="T5">
        <f t="shared" si="2"/>
        <v>0.0633829304011139</v>
      </c>
    </row>
    <row r="6" spans="1:20">
      <c r="A6">
        <v>1989</v>
      </c>
      <c r="B6">
        <v>8252769</v>
      </c>
      <c r="C6">
        <f t="shared" si="3"/>
        <v>0.0918179293745293</v>
      </c>
      <c r="D6">
        <v>7930588</v>
      </c>
      <c r="E6">
        <f t="shared" si="4"/>
        <v>0.0881219440328605</v>
      </c>
      <c r="F6">
        <v>7211743</v>
      </c>
      <c r="G6">
        <f t="shared" si="6"/>
        <v>0.0662042430489408</v>
      </c>
      <c r="H6">
        <v>6194981</v>
      </c>
      <c r="I6">
        <f t="shared" si="7"/>
        <v>0.030965958076586</v>
      </c>
      <c r="J6">
        <v>5424377</v>
      </c>
      <c r="K6">
        <f t="shared" ref="K6:K34" si="8">(J6-5424377)/(28882348-5424377)</f>
        <v>0</v>
      </c>
      <c r="L6">
        <v>299876</v>
      </c>
      <c r="M6">
        <f t="shared" si="0"/>
        <v>0.0858667215866498</v>
      </c>
      <c r="N6">
        <v>55.6971904266389</v>
      </c>
      <c r="O6" s="1">
        <f t="shared" si="1"/>
        <v>0.208911614317019</v>
      </c>
      <c r="P6">
        <v>69660</v>
      </c>
      <c r="Q6">
        <f t="shared" si="5"/>
        <v>0.177031365769326</v>
      </c>
      <c r="S6">
        <v>8424511</v>
      </c>
      <c r="T6">
        <f t="shared" si="2"/>
        <v>0.0686728393873399</v>
      </c>
    </row>
    <row r="7" spans="1:20">
      <c r="A7">
        <v>1990</v>
      </c>
      <c r="B7">
        <v>8424511</v>
      </c>
      <c r="C7">
        <f t="shared" si="3"/>
        <v>0.0973931801978383</v>
      </c>
      <c r="D7">
        <v>8252769</v>
      </c>
      <c r="E7">
        <f t="shared" si="4"/>
        <v>0.099450286319464</v>
      </c>
      <c r="F7">
        <v>7930588</v>
      </c>
      <c r="G7">
        <f t="shared" si="6"/>
        <v>0.092830344862736</v>
      </c>
      <c r="H7">
        <v>7211743</v>
      </c>
      <c r="I7">
        <f t="shared" si="7"/>
        <v>0.071823531442239</v>
      </c>
      <c r="J7">
        <v>6194981</v>
      </c>
      <c r="K7">
        <f t="shared" si="8"/>
        <v>0.0328504114869952</v>
      </c>
      <c r="L7">
        <v>311430</v>
      </c>
      <c r="M7">
        <f t="shared" si="0"/>
        <v>0.0941868109948462</v>
      </c>
      <c r="N7">
        <v>59.7814776274714</v>
      </c>
      <c r="O7" s="1">
        <f t="shared" si="1"/>
        <v>0.266252739225713</v>
      </c>
      <c r="P7">
        <v>73641</v>
      </c>
      <c r="Q7">
        <f t="shared" si="5"/>
        <v>0.205122958049607</v>
      </c>
      <c r="S7">
        <v>9042889</v>
      </c>
      <c r="T7">
        <f t="shared" si="2"/>
        <v>0.0877198013365689</v>
      </c>
    </row>
    <row r="8" spans="1:20">
      <c r="A8">
        <v>1991</v>
      </c>
      <c r="B8">
        <v>9042889</v>
      </c>
      <c r="C8">
        <f t="shared" si="3"/>
        <v>0.117467550204104</v>
      </c>
      <c r="D8">
        <v>8424511</v>
      </c>
      <c r="E8">
        <f t="shared" si="4"/>
        <v>0.105488979355322</v>
      </c>
      <c r="F8">
        <v>8252769</v>
      </c>
      <c r="G8">
        <f t="shared" si="6"/>
        <v>0.104763966308904</v>
      </c>
      <c r="H8">
        <v>7930588</v>
      </c>
      <c r="I8">
        <f t="shared" si="7"/>
        <v>0.100709605396648</v>
      </c>
      <c r="J8">
        <v>7211743</v>
      </c>
      <c r="K8">
        <f t="shared" si="8"/>
        <v>0.0761943989102894</v>
      </c>
      <c r="L8">
        <v>325982</v>
      </c>
      <c r="M8">
        <f t="shared" si="0"/>
        <v>0.10466577421694</v>
      </c>
      <c r="N8">
        <v>61.6805411030177</v>
      </c>
      <c r="O8" s="1">
        <f t="shared" si="1"/>
        <v>0.29291453615778</v>
      </c>
      <c r="P8">
        <v>76680</v>
      </c>
      <c r="Q8">
        <f t="shared" si="5"/>
        <v>0.226567406414282</v>
      </c>
      <c r="S8">
        <v>9759065</v>
      </c>
      <c r="T8">
        <f t="shared" si="2"/>
        <v>0.109779087114768</v>
      </c>
    </row>
    <row r="9" spans="1:20">
      <c r="A9">
        <v>1992</v>
      </c>
      <c r="B9">
        <v>9759065</v>
      </c>
      <c r="C9">
        <f t="shared" si="3"/>
        <v>0.140716731147811</v>
      </c>
      <c r="D9">
        <v>9042889</v>
      </c>
      <c r="E9">
        <f t="shared" si="4"/>
        <v>0.127232029524343</v>
      </c>
      <c r="F9">
        <v>8424511</v>
      </c>
      <c r="G9">
        <f t="shared" si="6"/>
        <v>0.111125309822046</v>
      </c>
      <c r="H9">
        <v>8252769</v>
      </c>
      <c r="I9">
        <f t="shared" si="7"/>
        <v>0.11365612960243</v>
      </c>
      <c r="J9">
        <v>7930588</v>
      </c>
      <c r="K9">
        <f t="shared" si="8"/>
        <v>0.10683835358139</v>
      </c>
      <c r="L9">
        <v>325532</v>
      </c>
      <c r="M9">
        <f t="shared" si="0"/>
        <v>0.104341727113453</v>
      </c>
      <c r="N9">
        <v>62.3048907388137</v>
      </c>
      <c r="O9" s="1">
        <f t="shared" si="1"/>
        <v>0.301680058436815</v>
      </c>
      <c r="P9">
        <v>84801</v>
      </c>
      <c r="Q9">
        <f t="shared" si="5"/>
        <v>0.283872561126204</v>
      </c>
      <c r="S9">
        <v>10621976</v>
      </c>
      <c r="T9">
        <f t="shared" si="2"/>
        <v>0.136358029092929</v>
      </c>
    </row>
    <row r="10" spans="1:20">
      <c r="A10">
        <v>1993</v>
      </c>
      <c r="B10">
        <v>10621976</v>
      </c>
      <c r="C10">
        <f t="shared" si="3"/>
        <v>0.168729362089528</v>
      </c>
      <c r="D10">
        <v>9759065</v>
      </c>
      <c r="E10">
        <f t="shared" si="4"/>
        <v>0.152413796498344</v>
      </c>
      <c r="F10">
        <v>9042889</v>
      </c>
      <c r="G10">
        <f t="shared" si="6"/>
        <v>0.134030102353692</v>
      </c>
      <c r="H10">
        <v>8424511</v>
      </c>
      <c r="I10">
        <f t="shared" si="7"/>
        <v>0.120557411677256</v>
      </c>
      <c r="J10">
        <v>8252769</v>
      </c>
      <c r="K10">
        <f t="shared" si="8"/>
        <v>0.12057274689273</v>
      </c>
      <c r="L10">
        <v>312138</v>
      </c>
      <c r="M10">
        <f t="shared" si="0"/>
        <v>0.0946966451043324</v>
      </c>
      <c r="N10">
        <v>63.3975026014568</v>
      </c>
      <c r="O10" s="1">
        <f t="shared" si="1"/>
        <v>0.317019722425128</v>
      </c>
      <c r="P10">
        <v>87042</v>
      </c>
      <c r="Q10">
        <f t="shared" si="5"/>
        <v>0.29968598948594</v>
      </c>
      <c r="S10">
        <v>11565753</v>
      </c>
      <c r="T10">
        <f t="shared" si="2"/>
        <v>0.165427764121596</v>
      </c>
    </row>
    <row r="11" spans="1:20">
      <c r="A11">
        <v>1994</v>
      </c>
      <c r="B11">
        <v>11565753</v>
      </c>
      <c r="C11">
        <f t="shared" si="3"/>
        <v>0.199367141411243</v>
      </c>
      <c r="D11">
        <v>10621976</v>
      </c>
      <c r="E11">
        <f t="shared" si="4"/>
        <v>0.182754974813873</v>
      </c>
      <c r="F11">
        <v>9759065</v>
      </c>
      <c r="G11">
        <f t="shared" si="6"/>
        <v>0.160557344099265</v>
      </c>
      <c r="H11">
        <v>9042889</v>
      </c>
      <c r="I11">
        <f t="shared" si="7"/>
        <v>0.145406318798791</v>
      </c>
      <c r="J11">
        <v>8424511</v>
      </c>
      <c r="K11">
        <f t="shared" si="8"/>
        <v>0.12789401095261</v>
      </c>
      <c r="L11">
        <v>353606</v>
      </c>
      <c r="M11">
        <f t="shared" si="0"/>
        <v>0.124557945742993</v>
      </c>
      <c r="N11">
        <v>64.6462018730489</v>
      </c>
      <c r="O11" s="1">
        <f t="shared" si="1"/>
        <v>0.334550766983199</v>
      </c>
      <c r="P11">
        <v>91448</v>
      </c>
      <c r="Q11">
        <f t="shared" si="5"/>
        <v>0.330776558585894</v>
      </c>
      <c r="S11">
        <v>12679451</v>
      </c>
      <c r="T11">
        <f t="shared" si="2"/>
        <v>0.199731318628601</v>
      </c>
    </row>
    <row r="12" spans="1:20">
      <c r="A12">
        <v>1995</v>
      </c>
      <c r="B12">
        <v>12679451</v>
      </c>
      <c r="C12">
        <f t="shared" si="3"/>
        <v>0.235521056536358</v>
      </c>
      <c r="D12">
        <v>11565753</v>
      </c>
      <c r="E12">
        <f t="shared" si="4"/>
        <v>0.215939516727344</v>
      </c>
      <c r="F12">
        <v>10621976</v>
      </c>
      <c r="G12">
        <f t="shared" si="6"/>
        <v>0.192519667190118</v>
      </c>
      <c r="H12">
        <v>9759065</v>
      </c>
      <c r="I12">
        <f t="shared" si="7"/>
        <v>0.174185141633161</v>
      </c>
      <c r="J12">
        <v>9042889</v>
      </c>
      <c r="K12">
        <f t="shared" si="8"/>
        <v>0.154255114391607</v>
      </c>
      <c r="L12">
        <v>378884.1</v>
      </c>
      <c r="M12">
        <f t="shared" si="0"/>
        <v>0.142760823713335</v>
      </c>
      <c r="N12">
        <v>67.6378772112383</v>
      </c>
      <c r="O12" s="1">
        <f t="shared" si="1"/>
        <v>0.37655222790358</v>
      </c>
      <c r="P12">
        <v>98608</v>
      </c>
      <c r="Q12">
        <f t="shared" si="5"/>
        <v>0.381300497477331</v>
      </c>
      <c r="S12">
        <v>13718480</v>
      </c>
      <c r="T12">
        <f t="shared" si="2"/>
        <v>0.231734956900249</v>
      </c>
    </row>
    <row r="13" spans="1:20">
      <c r="A13">
        <v>1996</v>
      </c>
      <c r="B13">
        <v>13718480</v>
      </c>
      <c r="C13">
        <f t="shared" si="3"/>
        <v>0.269250996141649</v>
      </c>
      <c r="D13">
        <v>12679451</v>
      </c>
      <c r="E13">
        <f t="shared" si="4"/>
        <v>0.255098722726164</v>
      </c>
      <c r="F13">
        <v>11565753</v>
      </c>
      <c r="G13">
        <f t="shared" si="6"/>
        <v>0.227477276259553</v>
      </c>
      <c r="H13">
        <v>10621976</v>
      </c>
      <c r="I13">
        <f t="shared" si="7"/>
        <v>0.208860365029127</v>
      </c>
      <c r="J13">
        <v>9759065</v>
      </c>
      <c r="K13">
        <f t="shared" si="8"/>
        <v>0.184785291106379</v>
      </c>
      <c r="L13">
        <v>424859.5</v>
      </c>
      <c r="M13">
        <f t="shared" si="0"/>
        <v>0.175867924161456</v>
      </c>
      <c r="N13">
        <v>69.4068678459938</v>
      </c>
      <c r="O13" s="1">
        <f t="shared" si="1"/>
        <v>0.401387874360848</v>
      </c>
      <c r="P13">
        <v>103898</v>
      </c>
      <c r="Q13">
        <f t="shared" si="5"/>
        <v>0.418628938362206</v>
      </c>
      <c r="S13">
        <v>14080113</v>
      </c>
      <c r="T13">
        <f t="shared" si="2"/>
        <v>0.242873791060885</v>
      </c>
    </row>
    <row r="14" spans="1:20">
      <c r="A14">
        <v>1997</v>
      </c>
      <c r="B14">
        <v>14080113</v>
      </c>
      <c r="C14">
        <f t="shared" si="3"/>
        <v>0.280990667747813</v>
      </c>
      <c r="D14">
        <v>13718480</v>
      </c>
      <c r="E14">
        <f t="shared" si="4"/>
        <v>0.291632460462738</v>
      </c>
      <c r="F14">
        <v>12679451</v>
      </c>
      <c r="G14">
        <f t="shared" si="6"/>
        <v>0.268728778791837</v>
      </c>
      <c r="H14">
        <v>11565753</v>
      </c>
      <c r="I14">
        <f t="shared" si="7"/>
        <v>0.246785108497427</v>
      </c>
      <c r="J14">
        <v>10621976</v>
      </c>
      <c r="K14">
        <f t="shared" si="8"/>
        <v>0.221570697653263</v>
      </c>
      <c r="L14">
        <v>425706.5</v>
      </c>
      <c r="M14">
        <f t="shared" si="0"/>
        <v>0.176477852820686</v>
      </c>
      <c r="N14">
        <v>69.5629552549428</v>
      </c>
      <c r="O14" s="1">
        <f t="shared" si="1"/>
        <v>0.403579254930607</v>
      </c>
      <c r="P14">
        <v>106245</v>
      </c>
      <c r="Q14">
        <f t="shared" si="5"/>
        <v>0.435190346822849</v>
      </c>
      <c r="S14">
        <v>14564061</v>
      </c>
      <c r="T14">
        <f t="shared" si="2"/>
        <v>0.257780109108108</v>
      </c>
    </row>
    <row r="15" spans="1:20">
      <c r="A15">
        <v>1998</v>
      </c>
      <c r="B15">
        <v>14564061</v>
      </c>
      <c r="C15">
        <f t="shared" si="3"/>
        <v>0.296701044274455</v>
      </c>
      <c r="D15">
        <v>14080113</v>
      </c>
      <c r="E15">
        <f t="shared" si="4"/>
        <v>0.304347991192767</v>
      </c>
      <c r="F15">
        <v>13718480</v>
      </c>
      <c r="G15">
        <f t="shared" si="6"/>
        <v>0.307214532941182</v>
      </c>
      <c r="H15">
        <v>12679451</v>
      </c>
      <c r="I15">
        <f t="shared" si="7"/>
        <v>0.291537958960152</v>
      </c>
      <c r="J15">
        <v>11565753</v>
      </c>
      <c r="K15">
        <f t="shared" si="8"/>
        <v>0.261803375918574</v>
      </c>
      <c r="L15">
        <v>381151.6</v>
      </c>
      <c r="M15">
        <f t="shared" si="0"/>
        <v>0.144393661062572</v>
      </c>
      <c r="N15">
        <v>70.1612903225807</v>
      </c>
      <c r="O15" s="1">
        <f t="shared" si="1"/>
        <v>0.411979547114683</v>
      </c>
      <c r="P15">
        <v>105251</v>
      </c>
      <c r="Q15">
        <f t="shared" si="5"/>
        <v>0.428176269272836</v>
      </c>
      <c r="S15" s="1">
        <v>15583694</v>
      </c>
      <c r="T15">
        <f t="shared" si="2"/>
        <v>0.289186321737241</v>
      </c>
    </row>
    <row r="16" spans="1:20">
      <c r="A16">
        <v>1999</v>
      </c>
      <c r="B16" s="1">
        <v>15583694</v>
      </c>
      <c r="C16">
        <f t="shared" si="3"/>
        <v>0.329801332629796</v>
      </c>
      <c r="D16">
        <v>14564061</v>
      </c>
      <c r="E16">
        <f t="shared" si="4"/>
        <v>0.321364291325044</v>
      </c>
      <c r="F16">
        <v>14080113</v>
      </c>
      <c r="G16">
        <f t="shared" si="6"/>
        <v>0.320609461023353</v>
      </c>
      <c r="H16">
        <v>13718480</v>
      </c>
      <c r="I16">
        <f t="shared" si="7"/>
        <v>0.333290309654357</v>
      </c>
      <c r="J16">
        <v>12679451</v>
      </c>
      <c r="K16">
        <f t="shared" si="8"/>
        <v>0.309279690046509</v>
      </c>
      <c r="L16" s="1">
        <v>411775.7</v>
      </c>
      <c r="M16">
        <f t="shared" si="0"/>
        <v>0.166446218622339</v>
      </c>
      <c r="N16" s="1">
        <v>71.2018730489074</v>
      </c>
      <c r="O16" s="1">
        <f t="shared" si="1"/>
        <v>0.426588750913076</v>
      </c>
      <c r="P16" s="1">
        <v>107919</v>
      </c>
      <c r="Q16">
        <f t="shared" si="5"/>
        <v>0.447002787284338</v>
      </c>
      <c r="S16" s="1">
        <v>17126504</v>
      </c>
      <c r="T16">
        <f t="shared" si="2"/>
        <v>0.336707163948461</v>
      </c>
    </row>
    <row r="17" spans="1:20">
      <c r="A17">
        <v>2000</v>
      </c>
      <c r="B17" s="1">
        <v>17126504</v>
      </c>
      <c r="C17">
        <f t="shared" si="3"/>
        <v>0.379885486317941</v>
      </c>
      <c r="D17" s="1">
        <v>15583694</v>
      </c>
      <c r="E17">
        <f t="shared" si="4"/>
        <v>0.357216038109356</v>
      </c>
      <c r="F17">
        <v>14564061</v>
      </c>
      <c r="G17">
        <f t="shared" si="6"/>
        <v>0.338534950830728</v>
      </c>
      <c r="H17">
        <v>14080113</v>
      </c>
      <c r="I17">
        <f t="shared" si="7"/>
        <v>0.347822173383471</v>
      </c>
      <c r="J17">
        <v>13718480</v>
      </c>
      <c r="K17">
        <f t="shared" si="8"/>
        <v>0.353572907051509</v>
      </c>
      <c r="L17" s="1">
        <v>399300.9</v>
      </c>
      <c r="M17">
        <f t="shared" si="0"/>
        <v>0.157463056829941</v>
      </c>
      <c r="N17" s="1">
        <v>74.3756503642039</v>
      </c>
      <c r="O17" s="1">
        <f t="shared" si="1"/>
        <v>0.471146822498173</v>
      </c>
      <c r="P17" s="1">
        <v>112902</v>
      </c>
      <c r="Q17">
        <f t="shared" si="5"/>
        <v>0.482164908443002</v>
      </c>
      <c r="S17" s="1">
        <v>16486343</v>
      </c>
      <c r="T17">
        <f t="shared" si="2"/>
        <v>0.316989253207166</v>
      </c>
    </row>
    <row r="18" spans="1:20">
      <c r="A18">
        <v>2001</v>
      </c>
      <c r="B18" s="1">
        <v>16486343</v>
      </c>
      <c r="C18">
        <f t="shared" si="3"/>
        <v>0.359103976015858</v>
      </c>
      <c r="D18" s="1">
        <v>17126504</v>
      </c>
      <c r="E18">
        <f t="shared" si="4"/>
        <v>0.411463432472136</v>
      </c>
      <c r="F18" s="1">
        <v>15583694</v>
      </c>
      <c r="G18">
        <f t="shared" si="6"/>
        <v>0.376302274900181</v>
      </c>
      <c r="H18">
        <v>14564061</v>
      </c>
      <c r="I18">
        <f t="shared" si="7"/>
        <v>0.367269144174237</v>
      </c>
      <c r="J18">
        <v>14080113</v>
      </c>
      <c r="K18">
        <f t="shared" si="8"/>
        <v>0.368989116748418</v>
      </c>
      <c r="L18" s="1">
        <v>377506.1</v>
      </c>
      <c r="M18">
        <f t="shared" si="0"/>
        <v>0.14176851947199</v>
      </c>
      <c r="N18" s="1">
        <v>77.6534859521332</v>
      </c>
      <c r="O18" s="1">
        <f t="shared" si="1"/>
        <v>0.517165814463112</v>
      </c>
      <c r="P18" s="1">
        <v>105347</v>
      </c>
      <c r="Q18">
        <f t="shared" si="5"/>
        <v>0.42885368521328</v>
      </c>
      <c r="S18" s="1">
        <v>16108417</v>
      </c>
      <c r="T18">
        <f t="shared" si="2"/>
        <v>0.305348570418283</v>
      </c>
    </row>
    <row r="19" spans="1:20">
      <c r="A19">
        <v>2002</v>
      </c>
      <c r="B19" s="1">
        <v>16108417</v>
      </c>
      <c r="C19">
        <f t="shared" si="3"/>
        <v>0.346835385673077</v>
      </c>
      <c r="D19" s="1">
        <v>16486343</v>
      </c>
      <c r="E19">
        <f t="shared" si="4"/>
        <v>0.388954461035166</v>
      </c>
      <c r="F19" s="1">
        <v>17126504</v>
      </c>
      <c r="G19">
        <f t="shared" si="6"/>
        <v>0.433448135467259</v>
      </c>
      <c r="H19" s="1">
        <v>15583694</v>
      </c>
      <c r="I19">
        <f t="shared" si="7"/>
        <v>0.408242085829748</v>
      </c>
      <c r="J19">
        <v>14564061</v>
      </c>
      <c r="K19">
        <f t="shared" si="8"/>
        <v>0.389619545526764</v>
      </c>
      <c r="L19" s="1">
        <v>425494.7</v>
      </c>
      <c r="M19">
        <f t="shared" si="0"/>
        <v>0.176325334650645</v>
      </c>
      <c r="N19" s="1">
        <v>79.9687825182102</v>
      </c>
      <c r="O19" s="1">
        <f t="shared" si="1"/>
        <v>0.549671292914537</v>
      </c>
      <c r="P19" s="1">
        <v>106085</v>
      </c>
      <c r="Q19">
        <f t="shared" si="5"/>
        <v>0.434061320255442</v>
      </c>
      <c r="S19" s="1">
        <v>18131286</v>
      </c>
      <c r="T19">
        <f t="shared" si="2"/>
        <v>0.36765594369365</v>
      </c>
    </row>
    <row r="20" spans="1:20">
      <c r="A20" s="1">
        <v>2003</v>
      </c>
      <c r="B20" s="1">
        <v>18131286</v>
      </c>
      <c r="C20">
        <f t="shared" si="3"/>
        <v>0.412503667501029</v>
      </c>
      <c r="D20" s="1">
        <v>16108417</v>
      </c>
      <c r="E20">
        <f t="shared" si="4"/>
        <v>0.375666045247125</v>
      </c>
      <c r="F20" s="1">
        <v>16486343</v>
      </c>
      <c r="G20">
        <f t="shared" si="6"/>
        <v>0.409736498100064</v>
      </c>
      <c r="H20" s="1">
        <v>17126504</v>
      </c>
      <c r="I20">
        <f t="shared" si="7"/>
        <v>0.470238376765349</v>
      </c>
      <c r="J20" s="1">
        <v>15583694</v>
      </c>
      <c r="K20">
        <f t="shared" si="8"/>
        <v>0.433085922051826</v>
      </c>
      <c r="L20" s="1">
        <v>542094.8</v>
      </c>
      <c r="M20">
        <f t="shared" si="0"/>
        <v>0.260289611697956</v>
      </c>
      <c r="N20" s="1">
        <v>82.1540062434963</v>
      </c>
      <c r="O20" s="1">
        <f t="shared" si="1"/>
        <v>0.580350620891161</v>
      </c>
      <c r="P20" s="1">
        <v>117942</v>
      </c>
      <c r="Q20">
        <f t="shared" si="5"/>
        <v>0.517729245316304</v>
      </c>
      <c r="S20" s="1">
        <v>20309733</v>
      </c>
      <c r="T20">
        <f t="shared" si="2"/>
        <v>0.434755350718822</v>
      </c>
    </row>
    <row r="21" spans="1:20">
      <c r="A21" s="1">
        <v>2004</v>
      </c>
      <c r="B21" s="1">
        <v>20309733</v>
      </c>
      <c r="C21">
        <f t="shared" si="3"/>
        <v>0.48322246913537</v>
      </c>
      <c r="D21" s="1">
        <v>18131286</v>
      </c>
      <c r="E21">
        <f t="shared" si="4"/>
        <v>0.446792996969789</v>
      </c>
      <c r="F21" s="1">
        <v>16108417</v>
      </c>
      <c r="G21">
        <f t="shared" si="6"/>
        <v>0.395738075416342</v>
      </c>
      <c r="H21" s="1">
        <v>16486343</v>
      </c>
      <c r="I21">
        <f t="shared" si="7"/>
        <v>0.444514141375622</v>
      </c>
      <c r="J21" s="1">
        <v>17126504</v>
      </c>
      <c r="K21">
        <f t="shared" si="8"/>
        <v>0.498855037377274</v>
      </c>
      <c r="L21" s="1">
        <v>658544.7</v>
      </c>
      <c r="M21">
        <f t="shared" si="0"/>
        <v>0.344145729023171</v>
      </c>
      <c r="N21" s="1">
        <v>84.0790842872008</v>
      </c>
      <c r="O21" s="1">
        <f t="shared" si="1"/>
        <v>0.607377647918188</v>
      </c>
      <c r="P21" s="1">
        <v>133353</v>
      </c>
      <c r="Q21">
        <f t="shared" si="5"/>
        <v>0.62647567300568</v>
      </c>
      <c r="S21" s="1">
        <v>21096951</v>
      </c>
      <c r="T21">
        <f t="shared" si="2"/>
        <v>0.459002835738904</v>
      </c>
    </row>
    <row r="22" spans="1:20">
      <c r="A22" s="1">
        <v>2005</v>
      </c>
      <c r="B22" s="1">
        <v>21096951</v>
      </c>
      <c r="C22">
        <f t="shared" si="3"/>
        <v>0.508777882503233</v>
      </c>
      <c r="D22" s="1">
        <v>20309733</v>
      </c>
      <c r="E22">
        <f t="shared" si="4"/>
        <v>0.52339029249381</v>
      </c>
      <c r="F22" s="1">
        <v>18131286</v>
      </c>
      <c r="G22">
        <f t="shared" si="6"/>
        <v>0.470665376781685</v>
      </c>
      <c r="H22" s="1">
        <v>16108417</v>
      </c>
      <c r="I22">
        <f t="shared" si="7"/>
        <v>0.429327559587762</v>
      </c>
      <c r="J22" s="1">
        <v>16486343</v>
      </c>
      <c r="K22">
        <f t="shared" si="8"/>
        <v>0.471565337002079</v>
      </c>
      <c r="L22" s="1">
        <v>734250.1</v>
      </c>
      <c r="M22">
        <f t="shared" si="0"/>
        <v>0.398661541441664</v>
      </c>
      <c r="N22" s="1">
        <v>86.3423517169615</v>
      </c>
      <c r="O22" s="1">
        <f t="shared" si="1"/>
        <v>0.639152666179694</v>
      </c>
      <c r="P22" s="1">
        <v>132392</v>
      </c>
      <c r="Q22">
        <f t="shared" si="5"/>
        <v>0.619694457185196</v>
      </c>
      <c r="S22" s="1">
        <v>22137767</v>
      </c>
      <c r="T22">
        <f t="shared" si="2"/>
        <v>0.491061516267882</v>
      </c>
    </row>
    <row r="23" spans="1:20">
      <c r="A23" s="1">
        <v>2006</v>
      </c>
      <c r="B23" s="1">
        <v>22137767</v>
      </c>
      <c r="C23">
        <f t="shared" si="3"/>
        <v>0.542565833388358</v>
      </c>
      <c r="D23" s="1">
        <v>21096951</v>
      </c>
      <c r="E23">
        <f t="shared" si="4"/>
        <v>0.551069997250377</v>
      </c>
      <c r="F23" s="1">
        <v>20309733</v>
      </c>
      <c r="G23">
        <f t="shared" si="6"/>
        <v>0.551355305233516</v>
      </c>
      <c r="H23" s="1">
        <v>18131286</v>
      </c>
      <c r="I23">
        <f t="shared" si="7"/>
        <v>0.510614545703102</v>
      </c>
      <c r="J23" s="1">
        <v>16108417</v>
      </c>
      <c r="K23">
        <f t="shared" si="8"/>
        <v>0.455454565955427</v>
      </c>
      <c r="L23" s="1">
        <v>783066.7</v>
      </c>
      <c r="M23">
        <f t="shared" si="0"/>
        <v>0.433814603290734</v>
      </c>
      <c r="N23" s="1">
        <v>89.4120707596254</v>
      </c>
      <c r="O23" s="1">
        <f t="shared" si="1"/>
        <v>0.682249817384953</v>
      </c>
      <c r="P23" s="1">
        <v>132674</v>
      </c>
      <c r="Q23">
        <f t="shared" si="5"/>
        <v>0.621684366510249</v>
      </c>
      <c r="S23" s="1">
        <v>23264573</v>
      </c>
      <c r="T23">
        <f t="shared" si="2"/>
        <v>0.525768816666931</v>
      </c>
    </row>
    <row r="24" spans="1:20">
      <c r="A24" s="1">
        <v>2007</v>
      </c>
      <c r="B24" s="1">
        <v>23264573</v>
      </c>
      <c r="C24">
        <f t="shared" si="3"/>
        <v>0.579145272775401</v>
      </c>
      <c r="D24" s="1">
        <v>22137767</v>
      </c>
      <c r="E24">
        <f t="shared" si="4"/>
        <v>0.587666568449093</v>
      </c>
      <c r="F24" s="1">
        <v>21096951</v>
      </c>
      <c r="G24">
        <f t="shared" si="6"/>
        <v>0.580513950863175</v>
      </c>
      <c r="H24" s="1">
        <v>20309733</v>
      </c>
      <c r="I24">
        <f t="shared" si="7"/>
        <v>0.598153279571684</v>
      </c>
      <c r="J24" s="1">
        <v>18131286</v>
      </c>
      <c r="K24">
        <f t="shared" si="8"/>
        <v>0.541688324194791</v>
      </c>
      <c r="L24" s="1">
        <v>950229.3</v>
      </c>
      <c r="M24">
        <f t="shared" si="0"/>
        <v>0.554189172938178</v>
      </c>
      <c r="N24" s="1">
        <v>91.4932362122789</v>
      </c>
      <c r="O24" s="1">
        <f t="shared" si="1"/>
        <v>0.711468224981739</v>
      </c>
      <c r="P24" s="1">
        <v>138358</v>
      </c>
      <c r="Q24">
        <f t="shared" si="5"/>
        <v>0.661793035317362</v>
      </c>
      <c r="S24" s="1">
        <v>23486506</v>
      </c>
      <c r="T24">
        <f t="shared" si="2"/>
        <v>0.53260468308889</v>
      </c>
    </row>
    <row r="25" spans="1:20">
      <c r="A25" s="1">
        <v>2008</v>
      </c>
      <c r="B25" s="1">
        <v>23486506</v>
      </c>
      <c r="C25">
        <f t="shared" si="3"/>
        <v>0.586349871190287</v>
      </c>
      <c r="D25" s="1">
        <v>23264573</v>
      </c>
      <c r="E25">
        <f t="shared" si="4"/>
        <v>0.627286670375025</v>
      </c>
      <c r="F25" s="1">
        <v>22137767</v>
      </c>
      <c r="G25">
        <f t="shared" si="6"/>
        <v>0.619065895698887</v>
      </c>
      <c r="H25" s="1">
        <v>21096951</v>
      </c>
      <c r="I25">
        <f t="shared" si="7"/>
        <v>0.629786854773907</v>
      </c>
      <c r="J25" s="1">
        <v>20309733</v>
      </c>
      <c r="K25">
        <f t="shared" si="8"/>
        <v>0.634554284341131</v>
      </c>
      <c r="L25" s="1">
        <v>1049117</v>
      </c>
      <c r="M25">
        <f t="shared" si="0"/>
        <v>0.625398667950373</v>
      </c>
      <c r="N25" s="1">
        <v>95.4734651404787</v>
      </c>
      <c r="O25" s="1">
        <f t="shared" si="1"/>
        <v>0.767348429510592</v>
      </c>
      <c r="P25" s="1">
        <v>146014</v>
      </c>
      <c r="Q25">
        <f t="shared" si="5"/>
        <v>0.715816956567759</v>
      </c>
      <c r="S25" s="1">
        <v>25625654</v>
      </c>
      <c r="T25">
        <f t="shared" si="2"/>
        <v>0.598493622475106</v>
      </c>
    </row>
    <row r="26" spans="1:20">
      <c r="A26" s="1">
        <v>2009</v>
      </c>
      <c r="B26" s="1">
        <v>25625654</v>
      </c>
      <c r="C26">
        <f t="shared" si="3"/>
        <v>0.65579291161243</v>
      </c>
      <c r="D26" s="1">
        <v>23486506</v>
      </c>
      <c r="E26">
        <f t="shared" si="4"/>
        <v>0.63509015037134</v>
      </c>
      <c r="F26" s="1">
        <v>23264573</v>
      </c>
      <c r="G26">
        <f t="shared" si="6"/>
        <v>0.660802920064912</v>
      </c>
      <c r="H26" s="1">
        <v>22137767</v>
      </c>
      <c r="I26">
        <f t="shared" si="7"/>
        <v>0.671611014292206</v>
      </c>
      <c r="J26" s="1">
        <v>21096951</v>
      </c>
      <c r="K26">
        <f t="shared" si="8"/>
        <v>0.66811294122582</v>
      </c>
      <c r="L26" s="1">
        <v>1001399</v>
      </c>
      <c r="M26">
        <f t="shared" si="0"/>
        <v>0.591036713096616</v>
      </c>
      <c r="N26" s="1">
        <v>97.1644120707596</v>
      </c>
      <c r="O26" s="1">
        <f t="shared" si="1"/>
        <v>0.79108838568298</v>
      </c>
      <c r="P26" s="1">
        <v>153853</v>
      </c>
      <c r="Q26">
        <f t="shared" si="5"/>
        <v>0.771132201954627</v>
      </c>
      <c r="S26" s="1">
        <v>27549289</v>
      </c>
      <c r="T26">
        <f t="shared" si="2"/>
        <v>0.657744440986122</v>
      </c>
    </row>
    <row r="27" spans="1:20">
      <c r="A27" s="1">
        <v>2010</v>
      </c>
      <c r="B27" s="1">
        <v>27549289</v>
      </c>
      <c r="C27">
        <f t="shared" si="3"/>
        <v>0.718239765716236</v>
      </c>
      <c r="D27" s="1">
        <v>25625654</v>
      </c>
      <c r="E27">
        <f t="shared" si="4"/>
        <v>0.71030563714959</v>
      </c>
      <c r="F27" s="1">
        <v>23486506</v>
      </c>
      <c r="G27">
        <f t="shared" si="6"/>
        <v>0.669023344014221</v>
      </c>
      <c r="H27" s="1">
        <v>23264573</v>
      </c>
      <c r="I27">
        <f t="shared" si="7"/>
        <v>0.716890596744991</v>
      </c>
      <c r="J27" s="1">
        <v>22137767</v>
      </c>
      <c r="K27">
        <f t="shared" si="8"/>
        <v>0.712482337027358</v>
      </c>
      <c r="L27" s="1">
        <v>1255397</v>
      </c>
      <c r="M27">
        <f t="shared" si="0"/>
        <v>0.773941860188797</v>
      </c>
      <c r="N27" s="1">
        <v>100</v>
      </c>
      <c r="O27" s="1">
        <f t="shared" si="1"/>
        <v>0.830898466033602</v>
      </c>
      <c r="P27" s="1">
        <v>161108</v>
      </c>
      <c r="Q27">
        <f t="shared" si="5"/>
        <v>0.822326500370462</v>
      </c>
      <c r="S27" s="1">
        <v>28882348</v>
      </c>
      <c r="T27">
        <f t="shared" si="2"/>
        <v>0.698804640490434</v>
      </c>
    </row>
    <row r="28" spans="1:20">
      <c r="A28" s="1">
        <v>2011</v>
      </c>
      <c r="B28" s="1">
        <v>28882348</v>
      </c>
      <c r="C28">
        <f t="shared" si="3"/>
        <v>0.761514784565844</v>
      </c>
      <c r="D28" s="1">
        <v>27549289</v>
      </c>
      <c r="E28">
        <f t="shared" si="4"/>
        <v>0.777943380264456</v>
      </c>
      <c r="F28" s="1">
        <v>25625654</v>
      </c>
      <c r="G28">
        <f t="shared" si="6"/>
        <v>0.748257632967718</v>
      </c>
      <c r="H28" s="1">
        <v>23486506</v>
      </c>
      <c r="I28">
        <f t="shared" si="7"/>
        <v>0.725808754415871</v>
      </c>
      <c r="J28" s="1">
        <v>23264573</v>
      </c>
      <c r="K28">
        <f t="shared" si="8"/>
        <v>0.760517437761348</v>
      </c>
      <c r="L28" s="1">
        <v>1515649</v>
      </c>
      <c r="M28">
        <f t="shared" si="0"/>
        <v>0.961350541914773</v>
      </c>
      <c r="N28" s="1">
        <v>103.303850156087</v>
      </c>
      <c r="O28" s="1">
        <f t="shared" si="1"/>
        <v>0.877282688093494</v>
      </c>
      <c r="P28" s="1">
        <v>164473</v>
      </c>
      <c r="Q28">
        <f t="shared" si="5"/>
        <v>0.846071340366228</v>
      </c>
      <c r="S28" s="1">
        <v>30309898</v>
      </c>
      <c r="T28">
        <f t="shared" si="2"/>
        <v>0.742775303306093</v>
      </c>
    </row>
    <row r="29" spans="1:20">
      <c r="A29" s="1">
        <v>2012</v>
      </c>
      <c r="B29" s="1">
        <v>30309898</v>
      </c>
      <c r="C29">
        <f t="shared" si="3"/>
        <v>0.80785725939911</v>
      </c>
      <c r="D29" s="1">
        <v>28882348</v>
      </c>
      <c r="E29">
        <f t="shared" si="4"/>
        <v>0.824815631080729</v>
      </c>
      <c r="F29" s="1">
        <v>27549289</v>
      </c>
      <c r="G29">
        <f t="shared" si="6"/>
        <v>0.819509295513301</v>
      </c>
      <c r="H29" s="1">
        <v>25625654</v>
      </c>
      <c r="I29">
        <f t="shared" si="7"/>
        <v>0.811768296914499</v>
      </c>
      <c r="J29" s="1">
        <v>23486506</v>
      </c>
      <c r="K29">
        <f t="shared" si="8"/>
        <v>0.769978315686382</v>
      </c>
      <c r="L29" s="1">
        <v>1569321</v>
      </c>
      <c r="M29">
        <f t="shared" si="0"/>
        <v>1</v>
      </c>
      <c r="N29" s="1">
        <v>105.124869927159</v>
      </c>
      <c r="O29" s="1">
        <f t="shared" si="1"/>
        <v>0.902848794740684</v>
      </c>
      <c r="P29" s="1">
        <v>169958</v>
      </c>
      <c r="Q29">
        <f t="shared" si="5"/>
        <v>0.884775782380129</v>
      </c>
      <c r="S29" s="1">
        <v>32422133</v>
      </c>
      <c r="T29">
        <f t="shared" si="2"/>
        <v>0.807835282271757</v>
      </c>
    </row>
    <row r="30" spans="1:20">
      <c r="A30" s="1">
        <v>2013</v>
      </c>
      <c r="B30" s="1">
        <v>32422133</v>
      </c>
      <c r="C30">
        <f t="shared" si="3"/>
        <v>0.876426624625856</v>
      </c>
      <c r="D30" s="1">
        <v>30309898</v>
      </c>
      <c r="E30">
        <f t="shared" si="4"/>
        <v>0.875010319877526</v>
      </c>
      <c r="F30" s="1">
        <v>28882348</v>
      </c>
      <c r="G30">
        <f t="shared" si="6"/>
        <v>0.868885954817874</v>
      </c>
      <c r="H30" s="1">
        <v>27549289</v>
      </c>
      <c r="I30">
        <f t="shared" si="7"/>
        <v>0.88906766308007</v>
      </c>
      <c r="J30" s="1">
        <v>25625654</v>
      </c>
      <c r="K30">
        <f t="shared" si="8"/>
        <v>0.861168981750382</v>
      </c>
      <c r="L30" s="1">
        <v>1516507</v>
      </c>
      <c r="M30">
        <f t="shared" si="0"/>
        <v>0.961968391725421</v>
      </c>
      <c r="N30" s="1">
        <v>107.700312174818</v>
      </c>
      <c r="O30" s="1">
        <f t="shared" si="1"/>
        <v>0.939006574141711</v>
      </c>
      <c r="P30" s="1">
        <v>181591</v>
      </c>
      <c r="Q30">
        <f t="shared" si="5"/>
        <v>0.966863070246622</v>
      </c>
      <c r="S30" s="1">
        <v>33864637</v>
      </c>
      <c r="T30">
        <f t="shared" si="2"/>
        <v>0.852266550524526</v>
      </c>
    </row>
    <row r="31" spans="1:20">
      <c r="A31" s="1">
        <v>2014</v>
      </c>
      <c r="B31" s="1">
        <v>33864637</v>
      </c>
      <c r="C31">
        <f t="shared" si="3"/>
        <v>0.923254550314543</v>
      </c>
      <c r="D31" s="1">
        <v>32422133</v>
      </c>
      <c r="E31">
        <f t="shared" si="4"/>
        <v>0.949279507290018</v>
      </c>
      <c r="F31" s="1">
        <v>30309898</v>
      </c>
      <c r="G31">
        <f t="shared" si="6"/>
        <v>0.921762571674476</v>
      </c>
      <c r="H31" s="1">
        <v>28882348</v>
      </c>
      <c r="I31">
        <f t="shared" si="7"/>
        <v>0.94263531794251</v>
      </c>
      <c r="J31" s="1">
        <v>27549289</v>
      </c>
      <c r="K31">
        <f t="shared" si="8"/>
        <v>0.94317245084837</v>
      </c>
      <c r="L31" s="1">
        <v>1455881</v>
      </c>
      <c r="M31">
        <f t="shared" si="0"/>
        <v>0.918311325734309</v>
      </c>
      <c r="N31" s="1">
        <v>110.379812695109</v>
      </c>
      <c r="O31" s="1">
        <f t="shared" si="1"/>
        <v>0.976625273922568</v>
      </c>
      <c r="P31" s="1">
        <v>179839</v>
      </c>
      <c r="Q31">
        <f t="shared" si="5"/>
        <v>0.954500229333522</v>
      </c>
      <c r="S31" s="1">
        <v>36228731</v>
      </c>
      <c r="T31">
        <f t="shared" si="2"/>
        <v>0.925084161213135</v>
      </c>
    </row>
    <row r="32" spans="1:20">
      <c r="A32" s="1">
        <v>2015</v>
      </c>
      <c r="B32" s="1">
        <v>36228731</v>
      </c>
      <c r="C32">
        <f t="shared" si="3"/>
        <v>1</v>
      </c>
      <c r="D32" s="1">
        <v>33864637</v>
      </c>
      <c r="E32">
        <f t="shared" si="4"/>
        <v>1</v>
      </c>
      <c r="F32" s="1">
        <v>32422133</v>
      </c>
      <c r="G32">
        <f t="shared" si="6"/>
        <v>1</v>
      </c>
      <c r="H32" s="1">
        <v>30309898</v>
      </c>
      <c r="I32">
        <f t="shared" si="7"/>
        <v>1</v>
      </c>
      <c r="J32" s="1">
        <v>28882348</v>
      </c>
      <c r="K32">
        <f t="shared" si="8"/>
        <v>1</v>
      </c>
      <c r="L32" s="1">
        <v>1232051</v>
      </c>
      <c r="M32">
        <f t="shared" si="0"/>
        <v>0.757130296459893</v>
      </c>
      <c r="N32" s="1">
        <v>112.044745057232</v>
      </c>
      <c r="O32" s="1">
        <f t="shared" si="1"/>
        <v>1</v>
      </c>
      <c r="P32" s="1">
        <v>186287</v>
      </c>
      <c r="Q32">
        <f t="shared" si="5"/>
        <v>1</v>
      </c>
      <c r="S32" s="1">
        <v>38660946</v>
      </c>
      <c r="T32">
        <f t="shared" si="2"/>
        <v>1</v>
      </c>
    </row>
    <row r="33" spans="1:20">
      <c r="A33">
        <v>2016</v>
      </c>
      <c r="B33" s="1">
        <v>38660946</v>
      </c>
      <c r="C33">
        <f t="shared" si="3"/>
        <v>1.07895685785198</v>
      </c>
      <c r="D33" s="1">
        <v>36228731</v>
      </c>
      <c r="E33">
        <f t="shared" si="4"/>
        <v>1.08312490814078</v>
      </c>
      <c r="F33" s="1">
        <v>33864637</v>
      </c>
      <c r="G33">
        <f t="shared" si="6"/>
        <v>1.05343051474352</v>
      </c>
      <c r="H33" s="1">
        <v>32422133</v>
      </c>
      <c r="I33">
        <f t="shared" si="7"/>
        <v>1.08487807026423</v>
      </c>
      <c r="J33" s="1">
        <v>30309898</v>
      </c>
      <c r="K33">
        <f t="shared" si="8"/>
        <v>1.0608556468929</v>
      </c>
      <c r="L33">
        <v>1263573</v>
      </c>
      <c r="M33">
        <f t="shared" si="0"/>
        <v>0.779829436006818</v>
      </c>
      <c r="N33">
        <v>113.475546305931</v>
      </c>
      <c r="O33" s="1">
        <f t="shared" si="1"/>
        <v>1.02008765522279</v>
      </c>
      <c r="P33">
        <v>196780</v>
      </c>
      <c r="Q33">
        <f t="shared" si="5"/>
        <v>1.07404297357372</v>
      </c>
      <c r="S33" s="2">
        <v>40619162</v>
      </c>
      <c r="T33">
        <f t="shared" si="2"/>
        <v>1.06031596473415</v>
      </c>
    </row>
    <row r="34" spans="1:17">
      <c r="A34">
        <v>2017</v>
      </c>
      <c r="B34" s="2">
        <v>40619162</v>
      </c>
      <c r="C34">
        <f t="shared" si="3"/>
        <v>1.14252631300108</v>
      </c>
      <c r="D34" s="1">
        <v>38660946</v>
      </c>
      <c r="E34">
        <f t="shared" si="4"/>
        <v>1.16864504754879</v>
      </c>
      <c r="F34" s="1">
        <v>36228731</v>
      </c>
      <c r="G34">
        <f t="shared" si="6"/>
        <v>1.14099682951428</v>
      </c>
      <c r="H34" s="1">
        <v>33864637</v>
      </c>
      <c r="I34">
        <f t="shared" si="7"/>
        <v>1.14284366399241</v>
      </c>
      <c r="J34" s="1">
        <v>32422133</v>
      </c>
      <c r="K34">
        <f t="shared" si="8"/>
        <v>1.15089902703009</v>
      </c>
      <c r="L34">
        <v>1381811</v>
      </c>
      <c r="M34">
        <f t="shared" si="0"/>
        <v>0.864973172500355</v>
      </c>
      <c r="N34">
        <v>115.686784599376</v>
      </c>
      <c r="O34" s="1">
        <f t="shared" si="1"/>
        <v>1.05113221329438</v>
      </c>
      <c r="P34">
        <v>206265</v>
      </c>
      <c r="Q34">
        <f t="shared" si="5"/>
        <v>1.14097307977278</v>
      </c>
    </row>
    <row r="35" spans="1:17">
      <c r="A35">
        <v>2018</v>
      </c>
      <c r="B35" s="2"/>
      <c r="C35" s="2"/>
      <c r="D35" s="2"/>
      <c r="E35" s="2"/>
      <c r="F35" s="1"/>
      <c r="G35" s="2"/>
      <c r="H35" s="1"/>
      <c r="I35" s="2"/>
      <c r="J35" s="1"/>
      <c r="K35" s="2"/>
      <c r="L35" s="2">
        <v>1428266</v>
      </c>
      <c r="M35">
        <f t="shared" si="0"/>
        <v>0.898425635150325</v>
      </c>
      <c r="N35">
        <v>117.89802289282</v>
      </c>
      <c r="O35" s="1">
        <f t="shared" si="1"/>
        <v>1.08217677136596</v>
      </c>
      <c r="P35" s="11">
        <v>196672.693181818</v>
      </c>
      <c r="Q35">
        <f t="shared" si="5"/>
        <v>1.07328577202003</v>
      </c>
    </row>
    <row r="36" spans="1:17">
      <c r="A36">
        <v>2019</v>
      </c>
      <c r="B36" s="3"/>
      <c r="C36" s="3"/>
      <c r="D36" s="3"/>
      <c r="E36" s="3"/>
      <c r="F36" s="2"/>
      <c r="G36" s="3"/>
      <c r="H36" s="1"/>
      <c r="I36" s="3"/>
      <c r="J36" s="1"/>
      <c r="K36" s="3"/>
      <c r="L36" s="3">
        <v>1392218</v>
      </c>
      <c r="M36">
        <f t="shared" si="0"/>
        <v>0.872467301846997</v>
      </c>
      <c r="N36">
        <v>119.797086368366</v>
      </c>
      <c r="O36" s="1">
        <f t="shared" si="1"/>
        <v>1.10883856829802</v>
      </c>
      <c r="P36" s="11">
        <v>201207.258021392</v>
      </c>
      <c r="Q36">
        <f t="shared" si="5"/>
        <v>1.10528354811694</v>
      </c>
    </row>
    <row r="37" spans="1:17">
      <c r="A37">
        <v>2020</v>
      </c>
      <c r="B37" s="4"/>
      <c r="C37" s="4"/>
      <c r="D37" s="4"/>
      <c r="E37" s="4"/>
      <c r="F37" s="4"/>
      <c r="G37" s="4"/>
      <c r="H37" s="2"/>
      <c r="I37" s="4"/>
      <c r="J37" s="1"/>
      <c r="K37" s="4"/>
      <c r="L37" s="4">
        <v>1326944</v>
      </c>
      <c r="M37">
        <f t="shared" si="0"/>
        <v>0.825463189329201</v>
      </c>
      <c r="N37">
        <v>120.811654526535</v>
      </c>
      <c r="O37" s="1">
        <f t="shared" si="1"/>
        <v>1.12308254200146</v>
      </c>
      <c r="P37" s="11">
        <v>205741.822860964</v>
      </c>
      <c r="Q37">
        <f t="shared" si="5"/>
        <v>1.13728132421384</v>
      </c>
    </row>
    <row r="38" spans="1:17">
      <c r="A38">
        <v>2021</v>
      </c>
      <c r="J38" s="2"/>
      <c r="L38">
        <v>1552703</v>
      </c>
      <c r="M38">
        <f t="shared" si="0"/>
        <v>0.988033300520564</v>
      </c>
      <c r="N38">
        <v>124.271592091571</v>
      </c>
      <c r="O38" s="1">
        <f t="shared" si="1"/>
        <v>1.17165814463111</v>
      </c>
      <c r="P38" s="11">
        <v>210276.387700535</v>
      </c>
      <c r="Q38">
        <f t="shared" si="5"/>
        <v>1.16927910031073</v>
      </c>
    </row>
    <row r="39" spans="1:17">
      <c r="A39">
        <v>2022</v>
      </c>
      <c r="L39">
        <v>1675418</v>
      </c>
      <c r="M39">
        <f t="shared" si="0"/>
        <v>1.07640094564146</v>
      </c>
      <c r="N39">
        <v>132.466181061394</v>
      </c>
      <c r="O39" s="1">
        <f t="shared" si="1"/>
        <v>1.28670562454346</v>
      </c>
      <c r="P39" s="11">
        <v>214810.952540107</v>
      </c>
      <c r="Q39">
        <f t="shared" si="5"/>
        <v>1.20127687640763</v>
      </c>
    </row>
    <row r="40" spans="1:17">
      <c r="A40">
        <v>2023</v>
      </c>
      <c r="L40">
        <v>1639395.21251783</v>
      </c>
      <c r="M40">
        <f t="shared" si="0"/>
        <v>1.05046076799007</v>
      </c>
      <c r="N40">
        <v>129.049465424682</v>
      </c>
      <c r="O40" s="1">
        <f t="shared" si="1"/>
        <v>1.23873683379284</v>
      </c>
      <c r="P40" s="11">
        <v>219345.517379681</v>
      </c>
      <c r="Q40">
        <f t="shared" si="5"/>
        <v>1.23327465250454</v>
      </c>
    </row>
    <row r="41" spans="1:17">
      <c r="A41">
        <v>2024</v>
      </c>
      <c r="L41">
        <v>1682675.35742427</v>
      </c>
      <c r="M41">
        <f t="shared" si="0"/>
        <v>1.08162700264658</v>
      </c>
      <c r="N41">
        <v>131.292234889096</v>
      </c>
      <c r="O41" s="1">
        <f t="shared" si="1"/>
        <v>1.27022407200031</v>
      </c>
      <c r="P41" s="11">
        <v>223880.082219252</v>
      </c>
      <c r="Q41">
        <f t="shared" si="5"/>
        <v>1.26527242860143</v>
      </c>
    </row>
    <row r="42" spans="1:17">
      <c r="A42">
        <v>2025</v>
      </c>
      <c r="L42">
        <v>1725955.50233072</v>
      </c>
      <c r="M42">
        <f t="shared" si="0"/>
        <v>1.11279323730309</v>
      </c>
      <c r="N42">
        <v>133.535004353509</v>
      </c>
      <c r="O42" s="1">
        <f t="shared" si="1"/>
        <v>1.30171131020778</v>
      </c>
      <c r="P42" s="11">
        <v>228414.647058824</v>
      </c>
      <c r="Q42">
        <f t="shared" si="5"/>
        <v>1.29727020469833</v>
      </c>
    </row>
    <row r="43" spans="1:17">
      <c r="A43">
        <v>2026</v>
      </c>
      <c r="L43">
        <v>1769235.64723717</v>
      </c>
      <c r="M43">
        <f t="shared" si="0"/>
        <v>1.1439594719596</v>
      </c>
      <c r="N43">
        <v>135.777773817923</v>
      </c>
      <c r="O43" s="1">
        <f t="shared" si="1"/>
        <v>1.33319854841525</v>
      </c>
      <c r="P43" s="11">
        <v>232949.211898396</v>
      </c>
      <c r="Q43">
        <f t="shared" si="5"/>
        <v>1.32926798079523</v>
      </c>
    </row>
    <row r="44" spans="1:17">
      <c r="A44">
        <v>2027</v>
      </c>
      <c r="L44">
        <v>1812515.79214361</v>
      </c>
      <c r="M44">
        <f t="shared" si="0"/>
        <v>1.17512570661612</v>
      </c>
      <c r="N44">
        <v>138.020543282337</v>
      </c>
      <c r="O44" s="1">
        <f t="shared" si="1"/>
        <v>1.36468578662273</v>
      </c>
      <c r="P44" s="11">
        <v>237483.776737969</v>
      </c>
      <c r="Q44">
        <f t="shared" si="5"/>
        <v>1.36126575689214</v>
      </c>
    </row>
    <row r="45" spans="1:17">
      <c r="A45">
        <v>2028</v>
      </c>
      <c r="L45">
        <v>1855795.93705006</v>
      </c>
      <c r="M45">
        <f t="shared" si="0"/>
        <v>1.20629194127263</v>
      </c>
      <c r="N45">
        <v>140.26331274675</v>
      </c>
      <c r="O45" s="1">
        <f t="shared" si="1"/>
        <v>1.39617302483019</v>
      </c>
      <c r="P45" s="11">
        <v>242018.341577541</v>
      </c>
      <c r="Q45">
        <f t="shared" si="5"/>
        <v>1.39326353298903</v>
      </c>
    </row>
    <row r="46" spans="1:17">
      <c r="A46">
        <v>2029</v>
      </c>
      <c r="L46">
        <v>1899076.08195651</v>
      </c>
      <c r="M46">
        <f t="shared" si="0"/>
        <v>1.23745817592914</v>
      </c>
      <c r="N46">
        <v>142.506082211164</v>
      </c>
      <c r="O46" s="1">
        <f t="shared" si="1"/>
        <v>1.42766026303767</v>
      </c>
      <c r="P46" s="11">
        <v>246552.906417113</v>
      </c>
      <c r="Q46">
        <f t="shared" si="5"/>
        <v>1.42526130908593</v>
      </c>
    </row>
    <row r="47" spans="1:17">
      <c r="A47">
        <v>2030</v>
      </c>
      <c r="L47">
        <v>1942356.22686295</v>
      </c>
      <c r="M47">
        <f t="shared" si="0"/>
        <v>1.26862441058565</v>
      </c>
      <c r="N47">
        <v>144.748851675577</v>
      </c>
      <c r="O47" s="1">
        <f t="shared" si="1"/>
        <v>1.45914750124514</v>
      </c>
      <c r="P47" s="11">
        <v>251087.471256685</v>
      </c>
      <c r="Q47">
        <f t="shared" si="5"/>
        <v>1.45725908518283</v>
      </c>
    </row>
    <row r="49" ht="14.25"/>
    <row r="50" spans="1:18">
      <c r="A50" s="5" t="s">
        <v>12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2"/>
    </row>
    <row r="51" spans="1:18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3"/>
    </row>
    <row r="52" ht="14.25" spans="1:18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4"/>
    </row>
  </sheetData>
  <mergeCells count="1">
    <mergeCell ref="A50:R5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ELD</cp:lastModifiedBy>
  <dcterms:created xsi:type="dcterms:W3CDTF">2023-11-09T06:55:00Z</dcterms:created>
  <dcterms:modified xsi:type="dcterms:W3CDTF">2023-11-15T14:53:24Z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028D8545A0034E5E8A4EAD82253B1F57_11</vt:lpwstr>
  </property>
  <property fmtid="{D5CDD505-2E9C-101B-9397-08002B2CF9AE}" pid="3" name="KSOProductBuildVer">
    <vt:lpwstr>2052-12.1.0.15933</vt:lpwstr>
  </property>
</Properties>
</file>