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tables/table9.xml" ContentType="application/vnd.openxmlformats-officedocument.spreadsheetml.table+xml"/>
  <Override PartName="/xl/queryTables/queryTable8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n pozner\Desktop\"/>
    </mc:Choice>
  </mc:AlternateContent>
  <xr:revisionPtr revIDLastSave="0" documentId="13_ncr:1_{F28FC4DF-A452-47B3-8D9A-5FA6687F6619}" xr6:coauthVersionLast="46" xr6:coauthVersionMax="46" xr10:uidLastSave="{00000000-0000-0000-0000-000000000000}"/>
  <bookViews>
    <workbookView xWindow="28680" yWindow="-120" windowWidth="29040" windowHeight="15840" firstSheet="2" activeTab="9" xr2:uid="{4C01D862-295B-47EE-9C89-0BBA51F9A6D9}"/>
  </bookViews>
  <sheets>
    <sheet name="Bk" sheetId="9" r:id="rId1"/>
    <sheet name="Arc" sheetId="2" r:id="rId2"/>
    <sheet name="bk_mrv_easy" sheetId="13" r:id="rId3"/>
    <sheet name="Fw" sheetId="6" r:id="rId4"/>
    <sheet name="Mrv" sheetId="11" r:id="rId5"/>
    <sheet name="Arc+Mrv" sheetId="5" r:id="rId6"/>
    <sheet name="Arc+Fw" sheetId="3" r:id="rId7"/>
    <sheet name="Fw+Mrv" sheetId="7" r:id="rId8"/>
    <sheet name="Arc+Fw+Mrv" sheetId="4" r:id="rId9"/>
    <sheet name="eays_boards" sheetId="8" r:id="rId10"/>
    <sheet name="גיליון1" sheetId="14" r:id="rId11"/>
  </sheets>
  <definedNames>
    <definedName name="ExternalData_1" localSheetId="1" hidden="1">Arc!$A$1:$C$21</definedName>
    <definedName name="ExternalData_1" localSheetId="6" hidden="1">'Arc+Fw'!$A$1:$C$21</definedName>
    <definedName name="ExternalData_2" localSheetId="8" hidden="1">'Arc+Fw+Mrv'!$A$1:$C$21</definedName>
    <definedName name="ExternalData_2" localSheetId="5" hidden="1">'Arc+Mrv'!$A$1:$C$21</definedName>
    <definedName name="ExternalData_2" localSheetId="3" hidden="1">Fw!$A$1:$C$21</definedName>
    <definedName name="ExternalData_3" localSheetId="2" hidden="1">bk_mrv_easy!$A$1:$C$21</definedName>
    <definedName name="ExternalData_3" localSheetId="7" hidden="1">'Fw+Mrv'!$A$1:$C$21</definedName>
    <definedName name="ExternalData_3" localSheetId="4" hidden="1">Mrv!$A$1:$C$21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8" l="1"/>
  <c r="C2" i="8"/>
  <c r="C4" i="14"/>
  <c r="B4" i="14"/>
  <c r="A4" i="14" a="1"/>
  <c r="A4" i="14" s="1"/>
  <c r="C3" i="14"/>
  <c r="B3" i="14"/>
  <c r="A3" i="14" a="1"/>
  <c r="A3" i="14" s="1"/>
  <c r="C2" i="14"/>
  <c r="B2" i="14"/>
  <c r="C5" i="8"/>
  <c r="B4" i="8"/>
  <c r="C22" i="11"/>
  <c r="B22" i="11"/>
  <c r="B5" i="8" s="1"/>
  <c r="C22" i="6"/>
  <c r="C22" i="3"/>
  <c r="B22" i="3"/>
  <c r="B22" i="9"/>
  <c r="C22" i="9"/>
  <c r="A5" i="8" a="1"/>
  <c r="A5" i="8" s="1"/>
  <c r="A6" i="8" a="1"/>
  <c r="A6" i="8" s="1"/>
  <c r="A3" i="8" a="1"/>
  <c r="A3" i="8" s="1"/>
  <c r="C22" i="7"/>
  <c r="C8" i="8" s="1"/>
  <c r="B22" i="7"/>
  <c r="B8" i="8" s="1"/>
  <c r="C4" i="8"/>
  <c r="B22" i="6"/>
  <c r="C22" i="5"/>
  <c r="C6" i="8" s="1"/>
  <c r="B22" i="5"/>
  <c r="B6" i="8" s="1"/>
  <c r="C22" i="4"/>
  <c r="C9" i="8" s="1"/>
  <c r="B22" i="4"/>
  <c r="B9" i="8" s="1"/>
  <c r="C7" i="8"/>
  <c r="B7" i="8"/>
  <c r="C22" i="2"/>
  <c r="C3" i="8" s="1"/>
  <c r="B22" i="2"/>
  <c r="B3" i="8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F645EF-84BE-4F88-BBCF-2EE74B9F24F3}" keepAlive="1" name="שאילתה - bk_arc_easy" description="‏‏חיבור לשאילתה 'bk_arc_easy' בחוברת העבודה." type="5" refreshedVersion="6" background="1" saveData="1">
    <dbPr connection="Provider=Microsoft.Mashup.OleDb.1;Data Source=$Workbook$;Location=bk_arc_easy;Extended Properties=&quot;&quot;" command="SELECT * FROM [bk_arc_easy]"/>
  </connection>
  <connection id="2" xr16:uid="{02E9FA2A-5D8A-46CC-BE0B-2C8D206048F3}" keepAlive="1" name="שאילתה - bk_arc_fw_easy" description="‏‏חיבור לשאילתה 'bk_arc_fw_easy' בחוברת העבודה." type="5" refreshedVersion="6" background="1" saveData="1">
    <dbPr connection="Provider=Microsoft.Mashup.OleDb.1;Data Source=$Workbook$;Location=bk_arc_fw_easy;Extended Properties=&quot;&quot;" command="SELECT * FROM [bk_arc_fw_easy]"/>
  </connection>
  <connection id="3" xr16:uid="{8504CD2A-F6F5-4A7E-B8B8-3F3A5DE5CCE2}" keepAlive="1" name="שאילתה - bk_arc_fw_mrv_easy" description="‏‏חיבור לשאילתה 'bk_arc_fw_mrv_easy' בחוברת העבודה." type="5" refreshedVersion="6" background="1" saveData="1">
    <dbPr connection="Provider=Microsoft.Mashup.OleDb.1;Data Source=$Workbook$;Location=bk_arc_fw_mrv_easy;Extended Properties=&quot;&quot;" command="SELECT * FROM [bk_arc_fw_mrv_easy]"/>
  </connection>
  <connection id="4" xr16:uid="{A13AA8AB-4460-43D6-987A-0267973CD507}" keepAlive="1" name="שאילתה - bk_arc_mrv_easy" description="‏‏חיבור לשאילתה 'bk_arc_mrv_easy' בחוברת העבודה." type="5" refreshedVersion="6" background="1" saveData="1">
    <dbPr connection="Provider=Microsoft.Mashup.OleDb.1;Data Source=$Workbook$;Location=bk_arc_mrv_easy;Extended Properties=&quot;&quot;" command="SELECT * FROM [bk_arc_mrv_easy]"/>
  </connection>
  <connection id="5" xr16:uid="{08BC7EBF-F8D2-4A60-A2B8-B039DF269D2C}" keepAlive="1" name="שאילתה - bk_fw_easy" description="‏‏חיבור לשאילתה 'bk_fw_easy' בחוברת העבודה." type="5" refreshedVersion="6" background="1" saveData="1">
    <dbPr connection="Provider=Microsoft.Mashup.OleDb.1;Data Source=$Workbook$;Location=bk_fw_easy;Extended Properties=&quot;&quot;" command="SELECT * FROM [bk_fw_easy]"/>
  </connection>
  <connection id="6" xr16:uid="{E54FA9E7-79C2-4BCD-B52E-B50A53F963AA}" keepAlive="1" name="שאילתה - bk_fw_easy (2)" description="‏‏חיבור לשאילתה 'bk_fw_easy (2)' בחוברת העבודה." type="5" refreshedVersion="6" background="1">
    <dbPr connection="Provider=Microsoft.Mashup.OleDb.1;Data Source=$Workbook$;Location=&quot;bk_fw_easy (2)&quot;;Extended Properties=&quot;&quot;" command="SELECT * FROM [bk_fw_easy (2)]"/>
  </connection>
  <connection id="7" xr16:uid="{9DCEAFA7-89EB-41FA-A743-F9F6733185B0}" keepAlive="1" name="שאילתה - bk_fw_mrv_easy" description="‏‏חיבור לשאילתה 'bk_fw_mrv_easy' בחוברת העבודה." type="5" refreshedVersion="6" background="1" saveData="1">
    <dbPr connection="Provider=Microsoft.Mashup.OleDb.1;Data Source=$Workbook$;Location=bk_fw_mrv_easy;Extended Properties=&quot;&quot;" command="SELECT * FROM [bk_fw_mrv_easy]"/>
  </connection>
  <connection id="8" xr16:uid="{3B297214-4F55-4141-9B8B-02F810DCEF64}" keepAlive="1" name="שאילתה - bk_mrv_easy" description="‏‏חיבור לשאילתה 'bk_mrv_easy' בחוברת העבודה." type="5" refreshedVersion="6" background="1" saveData="1">
    <dbPr connection="Provider=Microsoft.Mashup.OleDb.1;Data Source=$Workbook$;Location=bk_mrv_easy;Extended Properties=&quot;&quot;" command="SELECT * FROM [bk_mrv_easy]"/>
  </connection>
  <connection id="9" xr16:uid="{80C843AB-D3B1-44DA-8135-A1A80D58424B}" keepAlive="1" name="שאילתה - Mrv" description="‏‏חיבור לשאילתה 'Mrv' בחוברת העבודה." type="5" refreshedVersion="6" background="1" saveData="1">
    <dbPr connection="Provider=Microsoft.Mashup.OleDb.1;Data Source=$Workbook$;Location=Mrv;Extended Properties=&quot;&quot;" command="SELECT * FROM [Mrv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<sst xmlns="http://schemas.openxmlformats.org/spreadsheetml/2006/main" count="40" uniqueCount="16">
  <si>
    <t>כמות כBK</t>
  </si>
  <si>
    <t xml:space="preserve">זמן פתרון בשניות </t>
  </si>
  <si>
    <t>מספר לוח</t>
  </si>
  <si>
    <t>Bk</t>
  </si>
  <si>
    <t>Time to solve[sec]</t>
  </si>
  <si>
    <t>Count of backtraking</t>
  </si>
  <si>
    <t>Heuristics</t>
  </si>
  <si>
    <t>Column1</t>
  </si>
  <si>
    <t>Column2</t>
  </si>
  <si>
    <t>Column3</t>
  </si>
  <si>
    <t xml:space="preserve">ניתן לראות כי בלוחות סודוקו קלים השימוש ביוריסטיקות נוספת לfw שיפרה משמעותי אתכמות החזרות. 
כמו כן כל היורסטיקה שיפרה בלי יש הרבה לוחות שלא נפתרו בזמן סביר  . 
ניתן לוותר על arc במטריות הקלות כי FW נותן את אותו אפקט 
מימוש שלנו כנראה פחות יעי בMRV לאומת FW </t>
  </si>
  <si>
    <t>Count of backtracking</t>
  </si>
  <si>
    <t>Fc</t>
  </si>
  <si>
    <t>Arc+Fc</t>
  </si>
  <si>
    <t>Arc+Fc+Mrv</t>
  </si>
  <si>
    <t>Fc_Mrv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</si>
</sst>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7"/>
      <scheme val="minor"/>
    </font>
    <font>
      <b/>
      <sz val="11"/>
      <name val="Arial"/>
      <family val="2"/>
      <charset val="177"/>
      <scheme val="minor"/>
    </font>
    <font>
      <b/>
      <sz val="11"/>
      <name val="Arial"/>
      <family val="2"/>
      <scheme val="minor"/>
    </font>
    <font>
      <b/>
      <sz val="11"/>
      <color theme="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/>
        <bgColor theme="9"/>
      </patternFill>
    </fill>
    <fill>
      <patternFill patternType="solid">
        <fgColor theme="9"/>
        <bgColor theme="9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4" borderId="10" xfId="0" applyFont="1" applyFill="1" applyBorder="1"/>
    <xf numFmtId="0" fontId="3" fillId="4" borderId="11" xfId="0" applyFont="1" applyFill="1" applyBorder="1"/>
    <xf numFmtId="0" fontId="3" fillId="4" borderId="12" xfId="0" applyFont="1" applyFill="1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charset val="177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backtraking in</a:t>
            </a:r>
            <a:r>
              <a:rPr lang="en-US" baseline="0"/>
              <a:t> easy sudoku boards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eays_boards!$B$1</c:f>
              <c:strCache>
                <c:ptCount val="1"/>
                <c:pt idx="0">
                  <c:v>Count of backtraking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-9.5921359560911922E-3"/>
                  <c:y val="-0.161659023230619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A76-4E80-A476-1492F9C2CEAB}"/>
                </c:ext>
              </c:extLst>
            </c:dLbl>
            <c:dLbl>
              <c:idx val="1"/>
              <c:layout>
                <c:manualLayout>
                  <c:x val="-1.1874496027282579E-2"/>
                  <c:y val="-0.3372965531564958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A76-4E80-A476-1492F9C2CEAB}"/>
                </c:ext>
              </c:extLst>
            </c:dLbl>
            <c:dLbl>
              <c:idx val="2"/>
              <c:layout>
                <c:manualLayout>
                  <c:x val="-3.9567343506944188E-3"/>
                  <c:y val="-0.2247040426518086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A76-4E80-A476-1492F9C2CEAB}"/>
                </c:ext>
              </c:extLst>
            </c:dLbl>
            <c:dLbl>
              <c:idx val="3"/>
              <c:layout>
                <c:manualLayout>
                  <c:x val="-3.9579135763641218E-3"/>
                  <c:y val="-0.1432242623429330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CA76-4E80-A476-1492F9C2CEAB}"/>
                </c:ext>
              </c:extLst>
            </c:dLbl>
            <c:dLbl>
              <c:idx val="4"/>
              <c:layout>
                <c:manualLayout>
                  <c:x val="-8.1591444333996184E-3"/>
                  <c:y val="-6.057535210569976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A76-4E80-A476-1492F9C2CEAB}"/>
                </c:ext>
              </c:extLst>
            </c:dLbl>
            <c:dLbl>
              <c:idx val="5"/>
              <c:layout>
                <c:manualLayout>
                  <c:x val="-6.1193583250497138E-3"/>
                  <c:y val="-4.19367822270228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CA76-4E80-A476-1492F9C2CEAB}"/>
                </c:ext>
              </c:extLst>
            </c:dLbl>
            <c:dLbl>
              <c:idx val="6"/>
              <c:layout>
                <c:manualLayout>
                  <c:x val="-2.0396254952705071E-3"/>
                  <c:y val="-5.125606716636134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CA76-4E80-A476-1492F9C2CEA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eays_boards!$A$2:$A$9</c15:sqref>
                  </c15:fullRef>
                </c:ext>
              </c:extLst>
              <c:f>eays_boards!$A$3:$A$9</c:f>
              <c:strCache>
                <c:ptCount val="7"/>
                <c:pt idx="0">
                  <c:v>Arc</c:v>
                </c:pt>
                <c:pt idx="1">
                  <c:v>Fc</c:v>
                </c:pt>
                <c:pt idx="2">
                  <c:v>Mrv</c:v>
                </c:pt>
                <c:pt idx="3">
                  <c:v>Arc+Mrv</c:v>
                </c:pt>
                <c:pt idx="4">
                  <c:v>Arc+Fc</c:v>
                </c:pt>
                <c:pt idx="5">
                  <c:v>Fc_Mrv</c:v>
                </c:pt>
                <c:pt idx="6">
                  <c:v>Arc+Fc+Mrv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eays_boards!$B$2:$B$9</c15:sqref>
                  </c15:fullRef>
                </c:ext>
              </c:extLst>
              <c:f>eays_boards!$B$3:$B$9</c:f>
              <c:numCache>
                <c:formatCode>General</c:formatCode>
                <c:ptCount val="7"/>
                <c:pt idx="0">
                  <c:v>18878.05</c:v>
                </c:pt>
                <c:pt idx="1">
                  <c:v>53246.3</c:v>
                </c:pt>
                <c:pt idx="2">
                  <c:v>29972</c:v>
                </c:pt>
                <c:pt idx="3">
                  <c:v>16506.150000000001</c:v>
                </c:pt>
                <c:pt idx="4">
                  <c:v>58.35</c:v>
                </c:pt>
                <c:pt idx="5">
                  <c:v>20.399999999999999</c:v>
                </c:pt>
                <c:pt idx="6">
                  <c:v>20.399999999999999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eays_boards!$B$2</c15:sqref>
                  <c15:dLbl>
                    <c:idx val="-1"/>
                    <c:layout>
                      <c:manualLayout>
                        <c:x val="-6.1193583250495646E-3"/>
                        <c:y val="-5.5915709636030556E-2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1-FC28-4956-B2B8-3628A62F524A}"/>
                      </c:ext>
                    </c:extLst>
                  </c15:dLbl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0-CA76-4E80-A476-1492F9C2CE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46557616"/>
        <c:axId val="246555320"/>
        <c:axId val="0"/>
      </c:bar3DChart>
      <c:catAx>
        <c:axId val="246557616"/>
        <c:scaling>
          <c:orientation val="maxMin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Heuristics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246555320"/>
        <c:crosses val="autoZero"/>
        <c:auto val="1"/>
        <c:lblAlgn val="ctr"/>
        <c:lblOffset val="100"/>
        <c:noMultiLvlLbl val="0"/>
      </c:catAx>
      <c:valAx>
        <c:axId val="24655532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numbers of backtaracking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246557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to solve</a:t>
            </a:r>
            <a:r>
              <a:rPr lang="en-US" sz="1400" b="0" i="0" u="none" strike="noStrike" baseline="0">
                <a:effectLst/>
              </a:rPr>
              <a:t> easy sudoku boards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eays_boards!$C$1</c:f>
              <c:strCache>
                <c:ptCount val="1"/>
                <c:pt idx="0">
                  <c:v>Time to solve[sec]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-3.7383177570093459E-3"/>
                  <c:y val="-0.2844444444444444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0BE6-49F5-9E9C-4FE62AED539D}"/>
                </c:ext>
              </c:extLst>
            </c:dLbl>
            <c:dLbl>
              <c:idx val="1"/>
              <c:layout>
                <c:manualLayout>
                  <c:x val="-7.4763037444952945E-3"/>
                  <c:y val="-0.2404101786360817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BE6-49F5-9E9C-4FE62AED539D}"/>
                </c:ext>
              </c:extLst>
            </c:dLbl>
            <c:dLbl>
              <c:idx val="2"/>
              <c:layout>
                <c:manualLayout>
                  <c:x val="-9.411494221380599E-3"/>
                  <c:y val="-0.3679078713027730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BE6-49F5-9E9C-4FE62AED539D}"/>
                </c:ext>
              </c:extLst>
            </c:dLbl>
            <c:dLbl>
              <c:idx val="3"/>
              <c:layout>
                <c:manualLayout>
                  <c:x val="-9.3675667674962357E-3"/>
                  <c:y val="-0.2179974788503166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BE6-49F5-9E9C-4FE62AED539D}"/>
                </c:ext>
              </c:extLst>
            </c:dLbl>
            <c:dLbl>
              <c:idx val="4"/>
              <c:layout>
                <c:manualLayout>
                  <c:x val="-3.7383177570092774E-3"/>
                  <c:y val="-7.555555555555555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BE6-49F5-9E9C-4FE62AED539D}"/>
                </c:ext>
              </c:extLst>
            </c:dLbl>
            <c:dLbl>
              <c:idx val="5"/>
              <c:layout>
                <c:manualLayout>
                  <c:x val="-3.7383177570093459E-3"/>
                  <c:y val="-8.888888888888889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BE6-49F5-9E9C-4FE62AED539D}"/>
                </c:ext>
              </c:extLst>
            </c:dLbl>
            <c:dLbl>
              <c:idx val="6"/>
              <c:layout>
                <c:manualLayout>
                  <c:x val="-3.7383177570093373E-3"/>
                  <c:y val="-8.44444444444446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BE6-49F5-9E9C-4FE62AED539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eays_boards!$A$2:$A$9</c15:sqref>
                  </c15:fullRef>
                </c:ext>
              </c:extLst>
              <c:f>eays_boards!$A$3:$A$9</c:f>
              <c:strCache>
                <c:ptCount val="7"/>
                <c:pt idx="0">
                  <c:v>Arc</c:v>
                </c:pt>
                <c:pt idx="1">
                  <c:v>Fc</c:v>
                </c:pt>
                <c:pt idx="2">
                  <c:v>Mrv</c:v>
                </c:pt>
                <c:pt idx="3">
                  <c:v>Arc+Mrv</c:v>
                </c:pt>
                <c:pt idx="4">
                  <c:v>Arc+Fc</c:v>
                </c:pt>
                <c:pt idx="5">
                  <c:v>Fc_Mrv</c:v>
                </c:pt>
                <c:pt idx="6">
                  <c:v>Arc+Fc+Mrv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eays_boards!$C$2:$C$9</c15:sqref>
                  </c15:fullRef>
                </c:ext>
              </c:extLst>
              <c:f>eays_boards!$C$3:$C$9</c:f>
              <c:numCache>
                <c:formatCode>General</c:formatCode>
                <c:ptCount val="7"/>
                <c:pt idx="0">
                  <c:v>2.3517126202583314</c:v>
                </c:pt>
                <c:pt idx="1">
                  <c:v>3.3900642514228823</c:v>
                </c:pt>
                <c:pt idx="2">
                  <c:v>4.9751520872116091</c:v>
                </c:pt>
                <c:pt idx="3">
                  <c:v>2.3642262816429138</c:v>
                </c:pt>
                <c:pt idx="4">
                  <c:v>8.2680404186248779E-2</c:v>
                </c:pt>
                <c:pt idx="5">
                  <c:v>1.5210914611816406E-2</c:v>
                </c:pt>
                <c:pt idx="6">
                  <c:v>6.931451559066773E-2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eays_boards!$C$2</c15:sqref>
                  <c15:dLbl>
                    <c:idx val="-1"/>
                    <c:layout>
                      <c:manualLayout>
                        <c:x val="-3.7383177570092089E-3"/>
                        <c:y val="-6.6666666666666832E-2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1-ADCF-4F59-8B4D-E28C6440E158}"/>
                      </c:ext>
                    </c:extLst>
                  </c15:dLbl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0-0BE6-49F5-9E9C-4FE62AED53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17160280"/>
        <c:axId val="517164544"/>
        <c:axId val="0"/>
      </c:bar3DChart>
      <c:catAx>
        <c:axId val="517160280"/>
        <c:scaling>
          <c:orientation val="maxMin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Heuristics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17164544"/>
        <c:crosses val="autoZero"/>
        <c:auto val="1"/>
        <c:lblAlgn val="ctr"/>
        <c:lblOffset val="100"/>
        <c:noMultiLvlLbl val="0"/>
      </c:catAx>
      <c:valAx>
        <c:axId val="517164544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time to solve board [sec]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17160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backtraking in</a:t>
            </a:r>
            <a:r>
              <a:rPr lang="en-US" baseline="0"/>
              <a:t> easy sudoku boards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eays_boards!$B$1</c:f>
              <c:strCache>
                <c:ptCount val="1"/>
                <c:pt idx="0">
                  <c:v>Count of backtraking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-9.5921359560911922E-3"/>
                  <c:y val="-0.161659023230619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924-4717-9276-06C67720CB8F}"/>
                </c:ext>
              </c:extLst>
            </c:dLbl>
            <c:dLbl>
              <c:idx val="1"/>
              <c:layout>
                <c:manualLayout>
                  <c:x val="-1.1874496027282579E-2"/>
                  <c:y val="-0.3372965531564958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24-4717-9276-06C67720CB8F}"/>
                </c:ext>
              </c:extLst>
            </c:dLbl>
            <c:dLbl>
              <c:idx val="2"/>
              <c:layout>
                <c:manualLayout>
                  <c:x val="-3.9567343506944188E-3"/>
                  <c:y val="-0.2247040426518086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924-4717-9276-06C67720CB8F}"/>
                </c:ext>
              </c:extLst>
            </c:dLbl>
            <c:dLbl>
              <c:idx val="3"/>
              <c:layout>
                <c:manualLayout>
                  <c:x val="-3.9579135763641218E-3"/>
                  <c:y val="-0.1432242623429330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924-4717-9276-06C67720CB8F}"/>
                </c:ext>
              </c:extLst>
            </c:dLbl>
            <c:dLbl>
              <c:idx val="4"/>
              <c:layout>
                <c:manualLayout>
                  <c:x val="-8.1591444333996184E-3"/>
                  <c:y val="-6.057535210569976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924-4717-9276-06C67720CB8F}"/>
                </c:ext>
              </c:extLst>
            </c:dLbl>
            <c:dLbl>
              <c:idx val="5"/>
              <c:layout>
                <c:manualLayout>
                  <c:x val="-6.1193583250497138E-3"/>
                  <c:y val="-4.19367822270228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924-4717-9276-06C67720CB8F}"/>
                </c:ext>
              </c:extLst>
            </c:dLbl>
            <c:dLbl>
              <c:idx val="6"/>
              <c:layout>
                <c:manualLayout>
                  <c:x val="-2.0396254952705071E-3"/>
                  <c:y val="-5.125606716636134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924-4717-9276-06C67720CB8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eays_boards!$A$2:$A$9</c15:sqref>
                  </c15:fullRef>
                </c:ext>
              </c:extLst>
              <c:f>eays_boards!$A$3:$A$9</c:f>
              <c:strCache>
                <c:ptCount val="7"/>
                <c:pt idx="0">
                  <c:v>Arc</c:v>
                </c:pt>
                <c:pt idx="1">
                  <c:v>Fc</c:v>
                </c:pt>
                <c:pt idx="2">
                  <c:v>Mrv</c:v>
                </c:pt>
                <c:pt idx="3">
                  <c:v>Arc+Mrv</c:v>
                </c:pt>
                <c:pt idx="4">
                  <c:v>Arc+Fc</c:v>
                </c:pt>
                <c:pt idx="5">
                  <c:v>Fc_Mrv</c:v>
                </c:pt>
                <c:pt idx="6">
                  <c:v>Arc+Fc+Mrv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eays_boards!$B$2:$B$9</c15:sqref>
                  </c15:fullRef>
                </c:ext>
              </c:extLst>
              <c:f>eays_boards!$B$3:$B$9</c:f>
              <c:numCache>
                <c:formatCode>General</c:formatCode>
                <c:ptCount val="7"/>
                <c:pt idx="0">
                  <c:v>18878.05</c:v>
                </c:pt>
                <c:pt idx="1">
                  <c:v>53246.3</c:v>
                </c:pt>
                <c:pt idx="2">
                  <c:v>29972</c:v>
                </c:pt>
                <c:pt idx="3">
                  <c:v>16506.150000000001</c:v>
                </c:pt>
                <c:pt idx="4">
                  <c:v>58.35</c:v>
                </c:pt>
                <c:pt idx="5">
                  <c:v>20.399999999999999</c:v>
                </c:pt>
                <c:pt idx="6">
                  <c:v>20.399999999999999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eays_boards!$B$2</c15:sqref>
                  <c15:dLbl>
                    <c:idx val="-1"/>
                    <c:layout>
                      <c:manualLayout>
                        <c:x val="-6.1193583250495646E-3"/>
                        <c:y val="-5.5915709636030556E-2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0-2B03-48AB-87EC-5C2725B3F148}"/>
                      </c:ext>
                    </c:extLst>
                  </c15:dLbl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7-8924-4717-9276-06C67720CB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46557616"/>
        <c:axId val="246555320"/>
        <c:axId val="0"/>
      </c:bar3DChart>
      <c:catAx>
        <c:axId val="246557616"/>
        <c:scaling>
          <c:orientation val="maxMin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Heuristics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246555320"/>
        <c:crosses val="autoZero"/>
        <c:auto val="1"/>
        <c:lblAlgn val="ctr"/>
        <c:lblOffset val="100"/>
        <c:noMultiLvlLbl val="0"/>
      </c:catAx>
      <c:valAx>
        <c:axId val="24655532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numbers of backtaracking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246557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backtracking in</a:t>
            </a:r>
            <a:r>
              <a:rPr lang="en-US" baseline="0"/>
              <a:t> easy sudoku boards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גיליון1!$B$1</c:f>
              <c:strCache>
                <c:ptCount val="1"/>
                <c:pt idx="0">
                  <c:v>Count of backtracking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-6.1193583250495646E-3"/>
                  <c:y val="-5.591570963603055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5="http://schemas.microsoft.com/office/drawing/2012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B201-4675-9DFC-0EA01A16BD8B}"/>
                </c:ext>
              </c:extLst>
            </c:dLbl>
            <c:dLbl>
              <c:idx val="1"/>
              <c:layout>
                <c:manualLayout>
                  <c:x val="-9.5921359560911922E-3"/>
                  <c:y val="-0.161659023230619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201-4675-9DFC-0EA01A16BD8B}"/>
                </c:ext>
              </c:extLst>
            </c:dLbl>
            <c:dLbl>
              <c:idx val="2"/>
              <c:layout>
                <c:manualLayout>
                  <c:x val="-2.412160977082747E-2"/>
                  <c:y val="-0.167374732846735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201-4675-9DFC-0EA01A16BD8B}"/>
                </c:ext>
              </c:extLst>
            </c:dLbl>
            <c:dLbl>
              <c:idx val="7"/>
              <c:layout>
                <c:manualLayout>
                  <c:x val="-2.0396254952705071E-3"/>
                  <c:y val="-5.125606716636134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201-4675-9DFC-0EA01A16BD8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גיליון1!$A$2:$A$4</c:f>
              <c:strCache>
                <c:ptCount val="3"/>
                <c:pt idx="0">
                  <c:v>Bk</c:v>
                </c:pt>
                <c:pt idx="1">
                  <c:v>Arc</c:v>
                </c:pt>
                <c:pt idx="2">
                  <c:v>Fw</c:v>
                </c:pt>
              </c:strCache>
            </c:strRef>
          </c:cat>
          <c:val>
            <c:numRef>
              <c:f>גיליון1!$B$2:$B$4</c:f>
              <c:numCache>
                <c:formatCode>General</c:formatCode>
                <c:ptCount val="3"/>
                <c:pt idx="0">
                  <c:v>42743344.200000003</c:v>
                </c:pt>
                <c:pt idx="1">
                  <c:v>18878.05</c:v>
                </c:pt>
                <c:pt idx="2">
                  <c:v>53246.3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201-4675-9DFC-0EA01A16BD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46557616"/>
        <c:axId val="246555320"/>
        <c:axId val="0"/>
      </c:bar3DChart>
      <c:catAx>
        <c:axId val="246557616"/>
        <c:scaling>
          <c:orientation val="maxMin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Heuristics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246555320"/>
        <c:crosses val="autoZero"/>
        <c:auto val="1"/>
        <c:lblAlgn val="ctr"/>
        <c:lblOffset val="100"/>
        <c:noMultiLvlLbl val="0"/>
      </c:catAx>
      <c:valAx>
        <c:axId val="24655532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numbers of backtaracking</a:t>
                </a:r>
                <a:endParaRPr lang="he-IL"/>
              </a:p>
            </c:rich>
          </c:tx>
          <c:layout>
            <c:manualLayout>
              <c:xMode val="edge"/>
              <c:yMode val="edge"/>
              <c:x val="0.9202035599441859"/>
              <c:y val="0.17032424572114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246557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to solve</a:t>
            </a:r>
            <a:r>
              <a:rPr lang="en-US" sz="1400" b="0" i="0" u="none" strike="noStrike" baseline="0">
                <a:effectLst/>
              </a:rPr>
              <a:t> easy sudoku boards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גיליון1!$C$1</c:f>
              <c:strCache>
                <c:ptCount val="1"/>
                <c:pt idx="0">
                  <c:v>Time to solve[sec]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-3.7383177570092089E-3"/>
                  <c:y val="-6.666666666666683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5="http://schemas.microsoft.com/office/drawing/2012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534-4BB8-9129-4754AA282DC1}"/>
                </c:ext>
              </c:extLst>
            </c:dLbl>
            <c:dLbl>
              <c:idx val="1"/>
              <c:layout>
                <c:manualLayout>
                  <c:x val="-3.7383177570093459E-3"/>
                  <c:y val="-0.2844444444444444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534-4BB8-9129-4754AA282DC1}"/>
                </c:ext>
              </c:extLst>
            </c:dLbl>
            <c:dLbl>
              <c:idx val="2"/>
              <c:layout>
                <c:manualLayout>
                  <c:x val="-7.4763037444952945E-3"/>
                  <c:y val="-0.2404101786360817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534-4BB8-9129-4754AA282DC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גיליון1!$A$2:$A$4</c:f>
              <c:strCache>
                <c:ptCount val="3"/>
                <c:pt idx="0">
                  <c:v>Bk</c:v>
                </c:pt>
                <c:pt idx="1">
                  <c:v>Arc</c:v>
                </c:pt>
                <c:pt idx="2">
                  <c:v>Fw</c:v>
                </c:pt>
              </c:strCache>
            </c:strRef>
          </c:cat>
          <c:val>
            <c:numRef>
              <c:f>גיליון1!$C$2:$C$4</c:f>
              <c:numCache>
                <c:formatCode>General</c:formatCode>
                <c:ptCount val="3"/>
                <c:pt idx="0">
                  <c:v>3043.2879878843169</c:v>
                </c:pt>
                <c:pt idx="1">
                  <c:v>2.3517126202583314</c:v>
                </c:pt>
                <c:pt idx="2">
                  <c:v>3.3900642514228823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534-4BB8-9129-4754AA282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17160280"/>
        <c:axId val="517164544"/>
        <c:axId val="0"/>
      </c:bar3DChart>
      <c:catAx>
        <c:axId val="517160280"/>
        <c:scaling>
          <c:orientation val="maxMin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Heuristics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17164544"/>
        <c:crosses val="autoZero"/>
        <c:auto val="1"/>
        <c:lblAlgn val="ctr"/>
        <c:lblOffset val="100"/>
        <c:noMultiLvlLbl val="0"/>
      </c:catAx>
      <c:valAx>
        <c:axId val="517164544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time to solve board [sec]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17160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138313</xdr:colOff>
      <xdr:row>9</xdr:row>
      <xdr:rowOff>61553</xdr:rowOff>
    </xdr:from>
    <xdr:to>
      <xdr:col>4</xdr:col>
      <xdr:colOff>489858</xdr:colOff>
      <xdr:row>25</xdr:row>
      <xdr:rowOff>9072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15E6A8D3-5B57-46A9-9D49-E3BBEB9156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76200</xdr:colOff>
      <xdr:row>9</xdr:row>
      <xdr:rowOff>102962</xdr:rowOff>
    </xdr:from>
    <xdr:to>
      <xdr:col>16</xdr:col>
      <xdr:colOff>275316</xdr:colOff>
      <xdr:row>25</xdr:row>
      <xdr:rowOff>54430</xdr:rowOff>
    </xdr:to>
    <xdr:graphicFrame macro="">
      <xdr:nvGraphicFramePr>
        <xdr:cNvPr id="3" name="תרשים 2">
          <a:extLst>
            <a:ext uri="{FF2B5EF4-FFF2-40B4-BE49-F238E27FC236}">
              <a16:creationId xmlns:a16="http://schemas.microsoft.com/office/drawing/2014/main" id="{54308145-4E37-4710-BC6C-D941A2BD52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47</xdr:row>
      <xdr:rowOff>0</xdr:rowOff>
    </xdr:from>
    <xdr:to>
      <xdr:col>13</xdr:col>
      <xdr:colOff>659973</xdr:colOff>
      <xdr:row>62</xdr:row>
      <xdr:rowOff>128948</xdr:rowOff>
    </xdr:to>
    <xdr:graphicFrame macro="">
      <xdr:nvGraphicFramePr>
        <xdr:cNvPr id="4" name="תרשים 3">
          <a:extLst>
            <a:ext uri="{FF2B5EF4-FFF2-40B4-BE49-F238E27FC236}">
              <a16:creationId xmlns:a16="http://schemas.microsoft.com/office/drawing/2014/main" id="{75F41FA4-F62D-4FD8-BDF0-3D3B6FCB84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146050</xdr:colOff>
      <xdr:row>5</xdr:row>
      <xdr:rowOff>129134</xdr:rowOff>
    </xdr:from>
    <xdr:to>
      <xdr:col>8</xdr:col>
      <xdr:colOff>440765</xdr:colOff>
      <xdr:row>21</xdr:row>
      <xdr:rowOff>100559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FF34BE1E-D7F8-4C51-BB99-B61B48285D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569579</xdr:colOff>
      <xdr:row>5</xdr:row>
      <xdr:rowOff>88900</xdr:rowOff>
    </xdr:from>
    <xdr:to>
      <xdr:col>20</xdr:col>
      <xdr:colOff>78413</xdr:colOff>
      <xdr:row>21</xdr:row>
      <xdr:rowOff>64274</xdr:rowOff>
    </xdr:to>
    <xdr:graphicFrame macro="">
      <xdr:nvGraphicFramePr>
        <xdr:cNvPr id="3" name="תרשים 2">
          <a:extLst>
            <a:ext uri="{FF2B5EF4-FFF2-40B4-BE49-F238E27FC236}">
              <a16:creationId xmlns:a16="http://schemas.microsoft.com/office/drawing/2014/main" id="{2F410635-648E-4EE3-873C-49BEDD5829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945DF48-9B09-4FE9-B0B5-7066A343C42D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8" xr16:uid="{7A810B34-0946-4F7E-96F1-7C1BE1B3448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72E0875D-6503-49B8-A895-3D3403D28A49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9" xr16:uid="{F6021780-9D6E-45EC-B333-E37A940DF99E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7F758CF3-7147-4353-AA2F-24A81DA1DF5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1942E54-99A7-48EC-93DD-CC919CB233C7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B3857FDA-2E13-4FCB-9401-265E3BF81699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FBA29E38-2DE7-4F19-994F-1ADCB240C029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08AA8F6-1ED7-44B0-A2C9-EEB647F36269}" name="טבלה8" displayName="טבלה8" ref="A1:C21" totalsRowShown="0" headerRowDxfId="2" headerRowBorderDxfId="1" tableBorderDxfId="0">
  <autoFilter ref="A1:C21" xr:uid="{7EFCBE08-ADC1-4896-8012-EEA508D021BC}"/>
  <tableColumns count="3">
    <tableColumn id="1" xr3:uid="{AA9ACD4D-AFF2-49EE-BBBB-DB3B6FBFA75F}" name="מספר לוח"/>
    <tableColumn id="2" xr3:uid="{7C84AA2A-3B10-42E8-AA51-6E95E2131239}" name="כמות כBK"/>
    <tableColumn id="3" xr3:uid="{0F2FEBFC-E9E7-40AF-9ACF-1C887E74388F}" name="זמן פתרון בשניות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501EBA-A1E5-40FA-A260-3325F96462B0}" name="bk_arc_easy" displayName="bk_arc_easy" ref="A1:C22" tableType="queryTable" totalsRowCount="1">
  <autoFilter ref="A1:C21" xr:uid="{93B1AF3A-5E31-4A7C-AEC8-6B6A9AFFB2B3}"/>
  <tableColumns count="3">
    <tableColumn id="1" xr3:uid="{E6E9234F-D71A-4685-B94D-FECAA648C9CB}" uniqueName="1" name="מספר לוח" queryTableFieldId="1"/>
    <tableColumn id="2" xr3:uid="{864BFE2B-0217-49EC-8E74-7FC64EE02E74}" uniqueName="2" name="כמות כBK" totalsRowFunction="custom" queryTableFieldId="2">
      <totalsRowFormula>AVERAGE(bk_arc_easy[כמות כBK])</totalsRowFormula>
    </tableColumn>
    <tableColumn id="3" xr3:uid="{83210A6C-6F6D-4D66-90AE-E7C5478909ED}" uniqueName="3" name="זמן פתרון בשניות " totalsRowFunction="custom" queryTableFieldId="3">
      <totalsRowFormula>AVERAGE(bk_arc_easy[[זמן פתרון בשניות ]])</totalsRow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1729F40-6D0F-4C30-8F32-6B98C4E285D8}" name="bk_mrv_easy" displayName="bk_mrv_easy" ref="A1:C21" tableType="queryTable" totalsRowShown="0">
  <autoFilter ref="A1:C21" xr:uid="{FAA8382B-A198-4EFE-A17E-8C90E9C5B3B6}"/>
  <tableColumns count="3">
    <tableColumn id="1" xr3:uid="{899CDBFE-04A7-4F6C-A836-FB99A9552FD4}" uniqueName="1" name="Column1" queryTableFieldId="1"/>
    <tableColumn id="2" xr3:uid="{5982920F-7025-4F09-A1B9-070F5E0F7A93}" uniqueName="2" name="Column2" queryTableFieldId="2"/>
    <tableColumn id="3" xr3:uid="{01AC7828-A257-4650-822B-18E9FB8DAF8D}" uniqueName="3" name="Column3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6F8B7FB-078D-4072-B875-902776311A01}" name="bk_fw_easy" displayName="bk_fw_easy" ref="A1:C22" tableType="queryTable" totalsRowCount="1">
  <autoFilter ref="A1:C21" xr:uid="{165965E0-BF39-436D-A7E4-53ED1B85A71C}"/>
  <tableColumns count="3">
    <tableColumn id="1" xr3:uid="{954A6ED0-C019-43F3-8B21-179122D7FA31}" uniqueName="1" name="מספר לוח" queryTableFieldId="1"/>
    <tableColumn id="2" xr3:uid="{B1CD6B65-0EDD-4651-8C8C-60A9A5A968EB}" uniqueName="2" name="כמות כBK" totalsRowFunction="custom" queryTableFieldId="2">
      <totalsRowFormula>AVERAGE(bk_fw_easy[כמות כBK])</totalsRowFormula>
    </tableColumn>
    <tableColumn id="3" xr3:uid="{30044225-5508-4355-BDF1-4F22F11CBBB6}" uniqueName="3" name="זמן פתרון בשניות " totalsRowFunction="custom" queryTableFieldId="3">
      <totalsRowFormula>AVERAGE(bk_fw_easy[[זמן פתרון בשניות ]])</totalsRow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4E38C12-1028-40C8-A763-4C9CF7A513FB}" name="Mrv" displayName="Mrv" ref="A1:C22" tableType="queryTable" totalsRowCount="1">
  <autoFilter ref="A1:C21" xr:uid="{9815D5E8-283C-4F1D-9D21-D977C341D84F}"/>
  <tableColumns count="3">
    <tableColumn id="1" xr3:uid="{774B35F4-17FE-4523-A4EC-72D232B708BF}" uniqueName="1" name="מספר לוח" queryTableFieldId="1"/>
    <tableColumn id="2" xr3:uid="{918F21F8-8489-4E4F-9633-201C919E31A9}" uniqueName="2" name="כמות כBK" totalsRowFunction="custom" queryTableFieldId="2">
      <totalsRowFormula>AVERAGE(Mrv[כמות כBK])</totalsRowFormula>
    </tableColumn>
    <tableColumn id="3" xr3:uid="{BEB33135-2D33-475A-9265-9BDB8EB359D1}" uniqueName="3" name="זמן פתרון בשניות " totalsRowFunction="custom" queryTableFieldId="3">
      <totalsRowFormula>AVERAGE(Mrv[[זמן פתרון בשניות ]])</totalsRow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9DC03E2-AB2A-4DEC-844D-46E94E6976D1}" name="bk_arc_mrv_easy" displayName="bk_arc_mrv_easy" ref="A1:C22" tableType="queryTable" totalsRowCount="1">
  <autoFilter ref="A1:C21" xr:uid="{0AE536CC-6030-41F1-A593-3F50CF6F44FF}"/>
  <tableColumns count="3">
    <tableColumn id="1" xr3:uid="{D3E727BC-AC20-4627-B871-AB36C686BBBC}" uniqueName="1" name="מספר לוח" queryTableFieldId="1"/>
    <tableColumn id="2" xr3:uid="{B2C897A5-89AF-404B-968F-490A6EC8ECB7}" uniqueName="2" name="כמות כBK" totalsRowFunction="custom" queryTableFieldId="2">
      <totalsRowFormula>AVERAGE(bk_arc_mrv_easy[כמות כBK])</totalsRowFormula>
    </tableColumn>
    <tableColumn id="3" xr3:uid="{6D2BC963-9E60-4860-81F9-3F1F9563373D}" uniqueName="3" name="זמן פתרון בשניות " totalsRowFunction="custom" queryTableFieldId="3">
      <totalsRowFormula>AVERAGE(bk_arc_mrv_easy[[זמן פתרון בשניות ]])</totalsRowFormula>
    </tableColumn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8C1E06-6086-4C89-BC6D-20A078678D05}" name="bk_arc_fw_easy" displayName="bk_arc_fw_easy" ref="A1:C22" tableType="queryTable" totalsRowCount="1">
  <autoFilter ref="A1:C21" xr:uid="{5B4D7E30-1395-41E5-A05B-0EE1AE74051A}"/>
  <tableColumns count="3">
    <tableColumn id="1" xr3:uid="{F3BDEB72-2B96-44DD-83C7-C4E7F913DEF1}" uniqueName="1" name="מספר לוח" queryTableFieldId="1"/>
    <tableColumn id="2" xr3:uid="{EF4E467C-B17F-40FF-9D7B-288020AC8B7F}" uniqueName="2" name="כמות כBK" totalsRowFunction="custom" queryTableFieldId="2">
      <totalsRowFormula>AVERAGE(bk_arc_fw_easy[כמות כBK])</totalsRowFormula>
    </tableColumn>
    <tableColumn id="3" xr3:uid="{3EC81959-5E43-43FA-87DE-57CCDD1BAF56}" uniqueName="3" name="זמן פתרון בשניות " totalsRowFunction="custom" queryTableFieldId="3">
      <totalsRowFormula>AVERAGE(bk_arc_fw_easy[[זמן פתרון בשניות ]])</totalsRowFormula>
    </tableColumn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CB365DD-2DFE-4485-A5E1-94247B28537F}" name="bk_fw_mrv_easy" displayName="bk_fw_mrv_easy" ref="A1:C22" tableType="queryTable" totalsRowCount="1">
  <autoFilter ref="A1:C21" xr:uid="{1F4407E2-F410-4A93-991C-98A4CE071B46}"/>
  <tableColumns count="3">
    <tableColumn id="1" xr3:uid="{1E5B45E6-A9CB-4A62-BD40-68756DB43154}" uniqueName="1" name="מספר לוח" queryTableFieldId="1"/>
    <tableColumn id="2" xr3:uid="{D1C1D1CE-996F-4C6D-8F32-8BB725F271D3}" uniqueName="2" name="כמות כBK" totalsRowFunction="custom" queryTableFieldId="2">
      <totalsRowFormula>AVERAGE(bk_fw_mrv_easy[כמות כBK])</totalsRowFormula>
    </tableColumn>
    <tableColumn id="3" xr3:uid="{C735D545-91FF-4424-A620-737EF6E7B7C6}" uniqueName="3" name="זמן פתרון בשניות " totalsRowFunction="custom" queryTableFieldId="3">
      <totalsRowFormula>AVERAGE(bk_fw_mrv_easy[[זמן פתרון בשניות ]])</totalsRowFormula>
    </tableColumn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B1641E-5B8E-4A8E-A7DB-7F460AE558D6}" name="bk_arc_fw_mrv_easy" displayName="bk_arc_fw_mrv_easy" ref="A1:C22" tableType="queryTable" totalsRowCount="1">
  <autoFilter ref="A1:C21" xr:uid="{1BF349B3-7A32-4BE4-B8DA-358111D6356F}"/>
  <tableColumns count="3">
    <tableColumn id="1" xr3:uid="{A9DBB4DE-70EF-41D1-9AEF-D1566E40D416}" uniqueName="1" name="מספר לוח" queryTableFieldId="1"/>
    <tableColumn id="2" xr3:uid="{13B679D9-56A7-4A8D-9FF9-7A2834EDFD8E}" uniqueName="2" name="כמות כBK" totalsRowFunction="custom" queryTableFieldId="2">
      <totalsRowFormula>AVERAGE(bk_arc_fw_mrv_easy[כמות כBK])</totalsRowFormula>
    </tableColumn>
    <tableColumn id="3" xr3:uid="{A7EA51DA-68EB-46E8-9592-49D0B1C55056}" uniqueName="3" name="זמן פתרון בשניות " totalsRowFunction="custom" queryTableFieldId="3">
      <totalsRowFormula>AVERAGE(bk_arc_fw_mrv_easy[[זמן פתרון בשניות ]])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076C6-75A6-422C-8B13-F1FBA6110EF4}">
  <sheetPr>
    <tabColor theme="2"/>
  </sheetPr>
  <dimension ref="A1:C22"/>
  <sheetViews>
    <sheetView rightToLeft="1" topLeftCell="A4" zoomScale="130" zoomScaleNormal="130" workbookViewId="0">
      <selection activeCell="B7" sqref="B7"/>
    </sheetView>
  </sheetViews>
  <sheetFormatPr defaultRowHeight="14" x14ac:dyDescent="0.3"/>
  <cols>
    <col min="1" max="1" width="10" customWidth="1"/>
    <col min="2" max="2" width="14.1640625" customWidth="1"/>
    <col min="3" max="3" width="16.5" customWidth="1"/>
    <col min="14" max="14" width="58.1640625" customWidth="1"/>
  </cols>
  <sheetData>
    <row r="1" spans="1:3" x14ac:dyDescent="0.3">
      <c r="A1" s="11" t="s">
        <v>2</v>
      </c>
      <c r="B1" s="12" t="s">
        <v>0</v>
      </c>
      <c r="C1" s="13" t="s">
        <v>1</v>
      </c>
    </row>
    <row r="2" spans="1:3" x14ac:dyDescent="0.3">
      <c r="A2">
        <v>1</v>
      </c>
      <c r="B2">
        <v>997469</v>
      </c>
      <c r="C2">
        <v>135.15948486328099</v>
      </c>
    </row>
    <row r="3" spans="1:3" x14ac:dyDescent="0.3">
      <c r="A3">
        <v>2</v>
      </c>
      <c r="B3">
        <v>17795438</v>
      </c>
      <c r="C3">
        <v>2353.1550736427298</v>
      </c>
    </row>
    <row r="4" spans="1:3" x14ac:dyDescent="0.3">
      <c r="A4">
        <v>3</v>
      </c>
      <c r="B4">
        <v>94139868</v>
      </c>
      <c r="C4">
        <v>12774.5676760673</v>
      </c>
    </row>
    <row r="5" spans="1:3" x14ac:dyDescent="0.3">
      <c r="A5">
        <v>4</v>
      </c>
      <c r="B5">
        <v>1261058</v>
      </c>
      <c r="C5">
        <v>161.534021615982</v>
      </c>
    </row>
    <row r="6" spans="1:3" x14ac:dyDescent="0.3">
      <c r="A6">
        <v>5</v>
      </c>
      <c r="B6">
        <v>195554</v>
      </c>
      <c r="C6">
        <v>24.898606777191102</v>
      </c>
    </row>
    <row r="7" spans="1:3" x14ac:dyDescent="0.3">
      <c r="A7">
        <v>6</v>
      </c>
      <c r="B7">
        <v>100000000</v>
      </c>
      <c r="C7">
        <v>2500</v>
      </c>
    </row>
    <row r="8" spans="1:3" x14ac:dyDescent="0.3">
      <c r="A8">
        <v>7</v>
      </c>
      <c r="B8">
        <v>56894805</v>
      </c>
      <c r="C8">
        <v>7467.2186236381503</v>
      </c>
    </row>
    <row r="9" spans="1:3" x14ac:dyDescent="0.3">
      <c r="A9">
        <v>8</v>
      </c>
      <c r="B9">
        <v>59244</v>
      </c>
      <c r="C9">
        <v>6.9853258132934499</v>
      </c>
    </row>
    <row r="10" spans="1:3" x14ac:dyDescent="0.3">
      <c r="A10">
        <v>9</v>
      </c>
      <c r="B10">
        <v>100000000</v>
      </c>
      <c r="C10">
        <v>2500</v>
      </c>
    </row>
    <row r="11" spans="1:3" x14ac:dyDescent="0.3">
      <c r="A11">
        <v>10</v>
      </c>
      <c r="B11">
        <v>48700435</v>
      </c>
      <c r="C11">
        <v>7204.2679195403998</v>
      </c>
    </row>
    <row r="12" spans="1:3" x14ac:dyDescent="0.3">
      <c r="A12">
        <v>11</v>
      </c>
      <c r="B12">
        <v>100000000</v>
      </c>
      <c r="C12">
        <v>2500</v>
      </c>
    </row>
    <row r="13" spans="1:3" x14ac:dyDescent="0.3">
      <c r="A13">
        <v>12</v>
      </c>
      <c r="B13">
        <v>40942451</v>
      </c>
      <c r="C13">
        <v>5792.2728931903803</v>
      </c>
    </row>
    <row r="14" spans="1:3" x14ac:dyDescent="0.3">
      <c r="A14">
        <v>13</v>
      </c>
      <c r="B14">
        <v>100000000</v>
      </c>
      <c r="C14">
        <v>2500</v>
      </c>
    </row>
    <row r="15" spans="1:3" x14ac:dyDescent="0.3">
      <c r="A15">
        <v>14</v>
      </c>
      <c r="B15">
        <v>100000000</v>
      </c>
      <c r="C15">
        <v>2500</v>
      </c>
    </row>
    <row r="16" spans="1:3" x14ac:dyDescent="0.3">
      <c r="A16">
        <v>15</v>
      </c>
      <c r="B16">
        <v>8274881</v>
      </c>
      <c r="C16">
        <v>986.39583349226996</v>
      </c>
    </row>
    <row r="17" spans="1:3" x14ac:dyDescent="0.3">
      <c r="A17">
        <v>16</v>
      </c>
      <c r="B17">
        <v>54244</v>
      </c>
      <c r="C17">
        <v>6.4589387893676697</v>
      </c>
    </row>
    <row r="18" spans="1:3" x14ac:dyDescent="0.3">
      <c r="A18">
        <v>17</v>
      </c>
      <c r="B18">
        <v>56766</v>
      </c>
      <c r="C18">
        <v>6.7549683817000004</v>
      </c>
    </row>
    <row r="19" spans="1:3" x14ac:dyDescent="0.3">
      <c r="A19">
        <v>18</v>
      </c>
      <c r="B19">
        <v>32682826</v>
      </c>
      <c r="C19">
        <v>3959.2911388873999</v>
      </c>
    </row>
    <row r="20" spans="1:3" x14ac:dyDescent="0.3">
      <c r="A20">
        <v>19</v>
      </c>
      <c r="B20">
        <v>1172441</v>
      </c>
      <c r="C20">
        <v>138.34914565086299</v>
      </c>
    </row>
    <row r="21" spans="1:3" x14ac:dyDescent="0.3">
      <c r="A21">
        <v>20</v>
      </c>
      <c r="B21">
        <v>51639404</v>
      </c>
      <c r="C21">
        <v>7348.4501073360398</v>
      </c>
    </row>
    <row r="22" spans="1:3" x14ac:dyDescent="0.3">
      <c r="B22">
        <f>AVERAGE(B2:B21)</f>
        <v>42743344.200000003</v>
      </c>
      <c r="C22">
        <f>AVERAGE(C2:C21)</f>
        <v>3043.2879878843169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40EBB-7B64-410E-9679-339F4E477D2B}">
  <sheetPr>
    <tabColor theme="2"/>
  </sheetPr>
  <dimension ref="A1:C22"/>
  <sheetViews>
    <sheetView rightToLeft="1" workbookViewId="0">
      <selection sqref="A1:C1"/>
    </sheetView>
  </sheetViews>
  <sheetFormatPr defaultRowHeight="14" x14ac:dyDescent="0.3"/>
  <cols>
    <col min="1" max="1" width="13.5" customWidth="1"/>
    <col min="2" max="2" width="10.75" bestFit="1" customWidth="1"/>
    <col min="3" max="3" width="17.2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>
        <v>0</v>
      </c>
      <c r="C2">
        <v>6.3861608505249023E-2</v>
      </c>
    </row>
    <row r="3" spans="1:3" x14ac:dyDescent="0.3">
      <c r="A3">
        <v>2</v>
      </c>
      <c r="B3">
        <v>270</v>
      </c>
      <c r="C3">
        <v>9.0757369995117188E-2</v>
      </c>
    </row>
    <row r="4" spans="1:3" x14ac:dyDescent="0.3">
      <c r="A4">
        <v>3</v>
      </c>
      <c r="B4">
        <v>3239</v>
      </c>
      <c r="C4">
        <v>0.44580912590026855</v>
      </c>
    </row>
    <row r="5" spans="1:3" x14ac:dyDescent="0.3">
      <c r="A5">
        <v>4</v>
      </c>
      <c r="B5">
        <v>439</v>
      </c>
      <c r="C5">
        <v>0.11568975448608398</v>
      </c>
    </row>
    <row r="6" spans="1:3" x14ac:dyDescent="0.3">
      <c r="A6">
        <v>5</v>
      </c>
      <c r="B6">
        <v>0</v>
      </c>
      <c r="C6">
        <v>5.1863431930541992E-2</v>
      </c>
    </row>
    <row r="7" spans="1:3" x14ac:dyDescent="0.3">
      <c r="A7">
        <v>6</v>
      </c>
      <c r="B7">
        <v>89706</v>
      </c>
      <c r="C7">
        <v>10.852973699569702</v>
      </c>
    </row>
    <row r="8" spans="1:3" x14ac:dyDescent="0.3">
      <c r="A8">
        <v>7</v>
      </c>
      <c r="B8">
        <v>3879</v>
      </c>
      <c r="C8">
        <v>0.50764203071594238</v>
      </c>
    </row>
    <row r="9" spans="1:3" x14ac:dyDescent="0.3">
      <c r="A9">
        <v>8</v>
      </c>
      <c r="B9">
        <v>0</v>
      </c>
      <c r="C9">
        <v>5.0864219665527344E-2</v>
      </c>
    </row>
    <row r="10" spans="1:3" x14ac:dyDescent="0.3">
      <c r="A10">
        <v>9</v>
      </c>
      <c r="B10">
        <v>164756</v>
      </c>
      <c r="C10">
        <v>20.173019886016846</v>
      </c>
    </row>
    <row r="11" spans="1:3" x14ac:dyDescent="0.3">
      <c r="A11">
        <v>10</v>
      </c>
      <c r="B11">
        <v>7770</v>
      </c>
      <c r="C11">
        <v>0.99637055397033691</v>
      </c>
    </row>
    <row r="12" spans="1:3" x14ac:dyDescent="0.3">
      <c r="A12">
        <v>11</v>
      </c>
      <c r="B12">
        <v>12200</v>
      </c>
      <c r="C12">
        <v>1.504974365234375</v>
      </c>
    </row>
    <row r="13" spans="1:3" x14ac:dyDescent="0.3">
      <c r="A13">
        <v>12</v>
      </c>
      <c r="B13">
        <v>0</v>
      </c>
      <c r="C13">
        <v>6.2833786010742188E-2</v>
      </c>
    </row>
    <row r="14" spans="1:3" x14ac:dyDescent="0.3">
      <c r="A14">
        <v>13</v>
      </c>
      <c r="B14">
        <v>3527</v>
      </c>
      <c r="C14">
        <v>0.47372651100158691</v>
      </c>
    </row>
    <row r="15" spans="1:3" x14ac:dyDescent="0.3">
      <c r="A15">
        <v>14</v>
      </c>
      <c r="B15">
        <v>90762</v>
      </c>
      <c r="C15">
        <v>11.179108142852783</v>
      </c>
    </row>
    <row r="16" spans="1:3" x14ac:dyDescent="0.3">
      <c r="A16">
        <v>15</v>
      </c>
      <c r="B16">
        <v>20</v>
      </c>
      <c r="C16">
        <v>7.1775197982788086E-2</v>
      </c>
    </row>
    <row r="17" spans="1:3" x14ac:dyDescent="0.3">
      <c r="A17">
        <v>16</v>
      </c>
      <c r="B17">
        <v>0</v>
      </c>
      <c r="C17">
        <v>5.1861286163330078E-2</v>
      </c>
    </row>
    <row r="18" spans="1:3" x14ac:dyDescent="0.3">
      <c r="A18">
        <v>17</v>
      </c>
      <c r="B18">
        <v>0</v>
      </c>
      <c r="C18">
        <v>5.1894187927246094E-2</v>
      </c>
    </row>
    <row r="19" spans="1:3" x14ac:dyDescent="0.3">
      <c r="A19">
        <v>18</v>
      </c>
      <c r="B19">
        <v>993</v>
      </c>
      <c r="C19">
        <v>0.17253899574279785</v>
      </c>
    </row>
    <row r="20" spans="1:3" x14ac:dyDescent="0.3">
      <c r="A20">
        <v>19</v>
      </c>
      <c r="B20">
        <v>0</v>
      </c>
      <c r="C20">
        <v>5.7841062545776367E-2</v>
      </c>
    </row>
    <row r="21" spans="1:3" x14ac:dyDescent="0.3">
      <c r="A21">
        <v>20</v>
      </c>
      <c r="B21">
        <v>0</v>
      </c>
      <c r="C21">
        <v>5.8847188949584961E-2</v>
      </c>
    </row>
    <row r="22" spans="1:3" x14ac:dyDescent="0.3">
      <c r="B22">
        <f>AVERAGE(bk_arc_easy[כמות כBK])</f>
        <v>18878.05</v>
      </c>
      <c r="C22">
        <f>AVERAGE(bk_arc_easy[[זמן פתרון בשניות ]])</f>
        <v>2.3517126202583314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87663-F763-4E47-8E01-9EDD08468655}">
  <sheetPr>
    <tabColor theme="2"/>
  </sheetPr>
  <dimension ref="A1:C21"/>
  <sheetViews>
    <sheetView rightToLeft="1" workbookViewId="0">
      <selection activeCell="C2" sqref="C2:C21"/>
    </sheetView>
  </sheetViews>
  <sheetFormatPr defaultRowHeight="14" x14ac:dyDescent="0.3"/>
  <cols>
    <col min="1" max="2" width="10.4140625" bestFit="1" customWidth="1"/>
    <col min="3" max="3" width="11.75" bestFit="1" customWidth="1"/>
  </cols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>
        <v>1</v>
      </c>
      <c r="B2">
        <v>151</v>
      </c>
      <c r="C2">
        <v>3.4905910491943359E-2</v>
      </c>
    </row>
    <row r="3" spans="1:3" x14ac:dyDescent="0.3">
      <c r="A3">
        <v>2</v>
      </c>
      <c r="B3">
        <v>243</v>
      </c>
      <c r="C3">
        <v>4.7872066497802734E-2</v>
      </c>
    </row>
    <row r="4" spans="1:3" x14ac:dyDescent="0.3">
      <c r="A4">
        <v>3</v>
      </c>
      <c r="B4">
        <v>18969</v>
      </c>
      <c r="C4">
        <v>2.9631266593933105</v>
      </c>
    </row>
    <row r="5" spans="1:3" x14ac:dyDescent="0.3">
      <c r="A5">
        <v>4</v>
      </c>
      <c r="B5">
        <v>1631</v>
      </c>
      <c r="C5">
        <v>0.30119681358337402</v>
      </c>
    </row>
    <row r="6" spans="1:3" x14ac:dyDescent="0.3">
      <c r="A6">
        <v>5</v>
      </c>
      <c r="B6">
        <v>31</v>
      </c>
      <c r="C6">
        <v>2.1910429000854492E-2</v>
      </c>
    </row>
    <row r="7" spans="1:3" x14ac:dyDescent="0.3">
      <c r="A7">
        <v>6</v>
      </c>
      <c r="B7">
        <v>78154</v>
      </c>
      <c r="C7">
        <v>12.661602020263672</v>
      </c>
    </row>
    <row r="8" spans="1:3" x14ac:dyDescent="0.3">
      <c r="A8">
        <v>7</v>
      </c>
      <c r="B8">
        <v>3502</v>
      </c>
      <c r="C8">
        <v>0.5525209903717041</v>
      </c>
    </row>
    <row r="9" spans="1:3" x14ac:dyDescent="0.3">
      <c r="A9">
        <v>8</v>
      </c>
      <c r="B9">
        <v>25</v>
      </c>
      <c r="C9">
        <v>1.5962600708007813E-2</v>
      </c>
    </row>
    <row r="10" spans="1:3" x14ac:dyDescent="0.3">
      <c r="A10">
        <v>9</v>
      </c>
      <c r="B10">
        <v>144535</v>
      </c>
      <c r="C10">
        <v>24.387073755264282</v>
      </c>
    </row>
    <row r="11" spans="1:3" x14ac:dyDescent="0.3">
      <c r="A11">
        <v>10</v>
      </c>
      <c r="B11">
        <v>5274</v>
      </c>
      <c r="C11">
        <v>0.83380770683288574</v>
      </c>
    </row>
    <row r="12" spans="1:3" x14ac:dyDescent="0.3">
      <c r="A12">
        <v>11</v>
      </c>
      <c r="B12">
        <v>18612</v>
      </c>
      <c r="C12">
        <v>3.0787537097930908</v>
      </c>
    </row>
    <row r="13" spans="1:3" x14ac:dyDescent="0.3">
      <c r="A13">
        <v>12</v>
      </c>
      <c r="B13">
        <v>1018</v>
      </c>
      <c r="C13">
        <v>0.18251204490661621</v>
      </c>
    </row>
    <row r="14" spans="1:3" x14ac:dyDescent="0.3">
      <c r="A14">
        <v>13</v>
      </c>
      <c r="B14">
        <v>243044</v>
      </c>
      <c r="C14">
        <v>40.227696418762207</v>
      </c>
    </row>
    <row r="15" spans="1:3" x14ac:dyDescent="0.3">
      <c r="A15">
        <v>14</v>
      </c>
      <c r="B15">
        <v>75229</v>
      </c>
      <c r="C15">
        <v>12.571431875228882</v>
      </c>
    </row>
    <row r="16" spans="1:3" x14ac:dyDescent="0.3">
      <c r="A16">
        <v>15</v>
      </c>
      <c r="B16">
        <v>4933</v>
      </c>
      <c r="C16">
        <v>0.84377503395080566</v>
      </c>
    </row>
    <row r="17" spans="1:3" x14ac:dyDescent="0.3">
      <c r="A17">
        <v>16</v>
      </c>
      <c r="B17">
        <v>25</v>
      </c>
      <c r="C17">
        <v>1.4967441558837891E-2</v>
      </c>
    </row>
    <row r="18" spans="1:3" x14ac:dyDescent="0.3">
      <c r="A18">
        <v>17</v>
      </c>
      <c r="B18">
        <v>12</v>
      </c>
      <c r="C18">
        <v>1.3954877853393555E-2</v>
      </c>
    </row>
    <row r="19" spans="1:3" x14ac:dyDescent="0.3">
      <c r="A19">
        <v>18</v>
      </c>
      <c r="B19">
        <v>1767</v>
      </c>
      <c r="C19">
        <v>0.35303092002868652</v>
      </c>
    </row>
    <row r="20" spans="1:3" x14ac:dyDescent="0.3">
      <c r="A20">
        <v>19</v>
      </c>
      <c r="B20">
        <v>510</v>
      </c>
      <c r="C20">
        <v>0.10475349426269531</v>
      </c>
    </row>
    <row r="21" spans="1:3" x14ac:dyDescent="0.3">
      <c r="A21">
        <v>20</v>
      </c>
      <c r="B21">
        <v>1775</v>
      </c>
      <c r="C21">
        <v>0.29218697547912598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27C6C-3524-4392-95C6-117BCE47EA0F}">
  <sheetPr>
    <tabColor theme="2"/>
  </sheetPr>
  <dimension ref="A1:C22"/>
  <sheetViews>
    <sheetView rightToLeft="1" zoomScale="85" zoomScaleNormal="85" workbookViewId="0">
      <selection activeCell="B25" sqref="B25"/>
    </sheetView>
  </sheetViews>
  <sheetFormatPr defaultRowHeight="14" x14ac:dyDescent="0.3"/>
  <cols>
    <col min="1" max="2" width="10.75" bestFit="1" customWidth="1"/>
    <col min="3" max="3" width="11.8320312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>
        <v>321</v>
      </c>
      <c r="C2">
        <v>2.9946565628051758E-2</v>
      </c>
    </row>
    <row r="3" spans="1:3" x14ac:dyDescent="0.3">
      <c r="A3">
        <v>2</v>
      </c>
      <c r="B3">
        <v>656</v>
      </c>
      <c r="C3">
        <v>6.080937385559082E-2</v>
      </c>
    </row>
    <row r="4" spans="1:3" x14ac:dyDescent="0.3">
      <c r="A4">
        <v>3</v>
      </c>
      <c r="B4">
        <v>25087</v>
      </c>
      <c r="C4">
        <v>2.0355691909790039</v>
      </c>
    </row>
    <row r="5" spans="1:3" x14ac:dyDescent="0.3">
      <c r="A5">
        <v>4</v>
      </c>
      <c r="B5">
        <v>2879</v>
      </c>
      <c r="C5">
        <v>0.23041319847106934</v>
      </c>
    </row>
    <row r="6" spans="1:3" x14ac:dyDescent="0.3">
      <c r="A6">
        <v>5</v>
      </c>
      <c r="B6">
        <v>101</v>
      </c>
      <c r="C6">
        <v>1.6928911209106445E-2</v>
      </c>
    </row>
    <row r="7" spans="1:3" x14ac:dyDescent="0.3">
      <c r="A7">
        <v>6</v>
      </c>
      <c r="B7">
        <v>75686</v>
      </c>
      <c r="C7">
        <v>5.316840648651123</v>
      </c>
    </row>
    <row r="8" spans="1:3" x14ac:dyDescent="0.3">
      <c r="A8">
        <v>7</v>
      </c>
      <c r="B8">
        <v>8988</v>
      </c>
      <c r="C8">
        <v>0.58341646194458008</v>
      </c>
    </row>
    <row r="9" spans="1:3" x14ac:dyDescent="0.3">
      <c r="A9">
        <v>8</v>
      </c>
      <c r="B9">
        <v>107</v>
      </c>
      <c r="C9">
        <v>1.9944906234741211E-2</v>
      </c>
    </row>
    <row r="10" spans="1:3" x14ac:dyDescent="0.3">
      <c r="A10">
        <v>9</v>
      </c>
      <c r="B10">
        <v>139304</v>
      </c>
      <c r="C10">
        <v>10.98469352722168</v>
      </c>
    </row>
    <row r="11" spans="1:3" x14ac:dyDescent="0.3">
      <c r="A11">
        <v>10</v>
      </c>
      <c r="B11">
        <v>9123</v>
      </c>
      <c r="C11">
        <v>0.69215154647827148</v>
      </c>
    </row>
    <row r="12" spans="1:3" x14ac:dyDescent="0.3">
      <c r="A12">
        <v>11</v>
      </c>
      <c r="B12">
        <v>38626</v>
      </c>
      <c r="C12">
        <v>2.743903636932373</v>
      </c>
    </row>
    <row r="13" spans="1:3" x14ac:dyDescent="0.3">
      <c r="A13">
        <v>12</v>
      </c>
      <c r="B13">
        <v>1961</v>
      </c>
      <c r="C13">
        <v>0.13562870025634766</v>
      </c>
    </row>
    <row r="14" spans="1:3" x14ac:dyDescent="0.3">
      <c r="A14">
        <v>13</v>
      </c>
      <c r="B14">
        <v>601307</v>
      </c>
      <c r="C14">
        <v>34.930803060531616</v>
      </c>
    </row>
    <row r="15" spans="1:3" x14ac:dyDescent="0.3">
      <c r="A15">
        <v>14</v>
      </c>
      <c r="B15">
        <v>130324</v>
      </c>
      <c r="C15">
        <v>7.9607582092285156</v>
      </c>
    </row>
    <row r="16" spans="1:3" x14ac:dyDescent="0.3">
      <c r="A16">
        <v>15</v>
      </c>
      <c r="B16">
        <v>17758</v>
      </c>
      <c r="C16">
        <v>1.2416872978210449</v>
      </c>
    </row>
    <row r="17" spans="1:3" x14ac:dyDescent="0.3">
      <c r="A17">
        <v>16</v>
      </c>
      <c r="B17">
        <v>106</v>
      </c>
      <c r="C17">
        <v>1.5962362289428711E-2</v>
      </c>
    </row>
    <row r="18" spans="1:3" x14ac:dyDescent="0.3">
      <c r="A18">
        <v>17</v>
      </c>
      <c r="B18">
        <v>64</v>
      </c>
      <c r="C18">
        <v>1.2978315353393555E-2</v>
      </c>
    </row>
    <row r="19" spans="1:3" x14ac:dyDescent="0.3">
      <c r="A19">
        <v>18</v>
      </c>
      <c r="B19">
        <v>5681</v>
      </c>
      <c r="C19">
        <v>0.36198973655700684</v>
      </c>
    </row>
    <row r="20" spans="1:3" x14ac:dyDescent="0.3">
      <c r="A20">
        <v>19</v>
      </c>
      <c r="B20">
        <v>1449</v>
      </c>
      <c r="C20">
        <v>0.1107029914855957</v>
      </c>
    </row>
    <row r="21" spans="1:3" x14ac:dyDescent="0.3">
      <c r="A21">
        <v>20</v>
      </c>
      <c r="B21">
        <v>5398</v>
      </c>
      <c r="C21">
        <v>0.31615638732910156</v>
      </c>
    </row>
    <row r="22" spans="1:3" x14ac:dyDescent="0.3">
      <c r="B22">
        <f>AVERAGE(bk_fw_easy[כמות כBK])</f>
        <v>53246.3</v>
      </c>
      <c r="C22">
        <f>AVERAGE(bk_fw_easy[[זמן פתרון בשניות ]])</f>
        <v>3.3900642514228823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C9FC5-E09B-4A04-875F-FFF7B047C7E1}">
  <sheetPr>
    <tabColor theme="2"/>
  </sheetPr>
  <dimension ref="A1:C22"/>
  <sheetViews>
    <sheetView rightToLeft="1" topLeftCell="A7" workbookViewId="0">
      <selection activeCell="D25" sqref="D25"/>
    </sheetView>
  </sheetViews>
  <sheetFormatPr defaultRowHeight="14" x14ac:dyDescent="0.3"/>
  <cols>
    <col min="1" max="2" width="10.75" bestFit="1" customWidth="1"/>
    <col min="3" max="3" width="11.8320312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>
        <v>151</v>
      </c>
      <c r="C2">
        <v>3.4905910491943359E-2</v>
      </c>
    </row>
    <row r="3" spans="1:3" x14ac:dyDescent="0.3">
      <c r="A3">
        <v>2</v>
      </c>
      <c r="B3">
        <v>243</v>
      </c>
      <c r="C3">
        <v>4.7872066497802734E-2</v>
      </c>
    </row>
    <row r="4" spans="1:3" x14ac:dyDescent="0.3">
      <c r="A4">
        <v>3</v>
      </c>
      <c r="B4">
        <v>18969</v>
      </c>
      <c r="C4">
        <v>2.9631266593933105</v>
      </c>
    </row>
    <row r="5" spans="1:3" x14ac:dyDescent="0.3">
      <c r="A5">
        <v>4</v>
      </c>
      <c r="B5">
        <v>1631</v>
      </c>
      <c r="C5">
        <v>0.30119681358337402</v>
      </c>
    </row>
    <row r="6" spans="1:3" x14ac:dyDescent="0.3">
      <c r="A6">
        <v>5</v>
      </c>
      <c r="B6">
        <v>31</v>
      </c>
      <c r="C6">
        <v>2.1910429000854492E-2</v>
      </c>
    </row>
    <row r="7" spans="1:3" x14ac:dyDescent="0.3">
      <c r="A7">
        <v>6</v>
      </c>
      <c r="B7">
        <v>78154</v>
      </c>
      <c r="C7">
        <v>12.661602020263672</v>
      </c>
    </row>
    <row r="8" spans="1:3" x14ac:dyDescent="0.3">
      <c r="A8">
        <v>7</v>
      </c>
      <c r="B8">
        <v>3502</v>
      </c>
      <c r="C8">
        <v>0.5525209903717041</v>
      </c>
    </row>
    <row r="9" spans="1:3" x14ac:dyDescent="0.3">
      <c r="A9">
        <v>8</v>
      </c>
      <c r="B9">
        <v>25</v>
      </c>
      <c r="C9">
        <v>1.5962600708007813E-2</v>
      </c>
    </row>
    <row r="10" spans="1:3" x14ac:dyDescent="0.3">
      <c r="A10">
        <v>9</v>
      </c>
      <c r="B10">
        <v>144535</v>
      </c>
      <c r="C10">
        <v>24.387073755264282</v>
      </c>
    </row>
    <row r="11" spans="1:3" x14ac:dyDescent="0.3">
      <c r="A11">
        <v>10</v>
      </c>
      <c r="B11">
        <v>5274</v>
      </c>
      <c r="C11">
        <v>0.83380770683288574</v>
      </c>
    </row>
    <row r="12" spans="1:3" x14ac:dyDescent="0.3">
      <c r="A12">
        <v>11</v>
      </c>
      <c r="B12">
        <v>18612</v>
      </c>
      <c r="C12">
        <v>3.0787537097930908</v>
      </c>
    </row>
    <row r="13" spans="1:3" x14ac:dyDescent="0.3">
      <c r="A13">
        <v>12</v>
      </c>
      <c r="B13">
        <v>1018</v>
      </c>
      <c r="C13">
        <v>0.18251204490661621</v>
      </c>
    </row>
    <row r="14" spans="1:3" x14ac:dyDescent="0.3">
      <c r="A14">
        <v>13</v>
      </c>
      <c r="B14">
        <v>243044</v>
      </c>
      <c r="C14">
        <v>40.227696418762207</v>
      </c>
    </row>
    <row r="15" spans="1:3" x14ac:dyDescent="0.3">
      <c r="A15">
        <v>14</v>
      </c>
      <c r="B15">
        <v>75229</v>
      </c>
      <c r="C15">
        <v>12.571431875228882</v>
      </c>
    </row>
    <row r="16" spans="1:3" x14ac:dyDescent="0.3">
      <c r="A16">
        <v>15</v>
      </c>
      <c r="B16">
        <v>4933</v>
      </c>
      <c r="C16">
        <v>0.84377503395080566</v>
      </c>
    </row>
    <row r="17" spans="1:3" x14ac:dyDescent="0.3">
      <c r="A17">
        <v>16</v>
      </c>
      <c r="B17">
        <v>25</v>
      </c>
      <c r="C17">
        <v>1.4967441558837891E-2</v>
      </c>
    </row>
    <row r="18" spans="1:3" x14ac:dyDescent="0.3">
      <c r="A18">
        <v>17</v>
      </c>
      <c r="B18">
        <v>12</v>
      </c>
      <c r="C18">
        <v>1.3954877853393555E-2</v>
      </c>
    </row>
    <row r="19" spans="1:3" x14ac:dyDescent="0.3">
      <c r="A19">
        <v>18</v>
      </c>
      <c r="B19">
        <v>1767</v>
      </c>
      <c r="C19">
        <v>0.35303092002868652</v>
      </c>
    </row>
    <row r="20" spans="1:3" x14ac:dyDescent="0.3">
      <c r="A20">
        <v>19</v>
      </c>
      <c r="B20">
        <v>510</v>
      </c>
      <c r="C20">
        <v>0.10475349426269531</v>
      </c>
    </row>
    <row r="21" spans="1:3" x14ac:dyDescent="0.3">
      <c r="A21">
        <v>20</v>
      </c>
      <c r="B21">
        <v>1775</v>
      </c>
      <c r="C21">
        <v>0.29218697547912598</v>
      </c>
    </row>
    <row r="22" spans="1:3" x14ac:dyDescent="0.3">
      <c r="B22">
        <f>AVERAGE(Mrv[כמות כBK])</f>
        <v>29972</v>
      </c>
      <c r="C22">
        <f>AVERAGE(Mrv[[זמן פתרון בשניות ]])</f>
        <v>4.9751520872116091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87134-1451-4B0F-A382-315B302B4AC8}">
  <sheetPr>
    <tabColor theme="2"/>
  </sheetPr>
  <dimension ref="A1:C22"/>
  <sheetViews>
    <sheetView rightToLeft="1" workbookViewId="0">
      <selection activeCell="J38" sqref="J38"/>
    </sheetView>
  </sheetViews>
  <sheetFormatPr defaultRowHeight="14" x14ac:dyDescent="0.3"/>
  <cols>
    <col min="1" max="2" width="10.75" bestFit="1" customWidth="1"/>
    <col min="3" max="3" width="11.8320312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>
        <v>0</v>
      </c>
      <c r="C2">
        <v>5.9847831726074219E-2</v>
      </c>
    </row>
    <row r="3" spans="1:3" x14ac:dyDescent="0.3">
      <c r="A3">
        <v>2</v>
      </c>
      <c r="B3">
        <v>1780</v>
      </c>
      <c r="C3">
        <v>0.30518507957458496</v>
      </c>
    </row>
    <row r="4" spans="1:3" x14ac:dyDescent="0.3">
      <c r="A4">
        <v>3</v>
      </c>
      <c r="B4">
        <v>7574</v>
      </c>
      <c r="C4">
        <v>1.1090340614318848</v>
      </c>
    </row>
    <row r="5" spans="1:3" x14ac:dyDescent="0.3">
      <c r="A5">
        <v>4</v>
      </c>
      <c r="B5">
        <v>133</v>
      </c>
      <c r="C5">
        <v>7.6795101165771484E-2</v>
      </c>
    </row>
    <row r="6" spans="1:3" x14ac:dyDescent="0.3">
      <c r="A6">
        <v>5</v>
      </c>
      <c r="B6">
        <v>0</v>
      </c>
      <c r="C6">
        <v>5.1862001419067383E-2</v>
      </c>
    </row>
    <row r="7" spans="1:3" x14ac:dyDescent="0.3">
      <c r="A7">
        <v>6</v>
      </c>
      <c r="B7">
        <v>183366</v>
      </c>
      <c r="C7">
        <v>25.661373853683472</v>
      </c>
    </row>
    <row r="8" spans="1:3" x14ac:dyDescent="0.3">
      <c r="A8">
        <v>7</v>
      </c>
      <c r="B8">
        <v>10322</v>
      </c>
      <c r="C8">
        <v>1.5298771858215332</v>
      </c>
    </row>
    <row r="9" spans="1:3" x14ac:dyDescent="0.3">
      <c r="A9">
        <v>8</v>
      </c>
      <c r="B9">
        <v>0</v>
      </c>
      <c r="C9">
        <v>5.0896406173706055E-2</v>
      </c>
    </row>
    <row r="10" spans="1:3" x14ac:dyDescent="0.3">
      <c r="A10">
        <v>9</v>
      </c>
      <c r="B10">
        <v>21480</v>
      </c>
      <c r="C10">
        <v>3.019923210144043</v>
      </c>
    </row>
    <row r="11" spans="1:3" x14ac:dyDescent="0.3">
      <c r="A11">
        <v>10</v>
      </c>
      <c r="B11">
        <v>99133</v>
      </c>
      <c r="C11">
        <v>13.946702718734741</v>
      </c>
    </row>
    <row r="12" spans="1:3" x14ac:dyDescent="0.3">
      <c r="A12">
        <v>11</v>
      </c>
      <c r="B12">
        <v>279</v>
      </c>
      <c r="C12">
        <v>9.674382209777832E-2</v>
      </c>
    </row>
    <row r="13" spans="1:3" x14ac:dyDescent="0.3">
      <c r="A13">
        <v>12</v>
      </c>
      <c r="B13">
        <v>0</v>
      </c>
      <c r="C13">
        <v>5.9833765029907227E-2</v>
      </c>
    </row>
    <row r="14" spans="1:3" x14ac:dyDescent="0.3">
      <c r="A14">
        <v>13</v>
      </c>
      <c r="B14">
        <v>5213</v>
      </c>
      <c r="C14">
        <v>0.77493190765380859</v>
      </c>
    </row>
    <row r="15" spans="1:3" x14ac:dyDescent="0.3">
      <c r="A15">
        <v>14</v>
      </c>
      <c r="B15">
        <v>179</v>
      </c>
      <c r="C15">
        <v>9.8738193511962891E-2</v>
      </c>
    </row>
    <row r="16" spans="1:3" x14ac:dyDescent="0.3">
      <c r="A16">
        <v>15</v>
      </c>
      <c r="B16">
        <v>169</v>
      </c>
      <c r="C16">
        <v>9.1752290725708008E-2</v>
      </c>
    </row>
    <row r="17" spans="1:3" x14ac:dyDescent="0.3">
      <c r="A17">
        <v>16</v>
      </c>
      <c r="B17">
        <v>0</v>
      </c>
      <c r="C17">
        <v>5.2858352661132813E-2</v>
      </c>
    </row>
    <row r="18" spans="1:3" x14ac:dyDescent="0.3">
      <c r="A18">
        <v>17</v>
      </c>
      <c r="B18">
        <v>0</v>
      </c>
      <c r="C18">
        <v>5.1861286163330078E-2</v>
      </c>
    </row>
    <row r="19" spans="1:3" x14ac:dyDescent="0.3">
      <c r="A19">
        <v>18</v>
      </c>
      <c r="B19">
        <v>495</v>
      </c>
      <c r="C19">
        <v>0.12566518783569336</v>
      </c>
    </row>
    <row r="20" spans="1:3" x14ac:dyDescent="0.3">
      <c r="A20">
        <v>19</v>
      </c>
      <c r="B20">
        <v>0</v>
      </c>
      <c r="C20">
        <v>6.2830924987792969E-2</v>
      </c>
    </row>
    <row r="21" spans="1:3" x14ac:dyDescent="0.3">
      <c r="A21">
        <v>20</v>
      </c>
      <c r="B21">
        <v>0</v>
      </c>
      <c r="C21">
        <v>5.781245231628418E-2</v>
      </c>
    </row>
    <row r="22" spans="1:3" x14ac:dyDescent="0.3">
      <c r="B22">
        <f>AVERAGE(bk_arc_mrv_easy[כמות כBK])</f>
        <v>16506.150000000001</v>
      </c>
      <c r="C22">
        <f>AVERAGE(bk_arc_mrv_easy[[זמן פתרון בשניות ]])</f>
        <v>2.3642262816429138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CCC66-7060-4AFA-AFB0-C067F5F19932}">
  <sheetPr>
    <tabColor theme="2"/>
  </sheetPr>
  <dimension ref="A1:C22"/>
  <sheetViews>
    <sheetView rightToLeft="1" topLeftCell="A7" workbookViewId="0">
      <selection activeCell="C26" sqref="C26"/>
    </sheetView>
  </sheetViews>
  <sheetFormatPr defaultRowHeight="14" x14ac:dyDescent="0.3"/>
  <cols>
    <col min="1" max="2" width="10.75" bestFit="1" customWidth="1"/>
    <col min="3" max="3" width="11.8320312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>
        <v>0</v>
      </c>
      <c r="C2">
        <v>5.7844400405883789E-2</v>
      </c>
    </row>
    <row r="3" spans="1:3" x14ac:dyDescent="0.3">
      <c r="A3">
        <v>2</v>
      </c>
      <c r="B3">
        <v>1</v>
      </c>
      <c r="C3">
        <v>5.8842182159423828E-2</v>
      </c>
    </row>
    <row r="4" spans="1:3" x14ac:dyDescent="0.3">
      <c r="A4">
        <v>3</v>
      </c>
      <c r="B4">
        <v>54</v>
      </c>
      <c r="C4">
        <v>7.7825307846069336E-2</v>
      </c>
    </row>
    <row r="5" spans="1:3" x14ac:dyDescent="0.3">
      <c r="A5">
        <v>4</v>
      </c>
      <c r="B5">
        <v>9</v>
      </c>
      <c r="C5">
        <v>6.0834407806396484E-2</v>
      </c>
    </row>
    <row r="6" spans="1:3" x14ac:dyDescent="0.3">
      <c r="A6">
        <v>5</v>
      </c>
      <c r="B6">
        <v>0</v>
      </c>
      <c r="C6">
        <v>5.2862405776977539E-2</v>
      </c>
    </row>
    <row r="7" spans="1:3" x14ac:dyDescent="0.3">
      <c r="A7">
        <v>6</v>
      </c>
      <c r="B7">
        <v>173</v>
      </c>
      <c r="C7">
        <v>9.2751741409301758E-2</v>
      </c>
    </row>
    <row r="8" spans="1:3" x14ac:dyDescent="0.3">
      <c r="A8">
        <v>7</v>
      </c>
      <c r="B8">
        <v>2</v>
      </c>
      <c r="C8">
        <v>7.4801445007324219E-2</v>
      </c>
    </row>
    <row r="9" spans="1:3" x14ac:dyDescent="0.3">
      <c r="A9">
        <v>8</v>
      </c>
      <c r="B9">
        <v>0</v>
      </c>
      <c r="C9">
        <v>6.9779396057128906E-2</v>
      </c>
    </row>
    <row r="10" spans="1:3" x14ac:dyDescent="0.3">
      <c r="A10">
        <v>9</v>
      </c>
      <c r="B10">
        <v>356</v>
      </c>
      <c r="C10">
        <v>0.10973930358886719</v>
      </c>
    </row>
    <row r="11" spans="1:3" x14ac:dyDescent="0.3">
      <c r="A11">
        <v>10</v>
      </c>
      <c r="B11">
        <v>65</v>
      </c>
      <c r="C11">
        <v>8.87298583984375E-2</v>
      </c>
    </row>
    <row r="12" spans="1:3" x14ac:dyDescent="0.3">
      <c r="A12">
        <v>11</v>
      </c>
      <c r="B12">
        <v>86</v>
      </c>
      <c r="C12">
        <v>0.1107025146484375</v>
      </c>
    </row>
    <row r="13" spans="1:3" x14ac:dyDescent="0.3">
      <c r="A13">
        <v>12</v>
      </c>
      <c r="B13">
        <v>0</v>
      </c>
      <c r="C13">
        <v>9.6754550933837891E-2</v>
      </c>
    </row>
    <row r="14" spans="1:3" x14ac:dyDescent="0.3">
      <c r="A14">
        <v>13</v>
      </c>
      <c r="B14">
        <v>3</v>
      </c>
      <c r="C14">
        <v>9.6731185913085938E-2</v>
      </c>
    </row>
    <row r="15" spans="1:3" x14ac:dyDescent="0.3">
      <c r="A15">
        <v>14</v>
      </c>
      <c r="B15">
        <v>410</v>
      </c>
      <c r="C15">
        <v>0.17453432083129883</v>
      </c>
    </row>
    <row r="16" spans="1:3" x14ac:dyDescent="0.3">
      <c r="A16">
        <v>15</v>
      </c>
      <c r="B16">
        <v>0</v>
      </c>
      <c r="C16">
        <v>0.11369109153747559</v>
      </c>
    </row>
    <row r="17" spans="1:3" x14ac:dyDescent="0.3">
      <c r="A17">
        <v>16</v>
      </c>
      <c r="B17">
        <v>0</v>
      </c>
      <c r="C17">
        <v>5.2886724472045898E-2</v>
      </c>
    </row>
    <row r="18" spans="1:3" x14ac:dyDescent="0.3">
      <c r="A18">
        <v>17</v>
      </c>
      <c r="B18">
        <v>0</v>
      </c>
      <c r="C18">
        <v>6.3801765441894531E-2</v>
      </c>
    </row>
    <row r="19" spans="1:3" x14ac:dyDescent="0.3">
      <c r="A19">
        <v>18</v>
      </c>
      <c r="B19">
        <v>8</v>
      </c>
      <c r="C19">
        <v>6.5825223922729492E-2</v>
      </c>
    </row>
    <row r="20" spans="1:3" x14ac:dyDescent="0.3">
      <c r="A20">
        <v>19</v>
      </c>
      <c r="B20">
        <v>0</v>
      </c>
      <c r="C20">
        <v>6.9811820983886719E-2</v>
      </c>
    </row>
    <row r="21" spans="1:3" x14ac:dyDescent="0.3">
      <c r="A21">
        <v>20</v>
      </c>
      <c r="B21">
        <v>0</v>
      </c>
      <c r="C21">
        <v>6.4858436584472656E-2</v>
      </c>
    </row>
    <row r="22" spans="1:3" x14ac:dyDescent="0.3">
      <c r="B22">
        <f>AVERAGE(bk_arc_fw_easy[כמות כBK])</f>
        <v>58.35</v>
      </c>
      <c r="C22">
        <f>AVERAGE(bk_arc_fw_easy[[זמן פתרון בשניות ]])</f>
        <v>8.2680404186248779E-2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BB242-4DB4-4770-9543-C9FF4E180FE3}">
  <sheetPr>
    <tabColor theme="2"/>
  </sheetPr>
  <dimension ref="A1:C22"/>
  <sheetViews>
    <sheetView rightToLeft="1" zoomScale="130" zoomScaleNormal="130" workbookViewId="0">
      <selection activeCell="J38" sqref="J38"/>
    </sheetView>
  </sheetViews>
  <sheetFormatPr defaultRowHeight="14" x14ac:dyDescent="0.3"/>
  <cols>
    <col min="1" max="2" width="10.75" bestFit="1" customWidth="1"/>
    <col min="3" max="3" width="11.8320312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>
        <v>0</v>
      </c>
      <c r="C2">
        <v>1.2996435165405273E-2</v>
      </c>
    </row>
    <row r="3" spans="1:3" x14ac:dyDescent="0.3">
      <c r="A3">
        <v>2</v>
      </c>
      <c r="B3">
        <v>1</v>
      </c>
      <c r="C3">
        <v>1.2966156005859375E-2</v>
      </c>
    </row>
    <row r="4" spans="1:3" x14ac:dyDescent="0.3">
      <c r="A4">
        <v>3</v>
      </c>
      <c r="B4">
        <v>20</v>
      </c>
      <c r="C4">
        <v>1.4960289001464844E-2</v>
      </c>
    </row>
    <row r="5" spans="1:3" x14ac:dyDescent="0.3">
      <c r="A5">
        <v>4</v>
      </c>
      <c r="B5">
        <v>1</v>
      </c>
      <c r="C5">
        <v>1.1967658996582031E-2</v>
      </c>
    </row>
    <row r="6" spans="1:3" x14ac:dyDescent="0.3">
      <c r="A6">
        <v>5</v>
      </c>
      <c r="B6">
        <v>0</v>
      </c>
      <c r="C6">
        <v>1.2960195541381836E-2</v>
      </c>
    </row>
    <row r="7" spans="1:3" x14ac:dyDescent="0.3">
      <c r="A7">
        <v>6</v>
      </c>
      <c r="B7">
        <v>92</v>
      </c>
      <c r="C7">
        <v>2.3935079574584961E-2</v>
      </c>
    </row>
    <row r="8" spans="1:3" x14ac:dyDescent="0.3">
      <c r="A8">
        <v>7</v>
      </c>
      <c r="B8">
        <v>2</v>
      </c>
      <c r="C8">
        <v>1.2973546981811523E-2</v>
      </c>
    </row>
    <row r="9" spans="1:3" x14ac:dyDescent="0.3">
      <c r="A9">
        <v>8</v>
      </c>
      <c r="B9">
        <v>0</v>
      </c>
      <c r="C9">
        <v>1.2961864471435547E-2</v>
      </c>
    </row>
    <row r="10" spans="1:3" x14ac:dyDescent="0.3">
      <c r="A10">
        <v>9</v>
      </c>
      <c r="B10">
        <v>154</v>
      </c>
      <c r="C10">
        <v>2.9920101165771484E-2</v>
      </c>
    </row>
    <row r="11" spans="1:3" x14ac:dyDescent="0.3">
      <c r="A11">
        <v>10</v>
      </c>
      <c r="B11">
        <v>62</v>
      </c>
      <c r="C11">
        <v>2.3936748504638672E-2</v>
      </c>
    </row>
    <row r="12" spans="1:3" x14ac:dyDescent="0.3">
      <c r="A12">
        <v>11</v>
      </c>
      <c r="B12">
        <v>1</v>
      </c>
      <c r="C12">
        <v>1.2964725494384766E-2</v>
      </c>
    </row>
    <row r="13" spans="1:3" x14ac:dyDescent="0.3">
      <c r="A13">
        <v>12</v>
      </c>
      <c r="B13">
        <v>0</v>
      </c>
      <c r="C13">
        <v>1.1962652206420898E-2</v>
      </c>
    </row>
    <row r="14" spans="1:3" x14ac:dyDescent="0.3">
      <c r="A14">
        <v>13</v>
      </c>
      <c r="B14">
        <v>10</v>
      </c>
      <c r="C14">
        <v>1.3968706130981445E-2</v>
      </c>
    </row>
    <row r="15" spans="1:3" x14ac:dyDescent="0.3">
      <c r="A15">
        <v>14</v>
      </c>
      <c r="B15">
        <v>51</v>
      </c>
      <c r="C15">
        <v>1.7953634262084961E-2</v>
      </c>
    </row>
    <row r="16" spans="1:3" x14ac:dyDescent="0.3">
      <c r="A16">
        <v>15</v>
      </c>
      <c r="B16">
        <v>1</v>
      </c>
      <c r="C16">
        <v>1.2962818145751953E-2</v>
      </c>
    </row>
    <row r="17" spans="1:3" x14ac:dyDescent="0.3">
      <c r="A17">
        <v>16</v>
      </c>
      <c r="B17">
        <v>0</v>
      </c>
      <c r="C17">
        <v>1.2965679168701172E-2</v>
      </c>
    </row>
    <row r="18" spans="1:3" x14ac:dyDescent="0.3">
      <c r="A18">
        <v>17</v>
      </c>
      <c r="B18">
        <v>0</v>
      </c>
      <c r="C18">
        <v>1.2965202331542969E-2</v>
      </c>
    </row>
    <row r="19" spans="1:3" x14ac:dyDescent="0.3">
      <c r="A19">
        <v>18</v>
      </c>
      <c r="B19">
        <v>13</v>
      </c>
      <c r="C19">
        <v>1.2966156005859375E-2</v>
      </c>
    </row>
    <row r="20" spans="1:3" x14ac:dyDescent="0.3">
      <c r="A20">
        <v>19</v>
      </c>
      <c r="B20">
        <v>0</v>
      </c>
      <c r="C20">
        <v>1.2964725494384766E-2</v>
      </c>
    </row>
    <row r="21" spans="1:3" x14ac:dyDescent="0.3">
      <c r="A21">
        <v>20</v>
      </c>
      <c r="B21">
        <v>0</v>
      </c>
      <c r="C21">
        <v>1.2965917587280273E-2</v>
      </c>
    </row>
    <row r="22" spans="1:3" x14ac:dyDescent="0.3">
      <c r="B22">
        <f>AVERAGE(bk_fw_mrv_easy[כמות כBK])</f>
        <v>20.399999999999999</v>
      </c>
      <c r="C22">
        <f>AVERAGE(bk_fw_mrv_easy[[זמן פתרון בשניות ]])</f>
        <v>1.5210914611816406E-2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DA26D-7B5B-41A7-881E-3F119697F950}">
  <sheetPr>
    <tabColor theme="2"/>
  </sheetPr>
  <dimension ref="A1:C22"/>
  <sheetViews>
    <sheetView rightToLeft="1" workbookViewId="0">
      <selection activeCell="K28" sqref="K28"/>
    </sheetView>
  </sheetViews>
  <sheetFormatPr defaultRowHeight="14" x14ac:dyDescent="0.3"/>
  <cols>
    <col min="1" max="2" width="10.75" bestFit="1" customWidth="1"/>
    <col min="3" max="3" width="11.8320312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>
        <v>0</v>
      </c>
      <c r="C2">
        <v>5.9869766235351563E-2</v>
      </c>
    </row>
    <row r="3" spans="1:3" x14ac:dyDescent="0.3">
      <c r="A3">
        <v>2</v>
      </c>
      <c r="B3">
        <v>1</v>
      </c>
      <c r="C3">
        <v>6.2800884246826172E-2</v>
      </c>
    </row>
    <row r="4" spans="1:3" x14ac:dyDescent="0.3">
      <c r="A4">
        <v>3</v>
      </c>
      <c r="B4">
        <v>20</v>
      </c>
      <c r="C4">
        <v>6.685328483581543E-2</v>
      </c>
    </row>
    <row r="5" spans="1:3" x14ac:dyDescent="0.3">
      <c r="A5">
        <v>4</v>
      </c>
      <c r="B5">
        <v>1</v>
      </c>
      <c r="C5">
        <v>6.9779872894287109E-2</v>
      </c>
    </row>
    <row r="6" spans="1:3" x14ac:dyDescent="0.3">
      <c r="A6">
        <v>5</v>
      </c>
      <c r="B6">
        <v>0</v>
      </c>
      <c r="C6">
        <v>6.1835289001464844E-2</v>
      </c>
    </row>
    <row r="7" spans="1:3" x14ac:dyDescent="0.3">
      <c r="A7">
        <v>6</v>
      </c>
      <c r="B7">
        <v>92</v>
      </c>
      <c r="C7">
        <v>7.9785823822021484E-2</v>
      </c>
    </row>
    <row r="8" spans="1:3" x14ac:dyDescent="0.3">
      <c r="A8">
        <v>7</v>
      </c>
      <c r="B8">
        <v>2</v>
      </c>
      <c r="C8">
        <v>6.5824031829833984E-2</v>
      </c>
    </row>
    <row r="9" spans="1:3" x14ac:dyDescent="0.3">
      <c r="A9">
        <v>8</v>
      </c>
      <c r="B9">
        <v>0</v>
      </c>
      <c r="C9">
        <v>5.7846307754516602E-2</v>
      </c>
    </row>
    <row r="10" spans="1:3" x14ac:dyDescent="0.3">
      <c r="A10">
        <v>9</v>
      </c>
      <c r="B10">
        <v>154</v>
      </c>
      <c r="C10">
        <v>9.1755151748657227E-2</v>
      </c>
    </row>
    <row r="11" spans="1:3" x14ac:dyDescent="0.3">
      <c r="A11">
        <v>10</v>
      </c>
      <c r="B11">
        <v>62</v>
      </c>
      <c r="C11">
        <v>7.5796365737915039E-2</v>
      </c>
    </row>
    <row r="12" spans="1:3" x14ac:dyDescent="0.3">
      <c r="A12">
        <v>11</v>
      </c>
      <c r="B12">
        <v>1</v>
      </c>
      <c r="C12">
        <v>7.3803186416625977E-2</v>
      </c>
    </row>
    <row r="13" spans="1:3" x14ac:dyDescent="0.3">
      <c r="A13">
        <v>12</v>
      </c>
      <c r="B13">
        <v>0</v>
      </c>
      <c r="C13">
        <v>6.7819595336914063E-2</v>
      </c>
    </row>
    <row r="14" spans="1:3" x14ac:dyDescent="0.3">
      <c r="A14">
        <v>13</v>
      </c>
      <c r="B14">
        <v>10</v>
      </c>
      <c r="C14">
        <v>7.582855224609375E-2</v>
      </c>
    </row>
    <row r="15" spans="1:3" x14ac:dyDescent="0.3">
      <c r="A15">
        <v>14</v>
      </c>
      <c r="B15">
        <v>51</v>
      </c>
      <c r="C15">
        <v>7.377314567565918E-2</v>
      </c>
    </row>
    <row r="16" spans="1:3" x14ac:dyDescent="0.3">
      <c r="A16">
        <v>15</v>
      </c>
      <c r="B16">
        <v>1</v>
      </c>
      <c r="C16">
        <v>7.8819990158081055E-2</v>
      </c>
    </row>
    <row r="17" spans="1:3" x14ac:dyDescent="0.3">
      <c r="A17">
        <v>16</v>
      </c>
      <c r="B17">
        <v>0</v>
      </c>
      <c r="C17">
        <v>6.981205940246582E-2</v>
      </c>
    </row>
    <row r="18" spans="1:3" x14ac:dyDescent="0.3">
      <c r="A18">
        <v>17</v>
      </c>
      <c r="B18">
        <v>0</v>
      </c>
      <c r="C18">
        <v>5.7848930358886719E-2</v>
      </c>
    </row>
    <row r="19" spans="1:3" x14ac:dyDescent="0.3">
      <c r="A19">
        <v>18</v>
      </c>
      <c r="B19">
        <v>13</v>
      </c>
      <c r="C19">
        <v>7.2801589965820313E-2</v>
      </c>
    </row>
    <row r="20" spans="1:3" x14ac:dyDescent="0.3">
      <c r="A20">
        <v>19</v>
      </c>
      <c r="B20">
        <v>0</v>
      </c>
      <c r="C20">
        <v>6.4793825149536133E-2</v>
      </c>
    </row>
    <row r="21" spans="1:3" x14ac:dyDescent="0.3">
      <c r="A21">
        <v>20</v>
      </c>
      <c r="B21">
        <v>0</v>
      </c>
      <c r="C21">
        <v>5.8842658996582031E-2</v>
      </c>
    </row>
    <row r="22" spans="1:3" x14ac:dyDescent="0.3">
      <c r="B22">
        <f>AVERAGE(bk_arc_fw_mrv_easy[כמות כBK])</f>
        <v>20.399999999999999</v>
      </c>
      <c r="C22">
        <f>AVERAGE(bk_arc_fw_mrv_easy[[זמן פתרון בשניות ]])</f>
        <v>6.931451559066773E-2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EA0D9-FBC7-4EE3-8E97-B5338CA73EE4}">
  <sheetPr>
    <tabColor theme="2"/>
  </sheetPr>
  <dimension ref="A1:M32"/>
  <sheetViews>
    <sheetView rightToLeft="1" tabSelected="1" zoomScale="115" zoomScaleNormal="115" workbookViewId="0">
      <selection activeCell="A7" sqref="A7:A9"/>
    </sheetView>
  </sheetViews>
  <sheetFormatPr defaultRowHeight="14" x14ac:dyDescent="0.3"/>
  <cols>
    <col min="1" max="1" width="27.33203125" customWidth="1"/>
    <col min="2" max="3" width="23.08203125" customWidth="1"/>
  </cols>
  <sheetData>
    <row r="1" spans="1:3" x14ac:dyDescent="0.3">
      <c r="A1" s="5" t="s">
        <v>6</v>
      </c>
      <c r="B1" s="6" t="s">
        <v>5</v>
      </c>
      <c r="C1" s="7" t="s">
        <v>4</v>
      </c>
    </row>
    <row r="2" spans="1:3" x14ac:dyDescent="0.3">
      <c r="A2" s="3" t="s">
        <v>3</v>
      </c>
      <c r="B2" s="2">
        <f>Bk!B22</f>
        <v>42743344.200000003</v>
      </c>
      <c r="C2" s="8">
        <f>Bk!C22</f>
        <v>3043.2879878843169</v>
      </c>
    </row>
    <row r="3" spans="1:3" x14ac:dyDescent="0.3">
      <c r="A3" s="3" t="str" cm="1">
        <f t="array" aca="1" ref="A3" ca="1">MID(CELL("filename",bk_arc_easy[[#Headers],[מספר לוח]]),FIND("]",CELL("filename",A1))+1,255)</f>
        <v>Arc</v>
      </c>
      <c r="B3" s="2">
        <f>bk_arc_easy[[#Totals],[כמות כBK]]</f>
        <v>18878.05</v>
      </c>
      <c r="C3" s="8">
        <f>bk_arc_easy[[#Totals],[זמן פתרון בשניות ]]</f>
        <v>2.3517126202583314</v>
      </c>
    </row>
    <row r="4" spans="1:3" x14ac:dyDescent="0.3">
      <c r="A4" s="3" t="s">
        <v>12</v>
      </c>
      <c r="B4" s="2">
        <f>bk_fw_easy[[#Totals],[כמות כBK]]</f>
        <v>53246.3</v>
      </c>
      <c r="C4" s="8">
        <f>bk_fw_easy[[#Totals],[זמן פתרון בשניות ]]</f>
        <v>3.3900642514228823</v>
      </c>
    </row>
    <row r="5" spans="1:3" x14ac:dyDescent="0.3">
      <c r="A5" s="3" t="str" cm="1">
        <f t="array" aca="1" ref="A5" ca="1">MID(CELL("filename",Mrv!C11),FIND("]",CELL("filename",A2))+1,255)</f>
        <v>Mrv</v>
      </c>
      <c r="B5" s="2">
        <f>Mrv[[#Totals],[כמות כBK]]</f>
        <v>29972</v>
      </c>
      <c r="C5" s="2">
        <f>Mrv[[#Totals],[זמן פתרון בשניות ]]</f>
        <v>4.9751520872116091</v>
      </c>
    </row>
    <row r="6" spans="1:3" x14ac:dyDescent="0.3">
      <c r="A6" s="3" t="str" cm="1">
        <f t="array" aca="1" ref="A6" ca="1">MID(CELL("filename",bk_arc_mrv_easy[[#Headers],[מספר לוח]]),FIND("]",CELL("filename",A1))+1,255)</f>
        <v>Arc+Mrv</v>
      </c>
      <c r="B6" s="2">
        <f>bk_arc_mrv_easy[[#Totals],[כמות כBK]]</f>
        <v>16506.150000000001</v>
      </c>
      <c r="C6" s="8">
        <f>bk_arc_mrv_easy[[#Totals],[זמן פתרון בשניות ]]</f>
        <v>2.3642262816429138</v>
      </c>
    </row>
    <row r="7" spans="1:3" x14ac:dyDescent="0.3">
      <c r="A7" s="3" t="s">
        <v>13</v>
      </c>
      <c r="B7" s="2">
        <f>bk_arc_fw_easy[[#Totals],[כמות כBK]]</f>
        <v>58.35</v>
      </c>
      <c r="C7" s="8">
        <f>bk_arc_fw_easy[[#Totals],[זמן פתרון בשניות ]]</f>
        <v>8.2680404186248779E-2</v>
      </c>
    </row>
    <row r="8" spans="1:3" x14ac:dyDescent="0.3">
      <c r="A8" s="3" t="s">
        <v>15</v>
      </c>
      <c r="B8" s="2">
        <f>bk_fw_mrv_easy[[#Totals],[כמות כBK]]</f>
        <v>20.399999999999999</v>
      </c>
      <c r="C8" s="8">
        <f>bk_fw_mrv_easy[[#Totals],[זמן פתרון בשניות ]]</f>
        <v>1.5210914611816406E-2</v>
      </c>
    </row>
    <row r="9" spans="1:3" ht="14.5" thickBot="1" x14ac:dyDescent="0.35">
      <c r="A9" s="4" t="s">
        <v>14</v>
      </c>
      <c r="B9" s="9">
        <f>bk_arc_fw_mrv_easy[[#Totals],[כמות כBK]]</f>
        <v>20.399999999999999</v>
      </c>
      <c r="C9" s="10">
        <f>bk_arc_fw_mrv_easy[[#Totals],[זמן פתרון בשניות ]]</f>
        <v>6.931451559066773E-2</v>
      </c>
    </row>
    <row r="10" spans="1:3" x14ac:dyDescent="0.3">
      <c r="A10" s="1"/>
    </row>
    <row r="11" spans="1:3" x14ac:dyDescent="0.3">
      <c r="A11" s="1"/>
    </row>
    <row r="28" spans="2:13" x14ac:dyDescent="0.3">
      <c r="B28" s="14" t="s">
        <v>10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spans="2:13" x14ac:dyDescent="0.3"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</row>
    <row r="30" spans="2:13" x14ac:dyDescent="0.3"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</row>
    <row r="31" spans="2:13" x14ac:dyDescent="0.3"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</row>
    <row r="32" spans="2:13" x14ac:dyDescent="0.3"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</row>
  </sheetData>
  <mergeCells count="1">
    <mergeCell ref="B28:M32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E20C3-EDAB-4D21-91EC-564668963B11}">
  <dimension ref="A1:C4"/>
  <sheetViews>
    <sheetView rightToLeft="1" zoomScale="85" zoomScaleNormal="85" workbookViewId="0">
      <selection activeCell="I18" sqref="I18"/>
    </sheetView>
  </sheetViews>
  <sheetFormatPr defaultRowHeight="14" x14ac:dyDescent="0.3"/>
  <cols>
    <col min="1" max="1" width="14.25" customWidth="1"/>
    <col min="2" max="2" width="24.4140625" customWidth="1"/>
    <col min="3" max="3" width="23.25" customWidth="1"/>
  </cols>
  <sheetData>
    <row r="1" spans="1:3" x14ac:dyDescent="0.3">
      <c r="A1" s="5" t="s">
        <v>6</v>
      </c>
      <c r="B1" s="6" t="s">
        <v>11</v>
      </c>
      <c r="C1" s="7" t="s">
        <v>4</v>
      </c>
    </row>
    <row r="2" spans="1:3" x14ac:dyDescent="0.3">
      <c r="A2" s="3" t="s">
        <v>3</v>
      </c>
      <c r="B2" s="2">
        <f>Bk!B22</f>
        <v>42743344.200000003</v>
      </c>
      <c r="C2" s="8">
        <f>Bk!C22</f>
        <v>3043.2879878843169</v>
      </c>
    </row>
    <row r="3" spans="1:3" x14ac:dyDescent="0.3">
      <c r="A3" s="3" t="str" cm="1">
        <f t="array" aca="1" ref="A3" ca="1">MID(CELL("filename",bk_arc_easy[[#Headers],[מספר לוח]]),FIND("]",CELL("filename",A1))+1,255)</f>
        <v>Arc</v>
      </c>
      <c r="B3" s="2">
        <f>bk_arc_easy[[#Totals],[כמות כBK]]</f>
        <v>18878.05</v>
      </c>
      <c r="C3" s="8">
        <f>bk_arc_easy[[#Totals],[זמן פתרון בשניות ]]</f>
        <v>2.3517126202583314</v>
      </c>
    </row>
    <row r="4" spans="1:3" x14ac:dyDescent="0.3">
      <c r="A4" s="3" t="str" cm="1">
        <f t="array" aca="1" ref="A4" ca="1">MID(CELL("filename",bk_fw_easy[[#Headers],[מספר לוח]]),FIND("]",CELL("filename",A1))+1,255)</f>
        <v>Fw</v>
      </c>
      <c r="B4" s="2">
        <f>bk_fw_easy[[#Totals],[כמות כBK]]</f>
        <v>53246.3</v>
      </c>
      <c r="C4" s="8">
        <f>bk_fw_easy[[#Totals],[זמן פתרון בשניות ]]</f>
        <v>3.3900642514228823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B4A5C2-FF07-4EBF-9873-2E8EA94CDB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11</vt:i4>
      </vt:variant>
    </vt:vector>
  </HeadingPairs>
  <TitlesOfParts>
    <vt:vector size="11" baseType="lpstr">
      <vt:lpstr>Bk</vt:lpstr>
      <vt:lpstr>Arc</vt:lpstr>
      <vt:lpstr>bk_mrv_easy</vt:lpstr>
      <vt:lpstr>Fw</vt:lpstr>
      <vt:lpstr>Mrv</vt:lpstr>
      <vt:lpstr>Arc+Mrv</vt:lpstr>
      <vt:lpstr>Arc+Fw</vt:lpstr>
      <vt:lpstr>Fw+Mrv</vt:lpstr>
      <vt:lpstr>Arc+Fw+Mrv</vt:lpstr>
      <vt:lpstr>eays_boards</vt:lpstr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 pozner</dc:creator>
  <cp:lastModifiedBy>shon pozner</cp:lastModifiedBy>
  <dcterms:created xsi:type="dcterms:W3CDTF">2021-01-18T10:05:22Z</dcterms:created>
  <dcterms:modified xsi:type="dcterms:W3CDTF">2021-02-02T20:40:48Z</dcterms:modified>
</cp:coreProperties>
</file>