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n pozner\Desktop\אופטימיזציה\hard\"/>
    </mc:Choice>
  </mc:AlternateContent>
  <xr:revisionPtr revIDLastSave="0" documentId="13_ncr:1_{38D18780-4ACC-4A6B-B22F-8FD8B147E0CD}" xr6:coauthVersionLast="46" xr6:coauthVersionMax="46" xr10:uidLastSave="{00000000-0000-0000-0000-000000000000}"/>
  <bookViews>
    <workbookView minimized="1" xWindow="1900" yWindow="1900" windowWidth="14400" windowHeight="7360" activeTab="4" xr2:uid="{A604E89E-8F19-4D8D-B8DD-464524095475}"/>
  </bookViews>
  <sheets>
    <sheet name="Arc+Mrv" sheetId="4" r:id="rId1"/>
    <sheet name="Arc+Fw" sheetId="2" r:id="rId2"/>
    <sheet name="Fw+Mrv" sheetId="5" r:id="rId3"/>
    <sheet name="Arc+Fw+Mrv" sheetId="3" r:id="rId4"/>
    <sheet name="hard_boards" sheetId="6" r:id="rId5"/>
  </sheets>
  <definedNames>
    <definedName name="ExternalData_1" localSheetId="1" hidden="1">'Arc+Fw'!$A$1:$C$11</definedName>
    <definedName name="ExternalData_2" localSheetId="3" hidden="1">'Arc+Fw+Mrv'!$A$1:$C$11</definedName>
    <definedName name="ExternalData_3" localSheetId="0" hidden="1">'Arc+Mrv'!$A$1:$C$11</definedName>
    <definedName name="ExternalData_4" localSheetId="2" hidden="1">'Fw+Mrv'!$A$1:$C$11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C2" i="6"/>
  <c r="C3" i="6"/>
  <c r="C4" i="6"/>
  <c r="C5" i="6"/>
  <c r="B5" i="6"/>
  <c r="B4" i="6"/>
  <c r="B3" i="6"/>
  <c r="B2" i="6"/>
  <c r="C12" i="2"/>
  <c r="B12" i="2"/>
  <c r="C12" i="3"/>
  <c r="B12" i="3"/>
  <c r="C12" i="4"/>
  <c r="B12" i="4"/>
  <c r="C12" i="5"/>
  <c r="B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AB3B3-2278-40D2-B50A-23F5C09D3B07}" keepAlive="1" name="שאילתה - bk_arc_fw_hard" description="‏‏חיבור לשאילתה 'bk_arc_fw_hard' בחוברת העבודה." type="5" refreshedVersion="6" background="1" saveData="1">
    <dbPr connection="Provider=Microsoft.Mashup.OleDb.1;Data Source=$Workbook$;Location=bk_arc_fw_hard;Extended Properties=&quot;&quot;" command="SELECT * FROM [bk_arc_fw_hard]"/>
  </connection>
  <connection id="2" xr16:uid="{7A12BF07-4C93-478F-B2A9-A3F5D08F1419}" keepAlive="1" name="שאילתה - bk_arc_fw_mrv_hard" description="‏‏חיבור לשאילתה 'bk_arc_fw_mrv_hard' בחוברת העבודה." type="5" refreshedVersion="6" background="1" saveData="1">
    <dbPr connection="Provider=Microsoft.Mashup.OleDb.1;Data Source=$Workbook$;Location=bk_arc_fw_mrv_hard;Extended Properties=&quot;&quot;" command="SELECT * FROM [bk_arc_fw_mrv_hard]"/>
  </connection>
  <connection id="3" xr16:uid="{046EAF34-A531-45C0-B9D5-7D23D3CD1B30}" keepAlive="1" name="שאילתה - bk_arc_mrv_hard" description="‏‏חיבור לשאילתה 'bk_arc_mrv_hard' בחוברת העבודה." type="5" refreshedVersion="6" background="1" saveData="1">
    <dbPr connection="Provider=Microsoft.Mashup.OleDb.1;Data Source=$Workbook$;Location=bk_arc_mrv_hard;Extended Properties=&quot;&quot;" command="SELECT * FROM [bk_arc_mrv_hard]"/>
  </connection>
  <connection id="4" xr16:uid="{A129CA99-E126-446C-96DB-DA2FF6D555BA}" keepAlive="1" name="שאילתה - bk_fw_mrv_hard" description="‏‏חיבור לשאילתה 'bk_fw_mrv_hard' בחוברת העבודה." type="5" refreshedVersion="6" background="1" saveData="1">
    <dbPr connection="Provider=Microsoft.Mashup.OleDb.1;Data Source=$Workbook$;Location=bk_fw_mrv_hard;Extended Properties=&quot;&quot;" command="SELECT * FROM [bk_fw_mrv_ha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<sst xmlns="http://schemas.openxmlformats.org/spreadsheetml/2006/main" count="19" uniqueCount="10">
  <si>
    <t>Column1</t>
  </si>
  <si>
    <t>Column2</t>
  </si>
  <si>
    <t>Column3</t>
  </si>
  <si>
    <t>Heuristics</t>
  </si>
  <si>
    <t>Time to solve[sec]</t>
  </si>
  <si>
    <t xml:space="preserve">ניתן לראות כי בלוחות סודוקו קלים השימוש ביוריסטיקות נוספת לfw שיפרה משמעותי אתכמות החזרות. 
כמו כן כל היורסטיקה שיפרה בלי יש הרבה לוחות שלא נפתרו בזמן סביר  . 
ניתן לוותר על arc במטריות הקלות כי FW נותן את אותו אפקט 
מימוש שלנו כנראה פחות יעי בMRV לאומת FW </t>
  </si>
  <si>
    <t>Count of backtracking</t>
  </si>
  <si>
    <t>Arc+Fc</t>
  </si>
  <si>
    <t>Arc+Fc+Mrv</t>
  </si>
  <si>
    <t>Fc_Mrv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</si>
</sst>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backtraking in</a:t>
            </a:r>
            <a:r>
              <a:rPr lang="en-US" baseline="0"/>
              <a:t> hard sudoku boards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hard_boards!$B$1</c:f>
              <c:strCache>
                <c:ptCount val="1"/>
                <c:pt idx="0">
                  <c:v>Count of backtracking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3.9579135763641218E-3"/>
                  <c:y val="-0.143224262342933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40-4EF0-AF04-85506AB87938}"/>
                </c:ext>
              </c:extLst>
            </c:dLbl>
            <c:dLbl>
              <c:idx val="1"/>
              <c:layout>
                <c:manualLayout>
                  <c:x val="-8.1590219870404969E-3"/>
                  <c:y val="-9.21425284352381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440-4EF0-AF04-85506AB87938}"/>
                </c:ext>
              </c:extLst>
            </c:dLbl>
            <c:dLbl>
              <c:idx val="2"/>
              <c:layout>
                <c:manualLayout>
                  <c:x val="-1.3794175627998345E-2"/>
                  <c:y val="-8.7032494574295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40-4EF0-AF04-85506AB87938}"/>
                </c:ext>
              </c:extLst>
            </c:dLbl>
            <c:dLbl>
              <c:idx val="3"/>
              <c:layout>
                <c:manualLayout>
                  <c:x val="-2.039491098699343E-3"/>
                  <c:y val="-9.63520657447703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440-4EF0-AF04-85506AB879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hard_boards!$A$2:$A$5</c:f>
              <c:strCache>
                <c:ptCount val="4"/>
                <c:pt idx="0">
                  <c:v>Arc+Mrv</c:v>
                </c:pt>
                <c:pt idx="1">
                  <c:v>Arc+Fc</c:v>
                </c:pt>
                <c:pt idx="2">
                  <c:v>Fc_Mrv</c:v>
                </c:pt>
                <c:pt idx="3">
                  <c:v>Arc+Fc+Mrv</c:v>
                </c:pt>
              </c:strCache>
            </c:strRef>
          </c:cat>
          <c:val>
            <c:numRef>
              <c:f>hard_boards!$B$2:$B$5</c:f>
              <c:numCache>
                <c:formatCode>General</c:formatCode>
                <c:ptCount val="4"/>
                <c:pt idx="0">
                  <c:v>21969968.600000001</c:v>
                </c:pt>
                <c:pt idx="1">
                  <c:v>148426.70000000001</c:v>
                </c:pt>
                <c:pt idx="2">
                  <c:v>27404.1</c:v>
                </c:pt>
                <c:pt idx="3">
                  <c:v>27404.1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40-4EF0-AF04-85506AB87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6557616"/>
        <c:axId val="246555320"/>
        <c:axId val="0"/>
      </c:bar3DChart>
      <c:catAx>
        <c:axId val="24655761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6555320"/>
        <c:crosses val="autoZero"/>
        <c:auto val="1"/>
        <c:lblAlgn val="ctr"/>
        <c:lblOffset val="100"/>
        <c:noMultiLvlLbl val="0"/>
      </c:catAx>
      <c:valAx>
        <c:axId val="2465553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numbers of backtaracking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4655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solve</a:t>
            </a:r>
            <a:r>
              <a:rPr lang="en-US" sz="1400" b="0" i="0" u="none" strike="noStrike" baseline="0">
                <a:effectLst/>
              </a:rPr>
              <a:t> easy sudoku boards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hard_boards!$C$1</c:f>
              <c:strCache>
                <c:ptCount val="1"/>
                <c:pt idx="0">
                  <c:v>Time to solve[sec]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9.3675667674962357E-3"/>
                  <c:y val="-0.2179974788503166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C9A-4433-AB20-8604A26F8E59}"/>
                </c:ext>
              </c:extLst>
            </c:dLbl>
            <c:dLbl>
              <c:idx val="1"/>
              <c:layout>
                <c:manualLayout>
                  <c:x val="-3.7383177570092774E-3"/>
                  <c:y val="-7.55555555555555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C9A-4433-AB20-8604A26F8E59}"/>
                </c:ext>
              </c:extLst>
            </c:dLbl>
            <c:dLbl>
              <c:idx val="2"/>
              <c:layout>
                <c:manualLayout>
                  <c:x val="-3.7383177570093459E-3"/>
                  <c:y val="-8.88888888888888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9A-4433-AB20-8604A26F8E59}"/>
                </c:ext>
              </c:extLst>
            </c:dLbl>
            <c:dLbl>
              <c:idx val="3"/>
              <c:layout>
                <c:manualLayout>
                  <c:x val="-3.7383177570093373E-3"/>
                  <c:y val="-8.44444444444446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9A-4433-AB20-8604A26F8E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hard_boards!$A$2:$A$5</c:f>
              <c:strCache>
                <c:ptCount val="4"/>
                <c:pt idx="0">
                  <c:v>Arc+Mrv</c:v>
                </c:pt>
                <c:pt idx="1">
                  <c:v>Arc+Fc</c:v>
                </c:pt>
                <c:pt idx="2">
                  <c:v>Fc_Mrv</c:v>
                </c:pt>
                <c:pt idx="3">
                  <c:v>Arc+Fc+Mrv</c:v>
                </c:pt>
              </c:strCache>
            </c:strRef>
          </c:cat>
          <c:val>
            <c:numRef>
              <c:f>hard_boards!$C$2:$C$5</c:f>
              <c:numCache>
                <c:formatCode>General</c:formatCode>
                <c:ptCount val="4"/>
                <c:pt idx="0">
                  <c:v>7268.2474090337755</c:v>
                </c:pt>
                <c:pt idx="1">
                  <c:v>18.612186241149903</c:v>
                </c:pt>
                <c:pt idx="2">
                  <c:v>4.2453131198883058</c:v>
                </c:pt>
                <c:pt idx="3">
                  <c:v>3.8760141611099241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9A-4433-AB20-8604A26F8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7160280"/>
        <c:axId val="517164544"/>
        <c:axId val="0"/>
      </c:bar3DChart>
      <c:catAx>
        <c:axId val="517160280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Heuristics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7164544"/>
        <c:crosses val="autoZero"/>
        <c:auto val="1"/>
        <c:lblAlgn val="ctr"/>
        <c:lblOffset val="100"/>
        <c:noMultiLvlLbl val="0"/>
      </c:catAx>
      <c:valAx>
        <c:axId val="5171645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to solve board [sec]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1716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165527</xdr:colOff>
      <xdr:row>5</xdr:row>
      <xdr:rowOff>143196</xdr:rowOff>
    </xdr:from>
    <xdr:to>
      <xdr:col>4</xdr:col>
      <xdr:colOff>517072</xdr:colOff>
      <xdr:row>21</xdr:row>
      <xdr:rowOff>90715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E37E1A7E-8E9A-4FA3-B4CF-8B3EA3EC9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5</xdr:row>
      <xdr:rowOff>102962</xdr:rowOff>
    </xdr:from>
    <xdr:to>
      <xdr:col>16</xdr:col>
      <xdr:colOff>275316</xdr:colOff>
      <xdr:row>21</xdr:row>
      <xdr:rowOff>54430</xdr:rowOff>
    </xdr:to>
    <xdr:graphicFrame macro="">
      <xdr:nvGraphicFramePr>
        <xdr:cNvPr id="3" name="תרשים 2">
          <a:extLst>
            <a:ext uri="{FF2B5EF4-FFF2-40B4-BE49-F238E27FC236}">
              <a16:creationId xmlns:a16="http://schemas.microsoft.com/office/drawing/2014/main" id="{A5861838-F4B8-4E03-9A63-B9269D7D4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B607CE-5A9D-4436-A8E7-753483534C3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BC6629-99AC-4AC6-81CC-0C262C8856B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4FFCE48-AFD9-4DCE-8F2B-2C3DE792EE0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E30AB2F-7D42-455D-A5EB-CA26593DD39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A38BB0-1D35-400B-B1FA-5324A9F81712}" name="bk_arc_mrv_hard" displayName="bk_arc_mrv_hard" ref="A1:C12" tableType="queryTable" totalsRowCount="1">
  <autoFilter ref="A1:C11" xr:uid="{4A746CF5-12B6-4B42-8627-28A357E9E412}"/>
  <tableColumns count="3">
    <tableColumn id="1" xr3:uid="{AE97A8C6-9225-4992-86D7-53839372A15E}" uniqueName="1" name="Column1" queryTableFieldId="1"/>
    <tableColumn id="2" xr3:uid="{43EA542B-23F6-4D31-9377-C3FA58C01726}" uniqueName="2" name="Column2" totalsRowFunction="custom" queryTableFieldId="2">
      <totalsRowFormula>AVERAGE(bk_arc_mrv_hard[Column2])</totalsRowFormula>
    </tableColumn>
    <tableColumn id="3" xr3:uid="{D1B54541-80BE-4910-8DB6-D9FE245D549D}" uniqueName="3" name="Column3" totalsRowFunction="custom" queryTableFieldId="3">
      <totalsRowFormula>AVERAGE(bk_arc_mrv_hard[Column3])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BEC80-7637-4E18-8646-F7DBAEF202E0}" name="bk_arc_fw_hard" displayName="bk_arc_fw_hard" ref="A1:C12" tableType="queryTable" totalsRowCount="1">
  <autoFilter ref="A1:C11" xr:uid="{F86A47DC-38B0-4673-9D50-83E042B275E6}"/>
  <tableColumns count="3">
    <tableColumn id="1" xr3:uid="{53622401-1533-4BB9-891F-2970AF655FB2}" uniqueName="1" name="Column1" queryTableFieldId="1"/>
    <tableColumn id="2" xr3:uid="{33970F4E-11BF-445C-AC3C-EEF4BEA028FC}" uniqueName="2" name="Column2" totalsRowFunction="custom" queryTableFieldId="2">
      <totalsRowFormula>AVERAGE(bk_arc_fw_hard[Column2])</totalsRowFormula>
    </tableColumn>
    <tableColumn id="3" xr3:uid="{582766F7-3D3B-4AED-9BED-E54508E11998}" uniqueName="3" name="Column3" totalsRowFunction="custom" queryTableFieldId="3">
      <totalsRowFormula>AVERAGE(bk_arc_fw_hard[Column3])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1EE9E8-89B7-42D2-BFAD-C3A2D6FAC752}" name="bk_fw_mrv_hard" displayName="bk_fw_mrv_hard" ref="A1:C12" tableType="queryTable" totalsRowCount="1">
  <autoFilter ref="A1:C11" xr:uid="{44D7D2A7-5344-4878-8841-17E9FCE597EF}"/>
  <tableColumns count="3">
    <tableColumn id="1" xr3:uid="{C23ED0FB-7A56-4190-A6B6-4C8EFB3173F2}" uniqueName="1" name="Column1" queryTableFieldId="1"/>
    <tableColumn id="2" xr3:uid="{E2C49CD8-27C4-45EA-A0FD-A78C74DCCA2D}" uniqueName="2" name="Column2" totalsRowFunction="custom" queryTableFieldId="2">
      <totalsRowFormula>AVERAGE(bk_fw_mrv_hard[Column2])</totalsRowFormula>
    </tableColumn>
    <tableColumn id="3" xr3:uid="{EF331D49-5671-4327-99F0-79CF660449A6}" uniqueName="3" name="Column3" totalsRowFunction="custom" queryTableFieldId="3">
      <totalsRowFormula>AVERAGE(bk_fw_mrv_hard[Column3])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0731F9-AFA4-4E3A-9421-A9BF1CFE4EFA}" name="bk_arc_fw_mrv_hard" displayName="bk_arc_fw_mrv_hard" ref="A1:C12" tableType="queryTable" totalsRowCount="1">
  <autoFilter ref="A1:C11" xr:uid="{11DE4FA5-F8EE-4492-9A58-4370BA9B6E5A}"/>
  <tableColumns count="3">
    <tableColumn id="1" xr3:uid="{D9D3FD78-0A1F-4568-9C9F-63C767E60978}" uniqueName="1" name="Column1" queryTableFieldId="1"/>
    <tableColumn id="2" xr3:uid="{CF078856-4AA9-475F-8E44-8667D199AF4D}" uniqueName="2" name="Column2" totalsRowFunction="custom" queryTableFieldId="2">
      <totalsRowFormula>AVERAGE(bk_arc_fw_mrv_hard[Column2])</totalsRowFormula>
    </tableColumn>
    <tableColumn id="3" xr3:uid="{76F174C7-0473-4C99-9314-6881E987F1E1}" uniqueName="3" name="Column3" totalsRowFunction="custom" queryTableFieldId="3">
      <totalsRowFormula>AVERAGE(bk_arc_fw_mrv_hard[Column3])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D06D-3C23-4132-89E4-703E5B7FC3AA}">
  <dimension ref="A1:C12"/>
  <sheetViews>
    <sheetView rightToLeft="1" workbookViewId="0">
      <selection activeCell="C31" sqref="C31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439149</v>
      </c>
      <c r="C2">
        <v>75.957216501235962</v>
      </c>
    </row>
    <row r="3" spans="1:3" x14ac:dyDescent="0.3">
      <c r="A3">
        <v>2</v>
      </c>
      <c r="B3">
        <v>6874017</v>
      </c>
      <c r="C3">
        <v>1139.8529736995697</v>
      </c>
    </row>
    <row r="4" spans="1:3" x14ac:dyDescent="0.3">
      <c r="A4">
        <v>3</v>
      </c>
      <c r="B4">
        <v>4847537</v>
      </c>
      <c r="C4">
        <v>790.00423765182495</v>
      </c>
    </row>
    <row r="5" spans="1:3" x14ac:dyDescent="0.3">
      <c r="A5">
        <v>4</v>
      </c>
      <c r="B5">
        <v>21259437</v>
      </c>
      <c r="C5">
        <v>3406.8653285503387</v>
      </c>
    </row>
    <row r="6" spans="1:3" x14ac:dyDescent="0.3">
      <c r="A6">
        <v>5</v>
      </c>
      <c r="B6">
        <v>-1</v>
      </c>
      <c r="C6">
        <v>16412.556133031845</v>
      </c>
    </row>
    <row r="7" spans="1:3" x14ac:dyDescent="0.3">
      <c r="A7">
        <v>6</v>
      </c>
      <c r="B7">
        <v>-1</v>
      </c>
      <c r="C7">
        <v>16238.215445518494</v>
      </c>
    </row>
    <row r="8" spans="1:3" x14ac:dyDescent="0.3">
      <c r="A8">
        <v>7</v>
      </c>
      <c r="B8">
        <v>80877786</v>
      </c>
      <c r="C8">
        <v>15572.650973320007</v>
      </c>
    </row>
    <row r="9" spans="1:3" x14ac:dyDescent="0.3">
      <c r="A9">
        <v>8</v>
      </c>
      <c r="B9">
        <v>7220579</v>
      </c>
      <c r="C9">
        <v>1483.906402349472</v>
      </c>
    </row>
    <row r="10" spans="1:3" x14ac:dyDescent="0.3">
      <c r="A10">
        <v>9</v>
      </c>
      <c r="B10">
        <v>78837900</v>
      </c>
      <c r="C10">
        <v>14050.52446770668</v>
      </c>
    </row>
    <row r="11" spans="1:3" x14ac:dyDescent="0.3">
      <c r="A11">
        <v>10</v>
      </c>
      <c r="B11">
        <v>19343283</v>
      </c>
      <c r="C11">
        <v>3511.9409120082855</v>
      </c>
    </row>
    <row r="12" spans="1:3" x14ac:dyDescent="0.3">
      <c r="B12">
        <f>AVERAGE(bk_arc_mrv_hard[Column2])</f>
        <v>21969968.600000001</v>
      </c>
      <c r="C12">
        <f>AVERAGE(bk_arc_mrv_hard[Column3])</f>
        <v>7268.2474090337755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E63B-8ECF-467F-A816-EEBCFB091D96}">
  <dimension ref="A1:C12"/>
  <sheetViews>
    <sheetView rightToLeft="1" workbookViewId="0">
      <selection activeCell="C35" sqref="C35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17984</v>
      </c>
      <c r="C2">
        <v>2.3009254932403564</v>
      </c>
    </row>
    <row r="3" spans="1:3" x14ac:dyDescent="0.3">
      <c r="A3">
        <v>2</v>
      </c>
      <c r="B3">
        <v>4202</v>
      </c>
      <c r="C3">
        <v>0.51862192153930664</v>
      </c>
    </row>
    <row r="4" spans="1:3" x14ac:dyDescent="0.3">
      <c r="A4">
        <v>3</v>
      </c>
      <c r="B4">
        <v>2195</v>
      </c>
      <c r="C4">
        <v>0.31912040710449219</v>
      </c>
    </row>
    <row r="5" spans="1:3" x14ac:dyDescent="0.3">
      <c r="A5">
        <v>4</v>
      </c>
      <c r="B5">
        <v>9138</v>
      </c>
      <c r="C5">
        <v>1.013331413269043</v>
      </c>
    </row>
    <row r="6" spans="1:3" x14ac:dyDescent="0.3">
      <c r="A6">
        <v>5</v>
      </c>
      <c r="B6">
        <v>296004</v>
      </c>
      <c r="C6">
        <v>33.759428977966309</v>
      </c>
    </row>
    <row r="7" spans="1:3" x14ac:dyDescent="0.3">
      <c r="A7">
        <v>6</v>
      </c>
      <c r="B7">
        <v>9750</v>
      </c>
      <c r="C7">
        <v>1.2497093677520752</v>
      </c>
    </row>
    <row r="8" spans="1:3" x14ac:dyDescent="0.3">
      <c r="A8">
        <v>7</v>
      </c>
      <c r="B8">
        <v>464166</v>
      </c>
      <c r="C8">
        <v>57.527499914169312</v>
      </c>
    </row>
    <row r="9" spans="1:3" x14ac:dyDescent="0.3">
      <c r="A9">
        <v>8</v>
      </c>
      <c r="B9">
        <v>52622</v>
      </c>
      <c r="C9">
        <v>7.3245258331298828</v>
      </c>
    </row>
    <row r="10" spans="1:3" x14ac:dyDescent="0.3">
      <c r="A10">
        <v>9</v>
      </c>
      <c r="B10">
        <v>362332</v>
      </c>
      <c r="C10">
        <v>46.961145162582397</v>
      </c>
    </row>
    <row r="11" spans="1:3" x14ac:dyDescent="0.3">
      <c r="A11">
        <v>10</v>
      </c>
      <c r="B11">
        <v>265874</v>
      </c>
      <c r="C11">
        <v>35.14755392074585</v>
      </c>
    </row>
    <row r="12" spans="1:3" x14ac:dyDescent="0.3">
      <c r="B12">
        <f>AVERAGE(bk_arc_fw_hard[Column2])</f>
        <v>148426.70000000001</v>
      </c>
      <c r="C12">
        <f>AVERAGE(bk_arc_fw_hard[Column3])</f>
        <v>18.612186241149903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3DD1-6732-41BE-8FAF-D690DE7B9683}">
  <dimension ref="A1:C12"/>
  <sheetViews>
    <sheetView rightToLeft="1" workbookViewId="0">
      <selection activeCell="B41" sqref="B41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998</v>
      </c>
      <c r="C2">
        <v>0.14364933967590332</v>
      </c>
    </row>
    <row r="3" spans="1:3" x14ac:dyDescent="0.3">
      <c r="A3">
        <v>2</v>
      </c>
      <c r="B3">
        <v>210</v>
      </c>
      <c r="C3">
        <v>3.5905361175537109E-2</v>
      </c>
    </row>
    <row r="4" spans="1:3" x14ac:dyDescent="0.3">
      <c r="A4">
        <v>3</v>
      </c>
      <c r="B4">
        <v>820</v>
      </c>
      <c r="C4">
        <v>0.12865567207336426</v>
      </c>
    </row>
    <row r="5" spans="1:3" x14ac:dyDescent="0.3">
      <c r="A5">
        <v>4</v>
      </c>
      <c r="B5">
        <v>35489</v>
      </c>
      <c r="C5">
        <v>5.3637104034423828</v>
      </c>
    </row>
    <row r="6" spans="1:3" x14ac:dyDescent="0.3">
      <c r="A6">
        <v>5</v>
      </c>
      <c r="B6">
        <v>10278</v>
      </c>
      <c r="C6">
        <v>1.6944952011108398</v>
      </c>
    </row>
    <row r="7" spans="1:3" x14ac:dyDescent="0.3">
      <c r="A7">
        <v>6</v>
      </c>
      <c r="B7">
        <v>114431</v>
      </c>
      <c r="C7">
        <v>19.328611373901367</v>
      </c>
    </row>
    <row r="8" spans="1:3" x14ac:dyDescent="0.3">
      <c r="A8">
        <v>7</v>
      </c>
      <c r="B8">
        <v>38815</v>
      </c>
      <c r="C8">
        <v>5.3916635513305664</v>
      </c>
    </row>
    <row r="9" spans="1:3" x14ac:dyDescent="0.3">
      <c r="A9">
        <v>8</v>
      </c>
      <c r="B9">
        <v>447</v>
      </c>
      <c r="C9">
        <v>8.7766408920288086E-2</v>
      </c>
    </row>
    <row r="10" spans="1:3" x14ac:dyDescent="0.3">
      <c r="A10">
        <v>9</v>
      </c>
      <c r="B10">
        <v>31799</v>
      </c>
      <c r="C10">
        <v>4.3444514274597168</v>
      </c>
    </row>
    <row r="11" spans="1:3" x14ac:dyDescent="0.3">
      <c r="A11">
        <v>10</v>
      </c>
      <c r="B11">
        <v>40754</v>
      </c>
      <c r="C11">
        <v>5.9342224597930908</v>
      </c>
    </row>
    <row r="12" spans="1:3" x14ac:dyDescent="0.3">
      <c r="B12">
        <f>AVERAGE(bk_fw_mrv_hard[Column2])</f>
        <v>27404.1</v>
      </c>
      <c r="C12">
        <f>AVERAGE(bk_fw_mrv_hard[Column3])</f>
        <v>4.2453131198883058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78AB-2CDB-49EA-A346-B19AF726340A}">
  <dimension ref="A1:C12"/>
  <sheetViews>
    <sheetView rightToLeft="1" workbookViewId="0">
      <selection activeCell="F22" sqref="F22"/>
    </sheetView>
  </sheetViews>
  <sheetFormatPr defaultRowHeight="14" x14ac:dyDescent="0.3"/>
  <cols>
    <col min="1" max="2" width="10.75" bestFit="1" customWidth="1"/>
    <col min="3" max="3" width="11.8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998</v>
      </c>
      <c r="C2">
        <v>0.23237872123718262</v>
      </c>
    </row>
    <row r="3" spans="1:3" x14ac:dyDescent="0.3">
      <c r="A3">
        <v>2</v>
      </c>
      <c r="B3">
        <v>210</v>
      </c>
      <c r="C3">
        <v>0.12466955184936523</v>
      </c>
    </row>
    <row r="4" spans="1:3" x14ac:dyDescent="0.3">
      <c r="A4">
        <v>3</v>
      </c>
      <c r="B4">
        <v>820</v>
      </c>
      <c r="C4">
        <v>0.19946861267089844</v>
      </c>
    </row>
    <row r="5" spans="1:3" x14ac:dyDescent="0.3">
      <c r="A5">
        <v>4</v>
      </c>
      <c r="B5">
        <v>35489</v>
      </c>
      <c r="C5">
        <v>4.433213472366333</v>
      </c>
    </row>
    <row r="6" spans="1:3" x14ac:dyDescent="0.3">
      <c r="A6">
        <v>5</v>
      </c>
      <c r="B6">
        <v>10278</v>
      </c>
      <c r="C6">
        <v>1.4292283058166504</v>
      </c>
    </row>
    <row r="7" spans="1:3" x14ac:dyDescent="0.3">
      <c r="A7">
        <v>6</v>
      </c>
      <c r="B7">
        <v>114431</v>
      </c>
      <c r="C7">
        <v>16.307807207107544</v>
      </c>
    </row>
    <row r="8" spans="1:3" x14ac:dyDescent="0.3">
      <c r="A8">
        <v>7</v>
      </c>
      <c r="B8">
        <v>38815</v>
      </c>
      <c r="C8">
        <v>5.3896737098693848</v>
      </c>
    </row>
    <row r="9" spans="1:3" x14ac:dyDescent="0.3">
      <c r="A9">
        <v>8</v>
      </c>
      <c r="B9">
        <v>447</v>
      </c>
      <c r="C9">
        <v>0.18347954750061035</v>
      </c>
    </row>
    <row r="10" spans="1:3" x14ac:dyDescent="0.3">
      <c r="A10">
        <v>9</v>
      </c>
      <c r="B10">
        <v>31799</v>
      </c>
      <c r="C10">
        <v>4.3335120677947998</v>
      </c>
    </row>
    <row r="11" spans="1:3" x14ac:dyDescent="0.3">
      <c r="A11">
        <v>10</v>
      </c>
      <c r="B11">
        <v>40754</v>
      </c>
      <c r="C11">
        <v>6.1267104148864746</v>
      </c>
    </row>
    <row r="12" spans="1:3" x14ac:dyDescent="0.3">
      <c r="B12">
        <f>AVERAGE(bk_arc_fw_mrv_hard[Column2])</f>
        <v>27404.1</v>
      </c>
      <c r="C12">
        <f>AVERAGE(bk_arc_fw_mrv_hard[Column3])</f>
        <v>3.8760141611099241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3007-201A-495B-A5B1-AF44CC4276C7}">
  <sheetPr>
    <tabColor theme="2"/>
  </sheetPr>
  <dimension ref="A1:M28"/>
  <sheetViews>
    <sheetView rightToLeft="1" tabSelected="1" topLeftCell="A13" zoomScale="85" zoomScaleNormal="85" workbookViewId="0">
      <selection activeCell="B23" sqref="B23"/>
    </sheetView>
  </sheetViews>
  <sheetFormatPr defaultRowHeight="14" x14ac:dyDescent="0.3"/>
  <cols>
    <col min="1" max="1" width="27.33203125" customWidth="1"/>
    <col min="2" max="3" width="23.08203125" customWidth="1"/>
  </cols>
  <sheetData>
    <row r="1" spans="1:3" x14ac:dyDescent="0.3">
      <c r="A1" s="1" t="s">
        <v>3</v>
      </c>
      <c r="B1" s="2" t="s">
        <v>6</v>
      </c>
      <c r="C1" s="3" t="s">
        <v>4</v>
      </c>
    </row>
    <row r="2" spans="1:3" x14ac:dyDescent="0.3">
      <c r="A2" s="4" t="str" cm="1">
        <f t="array" aca="1" ref="A2" ca="1">MID(CELL("filename",'Arc+Mrv'!C9),FIND("]",CELL("filename",A1))+1,255)</f>
        <v>Arc+Mrv</v>
      </c>
      <c r="B2" s="5">
        <f>bk_arc_mrv_hard[[#Totals],[Column2]]</f>
        <v>21969968.600000001</v>
      </c>
      <c r="C2" s="5">
        <f>bk_arc_mrv_hard[[#Totals],[Column3]]</f>
        <v>7268.2474090337755</v>
      </c>
    </row>
    <row r="3" spans="1:3" x14ac:dyDescent="0.3">
      <c r="A3" s="4" t="s">
        <v>7</v>
      </c>
      <c r="B3" s="5">
        <f>bk_arc_fw_hard[[#Totals],[Column2]]</f>
        <v>148426.70000000001</v>
      </c>
      <c r="C3" s="5">
        <f>bk_arc_fw_hard[[#Totals],[Column3]]</f>
        <v>18.612186241149903</v>
      </c>
    </row>
    <row r="4" spans="1:3" x14ac:dyDescent="0.3">
      <c r="A4" s="4" t="s">
        <v>9</v>
      </c>
      <c r="B4" s="5">
        <f>bk_fw_mrv_hard[[#Totals],[Column2]]</f>
        <v>27404.1</v>
      </c>
      <c r="C4" s="5">
        <f>bk_fw_mrv_hard[[#Totals],[Column3]]</f>
        <v>4.2453131198883058</v>
      </c>
    </row>
    <row r="5" spans="1:3" ht="14.5" thickBot="1" x14ac:dyDescent="0.35">
      <c r="A5" s="10" t="s">
        <v>8</v>
      </c>
      <c r="B5" s="6">
        <f>bk_arc_fw_mrv_hard[[#Totals],[Column2]]</f>
        <v>27404.1</v>
      </c>
      <c r="C5" s="6">
        <f>bk_arc_fw_mrv_hard[[#Totals],[Column3]]</f>
        <v>3.8760141611099241</v>
      </c>
    </row>
    <row r="6" spans="1:3" x14ac:dyDescent="0.3">
      <c r="A6" s="7"/>
    </row>
    <row r="7" spans="1:3" x14ac:dyDescent="0.3">
      <c r="A7" s="7"/>
    </row>
    <row r="24" spans="2:13" x14ac:dyDescent="0.3">
      <c r="B24" s="8" t="s">
        <v>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 x14ac:dyDescent="0.3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x14ac:dyDescent="0.3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2:13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3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</sheetData>
  <mergeCells count="1">
    <mergeCell ref="B24:M2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F60AE-685B-487B-824D-17A8248C2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Arc+Mrv</vt:lpstr>
      <vt:lpstr>Arc+Fw</vt:lpstr>
      <vt:lpstr>Fw+Mrv</vt:lpstr>
      <vt:lpstr>Arc+Fw+Mrv</vt:lpstr>
      <vt:lpstr>hard_boards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pozner</dc:creator>
  <cp:lastModifiedBy>shon pozner</cp:lastModifiedBy>
  <dcterms:created xsi:type="dcterms:W3CDTF">2021-01-21T17:25:35Z</dcterms:created>
  <dcterms:modified xsi:type="dcterms:W3CDTF">2021-02-02T20:41:25Z</dcterms:modified>
</cp:coreProperties>
</file>