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5690B2E1-A04B-2F4B-8D26-73CE6D9DBB4C}" xr6:coauthVersionLast="36" xr6:coauthVersionMax="45" xr10:uidLastSave="{00000000-0000-0000-0000-000000000000}"/>
  <bookViews>
    <workbookView xWindow="0" yWindow="0" windowWidth="51200" windowHeight="28800" firstSheet="5" activeTab="14" xr2:uid="{AA5F3911-CE54-0F46-97B8-ACBF8E362FDD}"/>
  </bookViews>
  <sheets>
    <sheet name="random" sheetId="12" r:id="rId1"/>
    <sheet name="Figure 1" sheetId="1" r:id="rId2"/>
    <sheet name="Figure 1 (2)" sheetId="22" r:id="rId3"/>
    <sheet name="conc" sheetId="9" r:id="rId4"/>
    <sheet name="abs" sheetId="2" r:id="rId5"/>
    <sheet name="Figure 8" sheetId="17" r:id="rId6"/>
    <sheet name="Figure 8 (2)" sheetId="39" r:id="rId7"/>
    <sheet name="Figure 9" sheetId="18" r:id="rId8"/>
    <sheet name="Figure 9 (2)" sheetId="32" r:id="rId9"/>
    <sheet name="Figure 10" sheetId="5" r:id="rId10"/>
    <sheet name="Figure 10 (2)" sheetId="40" r:id="rId11"/>
    <sheet name="Figure 10 (3)" sheetId="21" r:id="rId12"/>
    <sheet name="Figure 11" sheetId="13" r:id="rId13"/>
    <sheet name="Figure 12 conc" sheetId="25" r:id="rId14"/>
    <sheet name="Figure 12" sheetId="15" r:id="rId15"/>
    <sheet name="Figure 13 conc" sheetId="28" r:id="rId16"/>
    <sheet name="Figure 13" sheetId="16" r:id="rId17"/>
  </sheets>
  <definedNames>
    <definedName name="_xlnm._FilterDatabase" localSheetId="4" hidden="1">abs!$A$2:$S$271</definedName>
    <definedName name="_xlnm._FilterDatabase" localSheetId="3" hidden="1">conc!$A$2:$S$271</definedName>
    <definedName name="_xlnm._FilterDatabase" localSheetId="2" hidden="1">'Figure 1 (2)'!$A$1:$K$23</definedName>
    <definedName name="_xlnm._FilterDatabase" localSheetId="14" hidden="1">'Figure 12'!$A$2:$D$272</definedName>
    <definedName name="_xlnm._FilterDatabase" localSheetId="13" hidden="1">'Figure 12 conc'!$A$2:$D$272</definedName>
    <definedName name="_xlnm._FilterDatabase" localSheetId="16" hidden="1">'Figure 13'!$A$1:$G$230</definedName>
    <definedName name="_xlnm._FilterDatabase" localSheetId="15" hidden="1">'Figure 13 conc'!$A$1:$G$230</definedName>
    <definedName name="_xlnm._FilterDatabase" localSheetId="5" hidden="1">'Figure 8'!$A$1:$D$3464</definedName>
    <definedName name="_xlnm._FilterDatabase" localSheetId="6" hidden="1">'Figure 8 (2)'!$A$1:$D$3464</definedName>
    <definedName name="_xlnm._FilterDatabase" localSheetId="7" hidden="1">'Figure 9'!$A$1:$D$3464</definedName>
    <definedName name="_xlnm._FilterDatabase" localSheetId="8" hidden="1">'Figure 9 (2)'!$A$1:$D$3464</definedName>
    <definedName name="summary" localSheetId="2">'Figure 1 (2)'!$A$1:$J$23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5" l="1"/>
  <c r="K7" i="15"/>
  <c r="K5" i="15"/>
  <c r="K3" i="15"/>
  <c r="K7" i="25"/>
  <c r="K5" i="25"/>
  <c r="B3" i="25"/>
  <c r="I6" i="40" l="1"/>
  <c r="E4" i="40"/>
  <c r="E11" i="40"/>
  <c r="E14" i="40"/>
  <c r="E15" i="40"/>
  <c r="E16" i="40"/>
  <c r="E19" i="40"/>
  <c r="E20" i="40"/>
  <c r="E22" i="40"/>
  <c r="E24" i="40"/>
  <c r="E29" i="40"/>
  <c r="E31" i="40"/>
  <c r="E32" i="40"/>
  <c r="E33" i="40"/>
  <c r="E34" i="40"/>
  <c r="E35" i="40"/>
  <c r="E38" i="40"/>
  <c r="E39" i="40"/>
  <c r="E40" i="40"/>
  <c r="E41" i="40"/>
  <c r="E43" i="40"/>
  <c r="E44" i="40"/>
  <c r="E45" i="40"/>
  <c r="E46" i="40"/>
  <c r="E52" i="40"/>
  <c r="E53" i="40"/>
  <c r="E57" i="40"/>
  <c r="E58" i="40"/>
  <c r="E59" i="40"/>
  <c r="E60" i="40"/>
  <c r="E61" i="40"/>
  <c r="E62" i="40"/>
  <c r="E64" i="40"/>
  <c r="E68" i="40"/>
  <c r="E69" i="40"/>
  <c r="E71" i="40"/>
  <c r="E73" i="40"/>
  <c r="E76" i="40"/>
  <c r="E78" i="40"/>
  <c r="E79" i="40"/>
  <c r="E81" i="40"/>
  <c r="E82" i="40"/>
  <c r="E83" i="40"/>
  <c r="E84" i="40"/>
  <c r="E86" i="40"/>
  <c r="E87" i="40"/>
  <c r="E97" i="40"/>
  <c r="E98" i="40"/>
  <c r="E105" i="40"/>
  <c r="E123" i="40"/>
  <c r="E124" i="40"/>
  <c r="E126" i="40"/>
  <c r="E127" i="40"/>
  <c r="E128" i="40"/>
  <c r="E133" i="40"/>
  <c r="E135" i="40"/>
  <c r="E147" i="40"/>
  <c r="E150" i="40"/>
  <c r="E151" i="40"/>
  <c r="E155" i="40"/>
  <c r="E156" i="40"/>
  <c r="E157" i="40"/>
  <c r="E158" i="40"/>
  <c r="E159" i="40"/>
  <c r="E164" i="40"/>
  <c r="E166" i="40"/>
  <c r="E167" i="40"/>
  <c r="E168" i="40"/>
  <c r="E170" i="40"/>
  <c r="E171" i="40"/>
  <c r="E173" i="40"/>
  <c r="E174" i="40"/>
  <c r="E175" i="40"/>
  <c r="E179" i="40"/>
  <c r="E180" i="40"/>
  <c r="E182" i="40"/>
  <c r="E183" i="40"/>
  <c r="E184" i="40"/>
  <c r="E185" i="40"/>
  <c r="E186" i="40"/>
  <c r="E189" i="40"/>
  <c r="E190" i="40"/>
  <c r="E191" i="40"/>
  <c r="E192" i="40"/>
  <c r="E193" i="40"/>
  <c r="E195" i="40"/>
  <c r="E196" i="40"/>
  <c r="E198" i="40"/>
  <c r="E199" i="40"/>
  <c r="E200" i="40"/>
  <c r="E201" i="40"/>
  <c r="E208" i="40"/>
  <c r="E211" i="40"/>
  <c r="E212" i="40"/>
  <c r="E214" i="40"/>
  <c r="E215" i="40"/>
  <c r="E217" i="40"/>
  <c r="E220" i="40"/>
  <c r="E226" i="40"/>
  <c r="E229" i="40"/>
  <c r="E230" i="40"/>
  <c r="E231" i="40"/>
  <c r="E234" i="40"/>
  <c r="E235" i="40"/>
  <c r="E236" i="40"/>
  <c r="E238" i="40"/>
  <c r="E239" i="40"/>
  <c r="E241" i="40"/>
  <c r="E242" i="40"/>
  <c r="E243" i="40"/>
  <c r="E244" i="40"/>
  <c r="E246" i="40"/>
  <c r="E248" i="40"/>
  <c r="E249" i="40"/>
  <c r="E250" i="40"/>
  <c r="E251" i="40"/>
  <c r="E252" i="40"/>
  <c r="E253" i="40"/>
  <c r="E254" i="40"/>
  <c r="E255" i="40"/>
  <c r="E258" i="40"/>
  <c r="E260" i="40"/>
  <c r="E262" i="40"/>
  <c r="E263" i="40"/>
  <c r="E268" i="40"/>
  <c r="E269" i="40"/>
  <c r="E270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" i="40"/>
  <c r="C3" i="40"/>
  <c r="D3" i="40"/>
  <c r="C4" i="40"/>
  <c r="D4" i="40"/>
  <c r="C5" i="40"/>
  <c r="D5" i="40"/>
  <c r="C6" i="40"/>
  <c r="D6" i="40"/>
  <c r="C7" i="40"/>
  <c r="D7" i="40"/>
  <c r="C8" i="40"/>
  <c r="D8" i="40"/>
  <c r="C9" i="40"/>
  <c r="D9" i="40"/>
  <c r="C10" i="40"/>
  <c r="D10" i="40"/>
  <c r="C11" i="40"/>
  <c r="D11" i="40"/>
  <c r="C12" i="40"/>
  <c r="D12" i="40"/>
  <c r="C13" i="40"/>
  <c r="D13" i="40"/>
  <c r="C14" i="40"/>
  <c r="D14" i="40"/>
  <c r="C15" i="40"/>
  <c r="D15" i="40"/>
  <c r="C16" i="40"/>
  <c r="D16" i="40"/>
  <c r="C17" i="40"/>
  <c r="D17" i="40"/>
  <c r="C18" i="40"/>
  <c r="D18" i="40"/>
  <c r="C19" i="40"/>
  <c r="D19" i="40"/>
  <c r="C20" i="40"/>
  <c r="D20" i="40"/>
  <c r="C21" i="40"/>
  <c r="D21" i="40"/>
  <c r="C22" i="40"/>
  <c r="D22" i="40"/>
  <c r="C23" i="40"/>
  <c r="D23" i="40"/>
  <c r="C24" i="40"/>
  <c r="D24" i="40"/>
  <c r="C25" i="40"/>
  <c r="D25" i="40"/>
  <c r="C26" i="40"/>
  <c r="D26" i="40"/>
  <c r="C27" i="40"/>
  <c r="D27" i="40"/>
  <c r="C28" i="40"/>
  <c r="D28" i="40"/>
  <c r="C29" i="40"/>
  <c r="D29" i="40"/>
  <c r="C30" i="40"/>
  <c r="D30" i="40"/>
  <c r="C31" i="40"/>
  <c r="D31" i="40"/>
  <c r="C32" i="40"/>
  <c r="D32" i="40"/>
  <c r="C33" i="40"/>
  <c r="D33" i="40"/>
  <c r="C34" i="40"/>
  <c r="D34" i="40"/>
  <c r="C35" i="40"/>
  <c r="D35" i="40"/>
  <c r="C36" i="40"/>
  <c r="D36" i="40"/>
  <c r="C37" i="40"/>
  <c r="D37" i="40"/>
  <c r="C38" i="40"/>
  <c r="D38" i="40"/>
  <c r="C39" i="40"/>
  <c r="D39" i="40"/>
  <c r="C40" i="40"/>
  <c r="D40" i="40"/>
  <c r="C41" i="40"/>
  <c r="D41" i="40"/>
  <c r="C42" i="40"/>
  <c r="D42" i="40"/>
  <c r="C43" i="40"/>
  <c r="D43" i="40"/>
  <c r="C44" i="40"/>
  <c r="D44" i="40"/>
  <c r="C45" i="40"/>
  <c r="D45" i="40"/>
  <c r="C46" i="40"/>
  <c r="D46" i="40"/>
  <c r="C47" i="40"/>
  <c r="D47" i="40"/>
  <c r="C48" i="40"/>
  <c r="D48" i="40"/>
  <c r="C49" i="40"/>
  <c r="D49" i="40"/>
  <c r="C50" i="40"/>
  <c r="D50" i="40"/>
  <c r="C51" i="40"/>
  <c r="D51" i="40"/>
  <c r="C52" i="40"/>
  <c r="D52" i="40"/>
  <c r="C53" i="40"/>
  <c r="D53" i="40"/>
  <c r="C54" i="40"/>
  <c r="D54" i="40"/>
  <c r="C55" i="40"/>
  <c r="D55" i="40"/>
  <c r="C56" i="40"/>
  <c r="D56" i="40"/>
  <c r="C57" i="40"/>
  <c r="D57" i="40"/>
  <c r="C58" i="40"/>
  <c r="D58" i="40"/>
  <c r="C59" i="40"/>
  <c r="D59" i="40"/>
  <c r="C60" i="40"/>
  <c r="D60" i="40"/>
  <c r="C61" i="40"/>
  <c r="D61" i="40"/>
  <c r="C62" i="40"/>
  <c r="D62" i="40"/>
  <c r="C63" i="40"/>
  <c r="D63" i="40"/>
  <c r="C64" i="40"/>
  <c r="D64" i="40"/>
  <c r="C65" i="40"/>
  <c r="D65" i="40"/>
  <c r="C66" i="40"/>
  <c r="D66" i="40"/>
  <c r="C67" i="40"/>
  <c r="D67" i="40"/>
  <c r="C68" i="40"/>
  <c r="D68" i="40"/>
  <c r="C69" i="40"/>
  <c r="D69" i="40"/>
  <c r="C70" i="40"/>
  <c r="D70" i="40"/>
  <c r="C71" i="40"/>
  <c r="D71" i="40"/>
  <c r="C72" i="40"/>
  <c r="D72" i="40"/>
  <c r="C73" i="40"/>
  <c r="D73" i="40"/>
  <c r="C74" i="40"/>
  <c r="D74" i="40"/>
  <c r="C75" i="40"/>
  <c r="D75" i="40"/>
  <c r="C76" i="40"/>
  <c r="D76" i="40"/>
  <c r="C77" i="40"/>
  <c r="D77" i="40"/>
  <c r="C78" i="40"/>
  <c r="D78" i="40"/>
  <c r="C79" i="40"/>
  <c r="D79" i="40"/>
  <c r="C80" i="40"/>
  <c r="D80" i="40"/>
  <c r="C81" i="40"/>
  <c r="D81" i="40"/>
  <c r="C82" i="40"/>
  <c r="D82" i="40"/>
  <c r="C83" i="40"/>
  <c r="D83" i="40"/>
  <c r="C84" i="40"/>
  <c r="D84" i="40"/>
  <c r="C85" i="40"/>
  <c r="D85" i="40"/>
  <c r="C86" i="40"/>
  <c r="D86" i="40"/>
  <c r="C87" i="40"/>
  <c r="D87" i="40"/>
  <c r="C88" i="40"/>
  <c r="D88" i="40"/>
  <c r="C89" i="40"/>
  <c r="D89" i="40"/>
  <c r="C90" i="40"/>
  <c r="D90" i="40"/>
  <c r="C91" i="40"/>
  <c r="D91" i="40"/>
  <c r="C92" i="40"/>
  <c r="D92" i="40"/>
  <c r="C93" i="40"/>
  <c r="D93" i="40"/>
  <c r="C94" i="40"/>
  <c r="D94" i="40"/>
  <c r="C95" i="40"/>
  <c r="D95" i="40"/>
  <c r="C96" i="40"/>
  <c r="D96" i="40"/>
  <c r="C97" i="40"/>
  <c r="D97" i="40"/>
  <c r="C98" i="40"/>
  <c r="D98" i="40"/>
  <c r="C99" i="40"/>
  <c r="D99" i="40"/>
  <c r="C100" i="40"/>
  <c r="D100" i="40"/>
  <c r="C101" i="40"/>
  <c r="D101" i="40"/>
  <c r="C102" i="40"/>
  <c r="D102" i="40"/>
  <c r="C103" i="40"/>
  <c r="D103" i="40"/>
  <c r="C104" i="40"/>
  <c r="D104" i="40"/>
  <c r="C105" i="40"/>
  <c r="D105" i="40"/>
  <c r="C106" i="40"/>
  <c r="D106" i="40"/>
  <c r="C107" i="40"/>
  <c r="D107" i="40"/>
  <c r="C108" i="40"/>
  <c r="D108" i="40"/>
  <c r="C109" i="40"/>
  <c r="D109" i="40"/>
  <c r="C110" i="40"/>
  <c r="D110" i="40"/>
  <c r="C111" i="40"/>
  <c r="D111" i="40"/>
  <c r="C112" i="40"/>
  <c r="D112" i="40"/>
  <c r="C113" i="40"/>
  <c r="D113" i="40"/>
  <c r="C114" i="40"/>
  <c r="D114" i="40"/>
  <c r="C115" i="40"/>
  <c r="D115" i="40"/>
  <c r="C116" i="40"/>
  <c r="D116" i="40"/>
  <c r="C117" i="40"/>
  <c r="D117" i="40"/>
  <c r="C118" i="40"/>
  <c r="D118" i="40"/>
  <c r="C119" i="40"/>
  <c r="D119" i="40"/>
  <c r="C120" i="40"/>
  <c r="D120" i="40"/>
  <c r="C121" i="40"/>
  <c r="D121" i="40"/>
  <c r="C122" i="40"/>
  <c r="D122" i="40"/>
  <c r="C123" i="40"/>
  <c r="D123" i="40"/>
  <c r="C124" i="40"/>
  <c r="D124" i="40"/>
  <c r="C125" i="40"/>
  <c r="D125" i="40"/>
  <c r="C126" i="40"/>
  <c r="D126" i="40"/>
  <c r="C127" i="40"/>
  <c r="D127" i="40"/>
  <c r="C128" i="40"/>
  <c r="D128" i="40"/>
  <c r="C129" i="40"/>
  <c r="D129" i="40"/>
  <c r="C130" i="40"/>
  <c r="D130" i="40"/>
  <c r="C131" i="40"/>
  <c r="D131" i="40"/>
  <c r="C132" i="40"/>
  <c r="D132" i="40"/>
  <c r="C133" i="40"/>
  <c r="D133" i="40"/>
  <c r="C134" i="40"/>
  <c r="D134" i="40"/>
  <c r="C135" i="40"/>
  <c r="D135" i="40"/>
  <c r="C136" i="40"/>
  <c r="D136" i="40"/>
  <c r="C137" i="40"/>
  <c r="D137" i="40"/>
  <c r="C138" i="40"/>
  <c r="D138" i="40"/>
  <c r="C139" i="40"/>
  <c r="D139" i="40"/>
  <c r="C140" i="40"/>
  <c r="D140" i="40"/>
  <c r="C141" i="40"/>
  <c r="D141" i="40"/>
  <c r="C142" i="40"/>
  <c r="D142" i="40"/>
  <c r="C143" i="40"/>
  <c r="D143" i="40"/>
  <c r="C144" i="40"/>
  <c r="D144" i="40"/>
  <c r="C145" i="40"/>
  <c r="D145" i="40"/>
  <c r="C146" i="40"/>
  <c r="D146" i="40"/>
  <c r="C147" i="40"/>
  <c r="D147" i="40"/>
  <c r="C148" i="40"/>
  <c r="D148" i="40"/>
  <c r="C149" i="40"/>
  <c r="D149" i="40"/>
  <c r="C150" i="40"/>
  <c r="D150" i="40"/>
  <c r="C151" i="40"/>
  <c r="D151" i="40"/>
  <c r="C152" i="40"/>
  <c r="D152" i="40"/>
  <c r="C153" i="40"/>
  <c r="D153" i="40"/>
  <c r="C154" i="40"/>
  <c r="D154" i="40"/>
  <c r="C155" i="40"/>
  <c r="D155" i="40"/>
  <c r="C156" i="40"/>
  <c r="D156" i="40"/>
  <c r="C157" i="40"/>
  <c r="D157" i="40"/>
  <c r="C158" i="40"/>
  <c r="D158" i="40"/>
  <c r="C159" i="40"/>
  <c r="D159" i="40"/>
  <c r="C160" i="40"/>
  <c r="D160" i="40"/>
  <c r="C161" i="40"/>
  <c r="D161" i="40"/>
  <c r="C162" i="40"/>
  <c r="D162" i="40"/>
  <c r="C163" i="40"/>
  <c r="D163" i="40"/>
  <c r="C164" i="40"/>
  <c r="D164" i="40"/>
  <c r="C165" i="40"/>
  <c r="D165" i="40"/>
  <c r="C166" i="40"/>
  <c r="D166" i="40"/>
  <c r="C167" i="40"/>
  <c r="D167" i="40"/>
  <c r="C168" i="40"/>
  <c r="D168" i="40"/>
  <c r="C169" i="40"/>
  <c r="D169" i="40"/>
  <c r="C170" i="40"/>
  <c r="D170" i="40"/>
  <c r="C171" i="40"/>
  <c r="D171" i="40"/>
  <c r="C172" i="40"/>
  <c r="D172" i="40"/>
  <c r="C173" i="40"/>
  <c r="D173" i="40"/>
  <c r="C174" i="40"/>
  <c r="D174" i="40"/>
  <c r="C175" i="40"/>
  <c r="D175" i="40"/>
  <c r="C176" i="40"/>
  <c r="D176" i="40"/>
  <c r="C177" i="40"/>
  <c r="D177" i="40"/>
  <c r="C178" i="40"/>
  <c r="D178" i="40"/>
  <c r="C179" i="40"/>
  <c r="D179" i="40"/>
  <c r="C180" i="40"/>
  <c r="D180" i="40"/>
  <c r="C181" i="40"/>
  <c r="D181" i="40"/>
  <c r="C182" i="40"/>
  <c r="D182" i="40"/>
  <c r="C183" i="40"/>
  <c r="D183" i="40"/>
  <c r="C184" i="40"/>
  <c r="D184" i="40"/>
  <c r="C185" i="40"/>
  <c r="D185" i="40"/>
  <c r="C186" i="40"/>
  <c r="D186" i="40"/>
  <c r="C187" i="40"/>
  <c r="D187" i="40"/>
  <c r="C188" i="40"/>
  <c r="D188" i="40"/>
  <c r="C189" i="40"/>
  <c r="D189" i="40"/>
  <c r="C190" i="40"/>
  <c r="D190" i="40"/>
  <c r="C191" i="40"/>
  <c r="D191" i="40"/>
  <c r="C192" i="40"/>
  <c r="D192" i="40"/>
  <c r="C193" i="40"/>
  <c r="D193" i="40"/>
  <c r="C194" i="40"/>
  <c r="D194" i="40"/>
  <c r="C195" i="40"/>
  <c r="D195" i="40"/>
  <c r="C196" i="40"/>
  <c r="D196" i="40"/>
  <c r="C197" i="40"/>
  <c r="D197" i="40"/>
  <c r="C198" i="40"/>
  <c r="D198" i="40"/>
  <c r="C199" i="40"/>
  <c r="D199" i="40"/>
  <c r="C200" i="40"/>
  <c r="D200" i="40"/>
  <c r="C201" i="40"/>
  <c r="D201" i="40"/>
  <c r="C202" i="40"/>
  <c r="D202" i="40"/>
  <c r="C203" i="40"/>
  <c r="D203" i="40"/>
  <c r="C204" i="40"/>
  <c r="D204" i="40"/>
  <c r="C205" i="40"/>
  <c r="D205" i="40"/>
  <c r="C206" i="40"/>
  <c r="D206" i="40"/>
  <c r="C207" i="40"/>
  <c r="D207" i="40"/>
  <c r="C208" i="40"/>
  <c r="D208" i="40"/>
  <c r="C209" i="40"/>
  <c r="D209" i="40"/>
  <c r="C210" i="40"/>
  <c r="D210" i="40"/>
  <c r="C211" i="40"/>
  <c r="D211" i="40"/>
  <c r="C212" i="40"/>
  <c r="D212" i="40"/>
  <c r="C213" i="40"/>
  <c r="D213" i="40"/>
  <c r="C214" i="40"/>
  <c r="D214" i="40"/>
  <c r="C215" i="40"/>
  <c r="D215" i="40"/>
  <c r="C216" i="40"/>
  <c r="D216" i="40"/>
  <c r="C217" i="40"/>
  <c r="D217" i="40"/>
  <c r="C218" i="40"/>
  <c r="D218" i="40"/>
  <c r="C219" i="40"/>
  <c r="D219" i="40"/>
  <c r="C220" i="40"/>
  <c r="D220" i="40"/>
  <c r="C221" i="40"/>
  <c r="D221" i="40"/>
  <c r="C222" i="40"/>
  <c r="D222" i="40"/>
  <c r="C223" i="40"/>
  <c r="D223" i="40"/>
  <c r="C224" i="40"/>
  <c r="D224" i="40"/>
  <c r="C225" i="40"/>
  <c r="D225" i="40"/>
  <c r="C226" i="40"/>
  <c r="D226" i="40"/>
  <c r="C227" i="40"/>
  <c r="D227" i="40"/>
  <c r="C228" i="40"/>
  <c r="D228" i="40"/>
  <c r="C229" i="40"/>
  <c r="D229" i="40"/>
  <c r="C230" i="40"/>
  <c r="D230" i="40"/>
  <c r="C231" i="40"/>
  <c r="D231" i="40"/>
  <c r="C232" i="40"/>
  <c r="D232" i="40"/>
  <c r="C233" i="40"/>
  <c r="D233" i="40"/>
  <c r="C234" i="40"/>
  <c r="D234" i="40"/>
  <c r="C235" i="40"/>
  <c r="D235" i="40"/>
  <c r="C236" i="40"/>
  <c r="D236" i="40"/>
  <c r="C237" i="40"/>
  <c r="D237" i="40"/>
  <c r="C238" i="40"/>
  <c r="D238" i="40"/>
  <c r="C239" i="40"/>
  <c r="D239" i="40"/>
  <c r="C240" i="40"/>
  <c r="D240" i="40"/>
  <c r="C241" i="40"/>
  <c r="D241" i="40"/>
  <c r="C242" i="40"/>
  <c r="D242" i="40"/>
  <c r="C243" i="40"/>
  <c r="D243" i="40"/>
  <c r="C244" i="40"/>
  <c r="D244" i="40"/>
  <c r="C245" i="40"/>
  <c r="D245" i="40"/>
  <c r="C246" i="40"/>
  <c r="D246" i="40"/>
  <c r="C247" i="40"/>
  <c r="D247" i="40"/>
  <c r="C248" i="40"/>
  <c r="D248" i="40"/>
  <c r="C249" i="40"/>
  <c r="D249" i="40"/>
  <c r="C250" i="40"/>
  <c r="D250" i="40"/>
  <c r="C251" i="40"/>
  <c r="D251" i="40"/>
  <c r="C252" i="40"/>
  <c r="D252" i="40"/>
  <c r="C253" i="40"/>
  <c r="D253" i="40"/>
  <c r="C254" i="40"/>
  <c r="D254" i="40"/>
  <c r="C255" i="40"/>
  <c r="D255" i="40"/>
  <c r="C256" i="40"/>
  <c r="D256" i="40"/>
  <c r="C257" i="40"/>
  <c r="D257" i="40"/>
  <c r="C258" i="40"/>
  <c r="D258" i="40"/>
  <c r="C259" i="40"/>
  <c r="D259" i="40"/>
  <c r="C260" i="40"/>
  <c r="D260" i="40"/>
  <c r="C261" i="40"/>
  <c r="D261" i="40"/>
  <c r="C262" i="40"/>
  <c r="D262" i="40"/>
  <c r="C263" i="40"/>
  <c r="D263" i="40"/>
  <c r="C264" i="40"/>
  <c r="D264" i="40"/>
  <c r="C265" i="40"/>
  <c r="D265" i="40"/>
  <c r="C266" i="40"/>
  <c r="D266" i="40"/>
  <c r="C267" i="40"/>
  <c r="D267" i="40"/>
  <c r="C268" i="40"/>
  <c r="D268" i="40"/>
  <c r="C269" i="40"/>
  <c r="D269" i="40"/>
  <c r="C270" i="40"/>
  <c r="D270" i="40"/>
  <c r="D2" i="40"/>
  <c r="C2" i="40"/>
  <c r="J8" i="5"/>
  <c r="L6" i="5"/>
  <c r="M6" i="5"/>
  <c r="K6" i="5"/>
  <c r="J6" i="5"/>
  <c r="K9" i="32"/>
  <c r="B270" i="40"/>
  <c r="B269" i="40"/>
  <c r="B268" i="40"/>
  <c r="B267" i="40"/>
  <c r="B266" i="40"/>
  <c r="B265" i="40"/>
  <c r="B264" i="40"/>
  <c r="B263" i="40"/>
  <c r="B262" i="40"/>
  <c r="B261" i="40"/>
  <c r="B260" i="40"/>
  <c r="B259" i="40"/>
  <c r="B258" i="40"/>
  <c r="B257" i="40"/>
  <c r="B256" i="40"/>
  <c r="B255" i="40"/>
  <c r="B254" i="40"/>
  <c r="B253" i="40"/>
  <c r="B252" i="40"/>
  <c r="B251" i="40"/>
  <c r="B250" i="40"/>
  <c r="B249" i="40"/>
  <c r="B248" i="40"/>
  <c r="B247" i="40"/>
  <c r="B246" i="40"/>
  <c r="B245" i="40"/>
  <c r="B244" i="40"/>
  <c r="B243" i="40"/>
  <c r="B242" i="40"/>
  <c r="B241" i="40"/>
  <c r="B240" i="40"/>
  <c r="B239" i="40"/>
  <c r="B238" i="40"/>
  <c r="B237" i="40"/>
  <c r="B236" i="40"/>
  <c r="B235" i="40"/>
  <c r="B234" i="40"/>
  <c r="B233" i="40"/>
  <c r="B232" i="40"/>
  <c r="B231" i="40"/>
  <c r="B230" i="40"/>
  <c r="B229" i="40"/>
  <c r="B228" i="40"/>
  <c r="B227" i="40"/>
  <c r="B226" i="40"/>
  <c r="B225" i="40"/>
  <c r="B224" i="40"/>
  <c r="B223" i="40"/>
  <c r="B222" i="40"/>
  <c r="B221" i="40"/>
  <c r="B220" i="40"/>
  <c r="B219" i="40"/>
  <c r="B218" i="40"/>
  <c r="B217" i="40"/>
  <c r="B216" i="40"/>
  <c r="B215" i="40"/>
  <c r="B214" i="40"/>
  <c r="B213" i="40"/>
  <c r="B212" i="40"/>
  <c r="B211" i="40"/>
  <c r="B210" i="40"/>
  <c r="B209" i="40"/>
  <c r="B208" i="40"/>
  <c r="B207" i="40"/>
  <c r="B206" i="40"/>
  <c r="B205" i="40"/>
  <c r="B204" i="40"/>
  <c r="B203" i="40"/>
  <c r="B202" i="40"/>
  <c r="B201" i="40"/>
  <c r="B200" i="40"/>
  <c r="B199" i="40"/>
  <c r="B198" i="40"/>
  <c r="B197" i="40"/>
  <c r="B196" i="40"/>
  <c r="B195" i="40"/>
  <c r="B194" i="40"/>
  <c r="B193" i="40"/>
  <c r="B192" i="40"/>
  <c r="B191" i="40"/>
  <c r="B190" i="40"/>
  <c r="B189" i="40"/>
  <c r="B188" i="40"/>
  <c r="B187" i="40"/>
  <c r="B186" i="40"/>
  <c r="B185" i="40"/>
  <c r="B184" i="40"/>
  <c r="B183" i="40"/>
  <c r="B182" i="40"/>
  <c r="B181" i="40"/>
  <c r="B180" i="40"/>
  <c r="B179" i="40"/>
  <c r="B178" i="40"/>
  <c r="B177" i="40"/>
  <c r="B176" i="40"/>
  <c r="B175" i="40"/>
  <c r="B174" i="40"/>
  <c r="B173" i="40"/>
  <c r="B172" i="40"/>
  <c r="B171" i="40"/>
  <c r="B170" i="40"/>
  <c r="B169" i="40"/>
  <c r="B168" i="40"/>
  <c r="B167" i="40"/>
  <c r="B166" i="40"/>
  <c r="B165" i="40"/>
  <c r="B164" i="40"/>
  <c r="B163" i="40"/>
  <c r="B162" i="40"/>
  <c r="B161" i="40"/>
  <c r="B160" i="40"/>
  <c r="B159" i="40"/>
  <c r="B158" i="40"/>
  <c r="B157" i="40"/>
  <c r="B156" i="40"/>
  <c r="B155" i="40"/>
  <c r="B154" i="40"/>
  <c r="B153" i="40"/>
  <c r="B152" i="40"/>
  <c r="B151" i="40"/>
  <c r="B150" i="40"/>
  <c r="B149" i="40"/>
  <c r="B148" i="40"/>
  <c r="B147" i="40"/>
  <c r="B146" i="40"/>
  <c r="B145" i="40"/>
  <c r="B144" i="40"/>
  <c r="B143" i="40"/>
  <c r="B142" i="40"/>
  <c r="B141" i="40"/>
  <c r="B140" i="40"/>
  <c r="B139" i="40"/>
  <c r="B138" i="40"/>
  <c r="B137" i="40"/>
  <c r="B136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B109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B91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B74" i="40"/>
  <c r="B73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K3" i="32"/>
  <c r="L3" i="32"/>
  <c r="K4" i="32"/>
  <c r="L4" i="32"/>
  <c r="K5" i="32"/>
  <c r="L5" i="32"/>
  <c r="K6" i="32"/>
  <c r="L6" i="32"/>
  <c r="K7" i="32"/>
  <c r="L7" i="32"/>
  <c r="K8" i="32"/>
  <c r="L8" i="32"/>
  <c r="B3" i="32"/>
  <c r="C3" i="32"/>
  <c r="B4" i="32"/>
  <c r="C4" i="32"/>
  <c r="B5" i="32"/>
  <c r="C5" i="32"/>
  <c r="B6" i="32"/>
  <c r="C6" i="32"/>
  <c r="B7" i="32"/>
  <c r="C7" i="32"/>
  <c r="B8" i="32"/>
  <c r="C8" i="32"/>
  <c r="B9" i="32"/>
  <c r="C9" i="32"/>
  <c r="B10" i="32"/>
  <c r="C10" i="32"/>
  <c r="B11" i="32"/>
  <c r="C11" i="32"/>
  <c r="B12" i="32"/>
  <c r="C12" i="32"/>
  <c r="B13" i="32"/>
  <c r="C13" i="32"/>
  <c r="B14" i="32"/>
  <c r="C14" i="32"/>
  <c r="B15" i="32"/>
  <c r="C15" i="32"/>
  <c r="B16" i="32"/>
  <c r="C16" i="32"/>
  <c r="B17" i="32"/>
  <c r="C17" i="32"/>
  <c r="B18" i="32"/>
  <c r="C18" i="32"/>
  <c r="B19" i="32"/>
  <c r="C19" i="32"/>
  <c r="B20" i="32"/>
  <c r="C20" i="32"/>
  <c r="B21" i="32"/>
  <c r="C21" i="32"/>
  <c r="B22" i="32"/>
  <c r="C22" i="32"/>
  <c r="B23" i="32"/>
  <c r="C23" i="32"/>
  <c r="B24" i="32"/>
  <c r="C24" i="32"/>
  <c r="B25" i="32"/>
  <c r="C25" i="32"/>
  <c r="B26" i="32"/>
  <c r="C26" i="32"/>
  <c r="B27" i="32"/>
  <c r="C27" i="32"/>
  <c r="B28" i="32"/>
  <c r="C28" i="32"/>
  <c r="B29" i="32"/>
  <c r="C29" i="32"/>
  <c r="B30" i="32"/>
  <c r="C30" i="32"/>
  <c r="B31" i="32"/>
  <c r="C31" i="32"/>
  <c r="B32" i="32"/>
  <c r="C32" i="32"/>
  <c r="B33" i="32"/>
  <c r="C33" i="32"/>
  <c r="B34" i="32"/>
  <c r="C34" i="32"/>
  <c r="B35" i="32"/>
  <c r="C35" i="32"/>
  <c r="B36" i="32"/>
  <c r="C36" i="32"/>
  <c r="B37" i="32"/>
  <c r="C37" i="32"/>
  <c r="B38" i="32"/>
  <c r="C38" i="32"/>
  <c r="B39" i="32"/>
  <c r="C39" i="32"/>
  <c r="B40" i="32"/>
  <c r="C40" i="32"/>
  <c r="B41" i="32"/>
  <c r="C41" i="32"/>
  <c r="B42" i="32"/>
  <c r="C42" i="32"/>
  <c r="B43" i="32"/>
  <c r="C43" i="32"/>
  <c r="B44" i="32"/>
  <c r="C44" i="32"/>
  <c r="B45" i="32"/>
  <c r="C45" i="32"/>
  <c r="B46" i="32"/>
  <c r="C46" i="32"/>
  <c r="B47" i="32"/>
  <c r="C47" i="32"/>
  <c r="B48" i="32"/>
  <c r="C48" i="32"/>
  <c r="B49" i="32"/>
  <c r="C49" i="32"/>
  <c r="B50" i="32"/>
  <c r="C50" i="32"/>
  <c r="B51" i="32"/>
  <c r="C51" i="32"/>
  <c r="B52" i="32"/>
  <c r="C52" i="32"/>
  <c r="B53" i="32"/>
  <c r="C53" i="32"/>
  <c r="B54" i="32"/>
  <c r="C54" i="32"/>
  <c r="B55" i="32"/>
  <c r="C55" i="32"/>
  <c r="B56" i="32"/>
  <c r="C56" i="32"/>
  <c r="B57" i="32"/>
  <c r="C57" i="32"/>
  <c r="B58" i="32"/>
  <c r="C58" i="32"/>
  <c r="B59" i="32"/>
  <c r="C59" i="32"/>
  <c r="B60" i="32"/>
  <c r="C60" i="32"/>
  <c r="B61" i="32"/>
  <c r="C61" i="32"/>
  <c r="B62" i="32"/>
  <c r="C62" i="32"/>
  <c r="B63" i="32"/>
  <c r="C63" i="32"/>
  <c r="B64" i="32"/>
  <c r="C64" i="32"/>
  <c r="B65" i="32"/>
  <c r="C65" i="32"/>
  <c r="B66" i="32"/>
  <c r="C66" i="32"/>
  <c r="B67" i="32"/>
  <c r="C67" i="32"/>
  <c r="B68" i="32"/>
  <c r="C68" i="32"/>
  <c r="B69" i="32"/>
  <c r="C69" i="32"/>
  <c r="B70" i="32"/>
  <c r="C70" i="32"/>
  <c r="B71" i="32"/>
  <c r="C71" i="32"/>
  <c r="B72" i="32"/>
  <c r="C72" i="32"/>
  <c r="B73" i="32"/>
  <c r="C73" i="32"/>
  <c r="B74" i="32"/>
  <c r="C74" i="32"/>
  <c r="B75" i="32"/>
  <c r="C75" i="32"/>
  <c r="B76" i="32"/>
  <c r="C76" i="32"/>
  <c r="B77" i="32"/>
  <c r="C77" i="32"/>
  <c r="B78" i="32"/>
  <c r="C78" i="32"/>
  <c r="B79" i="32"/>
  <c r="C79" i="32"/>
  <c r="B80" i="32"/>
  <c r="C80" i="32"/>
  <c r="B81" i="32"/>
  <c r="C81" i="32"/>
  <c r="B82" i="32"/>
  <c r="C82" i="32"/>
  <c r="B83" i="32"/>
  <c r="C83" i="32"/>
  <c r="B84" i="32"/>
  <c r="C84" i="32"/>
  <c r="B85" i="32"/>
  <c r="C85" i="32"/>
  <c r="B86" i="32"/>
  <c r="C86" i="32"/>
  <c r="B87" i="32"/>
  <c r="C87" i="32"/>
  <c r="B88" i="32"/>
  <c r="C88" i="32"/>
  <c r="B89" i="32"/>
  <c r="C89" i="32"/>
  <c r="B90" i="32"/>
  <c r="C90" i="32"/>
  <c r="B91" i="32"/>
  <c r="C91" i="32"/>
  <c r="B92" i="32"/>
  <c r="C92" i="32"/>
  <c r="B93" i="32"/>
  <c r="C93" i="32"/>
  <c r="B94" i="32"/>
  <c r="C94" i="32"/>
  <c r="B95" i="32"/>
  <c r="C95" i="32"/>
  <c r="B96" i="32"/>
  <c r="C96" i="32"/>
  <c r="B97" i="32"/>
  <c r="C97" i="32"/>
  <c r="B98" i="32"/>
  <c r="C98" i="32"/>
  <c r="B99" i="32"/>
  <c r="C99" i="32"/>
  <c r="B100" i="32"/>
  <c r="C100" i="32"/>
  <c r="B101" i="32"/>
  <c r="C101" i="32"/>
  <c r="B102" i="32"/>
  <c r="C102" i="32"/>
  <c r="B103" i="32"/>
  <c r="C103" i="32"/>
  <c r="B104" i="32"/>
  <c r="C104" i="32"/>
  <c r="B105" i="32"/>
  <c r="C105" i="32"/>
  <c r="B106" i="32"/>
  <c r="C106" i="32"/>
  <c r="B107" i="32"/>
  <c r="C107" i="32"/>
  <c r="B108" i="32"/>
  <c r="C108" i="32"/>
  <c r="B109" i="32"/>
  <c r="C109" i="32"/>
  <c r="B110" i="32"/>
  <c r="C110" i="32"/>
  <c r="B111" i="32"/>
  <c r="C111" i="32"/>
  <c r="B112" i="32"/>
  <c r="C112" i="32"/>
  <c r="B113" i="32"/>
  <c r="C113" i="32"/>
  <c r="B114" i="32"/>
  <c r="C114" i="32"/>
  <c r="B115" i="32"/>
  <c r="C115" i="32"/>
  <c r="B116" i="32"/>
  <c r="C116" i="32"/>
  <c r="B117" i="32"/>
  <c r="C117" i="32"/>
  <c r="B118" i="32"/>
  <c r="C118" i="32"/>
  <c r="B119" i="32"/>
  <c r="C119" i="32"/>
  <c r="B120" i="32"/>
  <c r="C120" i="32"/>
  <c r="B121" i="32"/>
  <c r="C121" i="32"/>
  <c r="B122" i="32"/>
  <c r="C122" i="32"/>
  <c r="B123" i="32"/>
  <c r="C123" i="32"/>
  <c r="B124" i="32"/>
  <c r="C124" i="32"/>
  <c r="B125" i="32"/>
  <c r="C125" i="32"/>
  <c r="B126" i="32"/>
  <c r="C126" i="32"/>
  <c r="B127" i="32"/>
  <c r="C127" i="32"/>
  <c r="B128" i="32"/>
  <c r="C128" i="32"/>
  <c r="B129" i="32"/>
  <c r="C129" i="32"/>
  <c r="B130" i="32"/>
  <c r="C130" i="32"/>
  <c r="B131" i="32"/>
  <c r="C131" i="32"/>
  <c r="B132" i="32"/>
  <c r="C132" i="32"/>
  <c r="B133" i="32"/>
  <c r="C133" i="32"/>
  <c r="B134" i="32"/>
  <c r="C134" i="32"/>
  <c r="B135" i="32"/>
  <c r="C135" i="32"/>
  <c r="B136" i="32"/>
  <c r="C136" i="32"/>
  <c r="B137" i="32"/>
  <c r="C137" i="32"/>
  <c r="B138" i="32"/>
  <c r="C138" i="32"/>
  <c r="B139" i="32"/>
  <c r="C139" i="32"/>
  <c r="B140" i="32"/>
  <c r="C140" i="32"/>
  <c r="B141" i="32"/>
  <c r="C141" i="32"/>
  <c r="B142" i="32"/>
  <c r="C142" i="32"/>
  <c r="B143" i="32"/>
  <c r="C143" i="32"/>
  <c r="B144" i="32"/>
  <c r="C144" i="32"/>
  <c r="B145" i="32"/>
  <c r="C145" i="32"/>
  <c r="B146" i="32"/>
  <c r="C146" i="32"/>
  <c r="B147" i="32"/>
  <c r="C147" i="32"/>
  <c r="B148" i="32"/>
  <c r="C148" i="32"/>
  <c r="B149" i="32"/>
  <c r="C149" i="32"/>
  <c r="B150" i="32"/>
  <c r="C150" i="32"/>
  <c r="B151" i="32"/>
  <c r="C151" i="32"/>
  <c r="B152" i="32"/>
  <c r="C152" i="32"/>
  <c r="B153" i="32"/>
  <c r="C153" i="32"/>
  <c r="B154" i="32"/>
  <c r="C154" i="32"/>
  <c r="B155" i="32"/>
  <c r="C155" i="32"/>
  <c r="B156" i="32"/>
  <c r="C156" i="32"/>
  <c r="B157" i="32"/>
  <c r="C157" i="32"/>
  <c r="B158" i="32"/>
  <c r="C158" i="32"/>
  <c r="B159" i="32"/>
  <c r="C159" i="32"/>
  <c r="B160" i="32"/>
  <c r="C160" i="32"/>
  <c r="B161" i="32"/>
  <c r="C161" i="32"/>
  <c r="B162" i="32"/>
  <c r="C162" i="32"/>
  <c r="B163" i="32"/>
  <c r="C163" i="32"/>
  <c r="B164" i="32"/>
  <c r="C164" i="32"/>
  <c r="B165" i="32"/>
  <c r="C165" i="32"/>
  <c r="B166" i="32"/>
  <c r="C166" i="32"/>
  <c r="B167" i="32"/>
  <c r="C167" i="32"/>
  <c r="B168" i="32"/>
  <c r="C168" i="32"/>
  <c r="B169" i="32"/>
  <c r="C169" i="32"/>
  <c r="B170" i="32"/>
  <c r="C170" i="32"/>
  <c r="B171" i="32"/>
  <c r="C171" i="32"/>
  <c r="B172" i="32"/>
  <c r="C172" i="32"/>
  <c r="B173" i="32"/>
  <c r="C173" i="32"/>
  <c r="B174" i="32"/>
  <c r="C174" i="32"/>
  <c r="B175" i="32"/>
  <c r="C175" i="32"/>
  <c r="B176" i="32"/>
  <c r="C176" i="32"/>
  <c r="B177" i="32"/>
  <c r="C177" i="32"/>
  <c r="B178" i="32"/>
  <c r="C178" i="32"/>
  <c r="B179" i="32"/>
  <c r="C179" i="32"/>
  <c r="B180" i="32"/>
  <c r="C180" i="32"/>
  <c r="B181" i="32"/>
  <c r="C181" i="32"/>
  <c r="B182" i="32"/>
  <c r="C182" i="32"/>
  <c r="B183" i="32"/>
  <c r="C183" i="32"/>
  <c r="B184" i="32"/>
  <c r="C184" i="32"/>
  <c r="B185" i="32"/>
  <c r="C185" i="32"/>
  <c r="B186" i="32"/>
  <c r="C186" i="32"/>
  <c r="B187" i="32"/>
  <c r="C187" i="32"/>
  <c r="B188" i="32"/>
  <c r="C188" i="32"/>
  <c r="B189" i="32"/>
  <c r="C189" i="32"/>
  <c r="B190" i="32"/>
  <c r="C190" i="32"/>
  <c r="B191" i="32"/>
  <c r="C191" i="32"/>
  <c r="B192" i="32"/>
  <c r="C192" i="32"/>
  <c r="B193" i="32"/>
  <c r="C193" i="32"/>
  <c r="B194" i="32"/>
  <c r="C194" i="32"/>
  <c r="B195" i="32"/>
  <c r="C195" i="32"/>
  <c r="B196" i="32"/>
  <c r="C196" i="32"/>
  <c r="B197" i="32"/>
  <c r="C197" i="32"/>
  <c r="B198" i="32"/>
  <c r="C198" i="32"/>
  <c r="B199" i="32"/>
  <c r="C199" i="32"/>
  <c r="B200" i="32"/>
  <c r="C200" i="32"/>
  <c r="B201" i="32"/>
  <c r="C201" i="32"/>
  <c r="B202" i="32"/>
  <c r="C202" i="32"/>
  <c r="B203" i="32"/>
  <c r="C203" i="32"/>
  <c r="B204" i="32"/>
  <c r="C204" i="32"/>
  <c r="B205" i="32"/>
  <c r="C205" i="32"/>
  <c r="B206" i="32"/>
  <c r="C206" i="32"/>
  <c r="B207" i="32"/>
  <c r="C207" i="32"/>
  <c r="B208" i="32"/>
  <c r="C208" i="32"/>
  <c r="B209" i="32"/>
  <c r="C209" i="32"/>
  <c r="B210" i="32"/>
  <c r="C210" i="32"/>
  <c r="B211" i="32"/>
  <c r="C211" i="32"/>
  <c r="B212" i="32"/>
  <c r="C212" i="32"/>
  <c r="B213" i="32"/>
  <c r="C213" i="32"/>
  <c r="B214" i="32"/>
  <c r="C214" i="32"/>
  <c r="B215" i="32"/>
  <c r="C215" i="32"/>
  <c r="B216" i="32"/>
  <c r="C216" i="32"/>
  <c r="B217" i="32"/>
  <c r="C217" i="32"/>
  <c r="B218" i="32"/>
  <c r="C218" i="32"/>
  <c r="B219" i="32"/>
  <c r="C219" i="32"/>
  <c r="B220" i="32"/>
  <c r="C220" i="32"/>
  <c r="B221" i="32"/>
  <c r="C221" i="32"/>
  <c r="B222" i="32"/>
  <c r="C222" i="32"/>
  <c r="B223" i="32"/>
  <c r="C223" i="32"/>
  <c r="B224" i="32"/>
  <c r="C224" i="32"/>
  <c r="B225" i="32"/>
  <c r="C225" i="32"/>
  <c r="B226" i="32"/>
  <c r="C226" i="32"/>
  <c r="B227" i="32"/>
  <c r="C227" i="32"/>
  <c r="B228" i="32"/>
  <c r="C228" i="32"/>
  <c r="B229" i="32"/>
  <c r="C229" i="32"/>
  <c r="B230" i="32"/>
  <c r="C230" i="32"/>
  <c r="B231" i="32"/>
  <c r="C231" i="32"/>
  <c r="B232" i="32"/>
  <c r="C232" i="32"/>
  <c r="B233" i="32"/>
  <c r="C233" i="32"/>
  <c r="B234" i="32"/>
  <c r="C234" i="32"/>
  <c r="B235" i="32"/>
  <c r="C235" i="32"/>
  <c r="B236" i="32"/>
  <c r="C236" i="32"/>
  <c r="B237" i="32"/>
  <c r="C237" i="32"/>
  <c r="B238" i="32"/>
  <c r="C238" i="32"/>
  <c r="B239" i="32"/>
  <c r="C239" i="32"/>
  <c r="B240" i="32"/>
  <c r="C240" i="32"/>
  <c r="B241" i="32"/>
  <c r="C241" i="32"/>
  <c r="B242" i="32"/>
  <c r="C242" i="32"/>
  <c r="B243" i="32"/>
  <c r="C243" i="32"/>
  <c r="B244" i="32"/>
  <c r="C244" i="32"/>
  <c r="B245" i="32"/>
  <c r="C245" i="32"/>
  <c r="B246" i="32"/>
  <c r="C246" i="32"/>
  <c r="B247" i="32"/>
  <c r="C247" i="32"/>
  <c r="B248" i="32"/>
  <c r="C248" i="32"/>
  <c r="B249" i="32"/>
  <c r="C249" i="32"/>
  <c r="B250" i="32"/>
  <c r="C250" i="32"/>
  <c r="B251" i="32"/>
  <c r="C251" i="32"/>
  <c r="B252" i="32"/>
  <c r="C252" i="32"/>
  <c r="B253" i="32"/>
  <c r="C253" i="32"/>
  <c r="B254" i="32"/>
  <c r="C254" i="32"/>
  <c r="B255" i="32"/>
  <c r="C255" i="32"/>
  <c r="B256" i="32"/>
  <c r="C256" i="32"/>
  <c r="B257" i="32"/>
  <c r="C257" i="32"/>
  <c r="B258" i="32"/>
  <c r="C258" i="32"/>
  <c r="B259" i="32"/>
  <c r="C259" i="32"/>
  <c r="B260" i="32"/>
  <c r="C260" i="32"/>
  <c r="B261" i="32"/>
  <c r="C261" i="32"/>
  <c r="B262" i="32"/>
  <c r="C262" i="32"/>
  <c r="B263" i="32"/>
  <c r="C263" i="32"/>
  <c r="B264" i="32"/>
  <c r="C264" i="32"/>
  <c r="B265" i="32"/>
  <c r="C265" i="32"/>
  <c r="B266" i="32"/>
  <c r="C266" i="32"/>
  <c r="B267" i="32"/>
  <c r="C267" i="32"/>
  <c r="B268" i="32"/>
  <c r="C268" i="32"/>
  <c r="B269" i="32"/>
  <c r="C269" i="32"/>
  <c r="B270" i="32"/>
  <c r="C270" i="32"/>
  <c r="C2" i="32"/>
  <c r="B2" i="32"/>
  <c r="C270" i="39"/>
  <c r="D270" i="39" s="1"/>
  <c r="B270" i="39"/>
  <c r="C269" i="39"/>
  <c r="D269" i="39" s="1"/>
  <c r="B269" i="39"/>
  <c r="C268" i="39"/>
  <c r="D268" i="39" s="1"/>
  <c r="B268" i="39"/>
  <c r="D267" i="39"/>
  <c r="C267" i="39"/>
  <c r="B267" i="39"/>
  <c r="C266" i="39"/>
  <c r="B266" i="39"/>
  <c r="D266" i="39" s="1"/>
  <c r="D265" i="39"/>
  <c r="C265" i="39"/>
  <c r="B265" i="39"/>
  <c r="C264" i="39"/>
  <c r="B264" i="39"/>
  <c r="D264" i="39" s="1"/>
  <c r="C263" i="39"/>
  <c r="D263" i="39" s="1"/>
  <c r="B263" i="39"/>
  <c r="C262" i="39"/>
  <c r="D262" i="39" s="1"/>
  <c r="B262" i="39"/>
  <c r="C261" i="39"/>
  <c r="D261" i="39" s="1"/>
  <c r="B261" i="39"/>
  <c r="C260" i="39"/>
  <c r="D260" i="39" s="1"/>
  <c r="B260" i="39"/>
  <c r="D259" i="39"/>
  <c r="C259" i="39"/>
  <c r="B259" i="39"/>
  <c r="C258" i="39"/>
  <c r="B258" i="39"/>
  <c r="D258" i="39" s="1"/>
  <c r="D257" i="39"/>
  <c r="C257" i="39"/>
  <c r="B257" i="39"/>
  <c r="C256" i="39"/>
  <c r="B256" i="39"/>
  <c r="D256" i="39" s="1"/>
  <c r="C255" i="39"/>
  <c r="D255" i="39" s="1"/>
  <c r="B255" i="39"/>
  <c r="C254" i="39"/>
  <c r="D254" i="39" s="1"/>
  <c r="B254" i="39"/>
  <c r="C253" i="39"/>
  <c r="D253" i="39" s="1"/>
  <c r="B253" i="39"/>
  <c r="C252" i="39"/>
  <c r="D252" i="39" s="1"/>
  <c r="B252" i="39"/>
  <c r="D251" i="39"/>
  <c r="C251" i="39"/>
  <c r="B251" i="39"/>
  <c r="C250" i="39"/>
  <c r="B250" i="39"/>
  <c r="D250" i="39" s="1"/>
  <c r="D249" i="39"/>
  <c r="C249" i="39"/>
  <c r="B249" i="39"/>
  <c r="C248" i="39"/>
  <c r="B248" i="39"/>
  <c r="D248" i="39" s="1"/>
  <c r="C247" i="39"/>
  <c r="D247" i="39" s="1"/>
  <c r="B247" i="39"/>
  <c r="C246" i="39"/>
  <c r="D246" i="39" s="1"/>
  <c r="B246" i="39"/>
  <c r="C245" i="39"/>
  <c r="D245" i="39" s="1"/>
  <c r="B245" i="39"/>
  <c r="C244" i="39"/>
  <c r="D244" i="39" s="1"/>
  <c r="B244" i="39"/>
  <c r="D243" i="39"/>
  <c r="C243" i="39"/>
  <c r="B243" i="39"/>
  <c r="C242" i="39"/>
  <c r="B242" i="39"/>
  <c r="D242" i="39" s="1"/>
  <c r="D241" i="39"/>
  <c r="C241" i="39"/>
  <c r="B241" i="39"/>
  <c r="C240" i="39"/>
  <c r="B240" i="39"/>
  <c r="D240" i="39" s="1"/>
  <c r="C239" i="39"/>
  <c r="D239" i="39" s="1"/>
  <c r="B239" i="39"/>
  <c r="C238" i="39"/>
  <c r="D238" i="39" s="1"/>
  <c r="B238" i="39"/>
  <c r="C237" i="39"/>
  <c r="D237" i="39" s="1"/>
  <c r="B237" i="39"/>
  <c r="C236" i="39"/>
  <c r="D236" i="39" s="1"/>
  <c r="B236" i="39"/>
  <c r="D235" i="39"/>
  <c r="C235" i="39"/>
  <c r="B235" i="39"/>
  <c r="C234" i="39"/>
  <c r="B234" i="39"/>
  <c r="D234" i="39" s="1"/>
  <c r="D233" i="39"/>
  <c r="C233" i="39"/>
  <c r="B233" i="39"/>
  <c r="C232" i="39"/>
  <c r="B232" i="39"/>
  <c r="D232" i="39" s="1"/>
  <c r="C231" i="39"/>
  <c r="D231" i="39" s="1"/>
  <c r="B231" i="39"/>
  <c r="C230" i="39"/>
  <c r="D230" i="39" s="1"/>
  <c r="B230" i="39"/>
  <c r="C229" i="39"/>
  <c r="D229" i="39" s="1"/>
  <c r="B229" i="39"/>
  <c r="C228" i="39"/>
  <c r="D228" i="39" s="1"/>
  <c r="B228" i="39"/>
  <c r="D227" i="39"/>
  <c r="C227" i="39"/>
  <c r="B227" i="39"/>
  <c r="C226" i="39"/>
  <c r="B226" i="39"/>
  <c r="D226" i="39" s="1"/>
  <c r="D225" i="39"/>
  <c r="C225" i="39"/>
  <c r="B225" i="39"/>
  <c r="C224" i="39"/>
  <c r="B224" i="39"/>
  <c r="D224" i="39" s="1"/>
  <c r="C223" i="39"/>
  <c r="D223" i="39" s="1"/>
  <c r="B223" i="39"/>
  <c r="C222" i="39"/>
  <c r="D222" i="39" s="1"/>
  <c r="B222" i="39"/>
  <c r="C221" i="39"/>
  <c r="D221" i="39" s="1"/>
  <c r="B221" i="39"/>
  <c r="C220" i="39"/>
  <c r="D220" i="39" s="1"/>
  <c r="B220" i="39"/>
  <c r="D219" i="39"/>
  <c r="C219" i="39"/>
  <c r="B219" i="39"/>
  <c r="C218" i="39"/>
  <c r="B218" i="39"/>
  <c r="D218" i="39" s="1"/>
  <c r="D217" i="39"/>
  <c r="C217" i="39"/>
  <c r="B217" i="39"/>
  <c r="C216" i="39"/>
  <c r="B216" i="39"/>
  <c r="D216" i="39" s="1"/>
  <c r="C215" i="39"/>
  <c r="D215" i="39" s="1"/>
  <c r="B215" i="39"/>
  <c r="C214" i="39"/>
  <c r="D214" i="39" s="1"/>
  <c r="B214" i="39"/>
  <c r="C213" i="39"/>
  <c r="D213" i="39" s="1"/>
  <c r="B213" i="39"/>
  <c r="C212" i="39"/>
  <c r="D212" i="39" s="1"/>
  <c r="B212" i="39"/>
  <c r="D211" i="39"/>
  <c r="C211" i="39"/>
  <c r="B211" i="39"/>
  <c r="C210" i="39"/>
  <c r="B210" i="39"/>
  <c r="D210" i="39" s="1"/>
  <c r="D209" i="39"/>
  <c r="C209" i="39"/>
  <c r="B209" i="39"/>
  <c r="C208" i="39"/>
  <c r="B208" i="39"/>
  <c r="D208" i="39" s="1"/>
  <c r="C207" i="39"/>
  <c r="D207" i="39" s="1"/>
  <c r="B207" i="39"/>
  <c r="C206" i="39"/>
  <c r="D206" i="39" s="1"/>
  <c r="B206" i="39"/>
  <c r="C205" i="39"/>
  <c r="D205" i="39" s="1"/>
  <c r="B205" i="39"/>
  <c r="C204" i="39"/>
  <c r="D204" i="39" s="1"/>
  <c r="B204" i="39"/>
  <c r="D203" i="39"/>
  <c r="C203" i="39"/>
  <c r="B203" i="39"/>
  <c r="C202" i="39"/>
  <c r="B202" i="39"/>
  <c r="D202" i="39" s="1"/>
  <c r="D201" i="39"/>
  <c r="C201" i="39"/>
  <c r="B201" i="39"/>
  <c r="C200" i="39"/>
  <c r="D200" i="39" s="1"/>
  <c r="B200" i="39"/>
  <c r="C199" i="39"/>
  <c r="D199" i="39" s="1"/>
  <c r="B199" i="39"/>
  <c r="C198" i="39"/>
  <c r="D198" i="39" s="1"/>
  <c r="B198" i="39"/>
  <c r="C197" i="39"/>
  <c r="D197" i="39" s="1"/>
  <c r="B197" i="39"/>
  <c r="C196" i="39"/>
  <c r="D196" i="39" s="1"/>
  <c r="B196" i="39"/>
  <c r="D195" i="39"/>
  <c r="C195" i="39"/>
  <c r="B195" i="39"/>
  <c r="C194" i="39"/>
  <c r="B194" i="39"/>
  <c r="D194" i="39" s="1"/>
  <c r="D193" i="39"/>
  <c r="C193" i="39"/>
  <c r="B193" i="39"/>
  <c r="C192" i="39"/>
  <c r="D192" i="39" s="1"/>
  <c r="B192" i="39"/>
  <c r="C191" i="39"/>
  <c r="D191" i="39" s="1"/>
  <c r="B191" i="39"/>
  <c r="C190" i="39"/>
  <c r="D190" i="39" s="1"/>
  <c r="B190" i="39"/>
  <c r="C189" i="39"/>
  <c r="D189" i="39" s="1"/>
  <c r="B189" i="39"/>
  <c r="C188" i="39"/>
  <c r="D188" i="39" s="1"/>
  <c r="B188" i="39"/>
  <c r="D187" i="39"/>
  <c r="C187" i="39"/>
  <c r="B187" i="39"/>
  <c r="C186" i="39"/>
  <c r="B186" i="39"/>
  <c r="D186" i="39" s="1"/>
  <c r="D185" i="39"/>
  <c r="C185" i="39"/>
  <c r="B185" i="39"/>
  <c r="C184" i="39"/>
  <c r="D184" i="39" s="1"/>
  <c r="B184" i="39"/>
  <c r="C183" i="39"/>
  <c r="D183" i="39" s="1"/>
  <c r="B183" i="39"/>
  <c r="C182" i="39"/>
  <c r="D182" i="39" s="1"/>
  <c r="B182" i="39"/>
  <c r="C181" i="39"/>
  <c r="D181" i="39" s="1"/>
  <c r="B181" i="39"/>
  <c r="C180" i="39"/>
  <c r="D180" i="39" s="1"/>
  <c r="B180" i="39"/>
  <c r="D179" i="39"/>
  <c r="C179" i="39"/>
  <c r="B179" i="39"/>
  <c r="C178" i="39"/>
  <c r="B178" i="39"/>
  <c r="D178" i="39" s="1"/>
  <c r="D177" i="39"/>
  <c r="C177" i="39"/>
  <c r="B177" i="39"/>
  <c r="C176" i="39"/>
  <c r="D176" i="39" s="1"/>
  <c r="B176" i="39"/>
  <c r="C175" i="39"/>
  <c r="D175" i="39" s="1"/>
  <c r="B175" i="39"/>
  <c r="C174" i="39"/>
  <c r="D174" i="39" s="1"/>
  <c r="B174" i="39"/>
  <c r="C173" i="39"/>
  <c r="D173" i="39" s="1"/>
  <c r="B173" i="39"/>
  <c r="C172" i="39"/>
  <c r="D172" i="39" s="1"/>
  <c r="B172" i="39"/>
  <c r="D171" i="39"/>
  <c r="C171" i="39"/>
  <c r="B171" i="39"/>
  <c r="C170" i="39"/>
  <c r="B170" i="39"/>
  <c r="D170" i="39" s="1"/>
  <c r="D169" i="39"/>
  <c r="C169" i="39"/>
  <c r="B169" i="39"/>
  <c r="C168" i="39"/>
  <c r="D168" i="39" s="1"/>
  <c r="B168" i="39"/>
  <c r="C167" i="39"/>
  <c r="D167" i="39" s="1"/>
  <c r="B167" i="39"/>
  <c r="C166" i="39"/>
  <c r="D166" i="39" s="1"/>
  <c r="B166" i="39"/>
  <c r="C165" i="39"/>
  <c r="D165" i="39" s="1"/>
  <c r="B165" i="39"/>
  <c r="C164" i="39"/>
  <c r="D164" i="39" s="1"/>
  <c r="B164" i="39"/>
  <c r="D163" i="39"/>
  <c r="C163" i="39"/>
  <c r="B163" i="39"/>
  <c r="C162" i="39"/>
  <c r="B162" i="39"/>
  <c r="D162" i="39" s="1"/>
  <c r="D161" i="39"/>
  <c r="C161" i="39"/>
  <c r="B161" i="39"/>
  <c r="C160" i="39"/>
  <c r="D160" i="39" s="1"/>
  <c r="B160" i="39"/>
  <c r="C159" i="39"/>
  <c r="D159" i="39" s="1"/>
  <c r="B159" i="39"/>
  <c r="C158" i="39"/>
  <c r="D158" i="39" s="1"/>
  <c r="B158" i="39"/>
  <c r="C157" i="39"/>
  <c r="D157" i="39" s="1"/>
  <c r="B157" i="39"/>
  <c r="C156" i="39"/>
  <c r="D156" i="39" s="1"/>
  <c r="B156" i="39"/>
  <c r="D155" i="39"/>
  <c r="C155" i="39"/>
  <c r="B155" i="39"/>
  <c r="C154" i="39"/>
  <c r="B154" i="39"/>
  <c r="D154" i="39" s="1"/>
  <c r="D153" i="39"/>
  <c r="C153" i="39"/>
  <c r="B153" i="39"/>
  <c r="C152" i="39"/>
  <c r="D152" i="39" s="1"/>
  <c r="B152" i="39"/>
  <c r="C151" i="39"/>
  <c r="D151" i="39" s="1"/>
  <c r="B151" i="39"/>
  <c r="C150" i="39"/>
  <c r="D150" i="39" s="1"/>
  <c r="B150" i="39"/>
  <c r="C149" i="39"/>
  <c r="D149" i="39" s="1"/>
  <c r="B149" i="39"/>
  <c r="C148" i="39"/>
  <c r="D148" i="39" s="1"/>
  <c r="B148" i="39"/>
  <c r="D147" i="39"/>
  <c r="C147" i="39"/>
  <c r="B147" i="39"/>
  <c r="C146" i="39"/>
  <c r="B146" i="39"/>
  <c r="D146" i="39" s="1"/>
  <c r="D145" i="39"/>
  <c r="C145" i="39"/>
  <c r="B145" i="39"/>
  <c r="C144" i="39"/>
  <c r="D144" i="39" s="1"/>
  <c r="B144" i="39"/>
  <c r="C143" i="39"/>
  <c r="D143" i="39" s="1"/>
  <c r="B143" i="39"/>
  <c r="C142" i="39"/>
  <c r="D142" i="39" s="1"/>
  <c r="B142" i="39"/>
  <c r="C141" i="39"/>
  <c r="D141" i="39" s="1"/>
  <c r="B141" i="39"/>
  <c r="C140" i="39"/>
  <c r="D140" i="39" s="1"/>
  <c r="B140" i="39"/>
  <c r="D139" i="39"/>
  <c r="C139" i="39"/>
  <c r="B139" i="39"/>
  <c r="C138" i="39"/>
  <c r="B138" i="39"/>
  <c r="D138" i="39" s="1"/>
  <c r="D137" i="39"/>
  <c r="C137" i="39"/>
  <c r="B137" i="39"/>
  <c r="C136" i="39"/>
  <c r="D136" i="39" s="1"/>
  <c r="B136" i="39"/>
  <c r="C135" i="39"/>
  <c r="D135" i="39" s="1"/>
  <c r="B135" i="39"/>
  <c r="C134" i="39"/>
  <c r="D134" i="39" s="1"/>
  <c r="B134" i="39"/>
  <c r="C133" i="39"/>
  <c r="D133" i="39" s="1"/>
  <c r="B133" i="39"/>
  <c r="C132" i="39"/>
  <c r="D132" i="39" s="1"/>
  <c r="B132" i="39"/>
  <c r="D131" i="39"/>
  <c r="C131" i="39"/>
  <c r="B131" i="39"/>
  <c r="C130" i="39"/>
  <c r="B130" i="39"/>
  <c r="D130" i="39" s="1"/>
  <c r="D129" i="39"/>
  <c r="C129" i="39"/>
  <c r="B129" i="39"/>
  <c r="C128" i="39"/>
  <c r="D128" i="39" s="1"/>
  <c r="B128" i="39"/>
  <c r="C127" i="39"/>
  <c r="D127" i="39" s="1"/>
  <c r="B127" i="39"/>
  <c r="C126" i="39"/>
  <c r="D126" i="39" s="1"/>
  <c r="B126" i="39"/>
  <c r="C125" i="39"/>
  <c r="D125" i="39" s="1"/>
  <c r="B125" i="39"/>
  <c r="C124" i="39"/>
  <c r="D124" i="39" s="1"/>
  <c r="B124" i="39"/>
  <c r="D123" i="39"/>
  <c r="C123" i="39"/>
  <c r="B123" i="39"/>
  <c r="C122" i="39"/>
  <c r="B122" i="39"/>
  <c r="D122" i="39" s="1"/>
  <c r="D121" i="39"/>
  <c r="C121" i="39"/>
  <c r="B121" i="39"/>
  <c r="C120" i="39"/>
  <c r="B120" i="39"/>
  <c r="D120" i="39" s="1"/>
  <c r="C119" i="39"/>
  <c r="D119" i="39" s="1"/>
  <c r="B119" i="39"/>
  <c r="C118" i="39"/>
  <c r="D118" i="39" s="1"/>
  <c r="B118" i="39"/>
  <c r="C117" i="39"/>
  <c r="D117" i="39" s="1"/>
  <c r="B117" i="39"/>
  <c r="C116" i="39"/>
  <c r="D116" i="39" s="1"/>
  <c r="B116" i="39"/>
  <c r="D115" i="39"/>
  <c r="C115" i="39"/>
  <c r="B115" i="39"/>
  <c r="C114" i="39"/>
  <c r="B114" i="39"/>
  <c r="D114" i="39" s="1"/>
  <c r="D113" i="39"/>
  <c r="C113" i="39"/>
  <c r="B113" i="39"/>
  <c r="C112" i="39"/>
  <c r="B112" i="39"/>
  <c r="D112" i="39" s="1"/>
  <c r="C111" i="39"/>
  <c r="D111" i="39" s="1"/>
  <c r="B111" i="39"/>
  <c r="C110" i="39"/>
  <c r="D110" i="39" s="1"/>
  <c r="B110" i="39"/>
  <c r="C109" i="39"/>
  <c r="D109" i="39" s="1"/>
  <c r="B109" i="39"/>
  <c r="C108" i="39"/>
  <c r="D108" i="39" s="1"/>
  <c r="B108" i="39"/>
  <c r="D107" i="39"/>
  <c r="C107" i="39"/>
  <c r="B107" i="39"/>
  <c r="C106" i="39"/>
  <c r="B106" i="39"/>
  <c r="D106" i="39" s="1"/>
  <c r="D105" i="39"/>
  <c r="C105" i="39"/>
  <c r="B105" i="39"/>
  <c r="C104" i="39"/>
  <c r="D104" i="39" s="1"/>
  <c r="B104" i="39"/>
  <c r="C103" i="39"/>
  <c r="D103" i="39" s="1"/>
  <c r="B103" i="39"/>
  <c r="C102" i="39"/>
  <c r="D102" i="39" s="1"/>
  <c r="B102" i="39"/>
  <c r="C101" i="39"/>
  <c r="D101" i="39" s="1"/>
  <c r="B101" i="39"/>
  <c r="C100" i="39"/>
  <c r="D100" i="39" s="1"/>
  <c r="B100" i="39"/>
  <c r="D99" i="39"/>
  <c r="C99" i="39"/>
  <c r="B99" i="39"/>
  <c r="C98" i="39"/>
  <c r="B98" i="39"/>
  <c r="D98" i="39" s="1"/>
  <c r="D97" i="39"/>
  <c r="C97" i="39"/>
  <c r="B97" i="39"/>
  <c r="C96" i="39"/>
  <c r="D96" i="39" s="1"/>
  <c r="B96" i="39"/>
  <c r="C95" i="39"/>
  <c r="D95" i="39" s="1"/>
  <c r="B95" i="39"/>
  <c r="C94" i="39"/>
  <c r="D94" i="39" s="1"/>
  <c r="B94" i="39"/>
  <c r="C93" i="39"/>
  <c r="D93" i="39" s="1"/>
  <c r="B93" i="39"/>
  <c r="C92" i="39"/>
  <c r="D92" i="39" s="1"/>
  <c r="B92" i="39"/>
  <c r="D91" i="39"/>
  <c r="C91" i="39"/>
  <c r="B91" i="39"/>
  <c r="C90" i="39"/>
  <c r="D90" i="39" s="1"/>
  <c r="B90" i="39"/>
  <c r="D89" i="39"/>
  <c r="C89" i="39"/>
  <c r="B89" i="39"/>
  <c r="C88" i="39"/>
  <c r="D88" i="39" s="1"/>
  <c r="B88" i="39"/>
  <c r="C87" i="39"/>
  <c r="D87" i="39" s="1"/>
  <c r="B87" i="39"/>
  <c r="C86" i="39"/>
  <c r="D86" i="39" s="1"/>
  <c r="B86" i="39"/>
  <c r="C85" i="39"/>
  <c r="D85" i="39" s="1"/>
  <c r="B85" i="39"/>
  <c r="C84" i="39"/>
  <c r="D84" i="39" s="1"/>
  <c r="B84" i="39"/>
  <c r="D83" i="39"/>
  <c r="C83" i="39"/>
  <c r="B83" i="39"/>
  <c r="C82" i="39"/>
  <c r="D82" i="39" s="1"/>
  <c r="B82" i="39"/>
  <c r="D81" i="39"/>
  <c r="C81" i="39"/>
  <c r="B81" i="39"/>
  <c r="C80" i="39"/>
  <c r="B80" i="39"/>
  <c r="D80" i="39" s="1"/>
  <c r="C79" i="39"/>
  <c r="D79" i="39" s="1"/>
  <c r="B79" i="39"/>
  <c r="C78" i="39"/>
  <c r="D78" i="39" s="1"/>
  <c r="B78" i="39"/>
  <c r="C77" i="39"/>
  <c r="D77" i="39" s="1"/>
  <c r="B77" i="39"/>
  <c r="C76" i="39"/>
  <c r="D76" i="39" s="1"/>
  <c r="B76" i="39"/>
  <c r="D75" i="39"/>
  <c r="C75" i="39"/>
  <c r="B75" i="39"/>
  <c r="C74" i="39"/>
  <c r="D74" i="39" s="1"/>
  <c r="B74" i="39"/>
  <c r="D73" i="39"/>
  <c r="C73" i="39"/>
  <c r="B73" i="39"/>
  <c r="C72" i="39"/>
  <c r="B72" i="39"/>
  <c r="D72" i="39" s="1"/>
  <c r="C71" i="39"/>
  <c r="D71" i="39" s="1"/>
  <c r="B71" i="39"/>
  <c r="C70" i="39"/>
  <c r="D70" i="39" s="1"/>
  <c r="B70" i="39"/>
  <c r="C69" i="39"/>
  <c r="D69" i="39" s="1"/>
  <c r="B69" i="39"/>
  <c r="C68" i="39"/>
  <c r="D68" i="39" s="1"/>
  <c r="B68" i="39"/>
  <c r="D67" i="39"/>
  <c r="C67" i="39"/>
  <c r="B67" i="39"/>
  <c r="C66" i="39"/>
  <c r="B66" i="39"/>
  <c r="D66" i="39" s="1"/>
  <c r="D65" i="39"/>
  <c r="C65" i="39"/>
  <c r="B65" i="39"/>
  <c r="C64" i="39"/>
  <c r="B64" i="39"/>
  <c r="D64" i="39" s="1"/>
  <c r="C63" i="39"/>
  <c r="D63" i="39" s="1"/>
  <c r="B63" i="39"/>
  <c r="C62" i="39"/>
  <c r="D62" i="39" s="1"/>
  <c r="B62" i="39"/>
  <c r="C61" i="39"/>
  <c r="D61" i="39" s="1"/>
  <c r="B61" i="39"/>
  <c r="C60" i="39"/>
  <c r="D60" i="39" s="1"/>
  <c r="B60" i="39"/>
  <c r="D59" i="39"/>
  <c r="C59" i="39"/>
  <c r="B59" i="39"/>
  <c r="C58" i="39"/>
  <c r="D58" i="39" s="1"/>
  <c r="B58" i="39"/>
  <c r="D57" i="39"/>
  <c r="C57" i="39"/>
  <c r="B57" i="39"/>
  <c r="C56" i="39"/>
  <c r="B56" i="39"/>
  <c r="D56" i="39" s="1"/>
  <c r="C55" i="39"/>
  <c r="D55" i="39" s="1"/>
  <c r="B55" i="39"/>
  <c r="C54" i="39"/>
  <c r="D54" i="39" s="1"/>
  <c r="B54" i="39"/>
  <c r="C53" i="39"/>
  <c r="D53" i="39" s="1"/>
  <c r="B53" i="39"/>
  <c r="C52" i="39"/>
  <c r="D52" i="39" s="1"/>
  <c r="B52" i="39"/>
  <c r="D51" i="39"/>
  <c r="C51" i="39"/>
  <c r="B51" i="39"/>
  <c r="C50" i="39"/>
  <c r="D50" i="39" s="1"/>
  <c r="B50" i="39"/>
  <c r="D49" i="39"/>
  <c r="C49" i="39"/>
  <c r="B49" i="39"/>
  <c r="C48" i="39"/>
  <c r="B48" i="39"/>
  <c r="D48" i="39" s="1"/>
  <c r="C47" i="39"/>
  <c r="D47" i="39" s="1"/>
  <c r="B47" i="39"/>
  <c r="C46" i="39"/>
  <c r="D46" i="39" s="1"/>
  <c r="B46" i="39"/>
  <c r="C45" i="39"/>
  <c r="D45" i="39" s="1"/>
  <c r="B45" i="39"/>
  <c r="C44" i="39"/>
  <c r="D44" i="39" s="1"/>
  <c r="B44" i="39"/>
  <c r="D43" i="39"/>
  <c r="C43" i="39"/>
  <c r="B43" i="39"/>
  <c r="C42" i="39"/>
  <c r="D42" i="39" s="1"/>
  <c r="B42" i="39"/>
  <c r="D41" i="39"/>
  <c r="C41" i="39"/>
  <c r="B41" i="39"/>
  <c r="D40" i="39"/>
  <c r="C40" i="39"/>
  <c r="B40" i="39"/>
  <c r="C39" i="39"/>
  <c r="D39" i="39" s="1"/>
  <c r="B39" i="39"/>
  <c r="C38" i="39"/>
  <c r="D38" i="39" s="1"/>
  <c r="B38" i="39"/>
  <c r="C37" i="39"/>
  <c r="D37" i="39" s="1"/>
  <c r="B37" i="39"/>
  <c r="C36" i="39"/>
  <c r="D36" i="39" s="1"/>
  <c r="B36" i="39"/>
  <c r="D35" i="39"/>
  <c r="C35" i="39"/>
  <c r="B35" i="39"/>
  <c r="C34" i="39"/>
  <c r="D34" i="39" s="1"/>
  <c r="B34" i="39"/>
  <c r="D33" i="39"/>
  <c r="C33" i="39"/>
  <c r="B33" i="39"/>
  <c r="D32" i="39"/>
  <c r="C32" i="39"/>
  <c r="B32" i="39"/>
  <c r="C31" i="39"/>
  <c r="D31" i="39" s="1"/>
  <c r="B31" i="39"/>
  <c r="C30" i="39"/>
  <c r="D30" i="39" s="1"/>
  <c r="B30" i="39"/>
  <c r="C29" i="39"/>
  <c r="D29" i="39" s="1"/>
  <c r="B29" i="39"/>
  <c r="C28" i="39"/>
  <c r="D28" i="39" s="1"/>
  <c r="B28" i="39"/>
  <c r="D27" i="39"/>
  <c r="C27" i="39"/>
  <c r="B27" i="39"/>
  <c r="C26" i="39"/>
  <c r="D26" i="39" s="1"/>
  <c r="B26" i="39"/>
  <c r="D25" i="39"/>
  <c r="C25" i="39"/>
  <c r="B25" i="39"/>
  <c r="D24" i="39"/>
  <c r="C24" i="39"/>
  <c r="B24" i="39"/>
  <c r="C23" i="39"/>
  <c r="D23" i="39" s="1"/>
  <c r="B23" i="39"/>
  <c r="C22" i="39"/>
  <c r="D22" i="39" s="1"/>
  <c r="B22" i="39"/>
  <c r="C21" i="39"/>
  <c r="B21" i="39"/>
  <c r="D21" i="39" s="1"/>
  <c r="C20" i="39"/>
  <c r="D20" i="39" s="1"/>
  <c r="B20" i="39"/>
  <c r="D19" i="39"/>
  <c r="C19" i="39"/>
  <c r="B19" i="39"/>
  <c r="C18" i="39"/>
  <c r="D18" i="39" s="1"/>
  <c r="B18" i="39"/>
  <c r="D17" i="39"/>
  <c r="C17" i="39"/>
  <c r="B17" i="39"/>
  <c r="D16" i="39"/>
  <c r="C16" i="39"/>
  <c r="B16" i="39"/>
  <c r="C15" i="39"/>
  <c r="D15" i="39" s="1"/>
  <c r="B15" i="39"/>
  <c r="C14" i="39"/>
  <c r="D14" i="39" s="1"/>
  <c r="B14" i="39"/>
  <c r="C13" i="39"/>
  <c r="B13" i="39"/>
  <c r="D13" i="39" s="1"/>
  <c r="C12" i="39"/>
  <c r="D12" i="39" s="1"/>
  <c r="B12" i="39"/>
  <c r="D11" i="39"/>
  <c r="C11" i="39"/>
  <c r="B11" i="39"/>
  <c r="C10" i="39"/>
  <c r="D10" i="39" s="1"/>
  <c r="B10" i="39"/>
  <c r="D9" i="39"/>
  <c r="C9" i="39"/>
  <c r="B9" i="39"/>
  <c r="J8" i="39"/>
  <c r="C8" i="39"/>
  <c r="D8" i="39" s="1"/>
  <c r="B8" i="39"/>
  <c r="I7" i="39"/>
  <c r="J7" i="39" s="1"/>
  <c r="C7" i="39"/>
  <c r="D7" i="39" s="1"/>
  <c r="B7" i="39"/>
  <c r="I6" i="39"/>
  <c r="J6" i="39" s="1"/>
  <c r="C6" i="39"/>
  <c r="D6" i="39" s="1"/>
  <c r="B6" i="39"/>
  <c r="I5" i="39"/>
  <c r="J5" i="39" s="1"/>
  <c r="C5" i="39"/>
  <c r="N6" i="39" s="1"/>
  <c r="L6" i="39" s="1"/>
  <c r="B5" i="39"/>
  <c r="M4" i="39"/>
  <c r="K4" i="39" s="1"/>
  <c r="I4" i="39"/>
  <c r="J4" i="39" s="1"/>
  <c r="D4" i="39"/>
  <c r="C4" i="39"/>
  <c r="B4" i="39"/>
  <c r="N3" i="39"/>
  <c r="L3" i="39" s="1"/>
  <c r="I3" i="39"/>
  <c r="M3" i="39" s="1"/>
  <c r="D3" i="39"/>
  <c r="C3" i="39"/>
  <c r="B3" i="39"/>
  <c r="N2" i="39"/>
  <c r="I2" i="39"/>
  <c r="M2" i="39" s="1"/>
  <c r="K2" i="39" s="1"/>
  <c r="D2" i="39"/>
  <c r="C2" i="39"/>
  <c r="B2" i="39"/>
  <c r="M7" i="39" s="1"/>
  <c r="J3" i="32"/>
  <c r="J4" i="32"/>
  <c r="J5" i="32"/>
  <c r="J6" i="32"/>
  <c r="J7" i="32"/>
  <c r="J2" i="32"/>
  <c r="N8" i="32"/>
  <c r="M8" i="32"/>
  <c r="J8" i="32"/>
  <c r="M7" i="32"/>
  <c r="N7" i="32"/>
  <c r="M6" i="32"/>
  <c r="N2" i="32"/>
  <c r="M2" i="32"/>
  <c r="K2" i="32" s="1"/>
  <c r="I3" i="32"/>
  <c r="M3" i="32" s="1"/>
  <c r="I4" i="32"/>
  <c r="M4" i="32" s="1"/>
  <c r="I5" i="32"/>
  <c r="I6" i="32"/>
  <c r="N6" i="32" s="1"/>
  <c r="I7" i="32"/>
  <c r="I2" i="32"/>
  <c r="D270" i="32"/>
  <c r="D267" i="32"/>
  <c r="D266" i="32"/>
  <c r="D265" i="32"/>
  <c r="D263" i="32"/>
  <c r="D261" i="32"/>
  <c r="D257" i="32"/>
  <c r="D255" i="32"/>
  <c r="D253" i="32"/>
  <c r="D251" i="32"/>
  <c r="D249" i="32"/>
  <c r="D248" i="32"/>
  <c r="D245" i="32"/>
  <c r="D244" i="32"/>
  <c r="D241" i="32"/>
  <c r="D240" i="32"/>
  <c r="D237" i="32"/>
  <c r="D236" i="32"/>
  <c r="D233" i="32"/>
  <c r="D228" i="32"/>
  <c r="D225" i="32"/>
  <c r="D217" i="32"/>
  <c r="D214" i="32"/>
  <c r="D210" i="32"/>
  <c r="D209" i="32"/>
  <c r="D206" i="32"/>
  <c r="D205" i="32"/>
  <c r="D202" i="32"/>
  <c r="D201" i="32"/>
  <c r="D199" i="32"/>
  <c r="D198" i="32"/>
  <c r="D197" i="32"/>
  <c r="D195" i="32"/>
  <c r="D194" i="32"/>
  <c r="D193" i="32"/>
  <c r="D191" i="32"/>
  <c r="D190" i="32"/>
  <c r="D189" i="32"/>
  <c r="D188" i="32"/>
  <c r="D187" i="32"/>
  <c r="D185" i="32"/>
  <c r="D184" i="32"/>
  <c r="D182" i="32"/>
  <c r="D180" i="32"/>
  <c r="D179" i="32"/>
  <c r="D177" i="32"/>
  <c r="D174" i="32"/>
  <c r="D170" i="32"/>
  <c r="D169" i="32"/>
  <c r="D166" i="32"/>
  <c r="D165" i="32"/>
  <c r="D162" i="32"/>
  <c r="D161" i="32"/>
  <c r="D159" i="32"/>
  <c r="D158" i="32"/>
  <c r="D157" i="32"/>
  <c r="D156" i="32"/>
  <c r="D155" i="32"/>
  <c r="D153" i="32"/>
  <c r="D152" i="32"/>
  <c r="D150" i="32"/>
  <c r="D148" i="32"/>
  <c r="D145" i="32"/>
  <c r="D142" i="32"/>
  <c r="D138" i="32"/>
  <c r="D137" i="32"/>
  <c r="D134" i="32"/>
  <c r="D133" i="32"/>
  <c r="D131" i="32"/>
  <c r="D130" i="32"/>
  <c r="D129" i="32"/>
  <c r="D127" i="32"/>
  <c r="D126" i="32"/>
  <c r="D125" i="32"/>
  <c r="D124" i="32"/>
  <c r="D123" i="32"/>
  <c r="D121" i="32"/>
  <c r="D120" i="32"/>
  <c r="D118" i="32"/>
  <c r="D116" i="32"/>
  <c r="D113" i="32"/>
  <c r="D110" i="32"/>
  <c r="D106" i="32"/>
  <c r="D105" i="32"/>
  <c r="D102" i="32"/>
  <c r="D101" i="32"/>
  <c r="D99" i="32"/>
  <c r="D98" i="32"/>
  <c r="D97" i="32"/>
  <c r="D95" i="32"/>
  <c r="D94" i="32"/>
  <c r="D93" i="32"/>
  <c r="D92" i="32"/>
  <c r="D91" i="32"/>
  <c r="D89" i="32"/>
  <c r="D88" i="32"/>
  <c r="D86" i="32"/>
  <c r="D84" i="32"/>
  <c r="D81" i="32"/>
  <c r="D78" i="32"/>
  <c r="D74" i="32"/>
  <c r="D73" i="32"/>
  <c r="D70" i="32"/>
  <c r="D67" i="32"/>
  <c r="D66" i="32"/>
  <c r="D65" i="32"/>
  <c r="D63" i="32"/>
  <c r="D62" i="32"/>
  <c r="D60" i="32"/>
  <c r="D59" i="32"/>
  <c r="D58" i="32"/>
  <c r="D57" i="32"/>
  <c r="D56" i="32"/>
  <c r="D54" i="32"/>
  <c r="D53" i="32"/>
  <c r="D52" i="32"/>
  <c r="D51" i="32"/>
  <c r="D49" i="32"/>
  <c r="D46" i="32"/>
  <c r="D45" i="32"/>
  <c r="D44" i="32"/>
  <c r="D42" i="32"/>
  <c r="D41" i="32"/>
  <c r="D38" i="32"/>
  <c r="D37" i="32"/>
  <c r="D35" i="32"/>
  <c r="D34" i="32"/>
  <c r="D33" i="32"/>
  <c r="D31" i="32"/>
  <c r="D27" i="32"/>
  <c r="D26" i="32"/>
  <c r="D25" i="32"/>
  <c r="D24" i="32"/>
  <c r="D23" i="32"/>
  <c r="D21" i="32"/>
  <c r="D18" i="32"/>
  <c r="D17" i="32"/>
  <c r="D16" i="32"/>
  <c r="D13" i="32"/>
  <c r="D11" i="32"/>
  <c r="D10" i="32"/>
  <c r="D9" i="32"/>
  <c r="D6" i="32"/>
  <c r="D5" i="32"/>
  <c r="D4" i="32"/>
  <c r="K9" i="18"/>
  <c r="K5" i="18"/>
  <c r="K11" i="18" s="1"/>
  <c r="K12" i="18"/>
  <c r="K10" i="18"/>
  <c r="P23" i="18"/>
  <c r="P24" i="18"/>
  <c r="P22" i="18"/>
  <c r="L30" i="17"/>
  <c r="K30" i="17"/>
  <c r="J30" i="17"/>
  <c r="E227" i="28"/>
  <c r="D227" i="28" s="1"/>
  <c r="E224" i="28"/>
  <c r="D224" i="28" s="1"/>
  <c r="E222" i="28"/>
  <c r="D222" i="28" s="1"/>
  <c r="E221" i="28"/>
  <c r="D221" i="28" s="1"/>
  <c r="E220" i="28"/>
  <c r="D220" i="28" s="1"/>
  <c r="E219" i="28"/>
  <c r="C219" i="28" s="1"/>
  <c r="E217" i="28"/>
  <c r="D217" i="28" s="1"/>
  <c r="E216" i="28"/>
  <c r="D216" i="28" s="1"/>
  <c r="E213" i="28"/>
  <c r="D213" i="28" s="1"/>
  <c r="E211" i="28"/>
  <c r="C211" i="28" s="1"/>
  <c r="E210" i="28"/>
  <c r="D210" i="28" s="1"/>
  <c r="E209" i="28"/>
  <c r="D209" i="28" s="1"/>
  <c r="E208" i="28"/>
  <c r="D208" i="28" s="1"/>
  <c r="E197" i="28"/>
  <c r="C197" i="28" s="1"/>
  <c r="E196" i="28"/>
  <c r="D196" i="28" s="1"/>
  <c r="E195" i="28"/>
  <c r="D195" i="28" s="1"/>
  <c r="C195" i="28"/>
  <c r="E193" i="28"/>
  <c r="D193" i="28" s="1"/>
  <c r="E190" i="28"/>
  <c r="C190" i="28" s="1"/>
  <c r="E182" i="28"/>
  <c r="D182" i="28" s="1"/>
  <c r="E176" i="28"/>
  <c r="D176" i="28" s="1"/>
  <c r="E172" i="28"/>
  <c r="D172" i="28" s="1"/>
  <c r="E171" i="28"/>
  <c r="C171" i="28" s="1"/>
  <c r="E169" i="28"/>
  <c r="D169" i="28" s="1"/>
  <c r="C169" i="28"/>
  <c r="E168" i="28"/>
  <c r="D168" i="28" s="1"/>
  <c r="E166" i="28"/>
  <c r="D166" i="28" s="1"/>
  <c r="E165" i="28"/>
  <c r="C165" i="28" s="1"/>
  <c r="E114" i="28"/>
  <c r="D114" i="28" s="1"/>
  <c r="E110" i="28"/>
  <c r="D110" i="28" s="1"/>
  <c r="E102" i="28"/>
  <c r="D102" i="28" s="1"/>
  <c r="E101" i="28"/>
  <c r="C101" i="28" s="1"/>
  <c r="E100" i="28"/>
  <c r="D100" i="28" s="1"/>
  <c r="E98" i="28"/>
  <c r="D98" i="28" s="1"/>
  <c r="E93" i="28"/>
  <c r="D93" i="28" s="1"/>
  <c r="E90" i="28"/>
  <c r="C90" i="28" s="1"/>
  <c r="E89" i="28"/>
  <c r="D89" i="28" s="1"/>
  <c r="E86" i="28"/>
  <c r="D86" i="28" s="1"/>
  <c r="E85" i="28"/>
  <c r="D85" i="28" s="1"/>
  <c r="E84" i="28"/>
  <c r="C84" i="28" s="1"/>
  <c r="E81" i="28"/>
  <c r="D81" i="28" s="1"/>
  <c r="E78" i="28"/>
  <c r="D78" i="28" s="1"/>
  <c r="C78" i="28"/>
  <c r="E73" i="28"/>
  <c r="D73" i="28" s="1"/>
  <c r="E72" i="28"/>
  <c r="C72" i="28" s="1"/>
  <c r="E70" i="28"/>
  <c r="D70" i="28" s="1"/>
  <c r="E68" i="28"/>
  <c r="D68" i="28" s="1"/>
  <c r="E67" i="28"/>
  <c r="D67" i="28" s="1"/>
  <c r="E66" i="28"/>
  <c r="C66" i="28" s="1"/>
  <c r="E59" i="28"/>
  <c r="D59" i="28" s="1"/>
  <c r="E57" i="28"/>
  <c r="D57" i="28" s="1"/>
  <c r="C57" i="28"/>
  <c r="F57" i="28" s="1"/>
  <c r="E56" i="28"/>
  <c r="D56" i="28" s="1"/>
  <c r="E55" i="28"/>
  <c r="C55" i="28" s="1"/>
  <c r="E54" i="28"/>
  <c r="D54" i="28" s="1"/>
  <c r="E53" i="28"/>
  <c r="D53" i="28" s="1"/>
  <c r="E52" i="28"/>
  <c r="D52" i="28" s="1"/>
  <c r="E51" i="28"/>
  <c r="C51" i="28" s="1"/>
  <c r="E50" i="28"/>
  <c r="D50" i="28" s="1"/>
  <c r="E49" i="28"/>
  <c r="D49" i="28" s="1"/>
  <c r="C49" i="28"/>
  <c r="E48" i="28"/>
  <c r="D48" i="28" s="1"/>
  <c r="E47" i="28"/>
  <c r="C47" i="28" s="1"/>
  <c r="E43" i="28"/>
  <c r="D43" i="28" s="1"/>
  <c r="E42" i="28"/>
  <c r="D42" i="28" s="1"/>
  <c r="E230" i="28"/>
  <c r="D230" i="28" s="1"/>
  <c r="E229" i="28"/>
  <c r="D229" i="28" s="1"/>
  <c r="E228" i="28"/>
  <c r="D228" i="28" s="1"/>
  <c r="E226" i="28"/>
  <c r="C226" i="28" s="1"/>
  <c r="E225" i="28"/>
  <c r="C225" i="28" s="1"/>
  <c r="E223" i="28"/>
  <c r="D223" i="28" s="1"/>
  <c r="E218" i="28"/>
  <c r="C218" i="28" s="1"/>
  <c r="E215" i="28"/>
  <c r="D215" i="28" s="1"/>
  <c r="E214" i="28"/>
  <c r="D214" i="28" s="1"/>
  <c r="E212" i="28"/>
  <c r="D212" i="28" s="1"/>
  <c r="E207" i="28"/>
  <c r="C207" i="28" s="1"/>
  <c r="E206" i="28"/>
  <c r="D206" i="28" s="1"/>
  <c r="E205" i="28"/>
  <c r="D205" i="28" s="1"/>
  <c r="E204" i="28"/>
  <c r="D204" i="28" s="1"/>
  <c r="E203" i="28"/>
  <c r="C203" i="28" s="1"/>
  <c r="E202" i="28"/>
  <c r="C202" i="28" s="1"/>
  <c r="E201" i="28"/>
  <c r="C201" i="28" s="1"/>
  <c r="E200" i="28"/>
  <c r="D200" i="28" s="1"/>
  <c r="E199" i="28"/>
  <c r="D199" i="28" s="1"/>
  <c r="E198" i="28"/>
  <c r="D198" i="28" s="1"/>
  <c r="E194" i="28"/>
  <c r="C194" i="28" s="1"/>
  <c r="E192" i="28"/>
  <c r="D192" i="28" s="1"/>
  <c r="C192" i="28"/>
  <c r="E191" i="28"/>
  <c r="D191" i="28" s="1"/>
  <c r="E189" i="28"/>
  <c r="D189" i="28" s="1"/>
  <c r="E188" i="28"/>
  <c r="D188" i="28" s="1"/>
  <c r="E187" i="28"/>
  <c r="C187" i="28" s="1"/>
  <c r="E186" i="28"/>
  <c r="C186" i="28" s="1"/>
  <c r="E185" i="28"/>
  <c r="C185" i="28" s="1"/>
  <c r="E184" i="28"/>
  <c r="D184" i="28" s="1"/>
  <c r="E183" i="28"/>
  <c r="D183" i="28" s="1"/>
  <c r="E181" i="28"/>
  <c r="D181" i="28" s="1"/>
  <c r="E180" i="28"/>
  <c r="D180" i="28" s="1"/>
  <c r="E179" i="28"/>
  <c r="C179" i="28" s="1"/>
  <c r="E178" i="28"/>
  <c r="C178" i="28" s="1"/>
  <c r="E177" i="28"/>
  <c r="C177" i="28" s="1"/>
  <c r="E175" i="28"/>
  <c r="D175" i="28" s="1"/>
  <c r="E174" i="28"/>
  <c r="D174" i="28" s="1"/>
  <c r="E173" i="28"/>
  <c r="D173" i="28" s="1"/>
  <c r="E170" i="28"/>
  <c r="C170" i="28" s="1"/>
  <c r="E167" i="28"/>
  <c r="C167" i="28" s="1"/>
  <c r="E164" i="28"/>
  <c r="D164" i="28" s="1"/>
  <c r="E163" i="28"/>
  <c r="C163" i="28" s="1"/>
  <c r="E162" i="28"/>
  <c r="C162" i="28" s="1"/>
  <c r="E161" i="28"/>
  <c r="C161" i="28" s="1"/>
  <c r="E160" i="28"/>
  <c r="D160" i="28" s="1"/>
  <c r="E159" i="28"/>
  <c r="D159" i="28" s="1"/>
  <c r="E158" i="28"/>
  <c r="D158" i="28" s="1"/>
  <c r="E157" i="28"/>
  <c r="D157" i="28" s="1"/>
  <c r="E156" i="28"/>
  <c r="D156" i="28" s="1"/>
  <c r="E155" i="28"/>
  <c r="C155" i="28" s="1"/>
  <c r="E154" i="28"/>
  <c r="C154" i="28" s="1"/>
  <c r="E153" i="28"/>
  <c r="C153" i="28" s="1"/>
  <c r="E152" i="28"/>
  <c r="D152" i="28" s="1"/>
  <c r="E151" i="28"/>
  <c r="C151" i="28" s="1"/>
  <c r="E150" i="28"/>
  <c r="D150" i="28" s="1"/>
  <c r="E149" i="28"/>
  <c r="E148" i="28"/>
  <c r="D148" i="28" s="1"/>
  <c r="E147" i="28"/>
  <c r="C147" i="28" s="1"/>
  <c r="E146" i="28"/>
  <c r="C146" i="28" s="1"/>
  <c r="E145" i="28"/>
  <c r="C145" i="28" s="1"/>
  <c r="E144" i="28"/>
  <c r="C144" i="28" s="1"/>
  <c r="E143" i="28"/>
  <c r="D143" i="28" s="1"/>
  <c r="E142" i="28"/>
  <c r="E141" i="28"/>
  <c r="E140" i="28"/>
  <c r="D140" i="28" s="1"/>
  <c r="E139" i="28"/>
  <c r="C139" i="28" s="1"/>
  <c r="E138" i="28"/>
  <c r="C138" i="28" s="1"/>
  <c r="E137" i="28"/>
  <c r="C137" i="28" s="1"/>
  <c r="E136" i="28"/>
  <c r="C136" i="28" s="1"/>
  <c r="E135" i="28"/>
  <c r="D135" i="28" s="1"/>
  <c r="E134" i="28"/>
  <c r="E133" i="28"/>
  <c r="E132" i="28"/>
  <c r="D132" i="28" s="1"/>
  <c r="E131" i="28"/>
  <c r="C131" i="28" s="1"/>
  <c r="E130" i="28"/>
  <c r="C130" i="28" s="1"/>
  <c r="E129" i="28"/>
  <c r="C129" i="28" s="1"/>
  <c r="E128" i="28"/>
  <c r="C128" i="28" s="1"/>
  <c r="E127" i="28"/>
  <c r="D127" i="28" s="1"/>
  <c r="E126" i="28"/>
  <c r="E125" i="28"/>
  <c r="E124" i="28"/>
  <c r="D124" i="28" s="1"/>
  <c r="E123" i="28"/>
  <c r="C123" i="28" s="1"/>
  <c r="E122" i="28"/>
  <c r="C122" i="28" s="1"/>
  <c r="E121" i="28"/>
  <c r="C121" i="28" s="1"/>
  <c r="E120" i="28"/>
  <c r="C120" i="28" s="1"/>
  <c r="E119" i="28"/>
  <c r="D119" i="28" s="1"/>
  <c r="E118" i="28"/>
  <c r="E117" i="28"/>
  <c r="E116" i="28"/>
  <c r="D116" i="28" s="1"/>
  <c r="E115" i="28"/>
  <c r="C115" i="28" s="1"/>
  <c r="E113" i="28"/>
  <c r="C113" i="28" s="1"/>
  <c r="E112" i="28"/>
  <c r="D112" i="28" s="1"/>
  <c r="E111" i="28"/>
  <c r="D111" i="28" s="1"/>
  <c r="E109" i="28"/>
  <c r="E108" i="28"/>
  <c r="D108" i="28" s="1"/>
  <c r="E107" i="28"/>
  <c r="C107" i="28" s="1"/>
  <c r="E106" i="28"/>
  <c r="C106" i="28" s="1"/>
  <c r="E105" i="28"/>
  <c r="C105" i="28" s="1"/>
  <c r="E104" i="28"/>
  <c r="C104" i="28" s="1"/>
  <c r="E103" i="28"/>
  <c r="C103" i="28" s="1"/>
  <c r="E99" i="28"/>
  <c r="C99" i="28" s="1"/>
  <c r="E97" i="28"/>
  <c r="C97" i="28" s="1"/>
  <c r="E96" i="28"/>
  <c r="C96" i="28" s="1"/>
  <c r="E95" i="28"/>
  <c r="D95" i="28" s="1"/>
  <c r="E94" i="28"/>
  <c r="E92" i="28"/>
  <c r="D92" i="28" s="1"/>
  <c r="E91" i="28"/>
  <c r="C91" i="28" s="1"/>
  <c r="E88" i="28"/>
  <c r="D88" i="28" s="1"/>
  <c r="E87" i="28"/>
  <c r="C87" i="28" s="1"/>
  <c r="E83" i="28"/>
  <c r="C83" i="28" s="1"/>
  <c r="E82" i="28"/>
  <c r="C82" i="28" s="1"/>
  <c r="E80" i="28"/>
  <c r="C80" i="28" s="1"/>
  <c r="E79" i="28"/>
  <c r="C79" i="28" s="1"/>
  <c r="E77" i="28"/>
  <c r="E76" i="28"/>
  <c r="D76" i="28" s="1"/>
  <c r="E75" i="28"/>
  <c r="C75" i="28" s="1"/>
  <c r="E74" i="28"/>
  <c r="C74" i="28" s="1"/>
  <c r="E71" i="28"/>
  <c r="C71" i="28" s="1"/>
  <c r="E69" i="28"/>
  <c r="D69" i="28" s="1"/>
  <c r="E65" i="28"/>
  <c r="C65" i="28" s="1"/>
  <c r="E64" i="28"/>
  <c r="C64" i="28" s="1"/>
  <c r="E63" i="28"/>
  <c r="D63" i="28" s="1"/>
  <c r="E62" i="28"/>
  <c r="D62" i="28" s="1"/>
  <c r="E61" i="28"/>
  <c r="C61" i="28" s="1"/>
  <c r="E60" i="28"/>
  <c r="D60" i="28" s="1"/>
  <c r="E58" i="28"/>
  <c r="D58" i="28" s="1"/>
  <c r="E46" i="28"/>
  <c r="D46" i="28" s="1"/>
  <c r="E45" i="28"/>
  <c r="D45" i="28" s="1"/>
  <c r="E44" i="28"/>
  <c r="D44" i="28" s="1"/>
  <c r="E41" i="28"/>
  <c r="D41" i="28" s="1"/>
  <c r="E40" i="28"/>
  <c r="D40" i="28" s="1"/>
  <c r="E39" i="28"/>
  <c r="C39" i="28" s="1"/>
  <c r="E38" i="28"/>
  <c r="D38" i="28" s="1"/>
  <c r="E37" i="28"/>
  <c r="D37" i="28" s="1"/>
  <c r="E36" i="28"/>
  <c r="D36" i="28" s="1"/>
  <c r="C36" i="28"/>
  <c r="E35" i="28"/>
  <c r="C35" i="28" s="1"/>
  <c r="E34" i="28"/>
  <c r="D34" i="28" s="1"/>
  <c r="E33" i="28"/>
  <c r="C33" i="28" s="1"/>
  <c r="E32" i="28"/>
  <c r="D32" i="28" s="1"/>
  <c r="E31" i="28"/>
  <c r="C31" i="28" s="1"/>
  <c r="E30" i="28"/>
  <c r="D30" i="28" s="1"/>
  <c r="E29" i="28"/>
  <c r="D29" i="28" s="1"/>
  <c r="E28" i="28"/>
  <c r="D28" i="28" s="1"/>
  <c r="E27" i="28"/>
  <c r="C27" i="28" s="1"/>
  <c r="E26" i="28"/>
  <c r="D26" i="28" s="1"/>
  <c r="E25" i="28"/>
  <c r="C25" i="28" s="1"/>
  <c r="E24" i="28"/>
  <c r="D24" i="28" s="1"/>
  <c r="E23" i="28"/>
  <c r="C23" i="28" s="1"/>
  <c r="E22" i="28"/>
  <c r="D22" i="28" s="1"/>
  <c r="E21" i="28"/>
  <c r="C21" i="28" s="1"/>
  <c r="E20" i="28"/>
  <c r="D20" i="28" s="1"/>
  <c r="E19" i="28"/>
  <c r="C19" i="28" s="1"/>
  <c r="E18" i="28"/>
  <c r="D18" i="28" s="1"/>
  <c r="E17" i="28"/>
  <c r="D17" i="28" s="1"/>
  <c r="E16" i="28"/>
  <c r="D16" i="28" s="1"/>
  <c r="E15" i="28"/>
  <c r="C15" i="28" s="1"/>
  <c r="D15" i="28"/>
  <c r="E14" i="28"/>
  <c r="D14" i="28" s="1"/>
  <c r="E13" i="28"/>
  <c r="D13" i="28" s="1"/>
  <c r="E12" i="28"/>
  <c r="D12" i="28" s="1"/>
  <c r="E11" i="28"/>
  <c r="C11" i="28" s="1"/>
  <c r="E10" i="28"/>
  <c r="D10" i="28" s="1"/>
  <c r="E9" i="28"/>
  <c r="D9" i="28" s="1"/>
  <c r="E8" i="28"/>
  <c r="D8" i="28" s="1"/>
  <c r="C8" i="28"/>
  <c r="E7" i="28"/>
  <c r="D7" i="28" s="1"/>
  <c r="E6" i="28"/>
  <c r="D6" i="28" s="1"/>
  <c r="E5" i="28"/>
  <c r="C5" i="28" s="1"/>
  <c r="E4" i="28"/>
  <c r="C4" i="28" s="1"/>
  <c r="E3" i="28"/>
  <c r="C3" i="28" s="1"/>
  <c r="E2" i="28"/>
  <c r="D2" i="28" s="1"/>
  <c r="E3" i="16"/>
  <c r="C3" i="16" s="1"/>
  <c r="E4" i="16"/>
  <c r="C4" i="16" s="1"/>
  <c r="E5" i="16"/>
  <c r="C5" i="16" s="1"/>
  <c r="E6" i="16"/>
  <c r="C6" i="16" s="1"/>
  <c r="E7" i="16"/>
  <c r="C7" i="16" s="1"/>
  <c r="E8" i="16"/>
  <c r="C8" i="16" s="1"/>
  <c r="E9" i="16"/>
  <c r="D9" i="16" s="1"/>
  <c r="E10" i="16"/>
  <c r="D10" i="16" s="1"/>
  <c r="E11" i="16"/>
  <c r="C11" i="16" s="1"/>
  <c r="E12" i="16"/>
  <c r="C12" i="16" s="1"/>
  <c r="E13" i="16"/>
  <c r="C13" i="16" s="1"/>
  <c r="E14" i="16"/>
  <c r="C14" i="16" s="1"/>
  <c r="E15" i="16"/>
  <c r="C15" i="16" s="1"/>
  <c r="E16" i="16"/>
  <c r="C16" i="16" s="1"/>
  <c r="E17" i="16"/>
  <c r="D17" i="16" s="1"/>
  <c r="E18" i="16"/>
  <c r="D18" i="16" s="1"/>
  <c r="E19" i="16"/>
  <c r="C19" i="16" s="1"/>
  <c r="E20" i="16"/>
  <c r="C20" i="16" s="1"/>
  <c r="E21" i="16"/>
  <c r="C21" i="16" s="1"/>
  <c r="E22" i="16"/>
  <c r="C22" i="16" s="1"/>
  <c r="E23" i="16"/>
  <c r="C23" i="16" s="1"/>
  <c r="E24" i="16"/>
  <c r="C24" i="16" s="1"/>
  <c r="E25" i="16"/>
  <c r="D25" i="16" s="1"/>
  <c r="E26" i="16"/>
  <c r="D26" i="16" s="1"/>
  <c r="E27" i="16"/>
  <c r="C27" i="16" s="1"/>
  <c r="E28" i="16"/>
  <c r="C28" i="16" s="1"/>
  <c r="E29" i="16"/>
  <c r="C29" i="16" s="1"/>
  <c r="E30" i="16"/>
  <c r="C30" i="16" s="1"/>
  <c r="E31" i="16"/>
  <c r="C31" i="16" s="1"/>
  <c r="E32" i="16"/>
  <c r="C32" i="16" s="1"/>
  <c r="E33" i="16"/>
  <c r="D33" i="16" s="1"/>
  <c r="E34" i="16"/>
  <c r="D34" i="16" s="1"/>
  <c r="E35" i="16"/>
  <c r="C35" i="16" s="1"/>
  <c r="E36" i="16"/>
  <c r="C36" i="16" s="1"/>
  <c r="E37" i="16"/>
  <c r="C37" i="16" s="1"/>
  <c r="E38" i="16"/>
  <c r="C38" i="16" s="1"/>
  <c r="E39" i="16"/>
  <c r="C39" i="16" s="1"/>
  <c r="E40" i="16"/>
  <c r="C40" i="16" s="1"/>
  <c r="E41" i="16"/>
  <c r="C41" i="16" s="1"/>
  <c r="E42" i="16"/>
  <c r="C42" i="16" s="1"/>
  <c r="E43" i="16"/>
  <c r="C43" i="16" s="1"/>
  <c r="E44" i="16"/>
  <c r="C44" i="16" s="1"/>
  <c r="E45" i="16"/>
  <c r="C45" i="16" s="1"/>
  <c r="E46" i="16"/>
  <c r="C46" i="16" s="1"/>
  <c r="E47" i="16"/>
  <c r="C47" i="16" s="1"/>
  <c r="E48" i="16"/>
  <c r="C48" i="16" s="1"/>
  <c r="E49" i="16"/>
  <c r="C49" i="16" s="1"/>
  <c r="E50" i="16"/>
  <c r="C50" i="16" s="1"/>
  <c r="E51" i="16"/>
  <c r="C51" i="16" s="1"/>
  <c r="E52" i="16"/>
  <c r="C52" i="16" s="1"/>
  <c r="E53" i="16"/>
  <c r="C53" i="16" s="1"/>
  <c r="E54" i="16"/>
  <c r="C54" i="16" s="1"/>
  <c r="E55" i="16"/>
  <c r="C55" i="16" s="1"/>
  <c r="E56" i="16"/>
  <c r="D56" i="16" s="1"/>
  <c r="E57" i="16"/>
  <c r="C57" i="16" s="1"/>
  <c r="E58" i="16"/>
  <c r="C58" i="16" s="1"/>
  <c r="E59" i="16"/>
  <c r="C59" i="16" s="1"/>
  <c r="E60" i="16"/>
  <c r="C60" i="16" s="1"/>
  <c r="E61" i="16"/>
  <c r="C61" i="16" s="1"/>
  <c r="E62" i="16"/>
  <c r="C62" i="16" s="1"/>
  <c r="E63" i="16"/>
  <c r="C63" i="16" s="1"/>
  <c r="E64" i="16"/>
  <c r="C64" i="16" s="1"/>
  <c r="E65" i="16"/>
  <c r="C65" i="16" s="1"/>
  <c r="E66" i="16"/>
  <c r="C66" i="16" s="1"/>
  <c r="E67" i="16"/>
  <c r="C67" i="16" s="1"/>
  <c r="E68" i="16"/>
  <c r="C68" i="16" s="1"/>
  <c r="E69" i="16"/>
  <c r="C69" i="16" s="1"/>
  <c r="E70" i="16"/>
  <c r="C70" i="16" s="1"/>
  <c r="E71" i="16"/>
  <c r="C71" i="16" s="1"/>
  <c r="E72" i="16"/>
  <c r="D72" i="16" s="1"/>
  <c r="E73" i="16"/>
  <c r="C73" i="16" s="1"/>
  <c r="E74" i="16"/>
  <c r="C74" i="16" s="1"/>
  <c r="E75" i="16"/>
  <c r="C75" i="16" s="1"/>
  <c r="E76" i="16"/>
  <c r="C76" i="16" s="1"/>
  <c r="E77" i="16"/>
  <c r="C77" i="16" s="1"/>
  <c r="E78" i="16"/>
  <c r="C78" i="16" s="1"/>
  <c r="E79" i="16"/>
  <c r="C79" i="16" s="1"/>
  <c r="E80" i="16"/>
  <c r="C80" i="16" s="1"/>
  <c r="E81" i="16"/>
  <c r="D81" i="16" s="1"/>
  <c r="E82" i="16"/>
  <c r="C82" i="16" s="1"/>
  <c r="E83" i="16"/>
  <c r="C83" i="16" s="1"/>
  <c r="E84" i="16"/>
  <c r="C84" i="16" s="1"/>
  <c r="E85" i="16"/>
  <c r="C85" i="16" s="1"/>
  <c r="E86" i="16"/>
  <c r="C86" i="16" s="1"/>
  <c r="E87" i="16"/>
  <c r="C87" i="16" s="1"/>
  <c r="E88" i="16"/>
  <c r="C88" i="16" s="1"/>
  <c r="E89" i="16"/>
  <c r="C89" i="16" s="1"/>
  <c r="E90" i="16"/>
  <c r="C90" i="16" s="1"/>
  <c r="E91" i="16"/>
  <c r="C91" i="16" s="1"/>
  <c r="E92" i="16"/>
  <c r="C92" i="16" s="1"/>
  <c r="E93" i="16"/>
  <c r="C93" i="16" s="1"/>
  <c r="E94" i="16"/>
  <c r="C94" i="16" s="1"/>
  <c r="E95" i="16"/>
  <c r="C95" i="16" s="1"/>
  <c r="E96" i="16"/>
  <c r="C96" i="16" s="1"/>
  <c r="E97" i="16"/>
  <c r="D97" i="16" s="1"/>
  <c r="E98" i="16"/>
  <c r="C98" i="16" s="1"/>
  <c r="E99" i="16"/>
  <c r="C99" i="16" s="1"/>
  <c r="E100" i="16"/>
  <c r="C100" i="16" s="1"/>
  <c r="E101" i="16"/>
  <c r="C101" i="16" s="1"/>
  <c r="E102" i="16"/>
  <c r="C102" i="16" s="1"/>
  <c r="E103" i="16"/>
  <c r="C103" i="16" s="1"/>
  <c r="E104" i="16"/>
  <c r="C104" i="16" s="1"/>
  <c r="E105" i="16"/>
  <c r="C105" i="16" s="1"/>
  <c r="E106" i="16"/>
  <c r="C106" i="16" s="1"/>
  <c r="E107" i="16"/>
  <c r="C107" i="16" s="1"/>
  <c r="E108" i="16"/>
  <c r="C108" i="16" s="1"/>
  <c r="E109" i="16"/>
  <c r="C109" i="16" s="1"/>
  <c r="E110" i="16"/>
  <c r="C110" i="16" s="1"/>
  <c r="E111" i="16"/>
  <c r="C111" i="16" s="1"/>
  <c r="E112" i="16"/>
  <c r="D112" i="16" s="1"/>
  <c r="E113" i="16"/>
  <c r="C113" i="16" s="1"/>
  <c r="E114" i="16"/>
  <c r="C114" i="16" s="1"/>
  <c r="E115" i="16"/>
  <c r="C115" i="16" s="1"/>
  <c r="E116" i="16"/>
  <c r="C116" i="16" s="1"/>
  <c r="E117" i="16"/>
  <c r="C117" i="16" s="1"/>
  <c r="E118" i="16"/>
  <c r="C118" i="16" s="1"/>
  <c r="E119" i="16"/>
  <c r="C119" i="16" s="1"/>
  <c r="E120" i="16"/>
  <c r="C120" i="16" s="1"/>
  <c r="E121" i="16"/>
  <c r="D121" i="16" s="1"/>
  <c r="E122" i="16"/>
  <c r="C122" i="16" s="1"/>
  <c r="E123" i="16"/>
  <c r="C123" i="16" s="1"/>
  <c r="E124" i="16"/>
  <c r="C124" i="16" s="1"/>
  <c r="E125" i="16"/>
  <c r="C125" i="16" s="1"/>
  <c r="E126" i="16"/>
  <c r="C126" i="16" s="1"/>
  <c r="E127" i="16"/>
  <c r="C127" i="16" s="1"/>
  <c r="E128" i="16"/>
  <c r="C128" i="16" s="1"/>
  <c r="E129" i="16"/>
  <c r="C129" i="16" s="1"/>
  <c r="E130" i="16"/>
  <c r="C130" i="16" s="1"/>
  <c r="E131" i="16"/>
  <c r="C131" i="16" s="1"/>
  <c r="E132" i="16"/>
  <c r="C132" i="16" s="1"/>
  <c r="E133" i="16"/>
  <c r="C133" i="16" s="1"/>
  <c r="E134" i="16"/>
  <c r="C134" i="16" s="1"/>
  <c r="E135" i="16"/>
  <c r="C135" i="16" s="1"/>
  <c r="E136" i="16"/>
  <c r="D136" i="16" s="1"/>
  <c r="E137" i="16"/>
  <c r="D137" i="16" s="1"/>
  <c r="E138" i="16"/>
  <c r="C138" i="16" s="1"/>
  <c r="E139" i="16"/>
  <c r="C139" i="16" s="1"/>
  <c r="E140" i="16"/>
  <c r="C140" i="16" s="1"/>
  <c r="E141" i="16"/>
  <c r="C141" i="16" s="1"/>
  <c r="E142" i="16"/>
  <c r="C142" i="16" s="1"/>
  <c r="E143" i="16"/>
  <c r="C143" i="16" s="1"/>
  <c r="E144" i="16"/>
  <c r="C144" i="16" s="1"/>
  <c r="E145" i="16"/>
  <c r="D145" i="16" s="1"/>
  <c r="E146" i="16"/>
  <c r="C146" i="16" s="1"/>
  <c r="E147" i="16"/>
  <c r="C147" i="16" s="1"/>
  <c r="E148" i="16"/>
  <c r="C148" i="16" s="1"/>
  <c r="E149" i="16"/>
  <c r="C149" i="16" s="1"/>
  <c r="E150" i="16"/>
  <c r="C150" i="16" s="1"/>
  <c r="E151" i="16"/>
  <c r="C151" i="16" s="1"/>
  <c r="E152" i="16"/>
  <c r="C152" i="16" s="1"/>
  <c r="E153" i="16"/>
  <c r="C153" i="16" s="1"/>
  <c r="E154" i="16"/>
  <c r="C154" i="16" s="1"/>
  <c r="E155" i="16"/>
  <c r="C155" i="16" s="1"/>
  <c r="E156" i="16"/>
  <c r="C156" i="16" s="1"/>
  <c r="E157" i="16"/>
  <c r="C157" i="16" s="1"/>
  <c r="E158" i="16"/>
  <c r="C158" i="16" s="1"/>
  <c r="E159" i="16"/>
  <c r="C159" i="16" s="1"/>
  <c r="E160" i="16"/>
  <c r="D160" i="16" s="1"/>
  <c r="E161" i="16"/>
  <c r="D161" i="16" s="1"/>
  <c r="E162" i="16"/>
  <c r="C162" i="16" s="1"/>
  <c r="E163" i="16"/>
  <c r="C163" i="16" s="1"/>
  <c r="E164" i="16"/>
  <c r="C164" i="16" s="1"/>
  <c r="E165" i="16"/>
  <c r="C165" i="16" s="1"/>
  <c r="E166" i="16"/>
  <c r="C166" i="16" s="1"/>
  <c r="E167" i="16"/>
  <c r="C167" i="16" s="1"/>
  <c r="E168" i="16"/>
  <c r="C168" i="16" s="1"/>
  <c r="E169" i="16"/>
  <c r="C169" i="16" s="1"/>
  <c r="E170" i="16"/>
  <c r="C170" i="16" s="1"/>
  <c r="E171" i="16"/>
  <c r="C171" i="16" s="1"/>
  <c r="E172" i="16"/>
  <c r="C172" i="16" s="1"/>
  <c r="E173" i="16"/>
  <c r="C173" i="16" s="1"/>
  <c r="E174" i="16"/>
  <c r="C174" i="16" s="1"/>
  <c r="E175" i="16"/>
  <c r="C175" i="16" s="1"/>
  <c r="E176" i="16"/>
  <c r="D176" i="16" s="1"/>
  <c r="E177" i="16"/>
  <c r="C177" i="16" s="1"/>
  <c r="E178" i="16"/>
  <c r="C178" i="16" s="1"/>
  <c r="E179" i="16"/>
  <c r="C179" i="16" s="1"/>
  <c r="E180" i="16"/>
  <c r="C180" i="16" s="1"/>
  <c r="E181" i="16"/>
  <c r="C181" i="16" s="1"/>
  <c r="E182" i="16"/>
  <c r="C182" i="16" s="1"/>
  <c r="E183" i="16"/>
  <c r="C183" i="16" s="1"/>
  <c r="E184" i="16"/>
  <c r="C184" i="16" s="1"/>
  <c r="E185" i="16"/>
  <c r="D185" i="16" s="1"/>
  <c r="E186" i="16"/>
  <c r="C186" i="16" s="1"/>
  <c r="E187" i="16"/>
  <c r="C187" i="16" s="1"/>
  <c r="E188" i="16"/>
  <c r="C188" i="16" s="1"/>
  <c r="E189" i="16"/>
  <c r="C189" i="16" s="1"/>
  <c r="E190" i="16"/>
  <c r="C190" i="16" s="1"/>
  <c r="E191" i="16"/>
  <c r="C191" i="16" s="1"/>
  <c r="E192" i="16"/>
  <c r="C192" i="16" s="1"/>
  <c r="E193" i="16"/>
  <c r="C193" i="16" s="1"/>
  <c r="E194" i="16"/>
  <c r="C194" i="16" s="1"/>
  <c r="E195" i="16"/>
  <c r="C195" i="16" s="1"/>
  <c r="E196" i="16"/>
  <c r="C196" i="16" s="1"/>
  <c r="E197" i="16"/>
  <c r="C197" i="16" s="1"/>
  <c r="E198" i="16"/>
  <c r="C198" i="16" s="1"/>
  <c r="E199" i="16"/>
  <c r="C199" i="16" s="1"/>
  <c r="E200" i="16"/>
  <c r="D200" i="16" s="1"/>
  <c r="E201" i="16"/>
  <c r="D201" i="16" s="1"/>
  <c r="E202" i="16"/>
  <c r="C202" i="16" s="1"/>
  <c r="E203" i="16"/>
  <c r="C203" i="16" s="1"/>
  <c r="E204" i="16"/>
  <c r="C204" i="16" s="1"/>
  <c r="E205" i="16"/>
  <c r="C205" i="16" s="1"/>
  <c r="E206" i="16"/>
  <c r="D206" i="16" s="1"/>
  <c r="E207" i="16"/>
  <c r="C207" i="16" s="1"/>
  <c r="E208" i="16"/>
  <c r="C208" i="16" s="1"/>
  <c r="E209" i="16"/>
  <c r="C209" i="16" s="1"/>
  <c r="E210" i="16"/>
  <c r="C210" i="16" s="1"/>
  <c r="E211" i="16"/>
  <c r="C211" i="16" s="1"/>
  <c r="E212" i="16"/>
  <c r="C212" i="16" s="1"/>
  <c r="E213" i="16"/>
  <c r="C213" i="16" s="1"/>
  <c r="E214" i="16"/>
  <c r="D214" i="16" s="1"/>
  <c r="E215" i="16"/>
  <c r="C215" i="16" s="1"/>
  <c r="E216" i="16"/>
  <c r="C216" i="16" s="1"/>
  <c r="E217" i="16"/>
  <c r="C217" i="16" s="1"/>
  <c r="E218" i="16"/>
  <c r="C218" i="16" s="1"/>
  <c r="E219" i="16"/>
  <c r="C219" i="16" s="1"/>
  <c r="E220" i="16"/>
  <c r="D220" i="16" s="1"/>
  <c r="E221" i="16"/>
  <c r="D221" i="16" s="1"/>
  <c r="E222" i="16"/>
  <c r="C222" i="16" s="1"/>
  <c r="E223" i="16"/>
  <c r="C223" i="16" s="1"/>
  <c r="E224" i="16"/>
  <c r="C224" i="16" s="1"/>
  <c r="E225" i="16"/>
  <c r="C225" i="16" s="1"/>
  <c r="E226" i="16"/>
  <c r="C226" i="16" s="1"/>
  <c r="E227" i="16"/>
  <c r="C227" i="16" s="1"/>
  <c r="E228" i="16"/>
  <c r="C228" i="16" s="1"/>
  <c r="E229" i="16"/>
  <c r="C229" i="16" s="1"/>
  <c r="E230" i="16"/>
  <c r="D230" i="16" s="1"/>
  <c r="E2" i="16"/>
  <c r="D2" i="16" s="1"/>
  <c r="B4" i="25"/>
  <c r="C4" i="25"/>
  <c r="D4" i="25" s="1"/>
  <c r="B5" i="25"/>
  <c r="C5" i="25"/>
  <c r="D5" i="25" s="1"/>
  <c r="B6" i="25"/>
  <c r="C6" i="25"/>
  <c r="D6" i="25" s="1"/>
  <c r="B7" i="25"/>
  <c r="C7" i="25"/>
  <c r="D7" i="25" s="1"/>
  <c r="B8" i="25"/>
  <c r="C8" i="25"/>
  <c r="D8" i="25" s="1"/>
  <c r="B9" i="25"/>
  <c r="C9" i="25"/>
  <c r="D9" i="25" s="1"/>
  <c r="B10" i="25"/>
  <c r="C10" i="25"/>
  <c r="B11" i="25"/>
  <c r="C11" i="25"/>
  <c r="D11" i="25" s="1"/>
  <c r="B12" i="25"/>
  <c r="C12" i="25"/>
  <c r="D12" i="25" s="1"/>
  <c r="B13" i="25"/>
  <c r="C13" i="25"/>
  <c r="D13" i="25" s="1"/>
  <c r="B14" i="25"/>
  <c r="C14" i="25"/>
  <c r="D14" i="25" s="1"/>
  <c r="B15" i="25"/>
  <c r="C15" i="25"/>
  <c r="D15" i="25" s="1"/>
  <c r="B16" i="25"/>
  <c r="C16" i="25"/>
  <c r="D16" i="25" s="1"/>
  <c r="B17" i="25"/>
  <c r="C17" i="25"/>
  <c r="B18" i="25"/>
  <c r="C18" i="25"/>
  <c r="D18" i="25" s="1"/>
  <c r="B19" i="25"/>
  <c r="C19" i="25"/>
  <c r="B20" i="25"/>
  <c r="C20" i="25"/>
  <c r="D20" i="25" s="1"/>
  <c r="B21" i="25"/>
  <c r="C21" i="25"/>
  <c r="B22" i="25"/>
  <c r="C22" i="25"/>
  <c r="D22" i="25" s="1"/>
  <c r="B23" i="25"/>
  <c r="C23" i="25"/>
  <c r="D23" i="25" s="1"/>
  <c r="B24" i="25"/>
  <c r="C24" i="25"/>
  <c r="D24" i="25" s="1"/>
  <c r="B25" i="25"/>
  <c r="C25" i="25"/>
  <c r="D25" i="25" s="1"/>
  <c r="B26" i="25"/>
  <c r="C26" i="25"/>
  <c r="D26" i="25" s="1"/>
  <c r="B27" i="25"/>
  <c r="C27" i="25"/>
  <c r="D27" i="25" s="1"/>
  <c r="B28" i="25"/>
  <c r="C28" i="25"/>
  <c r="D28" i="25" s="1"/>
  <c r="B29" i="25"/>
  <c r="C29" i="25"/>
  <c r="B30" i="25"/>
  <c r="C30" i="25"/>
  <c r="D30" i="25" s="1"/>
  <c r="B31" i="25"/>
  <c r="C31" i="25"/>
  <c r="D31" i="25" s="1"/>
  <c r="B32" i="25"/>
  <c r="C32" i="25"/>
  <c r="D32" i="25" s="1"/>
  <c r="B33" i="25"/>
  <c r="C33" i="25"/>
  <c r="D33" i="25" s="1"/>
  <c r="B34" i="25"/>
  <c r="C34" i="25"/>
  <c r="D34" i="25" s="1"/>
  <c r="B35" i="25"/>
  <c r="C35" i="25"/>
  <c r="B36" i="25"/>
  <c r="C36" i="25"/>
  <c r="D36" i="25" s="1"/>
  <c r="B37" i="25"/>
  <c r="C37" i="25"/>
  <c r="B38" i="25"/>
  <c r="C38" i="25"/>
  <c r="D38" i="25" s="1"/>
  <c r="B39" i="25"/>
  <c r="C39" i="25"/>
  <c r="D39" i="25" s="1"/>
  <c r="B40" i="25"/>
  <c r="C40" i="25"/>
  <c r="D40" i="25" s="1"/>
  <c r="B41" i="25"/>
  <c r="C41" i="25"/>
  <c r="D41" i="25" s="1"/>
  <c r="B42" i="25"/>
  <c r="C42" i="25"/>
  <c r="D42" i="25" s="1"/>
  <c r="B43" i="25"/>
  <c r="C43" i="25"/>
  <c r="D43" i="25" s="1"/>
  <c r="B44" i="25"/>
  <c r="C44" i="25"/>
  <c r="D44" i="25" s="1"/>
  <c r="B45" i="25"/>
  <c r="C45" i="25"/>
  <c r="D45" i="25" s="1"/>
  <c r="B46" i="25"/>
  <c r="C46" i="25"/>
  <c r="B47" i="25"/>
  <c r="C47" i="25"/>
  <c r="D47" i="25" s="1"/>
  <c r="B48" i="25"/>
  <c r="C48" i="25"/>
  <c r="D48" i="25" s="1"/>
  <c r="B49" i="25"/>
  <c r="C49" i="25"/>
  <c r="B50" i="25"/>
  <c r="C50" i="25"/>
  <c r="D50" i="25" s="1"/>
  <c r="B51" i="25"/>
  <c r="C51" i="25"/>
  <c r="D51" i="25" s="1"/>
  <c r="B52" i="25"/>
  <c r="C52" i="25"/>
  <c r="D52" i="25" s="1"/>
  <c r="B53" i="25"/>
  <c r="C53" i="25"/>
  <c r="B54" i="25"/>
  <c r="C54" i="25"/>
  <c r="D54" i="25" s="1"/>
  <c r="B55" i="25"/>
  <c r="C55" i="25"/>
  <c r="D55" i="25" s="1"/>
  <c r="B56" i="25"/>
  <c r="C56" i="25"/>
  <c r="D56" i="25" s="1"/>
  <c r="B57" i="25"/>
  <c r="C57" i="25"/>
  <c r="B58" i="25"/>
  <c r="C58" i="25"/>
  <c r="D58" i="25" s="1"/>
  <c r="B59" i="25"/>
  <c r="C59" i="25"/>
  <c r="D59" i="25" s="1"/>
  <c r="B60" i="25"/>
  <c r="C60" i="25"/>
  <c r="D60" i="25" s="1"/>
  <c r="B61" i="25"/>
  <c r="C61" i="25"/>
  <c r="D61" i="25" s="1"/>
  <c r="B62" i="25"/>
  <c r="C62" i="25"/>
  <c r="D62" i="25" s="1"/>
  <c r="B63" i="25"/>
  <c r="C63" i="25"/>
  <c r="D63" i="25" s="1"/>
  <c r="B64" i="25"/>
  <c r="C64" i="25"/>
  <c r="D64" i="25" s="1"/>
  <c r="B65" i="25"/>
  <c r="C65" i="25"/>
  <c r="B66" i="25"/>
  <c r="C66" i="25"/>
  <c r="D66" i="25" s="1"/>
  <c r="B67" i="25"/>
  <c r="C67" i="25"/>
  <c r="D67" i="25" s="1"/>
  <c r="B68" i="25"/>
  <c r="C68" i="25"/>
  <c r="D68" i="25" s="1"/>
  <c r="B69" i="25"/>
  <c r="C69" i="25"/>
  <c r="D69" i="25" s="1"/>
  <c r="B70" i="25"/>
  <c r="C70" i="25"/>
  <c r="D70" i="25" s="1"/>
  <c r="B71" i="25"/>
  <c r="C71" i="25"/>
  <c r="D71" i="25" s="1"/>
  <c r="B72" i="25"/>
  <c r="C72" i="25"/>
  <c r="D72" i="25" s="1"/>
  <c r="B73" i="25"/>
  <c r="C73" i="25"/>
  <c r="D73" i="25" s="1"/>
  <c r="B74" i="25"/>
  <c r="C74" i="25"/>
  <c r="B75" i="25"/>
  <c r="C75" i="25"/>
  <c r="D75" i="25" s="1"/>
  <c r="B76" i="25"/>
  <c r="C76" i="25"/>
  <c r="D76" i="25" s="1"/>
  <c r="B77" i="25"/>
  <c r="C77" i="25"/>
  <c r="D77" i="25" s="1"/>
  <c r="B78" i="25"/>
  <c r="C78" i="25"/>
  <c r="D78" i="25" s="1"/>
  <c r="B79" i="25"/>
  <c r="C79" i="25"/>
  <c r="D79" i="25" s="1"/>
  <c r="B80" i="25"/>
  <c r="C80" i="25"/>
  <c r="D80" i="25" s="1"/>
  <c r="B81" i="25"/>
  <c r="C81" i="25"/>
  <c r="B82" i="25"/>
  <c r="C82" i="25"/>
  <c r="D82" i="25" s="1"/>
  <c r="B83" i="25"/>
  <c r="C83" i="25"/>
  <c r="B84" i="25"/>
  <c r="C84" i="25"/>
  <c r="D84" i="25" s="1"/>
  <c r="B85" i="25"/>
  <c r="C85" i="25"/>
  <c r="B86" i="25"/>
  <c r="C86" i="25"/>
  <c r="D86" i="25" s="1"/>
  <c r="B87" i="25"/>
  <c r="C87" i="25"/>
  <c r="D87" i="25" s="1"/>
  <c r="B88" i="25"/>
  <c r="C88" i="25"/>
  <c r="D88" i="25" s="1"/>
  <c r="B89" i="25"/>
  <c r="C89" i="25"/>
  <c r="D89" i="25" s="1"/>
  <c r="B90" i="25"/>
  <c r="C90" i="25"/>
  <c r="D90" i="25" s="1"/>
  <c r="B91" i="25"/>
  <c r="C91" i="25"/>
  <c r="D91" i="25" s="1"/>
  <c r="B92" i="25"/>
  <c r="C92" i="25"/>
  <c r="D92" i="25" s="1"/>
  <c r="B93" i="25"/>
  <c r="C93" i="25"/>
  <c r="B94" i="25"/>
  <c r="C94" i="25"/>
  <c r="D94" i="25" s="1"/>
  <c r="B95" i="25"/>
  <c r="C95" i="25"/>
  <c r="D95" i="25" s="1"/>
  <c r="B96" i="25"/>
  <c r="C96" i="25"/>
  <c r="D96" i="25" s="1"/>
  <c r="B97" i="25"/>
  <c r="C97" i="25"/>
  <c r="D97" i="25" s="1"/>
  <c r="B98" i="25"/>
  <c r="C98" i="25"/>
  <c r="D98" i="25" s="1"/>
  <c r="B99" i="25"/>
  <c r="C99" i="25"/>
  <c r="B100" i="25"/>
  <c r="C100" i="25"/>
  <c r="D100" i="25" s="1"/>
  <c r="B101" i="25"/>
  <c r="C101" i="25"/>
  <c r="B102" i="25"/>
  <c r="C102" i="25"/>
  <c r="D102" i="25" s="1"/>
  <c r="B103" i="25"/>
  <c r="C103" i="25"/>
  <c r="D103" i="25" s="1"/>
  <c r="B104" i="25"/>
  <c r="C104" i="25"/>
  <c r="D104" i="25" s="1"/>
  <c r="B105" i="25"/>
  <c r="C105" i="25"/>
  <c r="D105" i="25" s="1"/>
  <c r="B106" i="25"/>
  <c r="C106" i="25"/>
  <c r="D106" i="25" s="1"/>
  <c r="B107" i="25"/>
  <c r="C107" i="25"/>
  <c r="D107" i="25" s="1"/>
  <c r="B108" i="25"/>
  <c r="C108" i="25"/>
  <c r="D108" i="25" s="1"/>
  <c r="B109" i="25"/>
  <c r="C109" i="25"/>
  <c r="D109" i="25" s="1"/>
  <c r="B110" i="25"/>
  <c r="C110" i="25"/>
  <c r="B111" i="25"/>
  <c r="C111" i="25"/>
  <c r="D111" i="25" s="1"/>
  <c r="B112" i="25"/>
  <c r="C112" i="25"/>
  <c r="D112" i="25" s="1"/>
  <c r="B113" i="25"/>
  <c r="C113" i="25"/>
  <c r="B114" i="25"/>
  <c r="C114" i="25"/>
  <c r="D114" i="25" s="1"/>
  <c r="B115" i="25"/>
  <c r="C115" i="25"/>
  <c r="D115" i="25" s="1"/>
  <c r="B116" i="25"/>
  <c r="C116" i="25"/>
  <c r="D116" i="25" s="1"/>
  <c r="B117" i="25"/>
  <c r="C117" i="25"/>
  <c r="D117" i="25" s="1"/>
  <c r="B118" i="25"/>
  <c r="C118" i="25"/>
  <c r="D118" i="25" s="1"/>
  <c r="B119" i="25"/>
  <c r="C119" i="25"/>
  <c r="D119" i="25" s="1"/>
  <c r="B120" i="25"/>
  <c r="C120" i="25"/>
  <c r="D120" i="25" s="1"/>
  <c r="B121" i="25"/>
  <c r="C121" i="25"/>
  <c r="B122" i="25"/>
  <c r="C122" i="25"/>
  <c r="D122" i="25" s="1"/>
  <c r="B123" i="25"/>
  <c r="C123" i="25"/>
  <c r="D123" i="25" s="1"/>
  <c r="B124" i="25"/>
  <c r="C124" i="25"/>
  <c r="D124" i="25" s="1"/>
  <c r="B125" i="25"/>
  <c r="C125" i="25"/>
  <c r="D125" i="25" s="1"/>
  <c r="B126" i="25"/>
  <c r="C126" i="25"/>
  <c r="D126" i="25" s="1"/>
  <c r="B127" i="25"/>
  <c r="C127" i="25"/>
  <c r="D127" i="25" s="1"/>
  <c r="B128" i="25"/>
  <c r="C128" i="25"/>
  <c r="D128" i="25" s="1"/>
  <c r="B129" i="25"/>
  <c r="C129" i="25"/>
  <c r="B130" i="25"/>
  <c r="C130" i="25"/>
  <c r="D130" i="25" s="1"/>
  <c r="B131" i="25"/>
  <c r="C131" i="25"/>
  <c r="D131" i="25" s="1"/>
  <c r="B132" i="25"/>
  <c r="C132" i="25"/>
  <c r="D132" i="25" s="1"/>
  <c r="B133" i="25"/>
  <c r="C133" i="25"/>
  <c r="B134" i="25"/>
  <c r="C134" i="25"/>
  <c r="D134" i="25" s="1"/>
  <c r="B135" i="25"/>
  <c r="C135" i="25"/>
  <c r="D135" i="25" s="1"/>
  <c r="B136" i="25"/>
  <c r="C136" i="25"/>
  <c r="D136" i="25" s="1"/>
  <c r="B137" i="25"/>
  <c r="C137" i="25"/>
  <c r="D137" i="25" s="1"/>
  <c r="B138" i="25"/>
  <c r="C138" i="25"/>
  <c r="D138" i="25" s="1"/>
  <c r="B139" i="25"/>
  <c r="C139" i="25"/>
  <c r="D139" i="25" s="1"/>
  <c r="B140" i="25"/>
  <c r="C140" i="25"/>
  <c r="D140" i="25" s="1"/>
  <c r="B141" i="25"/>
  <c r="C141" i="25"/>
  <c r="D141" i="25" s="1"/>
  <c r="B142" i="25"/>
  <c r="C142" i="25"/>
  <c r="B143" i="25"/>
  <c r="C143" i="25"/>
  <c r="D143" i="25" s="1"/>
  <c r="B144" i="25"/>
  <c r="C144" i="25"/>
  <c r="D144" i="25" s="1"/>
  <c r="B145" i="25"/>
  <c r="C145" i="25"/>
  <c r="B146" i="25"/>
  <c r="C146" i="25"/>
  <c r="D146" i="25" s="1"/>
  <c r="B147" i="25"/>
  <c r="C147" i="25"/>
  <c r="D147" i="25" s="1"/>
  <c r="B148" i="25"/>
  <c r="C148" i="25"/>
  <c r="D148" i="25" s="1"/>
  <c r="B149" i="25"/>
  <c r="C149" i="25"/>
  <c r="D149" i="25" s="1"/>
  <c r="B150" i="25"/>
  <c r="C150" i="25"/>
  <c r="D150" i="25" s="1"/>
  <c r="B151" i="25"/>
  <c r="C151" i="25"/>
  <c r="D151" i="25" s="1"/>
  <c r="B152" i="25"/>
  <c r="C152" i="25"/>
  <c r="D152" i="25" s="1"/>
  <c r="B153" i="25"/>
  <c r="C153" i="25"/>
  <c r="B154" i="25"/>
  <c r="C154" i="25"/>
  <c r="D154" i="25" s="1"/>
  <c r="B155" i="25"/>
  <c r="C155" i="25"/>
  <c r="D155" i="25" s="1"/>
  <c r="B156" i="25"/>
  <c r="C156" i="25"/>
  <c r="D156" i="25" s="1"/>
  <c r="B157" i="25"/>
  <c r="C157" i="25"/>
  <c r="D157" i="25" s="1"/>
  <c r="B158" i="25"/>
  <c r="C158" i="25"/>
  <c r="D158" i="25" s="1"/>
  <c r="B159" i="25"/>
  <c r="C159" i="25"/>
  <c r="D159" i="25" s="1"/>
  <c r="B160" i="25"/>
  <c r="C160" i="25"/>
  <c r="D160" i="25" s="1"/>
  <c r="B161" i="25"/>
  <c r="C161" i="25"/>
  <c r="B162" i="25"/>
  <c r="C162" i="25"/>
  <c r="D162" i="25" s="1"/>
  <c r="B163" i="25"/>
  <c r="C163" i="25"/>
  <c r="D163" i="25" s="1"/>
  <c r="B164" i="25"/>
  <c r="C164" i="25"/>
  <c r="D164" i="25" s="1"/>
  <c r="B165" i="25"/>
  <c r="C165" i="25"/>
  <c r="B166" i="25"/>
  <c r="C166" i="25"/>
  <c r="D166" i="25" s="1"/>
  <c r="B167" i="25"/>
  <c r="C167" i="25"/>
  <c r="D167" i="25" s="1"/>
  <c r="B168" i="25"/>
  <c r="C168" i="25"/>
  <c r="D168" i="25" s="1"/>
  <c r="B169" i="25"/>
  <c r="C169" i="25"/>
  <c r="D169" i="25" s="1"/>
  <c r="B170" i="25"/>
  <c r="C170" i="25"/>
  <c r="D170" i="25" s="1"/>
  <c r="B171" i="25"/>
  <c r="C171" i="25"/>
  <c r="D171" i="25" s="1"/>
  <c r="B172" i="25"/>
  <c r="C172" i="25"/>
  <c r="D172" i="25" s="1"/>
  <c r="B173" i="25"/>
  <c r="C173" i="25"/>
  <c r="D173" i="25" s="1"/>
  <c r="B174" i="25"/>
  <c r="C174" i="25"/>
  <c r="D174" i="25" s="1"/>
  <c r="B175" i="25"/>
  <c r="C175" i="25"/>
  <c r="B176" i="25"/>
  <c r="C176" i="25"/>
  <c r="D176" i="25" s="1"/>
  <c r="B177" i="25"/>
  <c r="C177" i="25"/>
  <c r="D177" i="25" s="1"/>
  <c r="B178" i="25"/>
  <c r="C178" i="25"/>
  <c r="D178" i="25" s="1"/>
  <c r="B179" i="25"/>
  <c r="C179" i="25"/>
  <c r="D179" i="25" s="1"/>
  <c r="B180" i="25"/>
  <c r="C180" i="25"/>
  <c r="D180" i="25" s="1"/>
  <c r="B181" i="25"/>
  <c r="C181" i="25"/>
  <c r="D181" i="25" s="1"/>
  <c r="B182" i="25"/>
  <c r="C182" i="25"/>
  <c r="D182" i="25" s="1"/>
  <c r="B183" i="25"/>
  <c r="C183" i="25"/>
  <c r="B184" i="25"/>
  <c r="C184" i="25"/>
  <c r="D184" i="25" s="1"/>
  <c r="B185" i="25"/>
  <c r="C185" i="25"/>
  <c r="D185" i="25" s="1"/>
  <c r="B186" i="25"/>
  <c r="C186" i="25"/>
  <c r="D186" i="25" s="1"/>
  <c r="B187" i="25"/>
  <c r="C187" i="25"/>
  <c r="D187" i="25" s="1"/>
  <c r="B188" i="25"/>
  <c r="C188" i="25"/>
  <c r="D188" i="25" s="1"/>
  <c r="B189" i="25"/>
  <c r="C189" i="25"/>
  <c r="D189" i="25" s="1"/>
  <c r="B190" i="25"/>
  <c r="C190" i="25"/>
  <c r="D190" i="25" s="1"/>
  <c r="B191" i="25"/>
  <c r="C191" i="25"/>
  <c r="B192" i="25"/>
  <c r="C192" i="25"/>
  <c r="D192" i="25" s="1"/>
  <c r="B193" i="25"/>
  <c r="C193" i="25"/>
  <c r="D193" i="25" s="1"/>
  <c r="B194" i="25"/>
  <c r="C194" i="25"/>
  <c r="D194" i="25" s="1"/>
  <c r="B195" i="25"/>
  <c r="C195" i="25"/>
  <c r="D195" i="25" s="1"/>
  <c r="B196" i="25"/>
  <c r="C196" i="25"/>
  <c r="D196" i="25" s="1"/>
  <c r="B197" i="25"/>
  <c r="C197" i="25"/>
  <c r="D197" i="25" s="1"/>
  <c r="B198" i="25"/>
  <c r="C198" i="25"/>
  <c r="D198" i="25" s="1"/>
  <c r="B199" i="25"/>
  <c r="C199" i="25"/>
  <c r="B200" i="25"/>
  <c r="C200" i="25"/>
  <c r="D200" i="25" s="1"/>
  <c r="B201" i="25"/>
  <c r="C201" i="25"/>
  <c r="D201" i="25" s="1"/>
  <c r="B202" i="25"/>
  <c r="C202" i="25"/>
  <c r="D202" i="25" s="1"/>
  <c r="B203" i="25"/>
  <c r="C203" i="25"/>
  <c r="D203" i="25" s="1"/>
  <c r="B204" i="25"/>
  <c r="C204" i="25"/>
  <c r="D204" i="25" s="1"/>
  <c r="B205" i="25"/>
  <c r="C205" i="25"/>
  <c r="D205" i="25" s="1"/>
  <c r="B206" i="25"/>
  <c r="C206" i="25"/>
  <c r="D206" i="25" s="1"/>
  <c r="B207" i="25"/>
  <c r="C207" i="25"/>
  <c r="B208" i="25"/>
  <c r="C208" i="25"/>
  <c r="D208" i="25" s="1"/>
  <c r="B209" i="25"/>
  <c r="C209" i="25"/>
  <c r="D209" i="25" s="1"/>
  <c r="B210" i="25"/>
  <c r="C210" i="25"/>
  <c r="B211" i="25"/>
  <c r="C211" i="25"/>
  <c r="D211" i="25" s="1"/>
  <c r="B212" i="25"/>
  <c r="C212" i="25"/>
  <c r="D212" i="25" s="1"/>
  <c r="B213" i="25"/>
  <c r="C213" i="25"/>
  <c r="D213" i="25" s="1"/>
  <c r="B214" i="25"/>
  <c r="C214" i="25"/>
  <c r="D214" i="25" s="1"/>
  <c r="B215" i="25"/>
  <c r="C215" i="25"/>
  <c r="B216" i="25"/>
  <c r="C216" i="25"/>
  <c r="D216" i="25" s="1"/>
  <c r="B217" i="25"/>
  <c r="C217" i="25"/>
  <c r="D217" i="25" s="1"/>
  <c r="B218" i="25"/>
  <c r="C218" i="25"/>
  <c r="B219" i="25"/>
  <c r="C219" i="25"/>
  <c r="D219" i="25" s="1"/>
  <c r="B220" i="25"/>
  <c r="C220" i="25"/>
  <c r="D220" i="25" s="1"/>
  <c r="B221" i="25"/>
  <c r="C221" i="25"/>
  <c r="D221" i="25" s="1"/>
  <c r="B222" i="25"/>
  <c r="C222" i="25"/>
  <c r="D222" i="25" s="1"/>
  <c r="B223" i="25"/>
  <c r="C223" i="25"/>
  <c r="B224" i="25"/>
  <c r="C224" i="25"/>
  <c r="D224" i="25" s="1"/>
  <c r="B225" i="25"/>
  <c r="C225" i="25"/>
  <c r="D225" i="25" s="1"/>
  <c r="B226" i="25"/>
  <c r="C226" i="25"/>
  <c r="B227" i="25"/>
  <c r="C227" i="25"/>
  <c r="D227" i="25" s="1"/>
  <c r="B228" i="25"/>
  <c r="C228" i="25"/>
  <c r="D228" i="25" s="1"/>
  <c r="B229" i="25"/>
  <c r="C229" i="25"/>
  <c r="D229" i="25" s="1"/>
  <c r="B230" i="25"/>
  <c r="C230" i="25"/>
  <c r="D230" i="25" s="1"/>
  <c r="B231" i="25"/>
  <c r="C231" i="25"/>
  <c r="B232" i="25"/>
  <c r="C232" i="25"/>
  <c r="D232" i="25" s="1"/>
  <c r="B233" i="25"/>
  <c r="C233" i="25"/>
  <c r="D233" i="25" s="1"/>
  <c r="B234" i="25"/>
  <c r="C234" i="25"/>
  <c r="B235" i="25"/>
  <c r="C235" i="25"/>
  <c r="D235" i="25" s="1"/>
  <c r="B236" i="25"/>
  <c r="C236" i="25"/>
  <c r="D236" i="25" s="1"/>
  <c r="B237" i="25"/>
  <c r="C237" i="25"/>
  <c r="D237" i="25" s="1"/>
  <c r="B238" i="25"/>
  <c r="C238" i="25"/>
  <c r="D238" i="25" s="1"/>
  <c r="B239" i="25"/>
  <c r="C239" i="25"/>
  <c r="B240" i="25"/>
  <c r="C240" i="25"/>
  <c r="D240" i="25" s="1"/>
  <c r="B241" i="25"/>
  <c r="C241" i="25"/>
  <c r="D241" i="25" s="1"/>
  <c r="B242" i="25"/>
  <c r="C242" i="25"/>
  <c r="B243" i="25"/>
  <c r="C243" i="25"/>
  <c r="D243" i="25" s="1"/>
  <c r="B244" i="25"/>
  <c r="C244" i="25"/>
  <c r="D244" i="25" s="1"/>
  <c r="B245" i="25"/>
  <c r="C245" i="25"/>
  <c r="D245" i="25" s="1"/>
  <c r="B246" i="25"/>
  <c r="C246" i="25"/>
  <c r="D246" i="25" s="1"/>
  <c r="B247" i="25"/>
  <c r="C247" i="25"/>
  <c r="B248" i="25"/>
  <c r="C248" i="25"/>
  <c r="D248" i="25" s="1"/>
  <c r="B249" i="25"/>
  <c r="C249" i="25"/>
  <c r="D249" i="25" s="1"/>
  <c r="B250" i="25"/>
  <c r="C250" i="25"/>
  <c r="B251" i="25"/>
  <c r="C251" i="25"/>
  <c r="D251" i="25" s="1"/>
  <c r="B252" i="25"/>
  <c r="C252" i="25"/>
  <c r="D252" i="25" s="1"/>
  <c r="B253" i="25"/>
  <c r="C253" i="25"/>
  <c r="D253" i="25" s="1"/>
  <c r="B254" i="25"/>
  <c r="C254" i="25"/>
  <c r="D254" i="25" s="1"/>
  <c r="B255" i="25"/>
  <c r="C255" i="25"/>
  <c r="B256" i="25"/>
  <c r="C256" i="25"/>
  <c r="D256" i="25" s="1"/>
  <c r="B257" i="25"/>
  <c r="C257" i="25"/>
  <c r="D257" i="25" s="1"/>
  <c r="B258" i="25"/>
  <c r="C258" i="25"/>
  <c r="B259" i="25"/>
  <c r="C259" i="25"/>
  <c r="D259" i="25" s="1"/>
  <c r="B260" i="25"/>
  <c r="C260" i="25"/>
  <c r="D260" i="25" s="1"/>
  <c r="B261" i="25"/>
  <c r="C261" i="25"/>
  <c r="D261" i="25" s="1"/>
  <c r="B262" i="25"/>
  <c r="C262" i="25"/>
  <c r="D262" i="25" s="1"/>
  <c r="B263" i="25"/>
  <c r="C263" i="25"/>
  <c r="B264" i="25"/>
  <c r="C264" i="25"/>
  <c r="D264" i="25" s="1"/>
  <c r="B265" i="25"/>
  <c r="C265" i="25"/>
  <c r="D265" i="25" s="1"/>
  <c r="B266" i="25"/>
  <c r="C266" i="25"/>
  <c r="B267" i="25"/>
  <c r="C267" i="25"/>
  <c r="D267" i="25" s="1"/>
  <c r="B268" i="25"/>
  <c r="C268" i="25"/>
  <c r="B269" i="25"/>
  <c r="C269" i="25"/>
  <c r="D269" i="25" s="1"/>
  <c r="B270" i="25"/>
  <c r="C270" i="25"/>
  <c r="D270" i="25" s="1"/>
  <c r="B271" i="25"/>
  <c r="C271" i="25"/>
  <c r="C3" i="25"/>
  <c r="D268" i="25"/>
  <c r="D165" i="25"/>
  <c r="D161" i="25"/>
  <c r="D153" i="25"/>
  <c r="D145" i="25"/>
  <c r="D142" i="25"/>
  <c r="D133" i="25"/>
  <c r="D129" i="25"/>
  <c r="D121" i="25"/>
  <c r="D113" i="25"/>
  <c r="D110" i="25"/>
  <c r="D101" i="25"/>
  <c r="D99" i="25"/>
  <c r="D93" i="25"/>
  <c r="D85" i="25"/>
  <c r="D83" i="25"/>
  <c r="D81" i="25"/>
  <c r="D74" i="25"/>
  <c r="D65" i="25"/>
  <c r="D57" i="25"/>
  <c r="D53" i="25"/>
  <c r="D49" i="25"/>
  <c r="D46" i="25"/>
  <c r="D37" i="25"/>
  <c r="D35" i="25"/>
  <c r="D29" i="25"/>
  <c r="D21" i="25"/>
  <c r="D19" i="25"/>
  <c r="D17" i="25"/>
  <c r="D10" i="25"/>
  <c r="D3" i="25"/>
  <c r="E267" i="40" l="1"/>
  <c r="E259" i="40"/>
  <c r="J4" i="40"/>
  <c r="I4" i="40" s="1"/>
  <c r="H15" i="40" s="1"/>
  <c r="E247" i="40"/>
  <c r="E227" i="40"/>
  <c r="E223" i="40"/>
  <c r="E219" i="40"/>
  <c r="E207" i="40"/>
  <c r="E203" i="40"/>
  <c r="E187" i="40"/>
  <c r="E163" i="40"/>
  <c r="E143" i="40"/>
  <c r="E139" i="40"/>
  <c r="E213" i="40"/>
  <c r="E181" i="40"/>
  <c r="E153" i="40"/>
  <c r="E125" i="40"/>
  <c r="E77" i="40"/>
  <c r="E65" i="40"/>
  <c r="E49" i="40"/>
  <c r="E37" i="40"/>
  <c r="E9" i="40"/>
  <c r="E5" i="40"/>
  <c r="E261" i="40"/>
  <c r="E233" i="40"/>
  <c r="E205" i="40"/>
  <c r="E149" i="40"/>
  <c r="E121" i="40"/>
  <c r="E13" i="40"/>
  <c r="E257" i="40"/>
  <c r="E197" i="40"/>
  <c r="E129" i="40"/>
  <c r="E93" i="40"/>
  <c r="E17" i="40"/>
  <c r="E265" i="40"/>
  <c r="E237" i="40"/>
  <c r="E209" i="40"/>
  <c r="E177" i="40"/>
  <c r="E145" i="40"/>
  <c r="E101" i="40"/>
  <c r="E21" i="40"/>
  <c r="E245" i="40"/>
  <c r="E221" i="40"/>
  <c r="E169" i="40"/>
  <c r="E141" i="40"/>
  <c r="E117" i="40"/>
  <c r="E89" i="40"/>
  <c r="E131" i="40"/>
  <c r="E119" i="40"/>
  <c r="E115" i="40"/>
  <c r="E161" i="40"/>
  <c r="E109" i="40"/>
  <c r="E225" i="40"/>
  <c r="E165" i="40"/>
  <c r="E137" i="40"/>
  <c r="E113" i="40"/>
  <c r="E85" i="40"/>
  <c r="E25" i="40"/>
  <c r="E111" i="40"/>
  <c r="E107" i="40"/>
  <c r="E103" i="40"/>
  <c r="E99" i="40"/>
  <c r="E95" i="40"/>
  <c r="E91" i="40"/>
  <c r="E75" i="40"/>
  <c r="E67" i="40"/>
  <c r="E63" i="40"/>
  <c r="E55" i="40"/>
  <c r="E51" i="40"/>
  <c r="E47" i="40"/>
  <c r="E27" i="40"/>
  <c r="E23" i="40"/>
  <c r="E7" i="40"/>
  <c r="E3" i="40"/>
  <c r="K8" i="40"/>
  <c r="J22" i="40" s="1"/>
  <c r="E216" i="40"/>
  <c r="E204" i="40"/>
  <c r="E188" i="40"/>
  <c r="E176" i="40"/>
  <c r="E172" i="40"/>
  <c r="E160" i="40"/>
  <c r="E152" i="40"/>
  <c r="E148" i="40"/>
  <c r="E144" i="40"/>
  <c r="E140" i="40"/>
  <c r="E136" i="40"/>
  <c r="E132" i="40"/>
  <c r="E120" i="40"/>
  <c r="E116" i="40"/>
  <c r="E112" i="40"/>
  <c r="E108" i="40"/>
  <c r="E104" i="40"/>
  <c r="E100" i="40"/>
  <c r="E96" i="40"/>
  <c r="E92" i="40"/>
  <c r="E88" i="40"/>
  <c r="E80" i="40"/>
  <c r="E72" i="40"/>
  <c r="E56" i="40"/>
  <c r="E48" i="40"/>
  <c r="E36" i="40"/>
  <c r="E28" i="40"/>
  <c r="E12" i="40"/>
  <c r="E8" i="40"/>
  <c r="N8" i="40"/>
  <c r="M23" i="40" s="1"/>
  <c r="N4" i="40"/>
  <c r="E266" i="40"/>
  <c r="E222" i="40"/>
  <c r="E218" i="40"/>
  <c r="E210" i="40"/>
  <c r="E206" i="40"/>
  <c r="E202" i="40"/>
  <c r="E194" i="40"/>
  <c r="E178" i="40"/>
  <c r="E162" i="40"/>
  <c r="E154" i="40"/>
  <c r="E146" i="40"/>
  <c r="E142" i="40"/>
  <c r="E138" i="40"/>
  <c r="E134" i="40"/>
  <c r="E130" i="40"/>
  <c r="E122" i="40"/>
  <c r="E118" i="40"/>
  <c r="E114" i="40"/>
  <c r="E110" i="40"/>
  <c r="E106" i="40"/>
  <c r="E102" i="40"/>
  <c r="E94" i="40"/>
  <c r="E90" i="40"/>
  <c r="E74" i="40"/>
  <c r="E70" i="40"/>
  <c r="E66" i="40"/>
  <c r="E54" i="40"/>
  <c r="E50" i="40"/>
  <c r="E42" i="40"/>
  <c r="E30" i="40"/>
  <c r="E26" i="40"/>
  <c r="E18" i="40"/>
  <c r="E10" i="40"/>
  <c r="E6" i="40"/>
  <c r="N2" i="40"/>
  <c r="M12" i="40" s="1"/>
  <c r="N5" i="40"/>
  <c r="M18" i="40" s="1"/>
  <c r="E232" i="40"/>
  <c r="E264" i="40"/>
  <c r="E240" i="40"/>
  <c r="E228" i="40"/>
  <c r="K2" i="40"/>
  <c r="J11" i="40" s="1"/>
  <c r="N3" i="40"/>
  <c r="M14" i="40" s="1"/>
  <c r="E256" i="40"/>
  <c r="E224" i="40"/>
  <c r="L6" i="40"/>
  <c r="K19" i="40" s="1"/>
  <c r="N6" i="40"/>
  <c r="M20" i="40" s="1"/>
  <c r="L3" i="40"/>
  <c r="K13" i="40" s="1"/>
  <c r="L8" i="40"/>
  <c r="K22" i="40" s="1"/>
  <c r="K4" i="40"/>
  <c r="E2" i="40"/>
  <c r="J6" i="40"/>
  <c r="H19" i="40" s="1"/>
  <c r="J2" i="40"/>
  <c r="I2" i="40" s="1"/>
  <c r="H11" i="40" s="1"/>
  <c r="K6" i="40"/>
  <c r="J19" i="40" s="1"/>
  <c r="L4" i="40"/>
  <c r="L2" i="40"/>
  <c r="K11" i="40" s="1"/>
  <c r="K3" i="40"/>
  <c r="J13" i="40" s="1"/>
  <c r="L5" i="40"/>
  <c r="K17" i="40" s="1"/>
  <c r="J3" i="40"/>
  <c r="K5" i="40"/>
  <c r="J17" i="40" s="1"/>
  <c r="J5" i="40"/>
  <c r="I5" i="40" s="1"/>
  <c r="H17" i="40" s="1"/>
  <c r="D5" i="39"/>
  <c r="J2" i="39"/>
  <c r="J3" i="39"/>
  <c r="M8" i="39"/>
  <c r="M5" i="39"/>
  <c r="M6" i="39"/>
  <c r="N8" i="39"/>
  <c r="L8" i="39" s="1"/>
  <c r="N4" i="39"/>
  <c r="L4" i="39" s="1"/>
  <c r="N5" i="39"/>
  <c r="L5" i="39" s="1"/>
  <c r="N7" i="39"/>
  <c r="L7" i="39" s="1"/>
  <c r="C81" i="16"/>
  <c r="C17" i="28"/>
  <c r="D104" i="28"/>
  <c r="C175" i="28"/>
  <c r="D97" i="28"/>
  <c r="N5" i="32"/>
  <c r="M5" i="32"/>
  <c r="N4" i="32"/>
  <c r="N3" i="32"/>
  <c r="D14" i="32"/>
  <c r="D28" i="32"/>
  <c r="D32" i="32"/>
  <c r="D39" i="32"/>
  <c r="D64" i="32"/>
  <c r="D71" i="32"/>
  <c r="D96" i="32"/>
  <c r="D103" i="32"/>
  <c r="D128" i="32"/>
  <c r="D135" i="32"/>
  <c r="D160" i="32"/>
  <c r="D167" i="32"/>
  <c r="D192" i="32"/>
  <c r="D203" i="32"/>
  <c r="D207" i="32"/>
  <c r="D218" i="32"/>
  <c r="D222" i="32"/>
  <c r="D252" i="32"/>
  <c r="D256" i="32"/>
  <c r="D36" i="32"/>
  <c r="D43" i="32"/>
  <c r="D50" i="32"/>
  <c r="D61" i="32"/>
  <c r="D68" i="32"/>
  <c r="D75" i="32"/>
  <c r="D82" i="32"/>
  <c r="D100" i="32"/>
  <c r="D107" i="32"/>
  <c r="D114" i="32"/>
  <c r="D132" i="32"/>
  <c r="D139" i="32"/>
  <c r="D146" i="32"/>
  <c r="D164" i="32"/>
  <c r="D171" i="32"/>
  <c r="D178" i="32"/>
  <c r="D196" i="32"/>
  <c r="D200" i="32"/>
  <c r="D211" i="32"/>
  <c r="D215" i="32"/>
  <c r="D226" i="32"/>
  <c r="D230" i="32"/>
  <c r="D260" i="32"/>
  <c r="D264" i="32"/>
  <c r="D15" i="32"/>
  <c r="D22" i="32"/>
  <c r="D29" i="32"/>
  <c r="D40" i="32"/>
  <c r="D47" i="32"/>
  <c r="D72" i="32"/>
  <c r="D79" i="32"/>
  <c r="D104" i="32"/>
  <c r="D111" i="32"/>
  <c r="D136" i="32"/>
  <c r="D143" i="32"/>
  <c r="D168" i="32"/>
  <c r="D175" i="32"/>
  <c r="D204" i="32"/>
  <c r="D208" i="32"/>
  <c r="D219" i="32"/>
  <c r="D223" i="32"/>
  <c r="D234" i="32"/>
  <c r="D238" i="32"/>
  <c r="D268" i="32"/>
  <c r="D19" i="32"/>
  <c r="D69" i="32"/>
  <c r="D76" i="32"/>
  <c r="D83" i="32"/>
  <c r="D90" i="32"/>
  <c r="D108" i="32"/>
  <c r="D115" i="32"/>
  <c r="D122" i="32"/>
  <c r="D140" i="32"/>
  <c r="D147" i="32"/>
  <c r="D154" i="32"/>
  <c r="D172" i="32"/>
  <c r="D186" i="32"/>
  <c r="D212" i="32"/>
  <c r="D216" i="32"/>
  <c r="D227" i="32"/>
  <c r="D231" i="32"/>
  <c r="D242" i="32"/>
  <c r="D246" i="32"/>
  <c r="D12" i="32"/>
  <c r="D20" i="32"/>
  <c r="D30" i="32"/>
  <c r="D48" i="32"/>
  <c r="D55" i="32"/>
  <c r="D77" i="32"/>
  <c r="D80" i="32"/>
  <c r="D87" i="32"/>
  <c r="D109" i="32"/>
  <c r="D112" i="32"/>
  <c r="D119" i="32"/>
  <c r="D141" i="32"/>
  <c r="D144" i="32"/>
  <c r="D151" i="32"/>
  <c r="D173" i="32"/>
  <c r="D176" i="32"/>
  <c r="D183" i="32"/>
  <c r="D213" i="32"/>
  <c r="D220" i="32"/>
  <c r="D224" i="32"/>
  <c r="D235" i="32"/>
  <c r="D239" i="32"/>
  <c r="D250" i="32"/>
  <c r="D254" i="32"/>
  <c r="D269" i="32"/>
  <c r="D7" i="32"/>
  <c r="D221" i="32"/>
  <c r="D232" i="32"/>
  <c r="D243" i="32"/>
  <c r="D247" i="32"/>
  <c r="D258" i="32"/>
  <c r="D262" i="32"/>
  <c r="D85" i="32"/>
  <c r="D117" i="32"/>
  <c r="D149" i="32"/>
  <c r="D163" i="32"/>
  <c r="D181" i="32"/>
  <c r="D229" i="32"/>
  <c r="D259" i="32"/>
  <c r="D8" i="32"/>
  <c r="D3" i="32"/>
  <c r="D2" i="32"/>
  <c r="D194" i="28"/>
  <c r="C223" i="28"/>
  <c r="D25" i="28"/>
  <c r="C16" i="28"/>
  <c r="F16" i="28" s="1"/>
  <c r="G16" i="28" s="1"/>
  <c r="D61" i="28"/>
  <c r="F61" i="28" s="1"/>
  <c r="G61" i="28" s="1"/>
  <c r="D71" i="28"/>
  <c r="F71" i="28" s="1"/>
  <c r="D113" i="28"/>
  <c r="F113" i="28" s="1"/>
  <c r="G113" i="28" s="1"/>
  <c r="D121" i="28"/>
  <c r="C200" i="28"/>
  <c r="C70" i="28"/>
  <c r="D31" i="28"/>
  <c r="D155" i="28"/>
  <c r="D185" i="28"/>
  <c r="C111" i="28"/>
  <c r="C9" i="28"/>
  <c r="D33" i="28"/>
  <c r="D80" i="28"/>
  <c r="D151" i="28"/>
  <c r="C24" i="28"/>
  <c r="C28" i="28"/>
  <c r="C88" i="28"/>
  <c r="C199" i="28"/>
  <c r="D137" i="28"/>
  <c r="D177" i="28"/>
  <c r="C191" i="28"/>
  <c r="D90" i="28"/>
  <c r="D5" i="28"/>
  <c r="F5" i="28" s="1"/>
  <c r="G5" i="28" s="1"/>
  <c r="D153" i="28"/>
  <c r="D178" i="28"/>
  <c r="D201" i="28"/>
  <c r="D207" i="28"/>
  <c r="D190" i="28"/>
  <c r="C37" i="28"/>
  <c r="F37" i="28" s="1"/>
  <c r="G37" i="28" s="1"/>
  <c r="F104" i="28"/>
  <c r="D154" i="28"/>
  <c r="C160" i="28"/>
  <c r="D179" i="28"/>
  <c r="D225" i="28"/>
  <c r="C54" i="28"/>
  <c r="D23" i="28"/>
  <c r="D27" i="28"/>
  <c r="C76" i="28"/>
  <c r="F76" i="28" s="1"/>
  <c r="D87" i="28"/>
  <c r="D105" i="28"/>
  <c r="D202" i="28"/>
  <c r="D226" i="16"/>
  <c r="C220" i="16"/>
  <c r="D197" i="16"/>
  <c r="D120" i="16"/>
  <c r="D89" i="16"/>
  <c r="C185" i="16"/>
  <c r="F33" i="28"/>
  <c r="G33" i="28" s="1"/>
  <c r="F80" i="28"/>
  <c r="G80" i="28" s="1"/>
  <c r="D4" i="28"/>
  <c r="D21" i="28"/>
  <c r="F21" i="28" s="1"/>
  <c r="G21" i="28" s="1"/>
  <c r="C32" i="28"/>
  <c r="D39" i="28"/>
  <c r="D64" i="28"/>
  <c r="F64" i="28" s="1"/>
  <c r="G64" i="28" s="1"/>
  <c r="D74" i="28"/>
  <c r="D79" i="28"/>
  <c r="F79" i="28" s="1"/>
  <c r="D83" i="28"/>
  <c r="D91" i="28"/>
  <c r="F91" i="28" s="1"/>
  <c r="G91" i="28" s="1"/>
  <c r="D96" i="28"/>
  <c r="F96" i="28" s="1"/>
  <c r="G96" i="28" s="1"/>
  <c r="D103" i="28"/>
  <c r="D106" i="28"/>
  <c r="D120" i="28"/>
  <c r="F120" i="28" s="1"/>
  <c r="G120" i="28" s="1"/>
  <c r="D128" i="28"/>
  <c r="F128" i="28" s="1"/>
  <c r="G128" i="28" s="1"/>
  <c r="D136" i="28"/>
  <c r="F136" i="28" s="1"/>
  <c r="G136" i="28" s="1"/>
  <c r="D144" i="28"/>
  <c r="D161" i="28"/>
  <c r="D167" i="28"/>
  <c r="D186" i="28"/>
  <c r="C217" i="28"/>
  <c r="C112" i="28"/>
  <c r="C183" i="28"/>
  <c r="C215" i="28"/>
  <c r="C81" i="28"/>
  <c r="F81" i="28" s="1"/>
  <c r="C12" i="28"/>
  <c r="F12" i="28" s="1"/>
  <c r="C29" i="28"/>
  <c r="F29" i="28" s="1"/>
  <c r="G29" i="28" s="1"/>
  <c r="C45" i="28"/>
  <c r="F45" i="28" s="1"/>
  <c r="G45" i="28" s="1"/>
  <c r="D19" i="28"/>
  <c r="C40" i="28"/>
  <c r="D65" i="28"/>
  <c r="F65" i="28" s="1"/>
  <c r="G65" i="28" s="1"/>
  <c r="D75" i="28"/>
  <c r="F75" i="28" s="1"/>
  <c r="G75" i="28" s="1"/>
  <c r="D107" i="28"/>
  <c r="D129" i="28"/>
  <c r="F129" i="28" s="1"/>
  <c r="G129" i="28" s="1"/>
  <c r="D145" i="28"/>
  <c r="F145" i="28" s="1"/>
  <c r="G145" i="28" s="1"/>
  <c r="D162" i="28"/>
  <c r="D170" i="28"/>
  <c r="F170" i="28" s="1"/>
  <c r="G170" i="28" s="1"/>
  <c r="D187" i="28"/>
  <c r="F192" i="28"/>
  <c r="F200" i="28"/>
  <c r="C114" i="28"/>
  <c r="C210" i="28"/>
  <c r="C159" i="28"/>
  <c r="C13" i="28"/>
  <c r="F13" i="28" s="1"/>
  <c r="G13" i="28" s="1"/>
  <c r="C41" i="28"/>
  <c r="C63" i="28"/>
  <c r="F63" i="28" s="1"/>
  <c r="G63" i="28" s="1"/>
  <c r="C95" i="28"/>
  <c r="C119" i="28"/>
  <c r="F119" i="28" s="1"/>
  <c r="G119" i="28" s="1"/>
  <c r="C127" i="28"/>
  <c r="C135" i="28"/>
  <c r="C143" i="28"/>
  <c r="F143" i="28" s="1"/>
  <c r="G143" i="28" s="1"/>
  <c r="D163" i="28"/>
  <c r="C184" i="28"/>
  <c r="F184" i="28" s="1"/>
  <c r="G184" i="28" s="1"/>
  <c r="D218" i="28"/>
  <c r="D84" i="28"/>
  <c r="D165" i="28"/>
  <c r="C196" i="28"/>
  <c r="C20" i="28"/>
  <c r="F20" i="28" s="1"/>
  <c r="D3" i="28"/>
  <c r="F3" i="28" s="1"/>
  <c r="G3" i="28" s="1"/>
  <c r="F88" i="28"/>
  <c r="G88" i="28" s="1"/>
  <c r="D99" i="28"/>
  <c r="D122" i="28"/>
  <c r="F122" i="28" s="1"/>
  <c r="G122" i="28" s="1"/>
  <c r="D130" i="28"/>
  <c r="F130" i="28" s="1"/>
  <c r="G130" i="28" s="1"/>
  <c r="D138" i="28"/>
  <c r="D146" i="28"/>
  <c r="F17" i="28"/>
  <c r="G17" i="28" s="1"/>
  <c r="F155" i="28"/>
  <c r="G155" i="28" s="1"/>
  <c r="D101" i="28"/>
  <c r="D197" i="28"/>
  <c r="D11" i="28"/>
  <c r="F11" i="28" s="1"/>
  <c r="G11" i="28" s="1"/>
  <c r="D35" i="28"/>
  <c r="D115" i="28"/>
  <c r="F115" i="28" s="1"/>
  <c r="G115" i="28" s="1"/>
  <c r="D123" i="28"/>
  <c r="D131" i="28"/>
  <c r="F131" i="28" s="1"/>
  <c r="G131" i="28" s="1"/>
  <c r="D139" i="28"/>
  <c r="D147" i="28"/>
  <c r="F147" i="28" s="1"/>
  <c r="G147" i="28" s="1"/>
  <c r="C152" i="28"/>
  <c r="F152" i="28" s="1"/>
  <c r="G152" i="28" s="1"/>
  <c r="F160" i="28"/>
  <c r="D203" i="28"/>
  <c r="C168" i="28"/>
  <c r="F168" i="28" s="1"/>
  <c r="G168" i="28" s="1"/>
  <c r="C43" i="28"/>
  <c r="C182" i="28"/>
  <c r="D219" i="28"/>
  <c r="C50" i="28"/>
  <c r="D271" i="25"/>
  <c r="D263" i="25"/>
  <c r="D255" i="25"/>
  <c r="D247" i="25"/>
  <c r="D239" i="25"/>
  <c r="D231" i="25"/>
  <c r="D223" i="25"/>
  <c r="D215" i="25"/>
  <c r="D207" i="25"/>
  <c r="D199" i="25"/>
  <c r="D191" i="25"/>
  <c r="D183" i="25"/>
  <c r="D175" i="25"/>
  <c r="D55" i="28"/>
  <c r="C98" i="28"/>
  <c r="D211" i="28"/>
  <c r="C89" i="28"/>
  <c r="C100" i="28"/>
  <c r="F70" i="28"/>
  <c r="D171" i="28"/>
  <c r="C216" i="28"/>
  <c r="C222" i="28"/>
  <c r="D266" i="25"/>
  <c r="D258" i="25"/>
  <c r="D250" i="25"/>
  <c r="D242" i="25"/>
  <c r="D234" i="25"/>
  <c r="D226" i="25"/>
  <c r="D218" i="25"/>
  <c r="D210" i="25"/>
  <c r="D47" i="28"/>
  <c r="F47" i="28" s="1"/>
  <c r="G47" i="28" s="1"/>
  <c r="C59" i="28"/>
  <c r="F59" i="28" s="1"/>
  <c r="G59" i="28" s="1"/>
  <c r="D72" i="28"/>
  <c r="F72" i="28" s="1"/>
  <c r="G72" i="28" s="1"/>
  <c r="F49" i="28"/>
  <c r="D51" i="28"/>
  <c r="C52" i="28"/>
  <c r="C67" i="28"/>
  <c r="F67" i="28" s="1"/>
  <c r="G67" i="28" s="1"/>
  <c r="C85" i="28"/>
  <c r="C102" i="28"/>
  <c r="C172" i="28"/>
  <c r="C208" i="28"/>
  <c r="C220" i="28"/>
  <c r="D66" i="28"/>
  <c r="G49" i="28"/>
  <c r="C224" i="28"/>
  <c r="F224" i="28" s="1"/>
  <c r="G224" i="28" s="1"/>
  <c r="C68" i="28"/>
  <c r="F68" i="28" s="1"/>
  <c r="C86" i="28"/>
  <c r="C110" i="28"/>
  <c r="C176" i="28"/>
  <c r="F176" i="28" s="1"/>
  <c r="C209" i="28"/>
  <c r="F209" i="28" s="1"/>
  <c r="G209" i="28" s="1"/>
  <c r="C221" i="28"/>
  <c r="C53" i="28"/>
  <c r="F53" i="28" s="1"/>
  <c r="G53" i="28" s="1"/>
  <c r="C48" i="28"/>
  <c r="F48" i="28" s="1"/>
  <c r="G48" i="28" s="1"/>
  <c r="C56" i="28"/>
  <c r="C73" i="28"/>
  <c r="F73" i="28" s="1"/>
  <c r="C93" i="28"/>
  <c r="C166" i="28"/>
  <c r="C193" i="28"/>
  <c r="C213" i="28"/>
  <c r="C227" i="28"/>
  <c r="C42" i="28"/>
  <c r="F23" i="28"/>
  <c r="G23" i="28" s="1"/>
  <c r="F27" i="28"/>
  <c r="G27" i="28" s="1"/>
  <c r="G57" i="28"/>
  <c r="F15" i="28"/>
  <c r="G15" i="28" s="1"/>
  <c r="F24" i="28"/>
  <c r="G24" i="28" s="1"/>
  <c r="F31" i="28"/>
  <c r="G31" i="28" s="1"/>
  <c r="F35" i="28"/>
  <c r="G35" i="28" s="1"/>
  <c r="F36" i="28"/>
  <c r="G36" i="28" s="1"/>
  <c r="F39" i="28"/>
  <c r="G39" i="28" s="1"/>
  <c r="F19" i="28"/>
  <c r="G19" i="28" s="1"/>
  <c r="F55" i="28"/>
  <c r="G55" i="28" s="1"/>
  <c r="F43" i="28"/>
  <c r="G43" i="28" s="1"/>
  <c r="F51" i="28"/>
  <c r="G51" i="28" s="1"/>
  <c r="F25" i="28"/>
  <c r="G25" i="28" s="1"/>
  <c r="C2" i="28"/>
  <c r="C18" i="28"/>
  <c r="C34" i="28"/>
  <c r="C58" i="28"/>
  <c r="F114" i="28"/>
  <c r="G114" i="28" s="1"/>
  <c r="D142" i="28"/>
  <c r="C142" i="28"/>
  <c r="F169" i="28"/>
  <c r="G169" i="28" s="1"/>
  <c r="F178" i="28"/>
  <c r="G178" i="28" s="1"/>
  <c r="F187" i="28"/>
  <c r="G187" i="28" s="1"/>
  <c r="F201" i="28"/>
  <c r="G201" i="28" s="1"/>
  <c r="F210" i="28"/>
  <c r="G210" i="28" s="1"/>
  <c r="F219" i="28"/>
  <c r="G219" i="28" s="1"/>
  <c r="G20" i="28"/>
  <c r="C10" i="28"/>
  <c r="C26" i="28"/>
  <c r="C7" i="28"/>
  <c r="F8" i="28"/>
  <c r="G8" i="28" s="1"/>
  <c r="F32" i="28"/>
  <c r="G32" i="28" s="1"/>
  <c r="F40" i="28"/>
  <c r="G40" i="28" s="1"/>
  <c r="G81" i="28"/>
  <c r="F98" i="28"/>
  <c r="G98" i="28" s="1"/>
  <c r="F121" i="28"/>
  <c r="G121" i="28" s="1"/>
  <c r="D125" i="28"/>
  <c r="C125" i="28"/>
  <c r="F138" i="28"/>
  <c r="G138" i="28" s="1"/>
  <c r="C44" i="28"/>
  <c r="C60" i="28"/>
  <c r="G70" i="28"/>
  <c r="G76" i="28"/>
  <c r="F103" i="28"/>
  <c r="G103" i="28" s="1"/>
  <c r="D126" i="28"/>
  <c r="C126" i="28"/>
  <c r="D149" i="28"/>
  <c r="C149" i="28"/>
  <c r="F161" i="28"/>
  <c r="G161" i="28" s="1"/>
  <c r="F179" i="28"/>
  <c r="G179" i="28" s="1"/>
  <c r="F202" i="28"/>
  <c r="G202" i="28" s="1"/>
  <c r="F211" i="28"/>
  <c r="G211" i="28" s="1"/>
  <c r="F225" i="28"/>
  <c r="G225" i="28" s="1"/>
  <c r="F74" i="28"/>
  <c r="G74" i="28" s="1"/>
  <c r="D77" i="28"/>
  <c r="C77" i="28"/>
  <c r="D82" i="28"/>
  <c r="F82" i="28" s="1"/>
  <c r="G82" i="28" s="1"/>
  <c r="F87" i="28"/>
  <c r="G87" i="28" s="1"/>
  <c r="F89" i="28"/>
  <c r="G89" i="28" s="1"/>
  <c r="F99" i="28"/>
  <c r="G99" i="28" s="1"/>
  <c r="F105" i="28"/>
  <c r="G105" i="28" s="1"/>
  <c r="D109" i="28"/>
  <c r="C109" i="28"/>
  <c r="F112" i="28"/>
  <c r="G112" i="28" s="1"/>
  <c r="F127" i="28"/>
  <c r="G127" i="28" s="1"/>
  <c r="F139" i="28"/>
  <c r="G139" i="28" s="1"/>
  <c r="F153" i="28"/>
  <c r="G153" i="28" s="1"/>
  <c r="C14" i="28"/>
  <c r="C38" i="28"/>
  <c r="C62" i="28"/>
  <c r="D133" i="28"/>
  <c r="C133" i="28"/>
  <c r="F146" i="28"/>
  <c r="G146" i="28" s="1"/>
  <c r="F151" i="28"/>
  <c r="G151" i="28" s="1"/>
  <c r="F162" i="28"/>
  <c r="G162" i="28" s="1"/>
  <c r="F171" i="28"/>
  <c r="G171" i="28" s="1"/>
  <c r="F185" i="28"/>
  <c r="G185" i="28" s="1"/>
  <c r="F194" i="28"/>
  <c r="G194" i="28" s="1"/>
  <c r="F203" i="28"/>
  <c r="G203" i="28" s="1"/>
  <c r="F217" i="28"/>
  <c r="G217" i="28" s="1"/>
  <c r="C6" i="28"/>
  <c r="C22" i="28"/>
  <c r="C30" i="28"/>
  <c r="C46" i="28"/>
  <c r="F4" i="28"/>
  <c r="G4" i="28" s="1"/>
  <c r="F28" i="28"/>
  <c r="G28" i="28" s="1"/>
  <c r="G71" i="28"/>
  <c r="F90" i="28"/>
  <c r="G90" i="28" s="1"/>
  <c r="D94" i="28"/>
  <c r="C94" i="28"/>
  <c r="F100" i="28"/>
  <c r="G100" i="28" s="1"/>
  <c r="G104" i="28"/>
  <c r="F106" i="28"/>
  <c r="G106" i="28" s="1"/>
  <c r="F111" i="28"/>
  <c r="G111" i="28" s="1"/>
  <c r="F123" i="28"/>
  <c r="G123" i="28" s="1"/>
  <c r="D134" i="28"/>
  <c r="C134" i="28"/>
  <c r="F154" i="28"/>
  <c r="G154" i="28" s="1"/>
  <c r="G200" i="28"/>
  <c r="F86" i="28"/>
  <c r="G86" i="28" s="1"/>
  <c r="F95" i="28"/>
  <c r="G95" i="28" s="1"/>
  <c r="D117" i="28"/>
  <c r="C117" i="28"/>
  <c r="F135" i="28"/>
  <c r="G135" i="28" s="1"/>
  <c r="F163" i="28"/>
  <c r="G163" i="28" s="1"/>
  <c r="F177" i="28"/>
  <c r="G177" i="28" s="1"/>
  <c r="F186" i="28"/>
  <c r="G186" i="28" s="1"/>
  <c r="F195" i="28"/>
  <c r="G195" i="28" s="1"/>
  <c r="F218" i="28"/>
  <c r="G218" i="28" s="1"/>
  <c r="F9" i="28"/>
  <c r="G9" i="28" s="1"/>
  <c r="F66" i="28"/>
  <c r="G66" i="28" s="1"/>
  <c r="C69" i="28"/>
  <c r="G79" i="28"/>
  <c r="F83" i="28"/>
  <c r="G83" i="28" s="1"/>
  <c r="F97" i="28"/>
  <c r="G97" i="28" s="1"/>
  <c r="F107" i="28"/>
  <c r="G107" i="28" s="1"/>
  <c r="D118" i="28"/>
  <c r="C118" i="28"/>
  <c r="F137" i="28"/>
  <c r="G137" i="28" s="1"/>
  <c r="D141" i="28"/>
  <c r="C141" i="28"/>
  <c r="F144" i="28"/>
  <c r="G144" i="28" s="1"/>
  <c r="G160" i="28"/>
  <c r="G192" i="28"/>
  <c r="F208" i="28"/>
  <c r="G208" i="28" s="1"/>
  <c r="F216" i="28"/>
  <c r="G216" i="28" s="1"/>
  <c r="D226" i="28"/>
  <c r="F226" i="28" s="1"/>
  <c r="G226" i="28" s="1"/>
  <c r="C92" i="28"/>
  <c r="C108" i="28"/>
  <c r="C116" i="28"/>
  <c r="C124" i="28"/>
  <c r="C132" i="28"/>
  <c r="C140" i="28"/>
  <c r="C148" i="28"/>
  <c r="C156" i="28"/>
  <c r="C164" i="28"/>
  <c r="C180" i="28"/>
  <c r="C188" i="28"/>
  <c r="C204" i="28"/>
  <c r="C212" i="28"/>
  <c r="C228" i="28"/>
  <c r="C150" i="28"/>
  <c r="C158" i="28"/>
  <c r="F159" i="28"/>
  <c r="G159" i="28" s="1"/>
  <c r="F167" i="28"/>
  <c r="G167" i="28" s="1"/>
  <c r="C174" i="28"/>
  <c r="F175" i="28"/>
  <c r="G175" i="28" s="1"/>
  <c r="F183" i="28"/>
  <c r="G183" i="28" s="1"/>
  <c r="F191" i="28"/>
  <c r="G191" i="28" s="1"/>
  <c r="C198" i="28"/>
  <c r="F199" i="28"/>
  <c r="G199" i="28" s="1"/>
  <c r="C206" i="28"/>
  <c r="F207" i="28"/>
  <c r="G207" i="28" s="1"/>
  <c r="C214" i="28"/>
  <c r="F215" i="28"/>
  <c r="G215" i="28" s="1"/>
  <c r="F223" i="28"/>
  <c r="G223" i="28" s="1"/>
  <c r="C230" i="28"/>
  <c r="C157" i="28"/>
  <c r="C173" i="28"/>
  <c r="C181" i="28"/>
  <c r="C189" i="28"/>
  <c r="C205" i="28"/>
  <c r="C229" i="28"/>
  <c r="D95" i="16"/>
  <c r="D182" i="16"/>
  <c r="D167" i="16"/>
  <c r="D192" i="16"/>
  <c r="C136" i="16"/>
  <c r="C121" i="16"/>
  <c r="D165" i="16"/>
  <c r="D142" i="16"/>
  <c r="C176" i="16"/>
  <c r="D169" i="16"/>
  <c r="D117" i="16"/>
  <c r="C56" i="16"/>
  <c r="C33" i="16"/>
  <c r="C160" i="16"/>
  <c r="D153" i="16"/>
  <c r="D125" i="16"/>
  <c r="D73" i="16"/>
  <c r="D210" i="16"/>
  <c r="C145" i="16"/>
  <c r="C112" i="16"/>
  <c r="D105" i="16"/>
  <c r="D183" i="16"/>
  <c r="C97" i="16"/>
  <c r="D85" i="16"/>
  <c r="C72" i="16"/>
  <c r="D225" i="16"/>
  <c r="D213" i="16"/>
  <c r="D15" i="16"/>
  <c r="D39" i="16"/>
  <c r="D14" i="16"/>
  <c r="D135" i="16"/>
  <c r="D103" i="16"/>
  <c r="D71" i="16"/>
  <c r="D55" i="16"/>
  <c r="D32" i="16"/>
  <c r="D205" i="16"/>
  <c r="C200" i="16"/>
  <c r="D189" i="16"/>
  <c r="D184" i="16"/>
  <c r="C161" i="16"/>
  <c r="D150" i="16"/>
  <c r="D134" i="16"/>
  <c r="D128" i="16"/>
  <c r="D119" i="16"/>
  <c r="D102" i="16"/>
  <c r="D86" i="16"/>
  <c r="D70" i="16"/>
  <c r="D64" i="16"/>
  <c r="D54" i="16"/>
  <c r="D48" i="16"/>
  <c r="D31" i="16"/>
  <c r="C17" i="16"/>
  <c r="C201" i="16"/>
  <c r="D229" i="16"/>
  <c r="D166" i="16"/>
  <c r="D144" i="16"/>
  <c r="D96" i="16"/>
  <c r="D80" i="16"/>
  <c r="D57" i="16"/>
  <c r="D41" i="16"/>
  <c r="D209" i="16"/>
  <c r="D219" i="16"/>
  <c r="D227" i="16"/>
  <c r="D199" i="16"/>
  <c r="D149" i="16"/>
  <c r="C137" i="16"/>
  <c r="D133" i="16"/>
  <c r="D118" i="16"/>
  <c r="D101" i="16"/>
  <c r="D69" i="16"/>
  <c r="D53" i="16"/>
  <c r="D30" i="16"/>
  <c r="D217" i="16"/>
  <c r="D212" i="16"/>
  <c r="D191" i="16"/>
  <c r="D177" i="16"/>
  <c r="D174" i="16"/>
  <c r="D157" i="16"/>
  <c r="D152" i="16"/>
  <c r="D127" i="16"/>
  <c r="D113" i="16"/>
  <c r="D110" i="16"/>
  <c r="D93" i="16"/>
  <c r="D88" i="16"/>
  <c r="D63" i="16"/>
  <c r="D49" i="16"/>
  <c r="D46" i="16"/>
  <c r="D38" i="16"/>
  <c r="D23" i="16"/>
  <c r="D8" i="16"/>
  <c r="C221" i="16"/>
  <c r="D228" i="16"/>
  <c r="D193" i="16"/>
  <c r="D190" i="16"/>
  <c r="D173" i="16"/>
  <c r="D168" i="16"/>
  <c r="D143" i="16"/>
  <c r="D129" i="16"/>
  <c r="D126" i="16"/>
  <c r="D109" i="16"/>
  <c r="D104" i="16"/>
  <c r="D79" i="16"/>
  <c r="D65" i="16"/>
  <c r="D62" i="16"/>
  <c r="D45" i="16"/>
  <c r="C26" i="16"/>
  <c r="D22" i="16"/>
  <c r="D7" i="16"/>
  <c r="D211" i="16"/>
  <c r="D198" i="16"/>
  <c r="D181" i="16"/>
  <c r="D151" i="16"/>
  <c r="D87" i="16"/>
  <c r="D16" i="16"/>
  <c r="D159" i="16"/>
  <c r="D78" i="16"/>
  <c r="D61" i="16"/>
  <c r="D40" i="16"/>
  <c r="C25" i="16"/>
  <c r="C10" i="16"/>
  <c r="D6" i="16"/>
  <c r="C34" i="16"/>
  <c r="D218" i="16"/>
  <c r="D204" i="16"/>
  <c r="D175" i="16"/>
  <c r="D158" i="16"/>
  <c r="D141" i="16"/>
  <c r="D111" i="16"/>
  <c r="D94" i="16"/>
  <c r="D77" i="16"/>
  <c r="D47" i="16"/>
  <c r="D24" i="16"/>
  <c r="C9" i="16"/>
  <c r="C18" i="16"/>
  <c r="C230" i="16"/>
  <c r="C214" i="16"/>
  <c r="C206" i="16"/>
  <c r="D224" i="16"/>
  <c r="D216" i="16"/>
  <c r="D208" i="16"/>
  <c r="D196" i="16"/>
  <c r="D188" i="16"/>
  <c r="D180" i="16"/>
  <c r="D172" i="16"/>
  <c r="D164" i="16"/>
  <c r="D156" i="16"/>
  <c r="D148" i="16"/>
  <c r="D140" i="16"/>
  <c r="D132" i="16"/>
  <c r="D124" i="16"/>
  <c r="D116" i="16"/>
  <c r="D108" i="16"/>
  <c r="D100" i="16"/>
  <c r="D92" i="16"/>
  <c r="D84" i="16"/>
  <c r="D76" i="16"/>
  <c r="D68" i="16"/>
  <c r="D60" i="16"/>
  <c r="D52" i="16"/>
  <c r="D44" i="16"/>
  <c r="D37" i="16"/>
  <c r="D29" i="16"/>
  <c r="D21" i="16"/>
  <c r="D13" i="16"/>
  <c r="D5" i="16"/>
  <c r="D223" i="16"/>
  <c r="D215" i="16"/>
  <c r="D207" i="16"/>
  <c r="D203" i="16"/>
  <c r="D195" i="16"/>
  <c r="D187" i="16"/>
  <c r="D179" i="16"/>
  <c r="D171" i="16"/>
  <c r="D163" i="16"/>
  <c r="D155" i="16"/>
  <c r="D147" i="16"/>
  <c r="D139" i="16"/>
  <c r="D131" i="16"/>
  <c r="D123" i="16"/>
  <c r="D115" i="16"/>
  <c r="D107" i="16"/>
  <c r="D99" i="16"/>
  <c r="D91" i="16"/>
  <c r="D83" i="16"/>
  <c r="D75" i="16"/>
  <c r="D67" i="16"/>
  <c r="D59" i="16"/>
  <c r="D51" i="16"/>
  <c r="D43" i="16"/>
  <c r="D36" i="16"/>
  <c r="D28" i="16"/>
  <c r="D20" i="16"/>
  <c r="D12" i="16"/>
  <c r="D4" i="16"/>
  <c r="D222" i="16"/>
  <c r="D202" i="16"/>
  <c r="D194" i="16"/>
  <c r="D186" i="16"/>
  <c r="D178" i="16"/>
  <c r="D170" i="16"/>
  <c r="D162" i="16"/>
  <c r="D154" i="16"/>
  <c r="D146" i="16"/>
  <c r="D138" i="16"/>
  <c r="D130" i="16"/>
  <c r="D122" i="16"/>
  <c r="D114" i="16"/>
  <c r="D106" i="16"/>
  <c r="D98" i="16"/>
  <c r="D90" i="16"/>
  <c r="D82" i="16"/>
  <c r="D74" i="16"/>
  <c r="D66" i="16"/>
  <c r="D58" i="16"/>
  <c r="D50" i="16"/>
  <c r="D42" i="16"/>
  <c r="D35" i="16"/>
  <c r="D27" i="16"/>
  <c r="D19" i="16"/>
  <c r="D11" i="16"/>
  <c r="D3" i="16"/>
  <c r="C2" i="16"/>
  <c r="L22" i="13"/>
  <c r="L24" i="13"/>
  <c r="L25" i="13"/>
  <c r="L26" i="13"/>
  <c r="L27" i="13"/>
  <c r="L28" i="13"/>
  <c r="L29" i="13"/>
  <c r="L30" i="13"/>
  <c r="L31" i="13"/>
  <c r="L32" i="13"/>
  <c r="L33" i="13"/>
  <c r="L34" i="13"/>
  <c r="L23" i="13"/>
  <c r="K3" i="18"/>
  <c r="D163" i="13"/>
  <c r="E272" i="13"/>
  <c r="D272" i="13"/>
  <c r="M23" i="22"/>
  <c r="L23" i="22"/>
  <c r="M21" i="22"/>
  <c r="L21" i="22"/>
  <c r="M18" i="22"/>
  <c r="L18" i="22"/>
  <c r="M17" i="22"/>
  <c r="L17" i="22"/>
  <c r="M16" i="22"/>
  <c r="L16" i="22"/>
  <c r="M15" i="22"/>
  <c r="L15" i="22"/>
  <c r="M11" i="22"/>
  <c r="L11" i="22"/>
  <c r="M10" i="22"/>
  <c r="L10" i="22"/>
  <c r="M9" i="22"/>
  <c r="L9" i="22"/>
  <c r="M8" i="22"/>
  <c r="L8" i="22"/>
  <c r="M7" i="22"/>
  <c r="L7" i="22"/>
  <c r="M6" i="22"/>
  <c r="L6" i="22"/>
  <c r="M5" i="22"/>
  <c r="L5" i="22"/>
  <c r="M2" i="22"/>
  <c r="L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" i="21"/>
  <c r="C2" i="21"/>
  <c r="D2" i="21"/>
  <c r="E4" i="21"/>
  <c r="E11" i="21"/>
  <c r="E14" i="21"/>
  <c r="E15" i="21"/>
  <c r="E19" i="21"/>
  <c r="E20" i="21"/>
  <c r="E24" i="21"/>
  <c r="E29" i="21"/>
  <c r="E31" i="21"/>
  <c r="E32" i="21"/>
  <c r="E33" i="21"/>
  <c r="E38" i="21"/>
  <c r="E39" i="21"/>
  <c r="E40" i="21"/>
  <c r="E41" i="21"/>
  <c r="E43" i="21"/>
  <c r="E44" i="21"/>
  <c r="E45" i="21"/>
  <c r="E46" i="21"/>
  <c r="E53" i="21"/>
  <c r="E59" i="21"/>
  <c r="E61" i="21"/>
  <c r="E62" i="21"/>
  <c r="E64" i="21"/>
  <c r="E68" i="21"/>
  <c r="E73" i="21"/>
  <c r="E76" i="21"/>
  <c r="E79" i="21"/>
  <c r="E81" i="21"/>
  <c r="E82" i="21"/>
  <c r="E83" i="21"/>
  <c r="E84" i="21"/>
  <c r="E86" i="21"/>
  <c r="E87" i="21"/>
  <c r="E97" i="21"/>
  <c r="E123" i="21"/>
  <c r="E124" i="21"/>
  <c r="E126" i="21"/>
  <c r="E127" i="21"/>
  <c r="E128" i="21"/>
  <c r="E133" i="21"/>
  <c r="E135" i="21"/>
  <c r="E147" i="21"/>
  <c r="E150" i="21"/>
  <c r="E151" i="21"/>
  <c r="E156" i="21"/>
  <c r="E157" i="21"/>
  <c r="E158" i="21"/>
  <c r="E159" i="21"/>
  <c r="E166" i="21"/>
  <c r="E167" i="21"/>
  <c r="E168" i="21"/>
  <c r="E170" i="21"/>
  <c r="E171" i="21"/>
  <c r="E173" i="21"/>
  <c r="E174" i="21"/>
  <c r="E175" i="21"/>
  <c r="E179" i="21"/>
  <c r="E180" i="21"/>
  <c r="E183" i="21"/>
  <c r="E184" i="21"/>
  <c r="E185" i="21"/>
  <c r="E186" i="21"/>
  <c r="E189" i="21"/>
  <c r="E190" i="21"/>
  <c r="E191" i="21"/>
  <c r="E193" i="21"/>
  <c r="E196" i="21"/>
  <c r="E198" i="21"/>
  <c r="E200" i="21"/>
  <c r="E208" i="21"/>
  <c r="E211" i="21"/>
  <c r="E212" i="21"/>
  <c r="E214" i="21"/>
  <c r="E215" i="21"/>
  <c r="E217" i="21"/>
  <c r="E220" i="21"/>
  <c r="E226" i="21"/>
  <c r="E229" i="21"/>
  <c r="E230" i="21"/>
  <c r="E231" i="21"/>
  <c r="E234" i="21"/>
  <c r="E235" i="21"/>
  <c r="E236" i="21"/>
  <c r="E238" i="21"/>
  <c r="E239" i="21"/>
  <c r="E242" i="21"/>
  <c r="E243" i="21"/>
  <c r="E246" i="21"/>
  <c r="E248" i="21"/>
  <c r="E249" i="21"/>
  <c r="E251" i="21"/>
  <c r="E252" i="21"/>
  <c r="E253" i="21"/>
  <c r="E254" i="21"/>
  <c r="E255" i="21"/>
  <c r="E258" i="21"/>
  <c r="E260" i="21"/>
  <c r="E262" i="21"/>
  <c r="E263" i="21"/>
  <c r="E268" i="21"/>
  <c r="E269" i="21"/>
  <c r="D270" i="21"/>
  <c r="C270" i="21"/>
  <c r="B270" i="21"/>
  <c r="D269" i="21"/>
  <c r="C269" i="21"/>
  <c r="B269" i="21"/>
  <c r="D268" i="21"/>
  <c r="C268" i="21"/>
  <c r="B268" i="21"/>
  <c r="D267" i="21"/>
  <c r="C267" i="21"/>
  <c r="B267" i="21"/>
  <c r="D266" i="21"/>
  <c r="C266" i="21"/>
  <c r="B266" i="21"/>
  <c r="D265" i="21"/>
  <c r="C265" i="21"/>
  <c r="B265" i="21"/>
  <c r="D264" i="21"/>
  <c r="C264" i="21"/>
  <c r="B264" i="21"/>
  <c r="D263" i="21"/>
  <c r="C263" i="21"/>
  <c r="B263" i="21"/>
  <c r="D262" i="21"/>
  <c r="C262" i="21"/>
  <c r="B262" i="21"/>
  <c r="D261" i="21"/>
  <c r="C261" i="21"/>
  <c r="B261" i="21"/>
  <c r="D260" i="21"/>
  <c r="C260" i="21"/>
  <c r="B260" i="21"/>
  <c r="D259" i="21"/>
  <c r="C259" i="21"/>
  <c r="B259" i="21"/>
  <c r="D258" i="21"/>
  <c r="C258" i="21"/>
  <c r="B258" i="21"/>
  <c r="D257" i="21"/>
  <c r="C257" i="21"/>
  <c r="B257" i="21"/>
  <c r="D256" i="21"/>
  <c r="C256" i="21"/>
  <c r="B256" i="21"/>
  <c r="D255" i="21"/>
  <c r="C255" i="21"/>
  <c r="B255" i="21"/>
  <c r="D254" i="21"/>
  <c r="C254" i="21"/>
  <c r="B254" i="21"/>
  <c r="D253" i="21"/>
  <c r="C253" i="21"/>
  <c r="B253" i="21"/>
  <c r="D252" i="21"/>
  <c r="C252" i="21"/>
  <c r="B252" i="21"/>
  <c r="D251" i="21"/>
  <c r="C251" i="21"/>
  <c r="B251" i="21"/>
  <c r="D250" i="21"/>
  <c r="C250" i="21"/>
  <c r="B250" i="21"/>
  <c r="D249" i="21"/>
  <c r="C249" i="21"/>
  <c r="B249" i="21"/>
  <c r="D248" i="21"/>
  <c r="C248" i="21"/>
  <c r="B248" i="21"/>
  <c r="D247" i="21"/>
  <c r="C247" i="21"/>
  <c r="B247" i="21"/>
  <c r="D246" i="21"/>
  <c r="C246" i="21"/>
  <c r="B246" i="21"/>
  <c r="D245" i="21"/>
  <c r="C245" i="21"/>
  <c r="B245" i="21"/>
  <c r="D244" i="21"/>
  <c r="C244" i="21"/>
  <c r="B244" i="21"/>
  <c r="D243" i="21"/>
  <c r="C243" i="21"/>
  <c r="B243" i="21"/>
  <c r="D242" i="21"/>
  <c r="C242" i="21"/>
  <c r="B242" i="21"/>
  <c r="D241" i="21"/>
  <c r="C241" i="21"/>
  <c r="B241" i="21"/>
  <c r="D240" i="21"/>
  <c r="C240" i="21"/>
  <c r="B240" i="21"/>
  <c r="D239" i="21"/>
  <c r="C239" i="21"/>
  <c r="B239" i="21"/>
  <c r="D238" i="21"/>
  <c r="C238" i="21"/>
  <c r="B238" i="21"/>
  <c r="D237" i="21"/>
  <c r="C237" i="21"/>
  <c r="B237" i="21"/>
  <c r="D236" i="21"/>
  <c r="C236" i="21"/>
  <c r="B236" i="21"/>
  <c r="D235" i="21"/>
  <c r="C235" i="21"/>
  <c r="B235" i="21"/>
  <c r="D234" i="21"/>
  <c r="C234" i="21"/>
  <c r="B234" i="21"/>
  <c r="D233" i="21"/>
  <c r="C233" i="21"/>
  <c r="B233" i="21"/>
  <c r="D232" i="21"/>
  <c r="C232" i="21"/>
  <c r="B232" i="21"/>
  <c r="D231" i="21"/>
  <c r="C231" i="21"/>
  <c r="B231" i="21"/>
  <c r="D230" i="21"/>
  <c r="C230" i="21"/>
  <c r="B230" i="21"/>
  <c r="D229" i="21"/>
  <c r="C229" i="21"/>
  <c r="B229" i="21"/>
  <c r="D228" i="21"/>
  <c r="C228" i="21"/>
  <c r="B228" i="21"/>
  <c r="D227" i="21"/>
  <c r="C227" i="21"/>
  <c r="B227" i="21"/>
  <c r="D226" i="21"/>
  <c r="C226" i="21"/>
  <c r="B226" i="21"/>
  <c r="D225" i="21"/>
  <c r="C225" i="21"/>
  <c r="B225" i="21"/>
  <c r="D224" i="21"/>
  <c r="C224" i="21"/>
  <c r="B224" i="21"/>
  <c r="D223" i="21"/>
  <c r="C223" i="21"/>
  <c r="B223" i="21"/>
  <c r="D222" i="21"/>
  <c r="C222" i="21"/>
  <c r="B222" i="21"/>
  <c r="D221" i="21"/>
  <c r="C221" i="21"/>
  <c r="B221" i="21"/>
  <c r="D220" i="21"/>
  <c r="C220" i="21"/>
  <c r="B220" i="21"/>
  <c r="D219" i="21"/>
  <c r="C219" i="21"/>
  <c r="B219" i="21"/>
  <c r="D218" i="21"/>
  <c r="C218" i="21"/>
  <c r="B218" i="21"/>
  <c r="D217" i="21"/>
  <c r="C217" i="21"/>
  <c r="B217" i="21"/>
  <c r="D216" i="21"/>
  <c r="C216" i="21"/>
  <c r="B216" i="21"/>
  <c r="D215" i="21"/>
  <c r="C215" i="21"/>
  <c r="B215" i="21"/>
  <c r="D214" i="21"/>
  <c r="C214" i="21"/>
  <c r="B214" i="21"/>
  <c r="D213" i="21"/>
  <c r="C213" i="21"/>
  <c r="B213" i="21"/>
  <c r="D212" i="21"/>
  <c r="C212" i="21"/>
  <c r="B212" i="21"/>
  <c r="D211" i="21"/>
  <c r="C211" i="21"/>
  <c r="B211" i="21"/>
  <c r="D210" i="21"/>
  <c r="C210" i="21"/>
  <c r="B210" i="21"/>
  <c r="D209" i="21"/>
  <c r="C209" i="21"/>
  <c r="B209" i="21"/>
  <c r="D208" i="21"/>
  <c r="C208" i="21"/>
  <c r="B208" i="21"/>
  <c r="D207" i="21"/>
  <c r="C207" i="21"/>
  <c r="B207" i="21"/>
  <c r="D206" i="21"/>
  <c r="C206" i="21"/>
  <c r="B206" i="21"/>
  <c r="D205" i="21"/>
  <c r="C205" i="21"/>
  <c r="B205" i="21"/>
  <c r="D204" i="21"/>
  <c r="C204" i="21"/>
  <c r="B204" i="21"/>
  <c r="D203" i="21"/>
  <c r="C203" i="21"/>
  <c r="B203" i="21"/>
  <c r="D202" i="21"/>
  <c r="C202" i="21"/>
  <c r="B202" i="21"/>
  <c r="D201" i="21"/>
  <c r="C201" i="21"/>
  <c r="B201" i="21"/>
  <c r="D200" i="21"/>
  <c r="C200" i="21"/>
  <c r="B200" i="21"/>
  <c r="D199" i="21"/>
  <c r="C199" i="21"/>
  <c r="B199" i="21"/>
  <c r="D198" i="21"/>
  <c r="C198" i="21"/>
  <c r="B198" i="21"/>
  <c r="D197" i="21"/>
  <c r="C197" i="21"/>
  <c r="B197" i="21"/>
  <c r="D196" i="21"/>
  <c r="C196" i="21"/>
  <c r="B196" i="21"/>
  <c r="D195" i="21"/>
  <c r="C195" i="21"/>
  <c r="B195" i="21"/>
  <c r="D194" i="21"/>
  <c r="C194" i="21"/>
  <c r="B194" i="21"/>
  <c r="D193" i="21"/>
  <c r="C193" i="21"/>
  <c r="B193" i="21"/>
  <c r="D192" i="21"/>
  <c r="C192" i="21"/>
  <c r="B192" i="21"/>
  <c r="D191" i="21"/>
  <c r="C191" i="21"/>
  <c r="B191" i="21"/>
  <c r="D190" i="21"/>
  <c r="C190" i="21"/>
  <c r="B190" i="21"/>
  <c r="D189" i="21"/>
  <c r="C189" i="21"/>
  <c r="B189" i="21"/>
  <c r="D188" i="21"/>
  <c r="C188" i="21"/>
  <c r="B188" i="21"/>
  <c r="D187" i="21"/>
  <c r="C187" i="21"/>
  <c r="B187" i="21"/>
  <c r="D186" i="21"/>
  <c r="C186" i="21"/>
  <c r="B186" i="21"/>
  <c r="D185" i="21"/>
  <c r="C185" i="21"/>
  <c r="B185" i="21"/>
  <c r="D184" i="21"/>
  <c r="C184" i="21"/>
  <c r="B184" i="21"/>
  <c r="D183" i="21"/>
  <c r="C183" i="21"/>
  <c r="B183" i="21"/>
  <c r="D182" i="21"/>
  <c r="C182" i="21"/>
  <c r="B182" i="21"/>
  <c r="D181" i="21"/>
  <c r="C181" i="21"/>
  <c r="B181" i="21"/>
  <c r="D180" i="21"/>
  <c r="C180" i="21"/>
  <c r="B180" i="21"/>
  <c r="D179" i="21"/>
  <c r="C179" i="21"/>
  <c r="B179" i="21"/>
  <c r="D178" i="21"/>
  <c r="C178" i="21"/>
  <c r="B178" i="21"/>
  <c r="D177" i="21"/>
  <c r="C177" i="21"/>
  <c r="B177" i="21"/>
  <c r="D176" i="21"/>
  <c r="C176" i="21"/>
  <c r="B176" i="21"/>
  <c r="D175" i="21"/>
  <c r="C175" i="21"/>
  <c r="B175" i="21"/>
  <c r="D174" i="21"/>
  <c r="C174" i="21"/>
  <c r="B174" i="21"/>
  <c r="D173" i="21"/>
  <c r="C173" i="21"/>
  <c r="B173" i="21"/>
  <c r="D172" i="21"/>
  <c r="C172" i="21"/>
  <c r="B172" i="21"/>
  <c r="D171" i="21"/>
  <c r="C171" i="21"/>
  <c r="B171" i="21"/>
  <c r="D170" i="21"/>
  <c r="C170" i="21"/>
  <c r="B170" i="21"/>
  <c r="D169" i="21"/>
  <c r="C169" i="21"/>
  <c r="B169" i="21"/>
  <c r="D168" i="21"/>
  <c r="C168" i="21"/>
  <c r="B168" i="21"/>
  <c r="D167" i="21"/>
  <c r="C167" i="21"/>
  <c r="B167" i="21"/>
  <c r="D166" i="21"/>
  <c r="C166" i="21"/>
  <c r="B166" i="21"/>
  <c r="D165" i="21"/>
  <c r="C165" i="21"/>
  <c r="B165" i="21"/>
  <c r="D164" i="21"/>
  <c r="C164" i="21"/>
  <c r="B164" i="21"/>
  <c r="D163" i="21"/>
  <c r="C163" i="21"/>
  <c r="B163" i="21"/>
  <c r="D162" i="21"/>
  <c r="C162" i="21"/>
  <c r="B162" i="21"/>
  <c r="D161" i="21"/>
  <c r="C161" i="21"/>
  <c r="B161" i="21"/>
  <c r="D160" i="21"/>
  <c r="C160" i="21"/>
  <c r="B160" i="21"/>
  <c r="D159" i="21"/>
  <c r="C159" i="21"/>
  <c r="B159" i="21"/>
  <c r="D158" i="21"/>
  <c r="C158" i="21"/>
  <c r="B158" i="21"/>
  <c r="D157" i="21"/>
  <c r="C157" i="21"/>
  <c r="B157" i="21"/>
  <c r="D156" i="21"/>
  <c r="C156" i="21"/>
  <c r="B156" i="21"/>
  <c r="D155" i="21"/>
  <c r="C155" i="21"/>
  <c r="B155" i="21"/>
  <c r="D154" i="21"/>
  <c r="C154" i="21"/>
  <c r="B154" i="21"/>
  <c r="D153" i="21"/>
  <c r="C153" i="21"/>
  <c r="B153" i="21"/>
  <c r="D152" i="21"/>
  <c r="C152" i="21"/>
  <c r="B152" i="21"/>
  <c r="D151" i="21"/>
  <c r="C151" i="21"/>
  <c r="B151" i="21"/>
  <c r="D150" i="21"/>
  <c r="C150" i="21"/>
  <c r="B150" i="21"/>
  <c r="D149" i="21"/>
  <c r="C149" i="21"/>
  <c r="B149" i="21"/>
  <c r="D148" i="21"/>
  <c r="C148" i="21"/>
  <c r="B148" i="21"/>
  <c r="D147" i="21"/>
  <c r="C147" i="21"/>
  <c r="B147" i="21"/>
  <c r="D146" i="21"/>
  <c r="C146" i="21"/>
  <c r="B146" i="21"/>
  <c r="D145" i="21"/>
  <c r="C145" i="21"/>
  <c r="B145" i="21"/>
  <c r="D144" i="21"/>
  <c r="C144" i="21"/>
  <c r="B144" i="21"/>
  <c r="D143" i="21"/>
  <c r="C143" i="21"/>
  <c r="B143" i="21"/>
  <c r="D142" i="21"/>
  <c r="C142" i="21"/>
  <c r="B142" i="21"/>
  <c r="D141" i="21"/>
  <c r="C141" i="21"/>
  <c r="B141" i="21"/>
  <c r="D140" i="21"/>
  <c r="C140" i="21"/>
  <c r="B140" i="21"/>
  <c r="D139" i="21"/>
  <c r="C139" i="21"/>
  <c r="B139" i="21"/>
  <c r="D138" i="21"/>
  <c r="C138" i="21"/>
  <c r="B138" i="21"/>
  <c r="D137" i="21"/>
  <c r="C137" i="21"/>
  <c r="B137" i="21"/>
  <c r="D136" i="21"/>
  <c r="C136" i="21"/>
  <c r="B136" i="21"/>
  <c r="D135" i="21"/>
  <c r="C135" i="21"/>
  <c r="B135" i="21"/>
  <c r="D134" i="21"/>
  <c r="C134" i="21"/>
  <c r="B134" i="21"/>
  <c r="D133" i="21"/>
  <c r="C133" i="21"/>
  <c r="B133" i="21"/>
  <c r="D132" i="21"/>
  <c r="C132" i="21"/>
  <c r="B132" i="21"/>
  <c r="D131" i="21"/>
  <c r="C131" i="21"/>
  <c r="B131" i="21"/>
  <c r="D130" i="21"/>
  <c r="C130" i="21"/>
  <c r="B130" i="21"/>
  <c r="D129" i="21"/>
  <c r="C129" i="21"/>
  <c r="B129" i="21"/>
  <c r="D128" i="21"/>
  <c r="C128" i="21"/>
  <c r="B128" i="21"/>
  <c r="D127" i="21"/>
  <c r="C127" i="21"/>
  <c r="B127" i="21"/>
  <c r="D126" i="21"/>
  <c r="C126" i="21"/>
  <c r="B126" i="21"/>
  <c r="D125" i="21"/>
  <c r="C125" i="21"/>
  <c r="B125" i="21"/>
  <c r="D124" i="21"/>
  <c r="C124" i="21"/>
  <c r="B124" i="21"/>
  <c r="D123" i="21"/>
  <c r="C123" i="21"/>
  <c r="B123" i="21"/>
  <c r="D122" i="21"/>
  <c r="C122" i="21"/>
  <c r="B122" i="21"/>
  <c r="D121" i="21"/>
  <c r="C121" i="21"/>
  <c r="B121" i="21"/>
  <c r="D120" i="21"/>
  <c r="C120" i="21"/>
  <c r="B120" i="21"/>
  <c r="D119" i="21"/>
  <c r="C119" i="21"/>
  <c r="B119" i="21"/>
  <c r="D118" i="21"/>
  <c r="C118" i="21"/>
  <c r="B118" i="21"/>
  <c r="D117" i="21"/>
  <c r="C117" i="21"/>
  <c r="B117" i="21"/>
  <c r="D116" i="21"/>
  <c r="C116" i="21"/>
  <c r="B116" i="21"/>
  <c r="D115" i="21"/>
  <c r="C115" i="21"/>
  <c r="B115" i="21"/>
  <c r="D114" i="21"/>
  <c r="C114" i="21"/>
  <c r="B114" i="21"/>
  <c r="D113" i="21"/>
  <c r="C113" i="21"/>
  <c r="B113" i="21"/>
  <c r="D112" i="21"/>
  <c r="C112" i="21"/>
  <c r="B112" i="21"/>
  <c r="D111" i="21"/>
  <c r="C111" i="21"/>
  <c r="B111" i="21"/>
  <c r="D110" i="21"/>
  <c r="C110" i="21"/>
  <c r="B110" i="21"/>
  <c r="D109" i="21"/>
  <c r="C109" i="21"/>
  <c r="B109" i="21"/>
  <c r="D108" i="21"/>
  <c r="C108" i="21"/>
  <c r="B108" i="21"/>
  <c r="D107" i="21"/>
  <c r="C107" i="21"/>
  <c r="B107" i="21"/>
  <c r="D106" i="21"/>
  <c r="C106" i="21"/>
  <c r="B106" i="21"/>
  <c r="D105" i="21"/>
  <c r="C105" i="21"/>
  <c r="B105" i="21"/>
  <c r="D104" i="21"/>
  <c r="C104" i="21"/>
  <c r="B104" i="21"/>
  <c r="D103" i="21"/>
  <c r="C103" i="21"/>
  <c r="B103" i="21"/>
  <c r="D102" i="21"/>
  <c r="C102" i="21"/>
  <c r="B102" i="21"/>
  <c r="D101" i="21"/>
  <c r="C101" i="21"/>
  <c r="B101" i="21"/>
  <c r="D100" i="21"/>
  <c r="C100" i="21"/>
  <c r="B100" i="21"/>
  <c r="D99" i="21"/>
  <c r="C99" i="21"/>
  <c r="B99" i="21"/>
  <c r="D98" i="21"/>
  <c r="C98" i="21"/>
  <c r="B98" i="21"/>
  <c r="D97" i="21"/>
  <c r="C97" i="21"/>
  <c r="B97" i="21"/>
  <c r="D96" i="21"/>
  <c r="C96" i="21"/>
  <c r="B96" i="21"/>
  <c r="D95" i="21"/>
  <c r="C95" i="21"/>
  <c r="B95" i="21"/>
  <c r="D94" i="21"/>
  <c r="C94" i="21"/>
  <c r="B94" i="21"/>
  <c r="D93" i="21"/>
  <c r="C93" i="21"/>
  <c r="B93" i="21"/>
  <c r="D92" i="21"/>
  <c r="C92" i="21"/>
  <c r="B92" i="21"/>
  <c r="D91" i="21"/>
  <c r="C91" i="21"/>
  <c r="B91" i="21"/>
  <c r="D90" i="21"/>
  <c r="C90" i="21"/>
  <c r="B90" i="21"/>
  <c r="D89" i="21"/>
  <c r="C89" i="21"/>
  <c r="B89" i="21"/>
  <c r="D88" i="21"/>
  <c r="C88" i="21"/>
  <c r="B88" i="21"/>
  <c r="D87" i="21"/>
  <c r="C87" i="21"/>
  <c r="B87" i="21"/>
  <c r="D86" i="21"/>
  <c r="C86" i="21"/>
  <c r="B86" i="21"/>
  <c r="D85" i="21"/>
  <c r="C85" i="21"/>
  <c r="B85" i="21"/>
  <c r="D84" i="21"/>
  <c r="C84" i="21"/>
  <c r="B84" i="21"/>
  <c r="D83" i="21"/>
  <c r="C83" i="21"/>
  <c r="B83" i="21"/>
  <c r="D82" i="21"/>
  <c r="C82" i="21"/>
  <c r="B82" i="21"/>
  <c r="D81" i="21"/>
  <c r="C81" i="21"/>
  <c r="B81" i="21"/>
  <c r="D80" i="21"/>
  <c r="C80" i="21"/>
  <c r="B80" i="21"/>
  <c r="D79" i="21"/>
  <c r="C79" i="21"/>
  <c r="B79" i="21"/>
  <c r="D78" i="21"/>
  <c r="C78" i="21"/>
  <c r="B78" i="21"/>
  <c r="D77" i="21"/>
  <c r="C77" i="21"/>
  <c r="B77" i="21"/>
  <c r="D76" i="21"/>
  <c r="C76" i="21"/>
  <c r="B76" i="21"/>
  <c r="D75" i="21"/>
  <c r="C75" i="21"/>
  <c r="B75" i="21"/>
  <c r="D74" i="21"/>
  <c r="C74" i="21"/>
  <c r="B74" i="21"/>
  <c r="D73" i="21"/>
  <c r="C73" i="21"/>
  <c r="B73" i="21"/>
  <c r="D72" i="21"/>
  <c r="C72" i="21"/>
  <c r="B72" i="21"/>
  <c r="D71" i="21"/>
  <c r="C71" i="21"/>
  <c r="B71" i="21"/>
  <c r="D70" i="21"/>
  <c r="C70" i="21"/>
  <c r="B70" i="21"/>
  <c r="D69" i="21"/>
  <c r="C69" i="21"/>
  <c r="B69" i="21"/>
  <c r="D68" i="21"/>
  <c r="C68" i="21"/>
  <c r="B68" i="21"/>
  <c r="D67" i="21"/>
  <c r="C67" i="21"/>
  <c r="B67" i="21"/>
  <c r="D66" i="21"/>
  <c r="C66" i="21"/>
  <c r="B66" i="21"/>
  <c r="D65" i="21"/>
  <c r="C65" i="2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60" i="21"/>
  <c r="C60" i="21"/>
  <c r="B60" i="21"/>
  <c r="D59" i="21"/>
  <c r="C59" i="21"/>
  <c r="B59" i="21"/>
  <c r="D58" i="21"/>
  <c r="C58" i="21"/>
  <c r="B58" i="21"/>
  <c r="D57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D52" i="21"/>
  <c r="C52" i="21"/>
  <c r="B52" i="21"/>
  <c r="D51" i="21"/>
  <c r="C51" i="21"/>
  <c r="B51" i="21"/>
  <c r="D50" i="21"/>
  <c r="C50" i="21"/>
  <c r="B50" i="21"/>
  <c r="D49" i="21"/>
  <c r="C49" i="21"/>
  <c r="B49" i="21"/>
  <c r="D48" i="21"/>
  <c r="C48" i="21"/>
  <c r="B48" i="21"/>
  <c r="D47" i="21"/>
  <c r="C47" i="21"/>
  <c r="B47" i="21"/>
  <c r="D46" i="21"/>
  <c r="C46" i="21"/>
  <c r="B46" i="21"/>
  <c r="D45" i="21"/>
  <c r="C45" i="21"/>
  <c r="B45" i="21"/>
  <c r="D44" i="21"/>
  <c r="C44" i="21"/>
  <c r="B44" i="21"/>
  <c r="D43" i="21"/>
  <c r="C43" i="21"/>
  <c r="B43" i="21"/>
  <c r="D42" i="21"/>
  <c r="C42" i="21"/>
  <c r="B42" i="21"/>
  <c r="D41" i="21"/>
  <c r="C41" i="21"/>
  <c r="B41" i="21"/>
  <c r="D40" i="21"/>
  <c r="C40" i="21"/>
  <c r="B40" i="21"/>
  <c r="D39" i="21"/>
  <c r="C39" i="21"/>
  <c r="B39" i="21"/>
  <c r="D38" i="21"/>
  <c r="C38" i="21"/>
  <c r="B38" i="21"/>
  <c r="D37" i="21"/>
  <c r="C37" i="21"/>
  <c r="B37" i="21"/>
  <c r="D36" i="21"/>
  <c r="C36" i="21"/>
  <c r="B36" i="21"/>
  <c r="D35" i="21"/>
  <c r="C35" i="21"/>
  <c r="B35" i="21"/>
  <c r="D34" i="21"/>
  <c r="C34" i="21"/>
  <c r="B34" i="21"/>
  <c r="D33" i="21"/>
  <c r="C33" i="21"/>
  <c r="B33" i="21"/>
  <c r="D32" i="21"/>
  <c r="C32" i="21"/>
  <c r="B32" i="21"/>
  <c r="D31" i="21"/>
  <c r="C31" i="21"/>
  <c r="B31" i="21"/>
  <c r="D30" i="21"/>
  <c r="C30" i="21"/>
  <c r="B30" i="21"/>
  <c r="D29" i="21"/>
  <c r="C29" i="21"/>
  <c r="B29" i="21"/>
  <c r="D28" i="21"/>
  <c r="C28" i="21"/>
  <c r="B28" i="21"/>
  <c r="D27" i="21"/>
  <c r="C27" i="21"/>
  <c r="B27" i="21"/>
  <c r="D26" i="21"/>
  <c r="C26" i="21"/>
  <c r="B26" i="21"/>
  <c r="D25" i="21"/>
  <c r="C25" i="21"/>
  <c r="B25" i="21"/>
  <c r="D24" i="21"/>
  <c r="C24" i="21"/>
  <c r="B24" i="21"/>
  <c r="D23" i="21"/>
  <c r="C23" i="21"/>
  <c r="B23" i="21"/>
  <c r="D22" i="21"/>
  <c r="C22" i="21"/>
  <c r="B22" i="21"/>
  <c r="D21" i="21"/>
  <c r="C21" i="21"/>
  <c r="B21" i="21"/>
  <c r="D20" i="21"/>
  <c r="C20" i="21"/>
  <c r="B20" i="21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3" i="21"/>
  <c r="C3" i="21"/>
  <c r="B3" i="21"/>
  <c r="B2" i="21"/>
  <c r="F7" i="25" l="1"/>
  <c r="I7" i="25" s="1"/>
  <c r="F5" i="25"/>
  <c r="F3" i="25"/>
  <c r="I3" i="25" s="1"/>
  <c r="M16" i="40"/>
  <c r="K15" i="40"/>
  <c r="J15" i="40"/>
  <c r="M6" i="40"/>
  <c r="L19" i="40" s="1"/>
  <c r="M4" i="40"/>
  <c r="M5" i="40"/>
  <c r="L17" i="40" s="1"/>
  <c r="M2" i="40"/>
  <c r="L11" i="40" s="1"/>
  <c r="M3" i="40"/>
  <c r="L13" i="40" s="1"/>
  <c r="J8" i="40"/>
  <c r="I8" i="40" s="1"/>
  <c r="H22" i="40" s="1"/>
  <c r="M8" i="40"/>
  <c r="L22" i="40" s="1"/>
  <c r="I3" i="40"/>
  <c r="H13" i="40" s="1"/>
  <c r="E16" i="21"/>
  <c r="G12" i="28"/>
  <c r="E12" i="21"/>
  <c r="E28" i="21"/>
  <c r="E36" i="21"/>
  <c r="E52" i="21"/>
  <c r="E60" i="21"/>
  <c r="E92" i="21"/>
  <c r="E100" i="21"/>
  <c r="E108" i="21"/>
  <c r="E116" i="21"/>
  <c r="E132" i="21"/>
  <c r="E140" i="21"/>
  <c r="E148" i="21"/>
  <c r="E164" i="21"/>
  <c r="E172" i="21"/>
  <c r="E188" i="21"/>
  <c r="E204" i="21"/>
  <c r="E228" i="21"/>
  <c r="E244" i="21"/>
  <c r="E216" i="21"/>
  <c r="E224" i="21"/>
  <c r="E232" i="21"/>
  <c r="E256" i="21"/>
  <c r="G176" i="28"/>
  <c r="F41" i="28"/>
  <c r="G41" i="28" s="1"/>
  <c r="G68" i="28"/>
  <c r="F193" i="28"/>
  <c r="G193" i="28" s="1"/>
  <c r="G73" i="28"/>
  <c r="F157" i="28"/>
  <c r="G157" i="28" s="1"/>
  <c r="F173" i="28"/>
  <c r="G173" i="28" s="1"/>
  <c r="F214" i="28"/>
  <c r="G214" i="28" s="1"/>
  <c r="F182" i="28"/>
  <c r="G182" i="28" s="1"/>
  <c r="F228" i="28"/>
  <c r="G228" i="28" s="1"/>
  <c r="F164" i="28"/>
  <c r="G164" i="28" s="1"/>
  <c r="F92" i="28"/>
  <c r="G92" i="28" s="1"/>
  <c r="F125" i="28"/>
  <c r="G125" i="28" s="1"/>
  <c r="F50" i="28"/>
  <c r="G50" i="28" s="1"/>
  <c r="F58" i="28"/>
  <c r="G58" i="28" s="1"/>
  <c r="F220" i="28"/>
  <c r="G220" i="28" s="1"/>
  <c r="F156" i="28"/>
  <c r="G156" i="28" s="1"/>
  <c r="F141" i="28"/>
  <c r="G141" i="28" s="1"/>
  <c r="F94" i="28"/>
  <c r="G94" i="28" s="1"/>
  <c r="F46" i="28"/>
  <c r="G46" i="28" s="1"/>
  <c r="F133" i="28"/>
  <c r="G133" i="28" s="1"/>
  <c r="F149" i="28"/>
  <c r="G149" i="28" s="1"/>
  <c r="F84" i="28"/>
  <c r="G84" i="28" s="1"/>
  <c r="F42" i="28"/>
  <c r="G42" i="28" s="1"/>
  <c r="F34" i="28"/>
  <c r="G34" i="28" s="1"/>
  <c r="F229" i="28"/>
  <c r="G229" i="28" s="1"/>
  <c r="F174" i="28"/>
  <c r="G174" i="28" s="1"/>
  <c r="F212" i="28"/>
  <c r="G212" i="28" s="1"/>
  <c r="F148" i="28"/>
  <c r="G148" i="28" s="1"/>
  <c r="F117" i="28"/>
  <c r="G117" i="28" s="1"/>
  <c r="F56" i="28"/>
  <c r="G56" i="28" s="1"/>
  <c r="F30" i="28"/>
  <c r="G30" i="28" s="1"/>
  <c r="F62" i="28"/>
  <c r="G62" i="28" s="1"/>
  <c r="F26" i="28"/>
  <c r="G26" i="28" s="1"/>
  <c r="F18" i="28"/>
  <c r="G18" i="28" s="1"/>
  <c r="F227" i="28"/>
  <c r="G227" i="28" s="1"/>
  <c r="F140" i="28"/>
  <c r="G140" i="28"/>
  <c r="F69" i="28"/>
  <c r="G69" i="28" s="1"/>
  <c r="F22" i="28"/>
  <c r="G22" i="28" s="1"/>
  <c r="F110" i="28"/>
  <c r="G110" i="28" s="1"/>
  <c r="F54" i="28"/>
  <c r="G54" i="28" s="1"/>
  <c r="F126" i="28"/>
  <c r="G126" i="28" s="1"/>
  <c r="F102" i="28"/>
  <c r="G102" i="28" s="1"/>
  <c r="F10" i="28"/>
  <c r="G10" i="28" s="1"/>
  <c r="F2" i="28"/>
  <c r="G2" i="28" s="1"/>
  <c r="F206" i="28"/>
  <c r="G206" i="28" s="1"/>
  <c r="F230" i="28"/>
  <c r="G230" i="28" s="1"/>
  <c r="F166" i="28"/>
  <c r="G166" i="28" s="1"/>
  <c r="F196" i="28"/>
  <c r="G196" i="28" s="1"/>
  <c r="F132" i="28"/>
  <c r="G132" i="28" s="1"/>
  <c r="F118" i="28"/>
  <c r="G118" i="28" s="1"/>
  <c r="F6" i="28"/>
  <c r="G6" i="28" s="1"/>
  <c r="F38" i="28"/>
  <c r="G38" i="28" s="1"/>
  <c r="F77" i="28"/>
  <c r="G77" i="28" s="1"/>
  <c r="F60" i="28"/>
  <c r="G60" i="28" s="1"/>
  <c r="F221" i="28"/>
  <c r="G221" i="28" s="1"/>
  <c r="F205" i="28"/>
  <c r="G205" i="28" s="1"/>
  <c r="F188" i="28"/>
  <c r="G188" i="28" s="1"/>
  <c r="F124" i="28"/>
  <c r="G124" i="28" s="1"/>
  <c r="F78" i="28"/>
  <c r="G78" i="28" s="1"/>
  <c r="F93" i="28"/>
  <c r="G93" i="28" s="1"/>
  <c r="F14" i="28"/>
  <c r="G14" i="28" s="1"/>
  <c r="F109" i="28"/>
  <c r="G109" i="28" s="1"/>
  <c r="F52" i="28"/>
  <c r="G52" i="28" s="1"/>
  <c r="F142" i="28"/>
  <c r="G142" i="28" s="1"/>
  <c r="F101" i="28"/>
  <c r="G101" i="28" s="1"/>
  <c r="F213" i="28"/>
  <c r="G213" i="28" s="1"/>
  <c r="F198" i="28"/>
  <c r="G198" i="28" s="1"/>
  <c r="F189" i="28"/>
  <c r="G189" i="28" s="1"/>
  <c r="F222" i="28"/>
  <c r="G222" i="28" s="1"/>
  <c r="F190" i="28"/>
  <c r="G190" i="28" s="1"/>
  <c r="F158" i="28"/>
  <c r="G158" i="28" s="1"/>
  <c r="F180" i="28"/>
  <c r="G180" i="28" s="1"/>
  <c r="F116" i="28"/>
  <c r="G116" i="28" s="1"/>
  <c r="F44" i="28"/>
  <c r="G44" i="28" s="1"/>
  <c r="F165" i="28"/>
  <c r="G165" i="28" s="1"/>
  <c r="F204" i="28"/>
  <c r="G204" i="28" s="1"/>
  <c r="F197" i="28"/>
  <c r="G197" i="28" s="1"/>
  <c r="F181" i="28"/>
  <c r="G181" i="28" s="1"/>
  <c r="F150" i="28"/>
  <c r="G150" i="28" s="1"/>
  <c r="F172" i="28"/>
  <c r="G172" i="28" s="1"/>
  <c r="F108" i="28"/>
  <c r="G108" i="28" s="1"/>
  <c r="F134" i="28"/>
  <c r="G134" i="28" s="1"/>
  <c r="F85" i="28"/>
  <c r="G85" i="28" s="1"/>
  <c r="F7" i="28"/>
  <c r="G7" i="28" s="1"/>
  <c r="E9" i="21"/>
  <c r="E17" i="21"/>
  <c r="E25" i="21"/>
  <c r="E49" i="21"/>
  <c r="E57" i="21"/>
  <c r="E65" i="21"/>
  <c r="E89" i="21"/>
  <c r="E105" i="21"/>
  <c r="E113" i="21"/>
  <c r="E121" i="21"/>
  <c r="E129" i="21"/>
  <c r="E137" i="21"/>
  <c r="E145" i="21"/>
  <c r="E153" i="21"/>
  <c r="E161" i="21"/>
  <c r="E169" i="21"/>
  <c r="E177" i="21"/>
  <c r="E201" i="21"/>
  <c r="E209" i="21"/>
  <c r="E225" i="21"/>
  <c r="E233" i="21"/>
  <c r="E241" i="21"/>
  <c r="E257" i="21"/>
  <c r="E265" i="21"/>
  <c r="E5" i="21"/>
  <c r="E13" i="21"/>
  <c r="E21" i="21"/>
  <c r="E37" i="21"/>
  <c r="E69" i="21"/>
  <c r="E77" i="21"/>
  <c r="E85" i="21"/>
  <c r="E93" i="21"/>
  <c r="E101" i="21"/>
  <c r="E109" i="21"/>
  <c r="E117" i="21"/>
  <c r="E125" i="21"/>
  <c r="E141" i="21"/>
  <c r="E149" i="21"/>
  <c r="E165" i="21"/>
  <c r="E181" i="21"/>
  <c r="E197" i="21"/>
  <c r="E237" i="21"/>
  <c r="E96" i="21"/>
  <c r="E104" i="21"/>
  <c r="E112" i="21"/>
  <c r="E144" i="21"/>
  <c r="E160" i="21"/>
  <c r="E247" i="21"/>
  <c r="E205" i="21"/>
  <c r="E213" i="21"/>
  <c r="E221" i="21"/>
  <c r="E245" i="21"/>
  <c r="E261" i="21"/>
  <c r="E264" i="21"/>
  <c r="E3" i="21"/>
  <c r="E120" i="21"/>
  <c r="E136" i="21"/>
  <c r="E152" i="21"/>
  <c r="E176" i="21"/>
  <c r="E192" i="21"/>
  <c r="E240" i="21"/>
  <c r="E27" i="21"/>
  <c r="E35" i="21"/>
  <c r="E51" i="21"/>
  <c r="E67" i="21"/>
  <c r="E75" i="21"/>
  <c r="E91" i="21"/>
  <c r="E99" i="21"/>
  <c r="E107" i="21"/>
  <c r="E115" i="21"/>
  <c r="E131" i="21"/>
  <c r="E139" i="21"/>
  <c r="E155" i="21"/>
  <c r="E163" i="21"/>
  <c r="E187" i="21"/>
  <c r="E195" i="21"/>
  <c r="E203" i="21"/>
  <c r="E219" i="21"/>
  <c r="E227" i="21"/>
  <c r="E259" i="21"/>
  <c r="E267" i="21"/>
  <c r="O2" i="21"/>
  <c r="E10" i="21"/>
  <c r="E18" i="21"/>
  <c r="E26" i="21"/>
  <c r="E34" i="21"/>
  <c r="E42" i="21"/>
  <c r="E50" i="21"/>
  <c r="E58" i="21"/>
  <c r="E66" i="21"/>
  <c r="E74" i="21"/>
  <c r="E90" i="21"/>
  <c r="E98" i="21"/>
  <c r="E106" i="21"/>
  <c r="E114" i="21"/>
  <c r="E122" i="21"/>
  <c r="E130" i="21"/>
  <c r="E138" i="21"/>
  <c r="E146" i="21"/>
  <c r="E154" i="21"/>
  <c r="E162" i="21"/>
  <c r="E178" i="21"/>
  <c r="E194" i="21"/>
  <c r="E202" i="21"/>
  <c r="E210" i="21"/>
  <c r="E218" i="21"/>
  <c r="E250" i="21"/>
  <c r="E266" i="21"/>
  <c r="E6" i="21"/>
  <c r="E22" i="21"/>
  <c r="E30" i="21"/>
  <c r="E54" i="21"/>
  <c r="E70" i="21"/>
  <c r="E78" i="21"/>
  <c r="E94" i="21"/>
  <c r="E102" i="21"/>
  <c r="E110" i="21"/>
  <c r="E118" i="21"/>
  <c r="E134" i="21"/>
  <c r="E142" i="21"/>
  <c r="E182" i="21"/>
  <c r="E206" i="21"/>
  <c r="E222" i="21"/>
  <c r="E270" i="21"/>
  <c r="O6" i="21"/>
  <c r="O5" i="21"/>
  <c r="M5" i="21"/>
  <c r="E7" i="21"/>
  <c r="E23" i="21"/>
  <c r="E47" i="21"/>
  <c r="E55" i="21"/>
  <c r="E63" i="21"/>
  <c r="E71" i="21"/>
  <c r="E95" i="21"/>
  <c r="E103" i="21"/>
  <c r="E111" i="21"/>
  <c r="E119" i="21"/>
  <c r="E143" i="21"/>
  <c r="E199" i="21"/>
  <c r="E207" i="21"/>
  <c r="E223" i="21"/>
  <c r="O4" i="21"/>
  <c r="O3" i="21"/>
  <c r="O8" i="21"/>
  <c r="E8" i="21"/>
  <c r="E48" i="21"/>
  <c r="E56" i="21"/>
  <c r="E72" i="21"/>
  <c r="E80" i="21"/>
  <c r="E88" i="21"/>
  <c r="E2" i="21"/>
  <c r="M3" i="21"/>
  <c r="L2" i="21"/>
  <c r="K6" i="21"/>
  <c r="J6" i="21" s="1"/>
  <c r="M2" i="21"/>
  <c r="M8" i="21"/>
  <c r="K3" i="21"/>
  <c r="L6" i="21"/>
  <c r="L8" i="21"/>
  <c r="L5" i="21"/>
  <c r="K5" i="21"/>
  <c r="J5" i="21" s="1"/>
  <c r="L4" i="21"/>
  <c r="M6" i="21"/>
  <c r="K2" i="21"/>
  <c r="J2" i="21" s="1"/>
  <c r="K4" i="21"/>
  <c r="J4" i="21" s="1"/>
  <c r="L3" i="21"/>
  <c r="M4" i="21"/>
  <c r="I5" i="25" l="1"/>
  <c r="L15" i="40"/>
  <c r="H1" i="28"/>
  <c r="I1" i="28"/>
  <c r="N8" i="21"/>
  <c r="N4" i="21"/>
  <c r="N3" i="21"/>
  <c r="N6" i="21"/>
  <c r="N5" i="21"/>
  <c r="N2" i="21"/>
  <c r="K8" i="21"/>
  <c r="J8" i="21" s="1"/>
  <c r="J3" i="21"/>
  <c r="B3" i="18"/>
  <c r="D3" i="18" s="1"/>
  <c r="C3" i="18"/>
  <c r="B4" i="18"/>
  <c r="C4" i="18"/>
  <c r="B5" i="18"/>
  <c r="C5" i="18"/>
  <c r="B6" i="18"/>
  <c r="C6" i="18"/>
  <c r="B7" i="18"/>
  <c r="D7" i="18" s="1"/>
  <c r="C7" i="18"/>
  <c r="B8" i="18"/>
  <c r="D8" i="18" s="1"/>
  <c r="C8" i="18"/>
  <c r="B9" i="18"/>
  <c r="C9" i="18"/>
  <c r="B10" i="18"/>
  <c r="C10" i="18"/>
  <c r="B11" i="18"/>
  <c r="D11" i="18" s="1"/>
  <c r="C11" i="18"/>
  <c r="B12" i="18"/>
  <c r="D12" i="18" s="1"/>
  <c r="C12" i="18"/>
  <c r="B13" i="18"/>
  <c r="C13" i="18"/>
  <c r="B14" i="18"/>
  <c r="C14" i="18"/>
  <c r="D14" i="18" s="1"/>
  <c r="B15" i="18"/>
  <c r="D15" i="18" s="1"/>
  <c r="C15" i="18"/>
  <c r="B16" i="18"/>
  <c r="D16" i="18" s="1"/>
  <c r="C16" i="18"/>
  <c r="B17" i="18"/>
  <c r="C17" i="18"/>
  <c r="B18" i="18"/>
  <c r="C18" i="18"/>
  <c r="D18" i="18" s="1"/>
  <c r="B19" i="18"/>
  <c r="D19" i="18" s="1"/>
  <c r="C19" i="18"/>
  <c r="B20" i="18"/>
  <c r="D20" i="18" s="1"/>
  <c r="C20" i="18"/>
  <c r="B21" i="18"/>
  <c r="C21" i="18"/>
  <c r="B22" i="18"/>
  <c r="C22" i="18"/>
  <c r="D22" i="18" s="1"/>
  <c r="B23" i="18"/>
  <c r="D23" i="18" s="1"/>
  <c r="C23" i="18"/>
  <c r="B24" i="18"/>
  <c r="D24" i="18" s="1"/>
  <c r="C24" i="18"/>
  <c r="B25" i="18"/>
  <c r="C25" i="18"/>
  <c r="B26" i="18"/>
  <c r="C26" i="18"/>
  <c r="D26" i="18" s="1"/>
  <c r="B27" i="18"/>
  <c r="D27" i="18" s="1"/>
  <c r="C27" i="18"/>
  <c r="B28" i="18"/>
  <c r="D28" i="18" s="1"/>
  <c r="C28" i="18"/>
  <c r="B29" i="18"/>
  <c r="C29" i="18"/>
  <c r="B30" i="18"/>
  <c r="C30" i="18"/>
  <c r="D30" i="18" s="1"/>
  <c r="B31" i="18"/>
  <c r="D31" i="18" s="1"/>
  <c r="C31" i="18"/>
  <c r="B32" i="18"/>
  <c r="D32" i="18" s="1"/>
  <c r="C32" i="18"/>
  <c r="B33" i="18"/>
  <c r="C33" i="18"/>
  <c r="B34" i="18"/>
  <c r="C34" i="18"/>
  <c r="D34" i="18" s="1"/>
  <c r="B35" i="18"/>
  <c r="D35" i="18" s="1"/>
  <c r="C35" i="18"/>
  <c r="B36" i="18"/>
  <c r="D36" i="18" s="1"/>
  <c r="C36" i="18"/>
  <c r="B37" i="18"/>
  <c r="C37" i="18"/>
  <c r="B38" i="18"/>
  <c r="C38" i="18"/>
  <c r="D38" i="18" s="1"/>
  <c r="B39" i="18"/>
  <c r="C39" i="18"/>
  <c r="B40" i="18"/>
  <c r="C40" i="18"/>
  <c r="B41" i="18"/>
  <c r="D41" i="18" s="1"/>
  <c r="C41" i="18"/>
  <c r="B42" i="18"/>
  <c r="C42" i="18"/>
  <c r="D42" i="18" s="1"/>
  <c r="B43" i="18"/>
  <c r="D43" i="18" s="1"/>
  <c r="C43" i="18"/>
  <c r="B44" i="18"/>
  <c r="D44" i="18" s="1"/>
  <c r="C44" i="18"/>
  <c r="B45" i="18"/>
  <c r="C45" i="18"/>
  <c r="B46" i="18"/>
  <c r="C46" i="18"/>
  <c r="D46" i="18" s="1"/>
  <c r="B47" i="18"/>
  <c r="D47" i="18" s="1"/>
  <c r="C47" i="18"/>
  <c r="B48" i="18"/>
  <c r="D48" i="18" s="1"/>
  <c r="C48" i="18"/>
  <c r="B49" i="18"/>
  <c r="D49" i="18" s="1"/>
  <c r="C49" i="18"/>
  <c r="B50" i="18"/>
  <c r="C50" i="18"/>
  <c r="D50" i="18" s="1"/>
  <c r="B51" i="18"/>
  <c r="D51" i="18" s="1"/>
  <c r="C51" i="18"/>
  <c r="B52" i="18"/>
  <c r="C52" i="18"/>
  <c r="B53" i="18"/>
  <c r="C53" i="18"/>
  <c r="B54" i="18"/>
  <c r="C54" i="18"/>
  <c r="D54" i="18" s="1"/>
  <c r="B55" i="18"/>
  <c r="D55" i="18" s="1"/>
  <c r="C55" i="18"/>
  <c r="B56" i="18"/>
  <c r="D56" i="18" s="1"/>
  <c r="C56" i="18"/>
  <c r="B57" i="18"/>
  <c r="D57" i="18" s="1"/>
  <c r="C57" i="18"/>
  <c r="B58" i="18"/>
  <c r="C58" i="18"/>
  <c r="D58" i="18" s="1"/>
  <c r="B59" i="18"/>
  <c r="D59" i="18" s="1"/>
  <c r="C59" i="18"/>
  <c r="B60" i="18"/>
  <c r="D60" i="18" s="1"/>
  <c r="C60" i="18"/>
  <c r="B61" i="18"/>
  <c r="C61" i="18"/>
  <c r="B62" i="18"/>
  <c r="C62" i="18"/>
  <c r="D62" i="18" s="1"/>
  <c r="B63" i="18"/>
  <c r="D63" i="18" s="1"/>
  <c r="C63" i="18"/>
  <c r="B64" i="18"/>
  <c r="D64" i="18" s="1"/>
  <c r="C64" i="18"/>
  <c r="B65" i="18"/>
  <c r="C65" i="18"/>
  <c r="B66" i="18"/>
  <c r="C66" i="18"/>
  <c r="D66" i="18" s="1"/>
  <c r="B67" i="18"/>
  <c r="D67" i="18" s="1"/>
  <c r="C67" i="18"/>
  <c r="B68" i="18"/>
  <c r="D68" i="18" s="1"/>
  <c r="C68" i="18"/>
  <c r="B69" i="18"/>
  <c r="C69" i="18"/>
  <c r="B70" i="18"/>
  <c r="C70" i="18"/>
  <c r="D70" i="18" s="1"/>
  <c r="B71" i="18"/>
  <c r="D71" i="18" s="1"/>
  <c r="C71" i="18"/>
  <c r="B72" i="18"/>
  <c r="D72" i="18" s="1"/>
  <c r="C72" i="18"/>
  <c r="B73" i="18"/>
  <c r="D73" i="18" s="1"/>
  <c r="C73" i="18"/>
  <c r="B74" i="18"/>
  <c r="C74" i="18"/>
  <c r="D74" i="18" s="1"/>
  <c r="B75" i="18"/>
  <c r="D75" i="18" s="1"/>
  <c r="C75" i="18"/>
  <c r="B76" i="18"/>
  <c r="D76" i="18" s="1"/>
  <c r="C76" i="18"/>
  <c r="B77" i="18"/>
  <c r="C77" i="18"/>
  <c r="B78" i="18"/>
  <c r="C78" i="18"/>
  <c r="D78" i="18" s="1"/>
  <c r="B79" i="18"/>
  <c r="C79" i="18"/>
  <c r="B80" i="18"/>
  <c r="D80" i="18" s="1"/>
  <c r="C80" i="18"/>
  <c r="B81" i="18"/>
  <c r="D81" i="18" s="1"/>
  <c r="C81" i="18"/>
  <c r="B82" i="18"/>
  <c r="C82" i="18"/>
  <c r="D82" i="18" s="1"/>
  <c r="B83" i="18"/>
  <c r="D83" i="18" s="1"/>
  <c r="C83" i="18"/>
  <c r="B84" i="18"/>
  <c r="D84" i="18" s="1"/>
  <c r="C84" i="18"/>
  <c r="B85" i="18"/>
  <c r="C85" i="18"/>
  <c r="B86" i="18"/>
  <c r="C86" i="18"/>
  <c r="D86" i="18" s="1"/>
  <c r="B87" i="18"/>
  <c r="D87" i="18" s="1"/>
  <c r="C87" i="18"/>
  <c r="B88" i="18"/>
  <c r="D88" i="18" s="1"/>
  <c r="C88" i="18"/>
  <c r="B89" i="18"/>
  <c r="C89" i="18"/>
  <c r="B90" i="18"/>
  <c r="C90" i="18"/>
  <c r="D90" i="18" s="1"/>
  <c r="B91" i="18"/>
  <c r="C91" i="18"/>
  <c r="B92" i="18"/>
  <c r="D92" i="18" s="1"/>
  <c r="C92" i="18"/>
  <c r="B93" i="18"/>
  <c r="C93" i="18"/>
  <c r="B94" i="18"/>
  <c r="C94" i="18"/>
  <c r="D94" i="18" s="1"/>
  <c r="B95" i="18"/>
  <c r="D95" i="18" s="1"/>
  <c r="C95" i="18"/>
  <c r="B96" i="18"/>
  <c r="D96" i="18" s="1"/>
  <c r="C96" i="18"/>
  <c r="B97" i="18"/>
  <c r="C97" i="18"/>
  <c r="B98" i="18"/>
  <c r="C98" i="18"/>
  <c r="D98" i="18" s="1"/>
  <c r="B99" i="18"/>
  <c r="D99" i="18" s="1"/>
  <c r="C99" i="18"/>
  <c r="B100" i="18"/>
  <c r="C100" i="18"/>
  <c r="B101" i="18"/>
  <c r="C101" i="18"/>
  <c r="B102" i="18"/>
  <c r="C102" i="18"/>
  <c r="D102" i="18" s="1"/>
  <c r="B103" i="18"/>
  <c r="D103" i="18" s="1"/>
  <c r="C103" i="18"/>
  <c r="B104" i="18"/>
  <c r="C104" i="18"/>
  <c r="B105" i="18"/>
  <c r="D105" i="18" s="1"/>
  <c r="C105" i="18"/>
  <c r="B106" i="18"/>
  <c r="C106" i="18"/>
  <c r="D106" i="18" s="1"/>
  <c r="B107" i="18"/>
  <c r="D107" i="18" s="1"/>
  <c r="C107" i="18"/>
  <c r="B108" i="18"/>
  <c r="D108" i="18" s="1"/>
  <c r="C108" i="18"/>
  <c r="B109" i="18"/>
  <c r="C109" i="18"/>
  <c r="B110" i="18"/>
  <c r="C110" i="18"/>
  <c r="D110" i="18" s="1"/>
  <c r="B111" i="18"/>
  <c r="C111" i="18"/>
  <c r="B112" i="18"/>
  <c r="D112" i="18" s="1"/>
  <c r="C112" i="18"/>
  <c r="B113" i="18"/>
  <c r="C113" i="18"/>
  <c r="B114" i="18"/>
  <c r="C114" i="18"/>
  <c r="D114" i="18" s="1"/>
  <c r="B115" i="18"/>
  <c r="D115" i="18" s="1"/>
  <c r="C115" i="18"/>
  <c r="B116" i="18"/>
  <c r="D116" i="18" s="1"/>
  <c r="C116" i="18"/>
  <c r="B117" i="18"/>
  <c r="C117" i="18"/>
  <c r="B118" i="18"/>
  <c r="C118" i="18"/>
  <c r="D118" i="18" s="1"/>
  <c r="B119" i="18"/>
  <c r="C119" i="18"/>
  <c r="B120" i="18"/>
  <c r="D120" i="18" s="1"/>
  <c r="C120" i="18"/>
  <c r="B121" i="18"/>
  <c r="D121" i="18" s="1"/>
  <c r="C121" i="18"/>
  <c r="B122" i="18"/>
  <c r="C122" i="18"/>
  <c r="D122" i="18" s="1"/>
  <c r="B123" i="18"/>
  <c r="D123" i="18" s="1"/>
  <c r="C123" i="18"/>
  <c r="B124" i="18"/>
  <c r="C124" i="18"/>
  <c r="B125" i="18"/>
  <c r="C125" i="18"/>
  <c r="B126" i="18"/>
  <c r="C126" i="18"/>
  <c r="D126" i="18" s="1"/>
  <c r="B127" i="18"/>
  <c r="D127" i="18" s="1"/>
  <c r="C127" i="18"/>
  <c r="B128" i="18"/>
  <c r="C128" i="18"/>
  <c r="B129" i="18"/>
  <c r="C129" i="18"/>
  <c r="B130" i="18"/>
  <c r="C130" i="18"/>
  <c r="D130" i="18" s="1"/>
  <c r="B131" i="18"/>
  <c r="D131" i="18" s="1"/>
  <c r="C131" i="18"/>
  <c r="B132" i="18"/>
  <c r="C132" i="18"/>
  <c r="B133" i="18"/>
  <c r="C133" i="18"/>
  <c r="B134" i="18"/>
  <c r="C134" i="18"/>
  <c r="D134" i="18" s="1"/>
  <c r="B135" i="18"/>
  <c r="D135" i="18" s="1"/>
  <c r="C135" i="18"/>
  <c r="B136" i="18"/>
  <c r="D136" i="18" s="1"/>
  <c r="C136" i="18"/>
  <c r="B137" i="18"/>
  <c r="C137" i="18"/>
  <c r="B138" i="18"/>
  <c r="C138" i="18"/>
  <c r="D138" i="18" s="1"/>
  <c r="B139" i="18"/>
  <c r="D139" i="18" s="1"/>
  <c r="C139" i="18"/>
  <c r="B140" i="18"/>
  <c r="C140" i="18"/>
  <c r="B141" i="18"/>
  <c r="C141" i="18"/>
  <c r="B142" i="18"/>
  <c r="C142" i="18"/>
  <c r="D142" i="18" s="1"/>
  <c r="B143" i="18"/>
  <c r="D143" i="18" s="1"/>
  <c r="C143" i="18"/>
  <c r="B144" i="18"/>
  <c r="C144" i="18"/>
  <c r="B145" i="18"/>
  <c r="C145" i="18"/>
  <c r="B146" i="18"/>
  <c r="C146" i="18"/>
  <c r="D146" i="18" s="1"/>
  <c r="B147" i="18"/>
  <c r="C147" i="18"/>
  <c r="B148" i="18"/>
  <c r="D148" i="18" s="1"/>
  <c r="C148" i="18"/>
  <c r="B149" i="18"/>
  <c r="C149" i="18"/>
  <c r="B150" i="18"/>
  <c r="C150" i="18"/>
  <c r="D150" i="18" s="1"/>
  <c r="B151" i="18"/>
  <c r="D151" i="18" s="1"/>
  <c r="C151" i="18"/>
  <c r="B152" i="18"/>
  <c r="D152" i="18" s="1"/>
  <c r="C152" i="18"/>
  <c r="B153" i="18"/>
  <c r="C153" i="18"/>
  <c r="B154" i="18"/>
  <c r="C154" i="18"/>
  <c r="D154" i="18" s="1"/>
  <c r="B155" i="18"/>
  <c r="D155" i="18" s="1"/>
  <c r="C155" i="18"/>
  <c r="B156" i="18"/>
  <c r="D156" i="18" s="1"/>
  <c r="C156" i="18"/>
  <c r="B157" i="18"/>
  <c r="C157" i="18"/>
  <c r="B158" i="18"/>
  <c r="C158" i="18"/>
  <c r="D158" i="18" s="1"/>
  <c r="B159" i="18"/>
  <c r="D159" i="18" s="1"/>
  <c r="C159" i="18"/>
  <c r="B160" i="18"/>
  <c r="C160" i="18"/>
  <c r="B161" i="18"/>
  <c r="C161" i="18"/>
  <c r="B162" i="18"/>
  <c r="C162" i="18"/>
  <c r="D162" i="18" s="1"/>
  <c r="B163" i="18"/>
  <c r="C163" i="18"/>
  <c r="B164" i="18"/>
  <c r="D164" i="18" s="1"/>
  <c r="C164" i="18"/>
  <c r="B165" i="18"/>
  <c r="C165" i="18"/>
  <c r="B166" i="18"/>
  <c r="C166" i="18"/>
  <c r="D166" i="18" s="1"/>
  <c r="B167" i="18"/>
  <c r="D167" i="18" s="1"/>
  <c r="C167" i="18"/>
  <c r="B168" i="18"/>
  <c r="D168" i="18" s="1"/>
  <c r="C168" i="18"/>
  <c r="B169" i="18"/>
  <c r="C169" i="18"/>
  <c r="B170" i="18"/>
  <c r="C170" i="18"/>
  <c r="D170" i="18" s="1"/>
  <c r="B171" i="18"/>
  <c r="D171" i="18" s="1"/>
  <c r="C171" i="18"/>
  <c r="B172" i="18"/>
  <c r="C172" i="18"/>
  <c r="B173" i="18"/>
  <c r="C173" i="18"/>
  <c r="B174" i="18"/>
  <c r="C174" i="18"/>
  <c r="D174" i="18" s="1"/>
  <c r="B175" i="18"/>
  <c r="D175" i="18" s="1"/>
  <c r="C175" i="18"/>
  <c r="B176" i="18"/>
  <c r="C176" i="18"/>
  <c r="B177" i="18"/>
  <c r="C177" i="18"/>
  <c r="B178" i="18"/>
  <c r="C178" i="18"/>
  <c r="D178" i="18" s="1"/>
  <c r="B179" i="18"/>
  <c r="D179" i="18" s="1"/>
  <c r="C179" i="18"/>
  <c r="B180" i="18"/>
  <c r="D180" i="18" s="1"/>
  <c r="C180" i="18"/>
  <c r="B181" i="18"/>
  <c r="C181" i="18"/>
  <c r="B182" i="18"/>
  <c r="C182" i="18"/>
  <c r="D182" i="18" s="1"/>
  <c r="B183" i="18"/>
  <c r="D183" i="18" s="1"/>
  <c r="C183" i="18"/>
  <c r="B184" i="18"/>
  <c r="C184" i="18"/>
  <c r="B185" i="18"/>
  <c r="C185" i="18"/>
  <c r="B186" i="18"/>
  <c r="C186" i="18"/>
  <c r="D186" i="18" s="1"/>
  <c r="B187" i="18"/>
  <c r="C187" i="18"/>
  <c r="B188" i="18"/>
  <c r="C188" i="18"/>
  <c r="B189" i="18"/>
  <c r="C189" i="18"/>
  <c r="B190" i="18"/>
  <c r="C190" i="18"/>
  <c r="D190" i="18" s="1"/>
  <c r="B191" i="18"/>
  <c r="C191" i="18"/>
  <c r="B192" i="18"/>
  <c r="C192" i="18"/>
  <c r="B193" i="18"/>
  <c r="C193" i="18"/>
  <c r="B194" i="18"/>
  <c r="C194" i="18"/>
  <c r="D194" i="18" s="1"/>
  <c r="B195" i="18"/>
  <c r="D195" i="18" s="1"/>
  <c r="C195" i="18"/>
  <c r="B196" i="18"/>
  <c r="D196" i="18" s="1"/>
  <c r="C196" i="18"/>
  <c r="B197" i="18"/>
  <c r="C197" i="18"/>
  <c r="B198" i="18"/>
  <c r="C198" i="18"/>
  <c r="D198" i="18" s="1"/>
  <c r="B199" i="18"/>
  <c r="C199" i="18"/>
  <c r="B200" i="18"/>
  <c r="D200" i="18" s="1"/>
  <c r="C200" i="18"/>
  <c r="B201" i="18"/>
  <c r="C201" i="18"/>
  <c r="B202" i="18"/>
  <c r="C202" i="18"/>
  <c r="D202" i="18" s="1"/>
  <c r="B203" i="18"/>
  <c r="C203" i="18"/>
  <c r="B204" i="18"/>
  <c r="C204" i="18"/>
  <c r="B205" i="18"/>
  <c r="C205" i="18"/>
  <c r="B206" i="18"/>
  <c r="C206" i="18"/>
  <c r="D206" i="18" s="1"/>
  <c r="B207" i="18"/>
  <c r="C207" i="18"/>
  <c r="B208" i="18"/>
  <c r="D208" i="18" s="1"/>
  <c r="C208" i="18"/>
  <c r="B209" i="18"/>
  <c r="C209" i="18"/>
  <c r="B210" i="18"/>
  <c r="C210" i="18"/>
  <c r="D210" i="18" s="1"/>
  <c r="B211" i="18"/>
  <c r="D211" i="18" s="1"/>
  <c r="C211" i="18"/>
  <c r="B212" i="18"/>
  <c r="D212" i="18" s="1"/>
  <c r="C212" i="18"/>
  <c r="B213" i="18"/>
  <c r="C213" i="18"/>
  <c r="B214" i="18"/>
  <c r="C214" i="18"/>
  <c r="D214" i="18" s="1"/>
  <c r="B215" i="18"/>
  <c r="C215" i="18"/>
  <c r="B216" i="18"/>
  <c r="D216" i="18" s="1"/>
  <c r="C216" i="18"/>
  <c r="B217" i="18"/>
  <c r="C217" i="18"/>
  <c r="B218" i="18"/>
  <c r="C218" i="18"/>
  <c r="D218" i="18" s="1"/>
  <c r="B219" i="18"/>
  <c r="C219" i="18"/>
  <c r="B220" i="18"/>
  <c r="C220" i="18"/>
  <c r="B221" i="18"/>
  <c r="C221" i="18"/>
  <c r="B222" i="18"/>
  <c r="C222" i="18"/>
  <c r="D222" i="18" s="1"/>
  <c r="B223" i="18"/>
  <c r="C223" i="18"/>
  <c r="B224" i="18"/>
  <c r="D224" i="18" s="1"/>
  <c r="C224" i="18"/>
  <c r="B225" i="18"/>
  <c r="C225" i="18"/>
  <c r="B226" i="18"/>
  <c r="C226" i="18"/>
  <c r="D226" i="18" s="1"/>
  <c r="B227" i="18"/>
  <c r="D227" i="18" s="1"/>
  <c r="C227" i="18"/>
  <c r="B228" i="18"/>
  <c r="D228" i="18" s="1"/>
  <c r="C228" i="18"/>
  <c r="B229" i="18"/>
  <c r="C229" i="18"/>
  <c r="B230" i="18"/>
  <c r="C230" i="18"/>
  <c r="D230" i="18" s="1"/>
  <c r="B231" i="18"/>
  <c r="C231" i="18"/>
  <c r="B232" i="18"/>
  <c r="D232" i="18" s="1"/>
  <c r="C232" i="18"/>
  <c r="B233" i="18"/>
  <c r="C233" i="18"/>
  <c r="B234" i="18"/>
  <c r="C234" i="18"/>
  <c r="D234" i="18" s="1"/>
  <c r="B235" i="18"/>
  <c r="D235" i="18" s="1"/>
  <c r="C235" i="18"/>
  <c r="B236" i="18"/>
  <c r="C236" i="18"/>
  <c r="B237" i="18"/>
  <c r="C237" i="18"/>
  <c r="B238" i="18"/>
  <c r="C238" i="18"/>
  <c r="D238" i="18" s="1"/>
  <c r="B239" i="18"/>
  <c r="D239" i="18" s="1"/>
  <c r="C239" i="18"/>
  <c r="B240" i="18"/>
  <c r="C240" i="18"/>
  <c r="B241" i="18"/>
  <c r="C241" i="18"/>
  <c r="B242" i="18"/>
  <c r="C242" i="18"/>
  <c r="D242" i="18" s="1"/>
  <c r="B243" i="18"/>
  <c r="D243" i="18" s="1"/>
  <c r="C243" i="18"/>
  <c r="B244" i="18"/>
  <c r="C244" i="18"/>
  <c r="B245" i="18"/>
  <c r="C245" i="18"/>
  <c r="B246" i="18"/>
  <c r="C246" i="18"/>
  <c r="D246" i="18" s="1"/>
  <c r="B247" i="18"/>
  <c r="D247" i="18" s="1"/>
  <c r="C247" i="18"/>
  <c r="B248" i="18"/>
  <c r="C248" i="18"/>
  <c r="B249" i="18"/>
  <c r="C249" i="18"/>
  <c r="B250" i="18"/>
  <c r="C250" i="18"/>
  <c r="D250" i="18" s="1"/>
  <c r="B251" i="18"/>
  <c r="C251" i="18"/>
  <c r="B252" i="18"/>
  <c r="D252" i="18" s="1"/>
  <c r="C252" i="18"/>
  <c r="B253" i="18"/>
  <c r="C253" i="18"/>
  <c r="B254" i="18"/>
  <c r="C254" i="18"/>
  <c r="D254" i="18" s="1"/>
  <c r="B255" i="18"/>
  <c r="D255" i="18" s="1"/>
  <c r="C255" i="18"/>
  <c r="B256" i="18"/>
  <c r="C256" i="18"/>
  <c r="B257" i="18"/>
  <c r="C257" i="18"/>
  <c r="B258" i="18"/>
  <c r="C258" i="18"/>
  <c r="D258" i="18" s="1"/>
  <c r="B259" i="18"/>
  <c r="D259" i="18" s="1"/>
  <c r="C259" i="18"/>
  <c r="B260" i="18"/>
  <c r="C260" i="18"/>
  <c r="B261" i="18"/>
  <c r="C261" i="18"/>
  <c r="B262" i="18"/>
  <c r="C262" i="18"/>
  <c r="D262" i="18" s="1"/>
  <c r="B263" i="18"/>
  <c r="D263" i="18" s="1"/>
  <c r="C263" i="18"/>
  <c r="B264" i="18"/>
  <c r="C264" i="18"/>
  <c r="B265" i="18"/>
  <c r="C265" i="18"/>
  <c r="B266" i="18"/>
  <c r="C266" i="18"/>
  <c r="D266" i="18" s="1"/>
  <c r="B267" i="18"/>
  <c r="C267" i="18"/>
  <c r="B268" i="18"/>
  <c r="C268" i="18"/>
  <c r="B269" i="18"/>
  <c r="C269" i="18"/>
  <c r="B270" i="18"/>
  <c r="C270" i="18"/>
  <c r="D270" i="18" s="1"/>
  <c r="C2" i="18"/>
  <c r="B2" i="18"/>
  <c r="D192" i="18"/>
  <c r="D111" i="18"/>
  <c r="D39" i="18"/>
  <c r="D33" i="18"/>
  <c r="D25" i="18"/>
  <c r="D17" i="18"/>
  <c r="D9" i="18"/>
  <c r="D4" i="18"/>
  <c r="D269" i="18" l="1"/>
  <c r="D265" i="18"/>
  <c r="D261" i="18"/>
  <c r="D257" i="18"/>
  <c r="D253" i="18"/>
  <c r="D249" i="18"/>
  <c r="D245" i="18"/>
  <c r="O23" i="18"/>
  <c r="O22" i="18"/>
  <c r="O24" i="18"/>
  <c r="J9" i="18"/>
  <c r="D268" i="18"/>
  <c r="D264" i="18"/>
  <c r="D260" i="18"/>
  <c r="D256" i="18"/>
  <c r="D248" i="18"/>
  <c r="D244" i="18"/>
  <c r="D240" i="18"/>
  <c r="D236" i="18"/>
  <c r="D220" i="18"/>
  <c r="D204" i="18"/>
  <c r="D188" i="18"/>
  <c r="D184" i="18"/>
  <c r="D176" i="18"/>
  <c r="D172" i="18"/>
  <c r="D160" i="18"/>
  <c r="D144" i="18"/>
  <c r="D140" i="18"/>
  <c r="D132" i="18"/>
  <c r="D128" i="18"/>
  <c r="D124" i="18"/>
  <c r="D104" i="18"/>
  <c r="D100" i="18"/>
  <c r="D52" i="18"/>
  <c r="D40" i="18"/>
  <c r="G5" i="18"/>
  <c r="D10" i="18"/>
  <c r="D241" i="18"/>
  <c r="D237" i="18"/>
  <c r="D233" i="18"/>
  <c r="D229" i="18"/>
  <c r="D225" i="18"/>
  <c r="D221" i="18"/>
  <c r="D217" i="18"/>
  <c r="D213" i="18"/>
  <c r="D209" i="18"/>
  <c r="D205" i="18"/>
  <c r="D201" i="18"/>
  <c r="D197" i="18"/>
  <c r="D193" i="18"/>
  <c r="D189" i="18"/>
  <c r="D185" i="18"/>
  <c r="D181" i="18"/>
  <c r="D177" i="18"/>
  <c r="D173" i="18"/>
  <c r="D169" i="18"/>
  <c r="D165" i="18"/>
  <c r="D161" i="18"/>
  <c r="D157" i="18"/>
  <c r="D153" i="18"/>
  <c r="D149" i="18"/>
  <c r="D145" i="18"/>
  <c r="D141" i="18"/>
  <c r="D137" i="18"/>
  <c r="D133" i="18"/>
  <c r="D129" i="18"/>
  <c r="D125" i="18"/>
  <c r="D117" i="18"/>
  <c r="D113" i="18"/>
  <c r="D109" i="18"/>
  <c r="D101" i="18"/>
  <c r="D97" i="18"/>
  <c r="D93" i="18"/>
  <c r="D89" i="18"/>
  <c r="D85" i="18"/>
  <c r="D77" i="18"/>
  <c r="D69" i="18"/>
  <c r="D65" i="18"/>
  <c r="D61" i="18"/>
  <c r="D53" i="18"/>
  <c r="D45" i="18"/>
  <c r="D37" i="18"/>
  <c r="D29" i="18"/>
  <c r="D21" i="18"/>
  <c r="D13" i="18"/>
  <c r="D267" i="18"/>
  <c r="D251" i="18"/>
  <c r="D231" i="18"/>
  <c r="D223" i="18"/>
  <c r="D219" i="18"/>
  <c r="D215" i="18"/>
  <c r="D207" i="18"/>
  <c r="D203" i="18"/>
  <c r="D199" i="18"/>
  <c r="D191" i="18"/>
  <c r="D187" i="18"/>
  <c r="D163" i="18"/>
  <c r="D147" i="18"/>
  <c r="D119" i="18"/>
  <c r="D91" i="18"/>
  <c r="D79" i="18"/>
  <c r="K7" i="18"/>
  <c r="J28" i="18"/>
  <c r="K22" i="18"/>
  <c r="D6" i="18"/>
  <c r="D5" i="18"/>
  <c r="K28" i="18"/>
  <c r="D2" i="18"/>
  <c r="K6" i="18"/>
  <c r="J24" i="18"/>
  <c r="K27" i="18"/>
  <c r="J27" i="18"/>
  <c r="J5" i="18"/>
  <c r="K24" i="18"/>
  <c r="J26" i="18"/>
  <c r="G4" i="18"/>
  <c r="K14" i="18" s="1"/>
  <c r="K15" i="18"/>
  <c r="J23" i="18"/>
  <c r="K26" i="18"/>
  <c r="K23" i="18"/>
  <c r="J6" i="18"/>
  <c r="J4" i="18"/>
  <c r="G3" i="18"/>
  <c r="K4" i="18"/>
  <c r="K8" i="18"/>
  <c r="K18" i="18" s="1"/>
  <c r="J22" i="18"/>
  <c r="J8" i="18"/>
  <c r="J7" i="18"/>
  <c r="B270" i="17"/>
  <c r="C270" i="17"/>
  <c r="B269" i="17"/>
  <c r="C269" i="17"/>
  <c r="B268" i="17"/>
  <c r="C268" i="17"/>
  <c r="B267" i="17"/>
  <c r="C267" i="17"/>
  <c r="B266" i="17"/>
  <c r="C266" i="17"/>
  <c r="D266" i="17" s="1"/>
  <c r="B265" i="17"/>
  <c r="C265" i="17"/>
  <c r="B264" i="17"/>
  <c r="C264" i="17"/>
  <c r="B263" i="17"/>
  <c r="C263" i="17"/>
  <c r="B262" i="17"/>
  <c r="C262" i="17"/>
  <c r="B261" i="17"/>
  <c r="C261" i="17"/>
  <c r="B260" i="17"/>
  <c r="C260" i="17"/>
  <c r="B259" i="17"/>
  <c r="C259" i="17"/>
  <c r="B258" i="17"/>
  <c r="C258" i="17"/>
  <c r="B257" i="17"/>
  <c r="C257" i="17"/>
  <c r="B256" i="17"/>
  <c r="C256" i="17"/>
  <c r="B255" i="17"/>
  <c r="C255" i="17"/>
  <c r="B254" i="17"/>
  <c r="C254" i="17"/>
  <c r="D254" i="17" s="1"/>
  <c r="B253" i="17"/>
  <c r="C253" i="17"/>
  <c r="B252" i="17"/>
  <c r="C252" i="17"/>
  <c r="B251" i="17"/>
  <c r="C251" i="17"/>
  <c r="B250" i="17"/>
  <c r="C250" i="17"/>
  <c r="D250" i="17" s="1"/>
  <c r="B249" i="17"/>
  <c r="C249" i="17"/>
  <c r="B248" i="17"/>
  <c r="C248" i="17"/>
  <c r="B247" i="17"/>
  <c r="C247" i="17"/>
  <c r="B246" i="17"/>
  <c r="C246" i="17"/>
  <c r="D246" i="17" s="1"/>
  <c r="B245" i="17"/>
  <c r="C245" i="17"/>
  <c r="B244" i="17"/>
  <c r="C244" i="17"/>
  <c r="B243" i="17"/>
  <c r="C243" i="17"/>
  <c r="B242" i="17"/>
  <c r="C242" i="17"/>
  <c r="D242" i="17" s="1"/>
  <c r="B241" i="17"/>
  <c r="C241" i="17"/>
  <c r="B240" i="17"/>
  <c r="C240" i="17"/>
  <c r="B239" i="17"/>
  <c r="C239" i="17"/>
  <c r="B238" i="17"/>
  <c r="C238" i="17"/>
  <c r="D238" i="17" s="1"/>
  <c r="B237" i="17"/>
  <c r="C237" i="17"/>
  <c r="B236" i="17"/>
  <c r="C236" i="17"/>
  <c r="B235" i="17"/>
  <c r="C235" i="17"/>
  <c r="B234" i="17"/>
  <c r="C234" i="17"/>
  <c r="D234" i="17" s="1"/>
  <c r="B233" i="17"/>
  <c r="C233" i="17"/>
  <c r="B232" i="17"/>
  <c r="C232" i="17"/>
  <c r="B231" i="17"/>
  <c r="C231" i="17"/>
  <c r="B230" i="17"/>
  <c r="C230" i="17"/>
  <c r="B229" i="17"/>
  <c r="C229" i="17"/>
  <c r="B228" i="17"/>
  <c r="C228" i="17"/>
  <c r="B227" i="17"/>
  <c r="C227" i="17"/>
  <c r="B226" i="17"/>
  <c r="C226" i="17"/>
  <c r="B225" i="17"/>
  <c r="C225" i="17"/>
  <c r="B224" i="17"/>
  <c r="C224" i="17"/>
  <c r="B223" i="17"/>
  <c r="C223" i="17"/>
  <c r="B222" i="17"/>
  <c r="C222" i="17"/>
  <c r="B221" i="17"/>
  <c r="C221" i="17"/>
  <c r="B220" i="17"/>
  <c r="C220" i="17"/>
  <c r="B219" i="17"/>
  <c r="C219" i="17"/>
  <c r="B218" i="17"/>
  <c r="C218" i="17"/>
  <c r="B217" i="17"/>
  <c r="C217" i="17"/>
  <c r="B216" i="17"/>
  <c r="C216" i="17"/>
  <c r="B215" i="17"/>
  <c r="C215" i="17"/>
  <c r="B214" i="17"/>
  <c r="C214" i="17"/>
  <c r="B213" i="17"/>
  <c r="C213" i="17"/>
  <c r="B212" i="17"/>
  <c r="C212" i="17"/>
  <c r="B211" i="17"/>
  <c r="C211" i="17"/>
  <c r="B210" i="17"/>
  <c r="C210" i="17"/>
  <c r="B209" i="17"/>
  <c r="C209" i="17"/>
  <c r="B208" i="17"/>
  <c r="C208" i="17"/>
  <c r="B207" i="17"/>
  <c r="C207" i="17"/>
  <c r="B206" i="17"/>
  <c r="C206" i="17"/>
  <c r="B205" i="17"/>
  <c r="C205" i="17"/>
  <c r="B204" i="17"/>
  <c r="C204" i="17"/>
  <c r="B203" i="17"/>
  <c r="C203" i="17"/>
  <c r="B202" i="17"/>
  <c r="C202" i="17"/>
  <c r="B201" i="17"/>
  <c r="C201" i="17"/>
  <c r="B200" i="17"/>
  <c r="C200" i="17"/>
  <c r="B199" i="17"/>
  <c r="C199" i="17"/>
  <c r="B198" i="17"/>
  <c r="C198" i="17"/>
  <c r="B197" i="17"/>
  <c r="C197" i="17"/>
  <c r="B196" i="17"/>
  <c r="C196" i="17"/>
  <c r="B195" i="17"/>
  <c r="C195" i="17"/>
  <c r="B194" i="17"/>
  <c r="C194" i="17"/>
  <c r="B193" i="17"/>
  <c r="C193" i="17"/>
  <c r="B192" i="17"/>
  <c r="C192" i="17"/>
  <c r="B191" i="17"/>
  <c r="C191" i="17"/>
  <c r="B190" i="17"/>
  <c r="C190" i="17"/>
  <c r="B189" i="17"/>
  <c r="C189" i="17"/>
  <c r="B188" i="17"/>
  <c r="C188" i="17"/>
  <c r="B187" i="17"/>
  <c r="C187" i="17"/>
  <c r="B186" i="17"/>
  <c r="C186" i="17"/>
  <c r="B185" i="17"/>
  <c r="C185" i="17"/>
  <c r="B184" i="17"/>
  <c r="C184" i="17"/>
  <c r="B183" i="17"/>
  <c r="C183" i="17"/>
  <c r="B182" i="17"/>
  <c r="C182" i="17"/>
  <c r="B181" i="17"/>
  <c r="C181" i="17"/>
  <c r="B180" i="17"/>
  <c r="C180" i="17"/>
  <c r="B179" i="17"/>
  <c r="C179" i="17"/>
  <c r="B178" i="17"/>
  <c r="C178" i="17"/>
  <c r="B177" i="17"/>
  <c r="C177" i="17"/>
  <c r="B176" i="17"/>
  <c r="C176" i="17"/>
  <c r="B175" i="17"/>
  <c r="C175" i="17"/>
  <c r="B174" i="17"/>
  <c r="C174" i="17"/>
  <c r="B173" i="17"/>
  <c r="C173" i="17"/>
  <c r="B172" i="17"/>
  <c r="C172" i="17"/>
  <c r="B171" i="17"/>
  <c r="C171" i="17"/>
  <c r="B170" i="17"/>
  <c r="C170" i="17"/>
  <c r="B169" i="17"/>
  <c r="C169" i="17"/>
  <c r="B168" i="17"/>
  <c r="C168" i="17"/>
  <c r="B167" i="17"/>
  <c r="C167" i="17"/>
  <c r="B166" i="17"/>
  <c r="C166" i="17"/>
  <c r="B165" i="17"/>
  <c r="C165" i="17"/>
  <c r="B164" i="17"/>
  <c r="C164" i="17"/>
  <c r="B163" i="17"/>
  <c r="C163" i="17"/>
  <c r="B162" i="17"/>
  <c r="C162" i="17"/>
  <c r="B161" i="17"/>
  <c r="C161" i="17"/>
  <c r="B160" i="17"/>
  <c r="C160" i="17"/>
  <c r="B159" i="17"/>
  <c r="C159" i="17"/>
  <c r="B158" i="17"/>
  <c r="C158" i="17"/>
  <c r="B157" i="17"/>
  <c r="C157" i="17"/>
  <c r="B156" i="17"/>
  <c r="C156" i="17"/>
  <c r="B155" i="17"/>
  <c r="C155" i="17"/>
  <c r="B154" i="17"/>
  <c r="C154" i="17"/>
  <c r="B153" i="17"/>
  <c r="C153" i="17"/>
  <c r="B152" i="17"/>
  <c r="C152" i="17"/>
  <c r="B151" i="17"/>
  <c r="C151" i="17"/>
  <c r="B150" i="17"/>
  <c r="C150" i="17"/>
  <c r="B149" i="17"/>
  <c r="C149" i="17"/>
  <c r="B148" i="17"/>
  <c r="C148" i="17"/>
  <c r="B147" i="17"/>
  <c r="C147" i="17"/>
  <c r="B146" i="17"/>
  <c r="C146" i="17"/>
  <c r="B145" i="17"/>
  <c r="C145" i="17"/>
  <c r="B144" i="17"/>
  <c r="C144" i="17"/>
  <c r="B143" i="17"/>
  <c r="C143" i="17"/>
  <c r="B142" i="17"/>
  <c r="C142" i="17"/>
  <c r="B141" i="17"/>
  <c r="C141" i="17"/>
  <c r="B140" i="17"/>
  <c r="C140" i="17"/>
  <c r="B139" i="17"/>
  <c r="C139" i="17"/>
  <c r="B138" i="17"/>
  <c r="C138" i="17"/>
  <c r="B137" i="17"/>
  <c r="C137" i="17"/>
  <c r="B136" i="17"/>
  <c r="C136" i="17"/>
  <c r="B135" i="17"/>
  <c r="C135" i="17"/>
  <c r="B134" i="17"/>
  <c r="C134" i="17"/>
  <c r="B133" i="17"/>
  <c r="C133" i="17"/>
  <c r="B132" i="17"/>
  <c r="C132" i="17"/>
  <c r="B131" i="17"/>
  <c r="C131" i="17"/>
  <c r="B130" i="17"/>
  <c r="C130" i="17"/>
  <c r="B129" i="17"/>
  <c r="C129" i="17"/>
  <c r="B128" i="17"/>
  <c r="C128" i="17"/>
  <c r="B127" i="17"/>
  <c r="C127" i="17"/>
  <c r="B126" i="17"/>
  <c r="C126" i="17"/>
  <c r="B125" i="17"/>
  <c r="C125" i="17"/>
  <c r="B124" i="17"/>
  <c r="C124" i="17"/>
  <c r="B123" i="17"/>
  <c r="C123" i="17"/>
  <c r="B122" i="17"/>
  <c r="C122" i="17"/>
  <c r="B121" i="17"/>
  <c r="C121" i="17"/>
  <c r="B120" i="17"/>
  <c r="C120" i="17"/>
  <c r="B119" i="17"/>
  <c r="C119" i="17"/>
  <c r="B118" i="17"/>
  <c r="C118" i="17"/>
  <c r="B117" i="17"/>
  <c r="C117" i="17"/>
  <c r="B116" i="17"/>
  <c r="C116" i="17"/>
  <c r="B115" i="17"/>
  <c r="C115" i="17"/>
  <c r="B114" i="17"/>
  <c r="C114" i="17"/>
  <c r="B113" i="17"/>
  <c r="C113" i="17"/>
  <c r="B112" i="17"/>
  <c r="C112" i="17"/>
  <c r="B111" i="17"/>
  <c r="C111" i="17"/>
  <c r="B110" i="17"/>
  <c r="C110" i="17"/>
  <c r="B109" i="17"/>
  <c r="C109" i="17"/>
  <c r="B108" i="17"/>
  <c r="C108" i="17"/>
  <c r="B107" i="17"/>
  <c r="C107" i="17"/>
  <c r="B106" i="17"/>
  <c r="C106" i="17"/>
  <c r="B105" i="17"/>
  <c r="C105" i="17"/>
  <c r="B104" i="17"/>
  <c r="C104" i="17"/>
  <c r="B103" i="17"/>
  <c r="C103" i="17"/>
  <c r="B102" i="17"/>
  <c r="C102" i="17"/>
  <c r="B101" i="17"/>
  <c r="C101" i="17"/>
  <c r="B100" i="17"/>
  <c r="C100" i="17"/>
  <c r="B99" i="17"/>
  <c r="C99" i="17"/>
  <c r="B98" i="17"/>
  <c r="C98" i="17"/>
  <c r="B97" i="17"/>
  <c r="C97" i="17"/>
  <c r="B96" i="17"/>
  <c r="C96" i="17"/>
  <c r="B95" i="17"/>
  <c r="C95" i="17"/>
  <c r="B94" i="17"/>
  <c r="C94" i="17"/>
  <c r="B93" i="17"/>
  <c r="C93" i="17"/>
  <c r="B92" i="17"/>
  <c r="C92" i="17"/>
  <c r="B91" i="17"/>
  <c r="C91" i="17"/>
  <c r="B90" i="17"/>
  <c r="C90" i="17"/>
  <c r="B89" i="17"/>
  <c r="C89" i="17"/>
  <c r="B88" i="17"/>
  <c r="C88" i="17"/>
  <c r="B87" i="17"/>
  <c r="C87" i="17"/>
  <c r="B86" i="17"/>
  <c r="C86" i="17"/>
  <c r="B85" i="17"/>
  <c r="C85" i="17"/>
  <c r="B84" i="17"/>
  <c r="C84" i="17"/>
  <c r="B83" i="17"/>
  <c r="C83" i="17"/>
  <c r="B82" i="17"/>
  <c r="C82" i="17"/>
  <c r="B81" i="17"/>
  <c r="C81" i="17"/>
  <c r="B80" i="17"/>
  <c r="C80" i="17"/>
  <c r="B79" i="17"/>
  <c r="C79" i="17"/>
  <c r="B78" i="17"/>
  <c r="C78" i="17"/>
  <c r="B77" i="17"/>
  <c r="C77" i="17"/>
  <c r="B76" i="17"/>
  <c r="C76" i="17"/>
  <c r="B75" i="17"/>
  <c r="C75" i="17"/>
  <c r="B74" i="17"/>
  <c r="C74" i="17"/>
  <c r="B73" i="17"/>
  <c r="C73" i="17"/>
  <c r="B72" i="17"/>
  <c r="C72" i="17"/>
  <c r="B71" i="17"/>
  <c r="C71" i="17"/>
  <c r="B70" i="17"/>
  <c r="C70" i="17"/>
  <c r="B69" i="17"/>
  <c r="C69" i="17"/>
  <c r="B68" i="17"/>
  <c r="C68" i="17"/>
  <c r="B67" i="17"/>
  <c r="C67" i="17"/>
  <c r="B66" i="17"/>
  <c r="C66" i="17"/>
  <c r="B65" i="17"/>
  <c r="C65" i="17"/>
  <c r="B64" i="17"/>
  <c r="C64" i="17"/>
  <c r="B63" i="17"/>
  <c r="C63" i="17"/>
  <c r="B62" i="17"/>
  <c r="C62" i="17"/>
  <c r="B61" i="17"/>
  <c r="C61" i="17"/>
  <c r="B60" i="17"/>
  <c r="C60" i="17"/>
  <c r="B59" i="17"/>
  <c r="C59" i="17"/>
  <c r="B58" i="17"/>
  <c r="C58" i="17"/>
  <c r="B57" i="17"/>
  <c r="C57" i="17"/>
  <c r="B56" i="17"/>
  <c r="C56" i="17"/>
  <c r="B55" i="17"/>
  <c r="C55" i="17"/>
  <c r="B54" i="17"/>
  <c r="C54" i="17"/>
  <c r="B53" i="17"/>
  <c r="C53" i="17"/>
  <c r="B52" i="17"/>
  <c r="C52" i="17"/>
  <c r="B51" i="17"/>
  <c r="C51" i="17"/>
  <c r="B50" i="17"/>
  <c r="C50" i="17"/>
  <c r="B49" i="17"/>
  <c r="C49" i="17"/>
  <c r="B48" i="17"/>
  <c r="C48" i="17"/>
  <c r="B47" i="17"/>
  <c r="C47" i="17"/>
  <c r="B46" i="17"/>
  <c r="C46" i="17"/>
  <c r="B45" i="17"/>
  <c r="C45" i="17"/>
  <c r="B44" i="17"/>
  <c r="C44" i="17"/>
  <c r="B43" i="17"/>
  <c r="C43" i="17"/>
  <c r="B42" i="17"/>
  <c r="C42" i="17"/>
  <c r="B41" i="17"/>
  <c r="C41" i="17"/>
  <c r="B40" i="17"/>
  <c r="C40" i="17"/>
  <c r="B39" i="17"/>
  <c r="C39" i="17"/>
  <c r="B38" i="17"/>
  <c r="C38" i="17"/>
  <c r="B37" i="17"/>
  <c r="C37" i="17"/>
  <c r="B36" i="17"/>
  <c r="C36" i="17"/>
  <c r="B35" i="17"/>
  <c r="C35" i="17"/>
  <c r="B34" i="17"/>
  <c r="C34" i="17"/>
  <c r="B33" i="17"/>
  <c r="C33" i="17"/>
  <c r="B32" i="17"/>
  <c r="C32" i="17"/>
  <c r="B31" i="17"/>
  <c r="C31" i="17"/>
  <c r="B30" i="17"/>
  <c r="C30" i="17"/>
  <c r="B29" i="17"/>
  <c r="C29" i="17"/>
  <c r="B28" i="17"/>
  <c r="C28" i="17"/>
  <c r="B27" i="17"/>
  <c r="C27" i="17"/>
  <c r="B26" i="17"/>
  <c r="C26" i="17"/>
  <c r="B25" i="17"/>
  <c r="C25" i="17"/>
  <c r="B24" i="17"/>
  <c r="C24" i="17"/>
  <c r="B23" i="17"/>
  <c r="C23" i="17"/>
  <c r="B22" i="17"/>
  <c r="C22" i="17"/>
  <c r="B21" i="17"/>
  <c r="C21" i="17"/>
  <c r="B20" i="17"/>
  <c r="C20" i="17"/>
  <c r="B19" i="17"/>
  <c r="C19" i="17"/>
  <c r="B18" i="17"/>
  <c r="C18" i="17"/>
  <c r="B17" i="17"/>
  <c r="C17" i="17"/>
  <c r="B16" i="17"/>
  <c r="C16" i="17"/>
  <c r="B15" i="17"/>
  <c r="C15" i="17"/>
  <c r="B14" i="17"/>
  <c r="C14" i="17"/>
  <c r="B13" i="17"/>
  <c r="C13" i="17"/>
  <c r="B12" i="17"/>
  <c r="C12" i="17"/>
  <c r="B11" i="17"/>
  <c r="C11" i="17"/>
  <c r="B10" i="17"/>
  <c r="C10" i="17"/>
  <c r="B9" i="17"/>
  <c r="C9" i="17"/>
  <c r="B8" i="17"/>
  <c r="C8" i="17"/>
  <c r="B7" i="17"/>
  <c r="C7" i="17"/>
  <c r="B6" i="17"/>
  <c r="C6" i="17"/>
  <c r="B5" i="17"/>
  <c r="C5" i="17"/>
  <c r="B4" i="17"/>
  <c r="C4" i="17"/>
  <c r="B3" i="17"/>
  <c r="C3" i="17"/>
  <c r="B2" i="17"/>
  <c r="C2" i="17"/>
  <c r="J10" i="18" l="1"/>
  <c r="J12" i="18"/>
  <c r="L9" i="18"/>
  <c r="Q22" i="18"/>
  <c r="L5" i="18"/>
  <c r="Q23" i="18"/>
  <c r="Q24" i="18"/>
  <c r="J15" i="18"/>
  <c r="J11" i="18"/>
  <c r="D43" i="17"/>
  <c r="D47" i="17"/>
  <c r="D55" i="17"/>
  <c r="D63" i="17"/>
  <c r="D67" i="17"/>
  <c r="D71" i="17"/>
  <c r="D75" i="17"/>
  <c r="D79" i="17"/>
  <c r="D87" i="17"/>
  <c r="D95" i="17"/>
  <c r="D99" i="17"/>
  <c r="D103" i="17"/>
  <c r="D235" i="17"/>
  <c r="D239" i="17"/>
  <c r="D243" i="17"/>
  <c r="D251" i="17"/>
  <c r="D255" i="17"/>
  <c r="D267" i="17"/>
  <c r="D6" i="17"/>
  <c r="D270" i="17"/>
  <c r="J17" i="18"/>
  <c r="J14" i="18"/>
  <c r="J3" i="18"/>
  <c r="D14" i="17"/>
  <c r="D30" i="17"/>
  <c r="D38" i="17"/>
  <c r="D74" i="17"/>
  <c r="D48" i="17"/>
  <c r="D56" i="17"/>
  <c r="D64" i="17"/>
  <c r="D72" i="17"/>
  <c r="D144" i="17"/>
  <c r="D152" i="17"/>
  <c r="D160" i="17"/>
  <c r="D168" i="17"/>
  <c r="D216" i="17"/>
  <c r="D224" i="17"/>
  <c r="D232" i="17"/>
  <c r="D256" i="17"/>
  <c r="D264" i="17"/>
  <c r="D27" i="17"/>
  <c r="D5" i="17"/>
  <c r="D17" i="17"/>
  <c r="D21" i="17"/>
  <c r="D25" i="17"/>
  <c r="D41" i="17"/>
  <c r="D73" i="17"/>
  <c r="D81" i="17"/>
  <c r="D85" i="17"/>
  <c r="D89" i="17"/>
  <c r="D93" i="17"/>
  <c r="D105" i="17"/>
  <c r="D145" i="17"/>
  <c r="D149" i="17"/>
  <c r="D153" i="17"/>
  <c r="D157" i="17"/>
  <c r="D161" i="17"/>
  <c r="D165" i="17"/>
  <c r="D169" i="17"/>
  <c r="D177" i="17"/>
  <c r="D181" i="17"/>
  <c r="D185" i="17"/>
  <c r="D189" i="17"/>
  <c r="D193" i="17"/>
  <c r="D201" i="17"/>
  <c r="D209" i="17"/>
  <c r="D213" i="17"/>
  <c r="D217" i="17"/>
  <c r="D221" i="17"/>
  <c r="D225" i="17"/>
  <c r="D229" i="17"/>
  <c r="D233" i="17"/>
  <c r="K16" i="18"/>
  <c r="J18" i="18"/>
  <c r="K19" i="18"/>
  <c r="L8" i="18"/>
  <c r="L4" i="18"/>
  <c r="L23" i="18"/>
  <c r="L26" i="18"/>
  <c r="L7" i="18"/>
  <c r="L24" i="18"/>
  <c r="L27" i="18"/>
  <c r="L6" i="18"/>
  <c r="L22" i="18"/>
  <c r="L28" i="18"/>
  <c r="J16" i="18"/>
  <c r="J19" i="18"/>
  <c r="K17" i="18"/>
  <c r="D84" i="17"/>
  <c r="D97" i="17"/>
  <c r="D101" i="17"/>
  <c r="D108" i="17"/>
  <c r="D116" i="17"/>
  <c r="D172" i="17"/>
  <c r="D180" i="17"/>
  <c r="D45" i="17"/>
  <c r="D78" i="17"/>
  <c r="D82" i="17"/>
  <c r="D86" i="17"/>
  <c r="D94" i="17"/>
  <c r="D102" i="17"/>
  <c r="D109" i="17"/>
  <c r="D137" i="17"/>
  <c r="D76" i="17"/>
  <c r="D11" i="17"/>
  <c r="D31" i="17"/>
  <c r="D35" i="17"/>
  <c r="D39" i="17"/>
  <c r="D106" i="17"/>
  <c r="D110" i="17"/>
  <c r="D114" i="17"/>
  <c r="D118" i="17"/>
  <c r="D126" i="17"/>
  <c r="D134" i="17"/>
  <c r="D138" i="17"/>
  <c r="D142" i="17"/>
  <c r="D146" i="17"/>
  <c r="D150" i="17"/>
  <c r="D158" i="17"/>
  <c r="D166" i="17"/>
  <c r="D170" i="17"/>
  <c r="D174" i="17"/>
  <c r="D237" i="17"/>
  <c r="D4" i="17"/>
  <c r="D8" i="17"/>
  <c r="D12" i="17"/>
  <c r="D16" i="17"/>
  <c r="D20" i="17"/>
  <c r="D28" i="17"/>
  <c r="D32" i="17"/>
  <c r="D40" i="17"/>
  <c r="D107" i="17"/>
  <c r="D111" i="17"/>
  <c r="D119" i="17"/>
  <c r="D127" i="17"/>
  <c r="D203" i="17"/>
  <c r="D207" i="17"/>
  <c r="D211" i="17"/>
  <c r="D223" i="17"/>
  <c r="D227" i="17"/>
  <c r="D197" i="17"/>
  <c r="J3" i="17"/>
  <c r="D131" i="17"/>
  <c r="D135" i="17"/>
  <c r="D178" i="17"/>
  <c r="D182" i="17"/>
  <c r="D190" i="17"/>
  <c r="D198" i="17"/>
  <c r="D205" i="17"/>
  <c r="D244" i="17"/>
  <c r="D212" i="17"/>
  <c r="D18" i="17"/>
  <c r="D29" i="17"/>
  <c r="D33" i="17"/>
  <c r="D37" i="17"/>
  <c r="D44" i="17"/>
  <c r="D52" i="17"/>
  <c r="D80" i="17"/>
  <c r="D88" i="17"/>
  <c r="D96" i="17"/>
  <c r="D104" i="17"/>
  <c r="D139" i="17"/>
  <c r="D143" i="17"/>
  <c r="D151" i="17"/>
  <c r="D159" i="17"/>
  <c r="D163" i="17"/>
  <c r="D167" i="17"/>
  <c r="D202" i="17"/>
  <c r="D206" i="17"/>
  <c r="D210" i="17"/>
  <c r="D214" i="17"/>
  <c r="D218" i="17"/>
  <c r="D241" i="17"/>
  <c r="D245" i="17"/>
  <c r="D249" i="17"/>
  <c r="D253" i="17"/>
  <c r="D257" i="17"/>
  <c r="D261" i="17"/>
  <c r="D265" i="17"/>
  <c r="D269" i="17"/>
  <c r="D141" i="17"/>
  <c r="D10" i="17"/>
  <c r="D22" i="17"/>
  <c r="D26" i="17"/>
  <c r="D49" i="17"/>
  <c r="D53" i="17"/>
  <c r="D57" i="17"/>
  <c r="D61" i="17"/>
  <c r="D65" i="17"/>
  <c r="D69" i="17"/>
  <c r="D112" i="17"/>
  <c r="D120" i="17"/>
  <c r="D128" i="17"/>
  <c r="D136" i="17"/>
  <c r="D171" i="17"/>
  <c r="D175" i="17"/>
  <c r="D183" i="17"/>
  <c r="D191" i="17"/>
  <c r="D195" i="17"/>
  <c r="D199" i="17"/>
  <c r="D230" i="17"/>
  <c r="D204" i="17"/>
  <c r="D24" i="17"/>
  <c r="D173" i="17"/>
  <c r="J7" i="17"/>
  <c r="D42" i="17"/>
  <c r="D46" i="17"/>
  <c r="D50" i="17"/>
  <c r="D54" i="17"/>
  <c r="D62" i="17"/>
  <c r="D70" i="17"/>
  <c r="D77" i="17"/>
  <c r="D113" i="17"/>
  <c r="D117" i="17"/>
  <c r="D121" i="17"/>
  <c r="D125" i="17"/>
  <c r="D129" i="17"/>
  <c r="D133" i="17"/>
  <c r="D140" i="17"/>
  <c r="D148" i="17"/>
  <c r="D176" i="17"/>
  <c r="D184" i="17"/>
  <c r="D192" i="17"/>
  <c r="D200" i="17"/>
  <c r="D231" i="17"/>
  <c r="D252" i="17"/>
  <c r="D260" i="17"/>
  <c r="D220" i="17"/>
  <c r="K28" i="17"/>
  <c r="D68" i="17"/>
  <c r="D100" i="17"/>
  <c r="D132" i="17"/>
  <c r="D164" i="17"/>
  <c r="D196" i="17"/>
  <c r="D228" i="17"/>
  <c r="D268" i="17"/>
  <c r="D60" i="17"/>
  <c r="J22" i="17"/>
  <c r="D15" i="17"/>
  <c r="D36" i="17"/>
  <c r="D3" i="17"/>
  <c r="D9" i="17"/>
  <c r="D19" i="17"/>
  <c r="D23" i="17"/>
  <c r="D51" i="17"/>
  <c r="D58" i="17"/>
  <c r="D83" i="17"/>
  <c r="D90" i="17"/>
  <c r="D115" i="17"/>
  <c r="D122" i="17"/>
  <c r="D147" i="17"/>
  <c r="D154" i="17"/>
  <c r="D179" i="17"/>
  <c r="D186" i="17"/>
  <c r="D124" i="17"/>
  <c r="D188" i="17"/>
  <c r="J9" i="17"/>
  <c r="D208" i="17"/>
  <c r="D215" i="17"/>
  <c r="D222" i="17"/>
  <c r="D236" i="17"/>
  <c r="D240" i="17"/>
  <c r="D247" i="17"/>
  <c r="D258" i="17"/>
  <c r="D262" i="17"/>
  <c r="D92" i="17"/>
  <c r="D156" i="17"/>
  <c r="D7" i="17"/>
  <c r="J5" i="17"/>
  <c r="J15" i="17" s="1"/>
  <c r="D34" i="17"/>
  <c r="D59" i="17"/>
  <c r="D66" i="17"/>
  <c r="D91" i="17"/>
  <c r="D98" i="17"/>
  <c r="D123" i="17"/>
  <c r="D130" i="17"/>
  <c r="D155" i="17"/>
  <c r="D162" i="17"/>
  <c r="D187" i="17"/>
  <c r="D194" i="17"/>
  <c r="D219" i="17"/>
  <c r="D226" i="17"/>
  <c r="D248" i="17"/>
  <c r="D259" i="17"/>
  <c r="D263" i="17"/>
  <c r="K6" i="17"/>
  <c r="D13" i="17"/>
  <c r="K27" i="17"/>
  <c r="D2" i="17"/>
  <c r="J6" i="17"/>
  <c r="K24" i="17"/>
  <c r="J27" i="17"/>
  <c r="K5" i="17"/>
  <c r="K15" i="17" s="1"/>
  <c r="K9" i="17"/>
  <c r="J24" i="17"/>
  <c r="K26" i="17"/>
  <c r="J26" i="17"/>
  <c r="G4" i="17"/>
  <c r="K14" i="17" s="1"/>
  <c r="K4" i="17"/>
  <c r="K8" i="17"/>
  <c r="J23" i="17"/>
  <c r="G3" i="17"/>
  <c r="J14" i="17" s="1"/>
  <c r="J4" i="17"/>
  <c r="J8" i="17"/>
  <c r="K22" i="17"/>
  <c r="J28" i="17"/>
  <c r="K23" i="17"/>
  <c r="K3" i="17"/>
  <c r="K7" i="17"/>
  <c r="K17" i="17" s="1"/>
  <c r="L10" i="18" l="1"/>
  <c r="L11" i="18" s="1"/>
  <c r="L12" i="18"/>
  <c r="L15" i="18"/>
  <c r="J18" i="17"/>
  <c r="L17" i="18"/>
  <c r="L16" i="18"/>
  <c r="L19" i="18"/>
  <c r="L18" i="18"/>
  <c r="J16" i="17"/>
  <c r="K19" i="17"/>
  <c r="K16" i="17"/>
  <c r="L8" i="17"/>
  <c r="L4" i="17"/>
  <c r="L23" i="17"/>
  <c r="L26" i="17"/>
  <c r="L9" i="17"/>
  <c r="L5" i="17"/>
  <c r="L15" i="17" s="1"/>
  <c r="L24" i="17"/>
  <c r="L27" i="17"/>
  <c r="L6" i="17"/>
  <c r="L16" i="17" s="1"/>
  <c r="L22" i="17"/>
  <c r="L28" i="17"/>
  <c r="L7" i="17"/>
  <c r="J19" i="17"/>
  <c r="K18" i="17"/>
  <c r="J17" i="17"/>
  <c r="L19" i="17" l="1"/>
  <c r="L17" i="17"/>
  <c r="L18" i="17"/>
  <c r="F221" i="16"/>
  <c r="G221" i="16" s="1"/>
  <c r="F214" i="16"/>
  <c r="G214" i="16" s="1"/>
  <c r="F202" i="16"/>
  <c r="G202" i="16" s="1"/>
  <c r="F165" i="16"/>
  <c r="G165" i="16" s="1"/>
  <c r="F229" i="16"/>
  <c r="G229" i="16" s="1"/>
  <c r="F201" i="16"/>
  <c r="G201" i="16" s="1"/>
  <c r="F162" i="16"/>
  <c r="G162" i="16" s="1"/>
  <c r="F84" i="16"/>
  <c r="G84" i="16" s="1"/>
  <c r="F169" i="16"/>
  <c r="G169" i="16" s="1"/>
  <c r="F91" i="16"/>
  <c r="G91" i="16" s="1"/>
  <c r="F178" i="16"/>
  <c r="G178" i="16" s="1"/>
  <c r="F206" i="16"/>
  <c r="G206" i="16" s="1"/>
  <c r="F194" i="16"/>
  <c r="G194" i="16" s="1"/>
  <c r="F161" i="16"/>
  <c r="G161" i="16" s="1"/>
  <c r="F105" i="16"/>
  <c r="G105" i="16" s="1"/>
  <c r="F4" i="16"/>
  <c r="G4" i="16" s="1"/>
  <c r="F177" i="16"/>
  <c r="G177" i="16" s="1"/>
  <c r="F130" i="16"/>
  <c r="G130" i="16" s="1"/>
  <c r="F100" i="16"/>
  <c r="G100" i="16" s="1"/>
  <c r="F138" i="16"/>
  <c r="G138" i="16" s="1"/>
  <c r="F226" i="16"/>
  <c r="G226" i="16" s="1"/>
  <c r="F217" i="16"/>
  <c r="G217" i="16" s="1"/>
  <c r="F189" i="16"/>
  <c r="G189" i="16" s="1"/>
  <c r="F149" i="16"/>
  <c r="G149" i="16" s="1"/>
  <c r="F46" i="16"/>
  <c r="G46" i="16" s="1"/>
  <c r="F75" i="16"/>
  <c r="G75" i="16" s="1"/>
  <c r="F225" i="16"/>
  <c r="G225" i="16" s="1"/>
  <c r="F197" i="16"/>
  <c r="G197" i="16" s="1"/>
  <c r="F186" i="16"/>
  <c r="G186" i="16" s="1"/>
  <c r="F173" i="16"/>
  <c r="G173" i="16" s="1"/>
  <c r="F133" i="16"/>
  <c r="G133" i="16" s="1"/>
  <c r="F117" i="16"/>
  <c r="G117" i="16" s="1"/>
  <c r="F106" i="16"/>
  <c r="G106" i="16" s="1"/>
  <c r="F83" i="16"/>
  <c r="G83" i="16" s="1"/>
  <c r="F146" i="16"/>
  <c r="G146" i="16" s="1"/>
  <c r="F114" i="16"/>
  <c r="G114" i="16" s="1"/>
  <c r="F96" i="16"/>
  <c r="G96" i="16" s="1"/>
  <c r="F36" i="16"/>
  <c r="G36" i="16" s="1"/>
  <c r="F122" i="16"/>
  <c r="G122" i="16" s="1"/>
  <c r="F185" i="16"/>
  <c r="G185" i="16" s="1"/>
  <c r="F153" i="16"/>
  <c r="G153" i="16" s="1"/>
  <c r="F145" i="16"/>
  <c r="G145" i="16" s="1"/>
  <c r="F137" i="16"/>
  <c r="G137" i="16" s="1"/>
  <c r="F129" i="16"/>
  <c r="G129" i="16" s="1"/>
  <c r="F121" i="16"/>
  <c r="G121" i="16" s="1"/>
  <c r="F113" i="16"/>
  <c r="G113" i="16" s="1"/>
  <c r="F222" i="16"/>
  <c r="G222" i="16" s="1"/>
  <c r="F204" i="16"/>
  <c r="G204" i="16" s="1"/>
  <c r="F170" i="16"/>
  <c r="G170" i="16" s="1"/>
  <c r="F157" i="16"/>
  <c r="G157" i="16" s="1"/>
  <c r="F95" i="16"/>
  <c r="G95" i="16" s="1"/>
  <c r="F15" i="16"/>
  <c r="G15" i="16" s="1"/>
  <c r="F230" i="16"/>
  <c r="G230" i="16" s="1"/>
  <c r="F181" i="16"/>
  <c r="G181" i="16" s="1"/>
  <c r="F67" i="16"/>
  <c r="G67" i="16" s="1"/>
  <c r="F55" i="16"/>
  <c r="G55" i="16" s="1"/>
  <c r="F24" i="16"/>
  <c r="G24" i="16" s="1"/>
  <c r="F209" i="16"/>
  <c r="G209" i="16" s="1"/>
  <c r="F193" i="16"/>
  <c r="G193" i="16" s="1"/>
  <c r="F154" i="16"/>
  <c r="G154" i="16" s="1"/>
  <c r="F141" i="16"/>
  <c r="G141" i="16" s="1"/>
  <c r="F125" i="16"/>
  <c r="G125" i="16" s="1"/>
  <c r="F109" i="16"/>
  <c r="G109" i="16" s="1"/>
  <c r="F104" i="16"/>
  <c r="G104" i="16" s="1"/>
  <c r="F43" i="16"/>
  <c r="G43" i="16" s="1"/>
  <c r="F35" i="16"/>
  <c r="G35" i="16" s="1"/>
  <c r="F12" i="16"/>
  <c r="G12" i="16" s="1"/>
  <c r="F3" i="16"/>
  <c r="G3" i="16" s="1"/>
  <c r="F228" i="16"/>
  <c r="G228" i="16" s="1"/>
  <c r="F224" i="16"/>
  <c r="G224" i="16" s="1"/>
  <c r="F220" i="16"/>
  <c r="G220" i="16" s="1"/>
  <c r="F216" i="16"/>
  <c r="G216" i="16" s="1"/>
  <c r="F212" i="16"/>
  <c r="G212" i="16" s="1"/>
  <c r="F208" i="16"/>
  <c r="G208" i="16" s="1"/>
  <c r="F200" i="16"/>
  <c r="G200" i="16" s="1"/>
  <c r="F196" i="16"/>
  <c r="G196" i="16" s="1"/>
  <c r="F192" i="16"/>
  <c r="G192" i="16" s="1"/>
  <c r="F188" i="16"/>
  <c r="G188" i="16" s="1"/>
  <c r="F184" i="16"/>
  <c r="G184" i="16" s="1"/>
  <c r="F180" i="16"/>
  <c r="G180" i="16" s="1"/>
  <c r="F176" i="16"/>
  <c r="G176" i="16" s="1"/>
  <c r="F172" i="16"/>
  <c r="G172" i="16" s="1"/>
  <c r="F168" i="16"/>
  <c r="G168" i="16" s="1"/>
  <c r="F164" i="16"/>
  <c r="G164" i="16" s="1"/>
  <c r="F160" i="16"/>
  <c r="G160" i="16" s="1"/>
  <c r="F156" i="16"/>
  <c r="G156" i="16" s="1"/>
  <c r="F152" i="16"/>
  <c r="G152" i="16" s="1"/>
  <c r="F148" i="16"/>
  <c r="G148" i="16" s="1"/>
  <c r="F144" i="16"/>
  <c r="G144" i="16" s="1"/>
  <c r="F140" i="16"/>
  <c r="G140" i="16" s="1"/>
  <c r="F136" i="16"/>
  <c r="G136" i="16" s="1"/>
  <c r="F132" i="16"/>
  <c r="G132" i="16" s="1"/>
  <c r="F128" i="16"/>
  <c r="G128" i="16" s="1"/>
  <c r="F124" i="16"/>
  <c r="G124" i="16" s="1"/>
  <c r="F120" i="16"/>
  <c r="G120" i="16" s="1"/>
  <c r="F116" i="16"/>
  <c r="G116" i="16" s="1"/>
  <c r="F112" i="16"/>
  <c r="G112" i="16" s="1"/>
  <c r="F108" i="16"/>
  <c r="G108" i="16" s="1"/>
  <c r="F99" i="16"/>
  <c r="G99" i="16" s="1"/>
  <c r="F82" i="16"/>
  <c r="G82" i="16" s="1"/>
  <c r="F74" i="16"/>
  <c r="G74" i="16" s="1"/>
  <c r="F213" i="16"/>
  <c r="G213" i="16" s="1"/>
  <c r="F90" i="16"/>
  <c r="G90" i="16" s="1"/>
  <c r="F66" i="16"/>
  <c r="G66" i="16" s="1"/>
  <c r="F58" i="16"/>
  <c r="G58" i="16" s="1"/>
  <c r="F27" i="16"/>
  <c r="G27" i="16" s="1"/>
  <c r="F51" i="16"/>
  <c r="G51" i="16" s="1"/>
  <c r="F42" i="16"/>
  <c r="G42" i="16" s="1"/>
  <c r="F20" i="16"/>
  <c r="G20" i="16" s="1"/>
  <c r="F11" i="16"/>
  <c r="G11" i="16" s="1"/>
  <c r="F223" i="16"/>
  <c r="G223" i="16" s="1"/>
  <c r="F215" i="16"/>
  <c r="G215" i="16" s="1"/>
  <c r="F207" i="16"/>
  <c r="G207" i="16" s="1"/>
  <c r="F203" i="16"/>
  <c r="G203" i="16" s="1"/>
  <c r="F195" i="16"/>
  <c r="G195" i="16" s="1"/>
  <c r="F187" i="16"/>
  <c r="G187" i="16" s="1"/>
  <c r="F179" i="16"/>
  <c r="G179" i="16" s="1"/>
  <c r="F171" i="16"/>
  <c r="G171" i="16" s="1"/>
  <c r="F163" i="16"/>
  <c r="G163" i="16" s="1"/>
  <c r="F155" i="16"/>
  <c r="G155" i="16" s="1"/>
  <c r="F147" i="16"/>
  <c r="G147" i="16" s="1"/>
  <c r="F139" i="16"/>
  <c r="G139" i="16" s="1"/>
  <c r="F131" i="16"/>
  <c r="G131" i="16" s="1"/>
  <c r="F123" i="16"/>
  <c r="G123" i="16" s="1"/>
  <c r="F115" i="16"/>
  <c r="G115" i="16" s="1"/>
  <c r="F107" i="16"/>
  <c r="G107" i="16" s="1"/>
  <c r="F98" i="16"/>
  <c r="G98" i="16" s="1"/>
  <c r="F59" i="16"/>
  <c r="G59" i="16" s="1"/>
  <c r="F50" i="16"/>
  <c r="G50" i="16" s="1"/>
  <c r="F28" i="16"/>
  <c r="G28" i="16" s="1"/>
  <c r="F19" i="16"/>
  <c r="G19" i="16" s="1"/>
  <c r="B225" i="15"/>
  <c r="C225" i="15"/>
  <c r="D225" i="15" s="1"/>
  <c r="B5" i="15"/>
  <c r="C5" i="15"/>
  <c r="B132" i="15"/>
  <c r="C132" i="15"/>
  <c r="B224" i="15"/>
  <c r="C224" i="15"/>
  <c r="B207" i="15"/>
  <c r="C207" i="15"/>
  <c r="B262" i="15"/>
  <c r="C262" i="15"/>
  <c r="B265" i="15"/>
  <c r="C265" i="15"/>
  <c r="B94" i="15"/>
  <c r="C94" i="15"/>
  <c r="B12" i="15"/>
  <c r="C12" i="15"/>
  <c r="D12" i="15" s="1"/>
  <c r="B67" i="15"/>
  <c r="C67" i="15"/>
  <c r="B200" i="15"/>
  <c r="C200" i="15"/>
  <c r="B15" i="15"/>
  <c r="C15" i="15"/>
  <c r="B16" i="15"/>
  <c r="C16" i="15"/>
  <c r="D16" i="15" s="1"/>
  <c r="B209" i="15"/>
  <c r="C209" i="15"/>
  <c r="B257" i="15"/>
  <c r="C257" i="15"/>
  <c r="B154" i="15"/>
  <c r="C154" i="15"/>
  <c r="B7" i="15"/>
  <c r="C7" i="15"/>
  <c r="D7" i="15" s="1"/>
  <c r="B21" i="15"/>
  <c r="C21" i="15"/>
  <c r="B164" i="15"/>
  <c r="C164" i="15"/>
  <c r="B6" i="15"/>
  <c r="C6" i="15"/>
  <c r="B23" i="15"/>
  <c r="C23" i="15"/>
  <c r="B71" i="15"/>
  <c r="C71" i="15"/>
  <c r="B58" i="15"/>
  <c r="C58" i="15"/>
  <c r="B126" i="15"/>
  <c r="C126" i="15"/>
  <c r="B52" i="15"/>
  <c r="C52" i="15"/>
  <c r="D52" i="15" s="1"/>
  <c r="B117" i="15"/>
  <c r="C117" i="15"/>
  <c r="B10" i="15"/>
  <c r="C10" i="15"/>
  <c r="B95" i="15"/>
  <c r="C95" i="15"/>
  <c r="B32" i="15"/>
  <c r="C32" i="15"/>
  <c r="D32" i="15" s="1"/>
  <c r="B33" i="15"/>
  <c r="C33" i="15"/>
  <c r="B34" i="15"/>
  <c r="C34" i="15"/>
  <c r="B72" i="15"/>
  <c r="C72" i="15"/>
  <c r="B25" i="15"/>
  <c r="C25" i="15"/>
  <c r="D25" i="15" s="1"/>
  <c r="B177" i="15"/>
  <c r="C177" i="15"/>
  <c r="B178" i="15"/>
  <c r="C178" i="15"/>
  <c r="B39" i="15"/>
  <c r="C39" i="15"/>
  <c r="B40" i="15"/>
  <c r="C40" i="15"/>
  <c r="D40" i="15" s="1"/>
  <c r="B41" i="15"/>
  <c r="C41" i="15"/>
  <c r="B42" i="15"/>
  <c r="C42" i="15"/>
  <c r="B202" i="15"/>
  <c r="C202" i="15"/>
  <c r="B20" i="15"/>
  <c r="C20" i="15"/>
  <c r="D20" i="15" s="1"/>
  <c r="B45" i="15"/>
  <c r="C45" i="15"/>
  <c r="B57" i="15"/>
  <c r="C57" i="15"/>
  <c r="B14" i="15"/>
  <c r="C14" i="15"/>
  <c r="B102" i="15"/>
  <c r="C102" i="15"/>
  <c r="D102" i="15" s="1"/>
  <c r="B248" i="15"/>
  <c r="C248" i="15"/>
  <c r="B226" i="15"/>
  <c r="C226" i="15"/>
  <c r="B182" i="15"/>
  <c r="C182" i="15"/>
  <c r="B76" i="15"/>
  <c r="C76" i="15"/>
  <c r="D76" i="15" s="1"/>
  <c r="B55" i="15"/>
  <c r="C55" i="15"/>
  <c r="B54" i="15"/>
  <c r="C54" i="15"/>
  <c r="B208" i="15"/>
  <c r="C208" i="15"/>
  <c r="B11" i="15"/>
  <c r="C11" i="15"/>
  <c r="B74" i="15"/>
  <c r="C74" i="15"/>
  <c r="B22" i="15"/>
  <c r="C22" i="15"/>
  <c r="B38" i="15"/>
  <c r="C38" i="15"/>
  <c r="B60" i="15"/>
  <c r="C60" i="15"/>
  <c r="B93" i="15"/>
  <c r="C93" i="15"/>
  <c r="D93" i="15" s="1"/>
  <c r="B62" i="15"/>
  <c r="C62" i="15"/>
  <c r="B50" i="15"/>
  <c r="C50" i="15"/>
  <c r="B103" i="15"/>
  <c r="C103" i="15"/>
  <c r="B44" i="15"/>
  <c r="C44" i="15"/>
  <c r="B266" i="15"/>
  <c r="C266" i="15"/>
  <c r="B267" i="15"/>
  <c r="C267" i="15"/>
  <c r="B189" i="15"/>
  <c r="C189" i="15"/>
  <c r="D189" i="15" s="1"/>
  <c r="B69" i="15"/>
  <c r="C69" i="15"/>
  <c r="B4" i="15"/>
  <c r="C4" i="15"/>
  <c r="B65" i="15"/>
  <c r="C65" i="15"/>
  <c r="B47" i="15"/>
  <c r="C47" i="15"/>
  <c r="B205" i="15"/>
  <c r="C205" i="15"/>
  <c r="B13" i="15"/>
  <c r="C13" i="15"/>
  <c r="B238" i="15"/>
  <c r="C238" i="15"/>
  <c r="B241" i="15"/>
  <c r="C241" i="15"/>
  <c r="D241" i="15" s="1"/>
  <c r="B24" i="15"/>
  <c r="C24" i="15"/>
  <c r="B268" i="15"/>
  <c r="C268" i="15"/>
  <c r="B30" i="15"/>
  <c r="C30" i="15"/>
  <c r="B80" i="15"/>
  <c r="C80" i="15"/>
  <c r="D80" i="15" s="1"/>
  <c r="B115" i="15"/>
  <c r="C115" i="15"/>
  <c r="B82" i="15"/>
  <c r="C82" i="15"/>
  <c r="B83" i="15"/>
  <c r="C83" i="15"/>
  <c r="B84" i="15"/>
  <c r="C84" i="15"/>
  <c r="B85" i="15"/>
  <c r="C85" i="15"/>
  <c r="B35" i="15"/>
  <c r="C35" i="15"/>
  <c r="B87" i="15"/>
  <c r="C87" i="15"/>
  <c r="B88" i="15"/>
  <c r="C88" i="15"/>
  <c r="B144" i="15"/>
  <c r="C144" i="15"/>
  <c r="B183" i="15"/>
  <c r="C183" i="15"/>
  <c r="B147" i="15"/>
  <c r="C147" i="15"/>
  <c r="B165" i="15"/>
  <c r="C165" i="15"/>
  <c r="D165" i="15" s="1"/>
  <c r="B141" i="15"/>
  <c r="C141" i="15"/>
  <c r="B156" i="15"/>
  <c r="C156" i="15"/>
  <c r="B161" i="15"/>
  <c r="C161" i="15"/>
  <c r="B128" i="15"/>
  <c r="C128" i="15"/>
  <c r="B90" i="15"/>
  <c r="C90" i="15"/>
  <c r="D90" i="15" s="1"/>
  <c r="B98" i="15"/>
  <c r="C98" i="15"/>
  <c r="B9" i="15"/>
  <c r="C9" i="15"/>
  <c r="B113" i="15"/>
  <c r="C113" i="15"/>
  <c r="B195" i="15"/>
  <c r="C195" i="15"/>
  <c r="D195" i="15" s="1"/>
  <c r="B162" i="15"/>
  <c r="C162" i="15"/>
  <c r="B114" i="15"/>
  <c r="C114" i="15"/>
  <c r="B198" i="15"/>
  <c r="C198" i="15"/>
  <c r="B148" i="15"/>
  <c r="C148" i="15"/>
  <c r="B17" i="15"/>
  <c r="C17" i="15"/>
  <c r="B138" i="15"/>
  <c r="C138" i="15"/>
  <c r="B49" i="15"/>
  <c r="C49" i="15"/>
  <c r="D49" i="15" s="1"/>
  <c r="B166" i="15"/>
  <c r="C166" i="15"/>
  <c r="B188" i="15"/>
  <c r="C188" i="15"/>
  <c r="B146" i="15"/>
  <c r="C146" i="15"/>
  <c r="B149" i="15"/>
  <c r="C149" i="15"/>
  <c r="B170" i="15"/>
  <c r="C170" i="15"/>
  <c r="B107" i="15"/>
  <c r="C107" i="15"/>
  <c r="B163" i="15"/>
  <c r="C163" i="15"/>
  <c r="B150" i="15"/>
  <c r="C150" i="15"/>
  <c r="B139" i="15"/>
  <c r="C139" i="15"/>
  <c r="B140" i="15"/>
  <c r="C140" i="15"/>
  <c r="B143" i="15"/>
  <c r="C143" i="15"/>
  <c r="B173" i="15"/>
  <c r="C173" i="15"/>
  <c r="B155" i="15"/>
  <c r="C155" i="15"/>
  <c r="D155" i="15" s="1"/>
  <c r="B153" i="15"/>
  <c r="C153" i="15"/>
  <c r="B211" i="15"/>
  <c r="C211" i="15"/>
  <c r="B124" i="15"/>
  <c r="C124" i="15"/>
  <c r="D124" i="15" s="1"/>
  <c r="B125" i="15"/>
  <c r="C125" i="15"/>
  <c r="B206" i="15"/>
  <c r="C206" i="15"/>
  <c r="B127" i="15"/>
  <c r="C127" i="15"/>
  <c r="B27" i="15"/>
  <c r="C27" i="15"/>
  <c r="B26" i="15"/>
  <c r="C26" i="15"/>
  <c r="B217" i="15"/>
  <c r="C217" i="15"/>
  <c r="B258" i="15"/>
  <c r="C258" i="15"/>
  <c r="B242" i="15"/>
  <c r="C242" i="15"/>
  <c r="D242" i="15" s="1"/>
  <c r="B245" i="15"/>
  <c r="C245" i="15"/>
  <c r="B134" i="15"/>
  <c r="C134" i="15"/>
  <c r="B43" i="15"/>
  <c r="C43" i="15"/>
  <c r="B136" i="15"/>
  <c r="C136" i="15"/>
  <c r="B66" i="15"/>
  <c r="C66" i="15"/>
  <c r="B31" i="15"/>
  <c r="C31" i="15"/>
  <c r="B101" i="15"/>
  <c r="C101" i="15"/>
  <c r="B56" i="15"/>
  <c r="C56" i="15"/>
  <c r="B8" i="15"/>
  <c r="C8" i="15"/>
  <c r="B137" i="15"/>
  <c r="C137" i="15"/>
  <c r="B145" i="15"/>
  <c r="C145" i="15"/>
  <c r="B77" i="15"/>
  <c r="C77" i="15"/>
  <c r="B251" i="15"/>
  <c r="C251" i="15"/>
  <c r="B28" i="15"/>
  <c r="C28" i="15"/>
  <c r="B133" i="15"/>
  <c r="C133" i="15"/>
  <c r="B51" i="15"/>
  <c r="C51" i="15"/>
  <c r="D51" i="15" s="1"/>
  <c r="B29" i="15"/>
  <c r="C29" i="15"/>
  <c r="B203" i="15"/>
  <c r="C203" i="15"/>
  <c r="B151" i="15"/>
  <c r="C151" i="15"/>
  <c r="B152" i="15"/>
  <c r="C152" i="15"/>
  <c r="B110" i="15"/>
  <c r="C110" i="15"/>
  <c r="B223" i="15"/>
  <c r="C223" i="15"/>
  <c r="B234" i="15"/>
  <c r="C234" i="15"/>
  <c r="B92" i="15"/>
  <c r="C92" i="15"/>
  <c r="D92" i="15" s="1"/>
  <c r="B157" i="15"/>
  <c r="C157" i="15"/>
  <c r="B158" i="15"/>
  <c r="C158" i="15"/>
  <c r="B159" i="15"/>
  <c r="C159" i="15"/>
  <c r="B160" i="15"/>
  <c r="C160" i="15"/>
  <c r="B222" i="15"/>
  <c r="C222" i="15"/>
  <c r="B61" i="15"/>
  <c r="C61" i="15"/>
  <c r="B63" i="15"/>
  <c r="C63" i="15"/>
  <c r="B59" i="15"/>
  <c r="C59" i="15"/>
  <c r="B68" i="15"/>
  <c r="C68" i="15"/>
  <c r="B96" i="15"/>
  <c r="C96" i="15"/>
  <c r="B167" i="15"/>
  <c r="C167" i="15"/>
  <c r="B168" i="15"/>
  <c r="C168" i="15"/>
  <c r="D168" i="15" s="1"/>
  <c r="B169" i="15"/>
  <c r="C169" i="15"/>
  <c r="B142" i="15"/>
  <c r="C142" i="15"/>
  <c r="B171" i="15"/>
  <c r="C171" i="15"/>
  <c r="B172" i="15"/>
  <c r="C172" i="15"/>
  <c r="B106" i="15"/>
  <c r="C106" i="15"/>
  <c r="D106" i="15" s="1"/>
  <c r="B174" i="15"/>
  <c r="C174" i="15"/>
  <c r="B175" i="15"/>
  <c r="C175" i="15"/>
  <c r="B176" i="15"/>
  <c r="C176" i="15"/>
  <c r="D176" i="15" s="1"/>
  <c r="B120" i="15"/>
  <c r="C120" i="15"/>
  <c r="B119" i="15"/>
  <c r="C119" i="15"/>
  <c r="B196" i="15"/>
  <c r="C196" i="15"/>
  <c r="B180" i="15"/>
  <c r="C180" i="15"/>
  <c r="B181" i="15"/>
  <c r="C181" i="15"/>
  <c r="B260" i="15"/>
  <c r="C260" i="15"/>
  <c r="B111" i="15"/>
  <c r="C111" i="15"/>
  <c r="B184" i="15"/>
  <c r="C184" i="15"/>
  <c r="B185" i="15"/>
  <c r="C185" i="15"/>
  <c r="B186" i="15"/>
  <c r="C186" i="15"/>
  <c r="B187" i="15"/>
  <c r="C187" i="15"/>
  <c r="B53" i="15"/>
  <c r="C53" i="15"/>
  <c r="B97" i="15"/>
  <c r="C97" i="15"/>
  <c r="B190" i="15"/>
  <c r="C190" i="15"/>
  <c r="B191" i="15"/>
  <c r="C191" i="15"/>
  <c r="B192" i="15"/>
  <c r="C192" i="15"/>
  <c r="D192" i="15" s="1"/>
  <c r="B109" i="15"/>
  <c r="C109" i="15"/>
  <c r="B194" i="15"/>
  <c r="C194" i="15"/>
  <c r="B75" i="15"/>
  <c r="C75" i="15"/>
  <c r="B18" i="15"/>
  <c r="C18" i="15"/>
  <c r="B197" i="15"/>
  <c r="C197" i="15"/>
  <c r="B179" i="15"/>
  <c r="C179" i="15"/>
  <c r="B199" i="15"/>
  <c r="C199" i="15"/>
  <c r="B79" i="15"/>
  <c r="C79" i="15"/>
  <c r="B201" i="15"/>
  <c r="C201" i="15"/>
  <c r="B214" i="15"/>
  <c r="C214" i="15"/>
  <c r="B116" i="15"/>
  <c r="C116" i="15"/>
  <c r="B118" i="15"/>
  <c r="C118" i="15"/>
  <c r="B204" i="15"/>
  <c r="C204" i="15"/>
  <c r="B70" i="15"/>
  <c r="C70" i="15"/>
  <c r="B104" i="15"/>
  <c r="C104" i="15"/>
  <c r="B129" i="15"/>
  <c r="C129" i="15"/>
  <c r="B19" i="15"/>
  <c r="C19" i="15"/>
  <c r="B37" i="15"/>
  <c r="C37" i="15"/>
  <c r="B36" i="15"/>
  <c r="C36" i="15"/>
  <c r="B212" i="15"/>
  <c r="C212" i="15"/>
  <c r="B213" i="15"/>
  <c r="C213" i="15"/>
  <c r="B210" i="15"/>
  <c r="C210" i="15"/>
  <c r="B215" i="15"/>
  <c r="C215" i="15"/>
  <c r="B216" i="15"/>
  <c r="C216" i="15"/>
  <c r="B86" i="15"/>
  <c r="C86" i="15"/>
  <c r="B218" i="15"/>
  <c r="C218" i="15"/>
  <c r="B229" i="15"/>
  <c r="C229" i="15"/>
  <c r="B233" i="15"/>
  <c r="C233" i="15"/>
  <c r="B221" i="15"/>
  <c r="C221" i="15"/>
  <c r="B135" i="15"/>
  <c r="C135" i="15"/>
  <c r="B193" i="15"/>
  <c r="C193" i="15"/>
  <c r="B270" i="15"/>
  <c r="C270" i="15"/>
  <c r="B271" i="15"/>
  <c r="C271" i="15"/>
  <c r="B46" i="15"/>
  <c r="C46" i="15"/>
  <c r="B227" i="15"/>
  <c r="C227" i="15"/>
  <c r="B64" i="15"/>
  <c r="C64" i="15"/>
  <c r="D64" i="15" s="1"/>
  <c r="B105" i="15"/>
  <c r="C105" i="15"/>
  <c r="B230" i="15"/>
  <c r="C230" i="15"/>
  <c r="B231" i="15"/>
  <c r="C231" i="15"/>
  <c r="B232" i="15"/>
  <c r="C232" i="15"/>
  <c r="B228" i="15"/>
  <c r="C228" i="15"/>
  <c r="B99" i="15"/>
  <c r="C99" i="15"/>
  <c r="B235" i="15"/>
  <c r="C235" i="15"/>
  <c r="B236" i="15"/>
  <c r="C236" i="15"/>
  <c r="B237" i="15"/>
  <c r="C237" i="15"/>
  <c r="B122" i="15"/>
  <c r="C122" i="15"/>
  <c r="B239" i="15"/>
  <c r="C239" i="15"/>
  <c r="B240" i="15"/>
  <c r="C240" i="15"/>
  <c r="B112" i="15"/>
  <c r="C112" i="15"/>
  <c r="B48" i="15"/>
  <c r="C48" i="15"/>
  <c r="B243" i="15"/>
  <c r="C243" i="15"/>
  <c r="B244" i="15"/>
  <c r="C244" i="15"/>
  <c r="B100" i="15"/>
  <c r="C100" i="15"/>
  <c r="B219" i="15"/>
  <c r="C219" i="15"/>
  <c r="B247" i="15"/>
  <c r="C247" i="15"/>
  <c r="B81" i="15"/>
  <c r="C81" i="15"/>
  <c r="B249" i="15"/>
  <c r="C249" i="15"/>
  <c r="B250" i="15"/>
  <c r="C250" i="15"/>
  <c r="B73" i="15"/>
  <c r="C73" i="15"/>
  <c r="B252" i="15"/>
  <c r="C252" i="15"/>
  <c r="B253" i="15"/>
  <c r="C253" i="15"/>
  <c r="B254" i="15"/>
  <c r="C254" i="15"/>
  <c r="B255" i="15"/>
  <c r="C255" i="15"/>
  <c r="B256" i="15"/>
  <c r="C256" i="15"/>
  <c r="B89" i="15"/>
  <c r="C89" i="15"/>
  <c r="B78" i="15"/>
  <c r="C78" i="15"/>
  <c r="B259" i="15"/>
  <c r="C259" i="15"/>
  <c r="B131" i="15"/>
  <c r="C131" i="15"/>
  <c r="B261" i="15"/>
  <c r="C261" i="15"/>
  <c r="B130" i="15"/>
  <c r="C130" i="15"/>
  <c r="B263" i="15"/>
  <c r="C263" i="15"/>
  <c r="B264" i="15"/>
  <c r="C264" i="15"/>
  <c r="B108" i="15"/>
  <c r="C108" i="15"/>
  <c r="B121" i="15"/>
  <c r="C121" i="15"/>
  <c r="B220" i="15"/>
  <c r="C220" i="15"/>
  <c r="B123" i="15"/>
  <c r="C123" i="15"/>
  <c r="B269" i="15"/>
  <c r="C269" i="15"/>
  <c r="D269" i="15" s="1"/>
  <c r="B3" i="15"/>
  <c r="C3" i="15"/>
  <c r="B91" i="15"/>
  <c r="C91" i="15"/>
  <c r="B246" i="15"/>
  <c r="C246" i="15"/>
  <c r="D132" i="15"/>
  <c r="D82" i="15"/>
  <c r="D272" i="15"/>
  <c r="D115" i="15"/>
  <c r="D209" i="15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D23" i="13" s="1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B69" i="13"/>
  <c r="C69" i="13"/>
  <c r="B70" i="13"/>
  <c r="C70" i="13"/>
  <c r="B71" i="13"/>
  <c r="C71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B78" i="13"/>
  <c r="C78" i="13"/>
  <c r="B79" i="13"/>
  <c r="C79" i="13"/>
  <c r="B80" i="13"/>
  <c r="C80" i="13"/>
  <c r="B81" i="13"/>
  <c r="C81" i="13"/>
  <c r="B82" i="13"/>
  <c r="C82" i="13"/>
  <c r="B83" i="13"/>
  <c r="C83" i="13"/>
  <c r="B84" i="13"/>
  <c r="C84" i="13"/>
  <c r="B85" i="13"/>
  <c r="C85" i="13"/>
  <c r="B86" i="13"/>
  <c r="C86" i="13"/>
  <c r="B87" i="13"/>
  <c r="C87" i="13"/>
  <c r="B88" i="13"/>
  <c r="C88" i="13"/>
  <c r="B89" i="13"/>
  <c r="C89" i="13"/>
  <c r="B90" i="13"/>
  <c r="C90" i="13"/>
  <c r="B91" i="13"/>
  <c r="C91" i="13"/>
  <c r="B92" i="13"/>
  <c r="C92" i="13"/>
  <c r="B93" i="13"/>
  <c r="C93" i="13"/>
  <c r="B94" i="13"/>
  <c r="C94" i="13"/>
  <c r="B95" i="13"/>
  <c r="C95" i="13"/>
  <c r="B96" i="13"/>
  <c r="C96" i="13"/>
  <c r="B97" i="13"/>
  <c r="C97" i="13"/>
  <c r="B98" i="13"/>
  <c r="C98" i="13"/>
  <c r="B99" i="13"/>
  <c r="C99" i="13"/>
  <c r="B100" i="13"/>
  <c r="C100" i="13"/>
  <c r="B101" i="13"/>
  <c r="C101" i="13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C109" i="13"/>
  <c r="B110" i="13"/>
  <c r="C110" i="13"/>
  <c r="B111" i="13"/>
  <c r="C111" i="13"/>
  <c r="B112" i="13"/>
  <c r="C112" i="13"/>
  <c r="B113" i="13"/>
  <c r="C113" i="13"/>
  <c r="B114" i="13"/>
  <c r="C114" i="13"/>
  <c r="B115" i="13"/>
  <c r="C115" i="13"/>
  <c r="B116" i="13"/>
  <c r="C116" i="13"/>
  <c r="B117" i="13"/>
  <c r="C117" i="13"/>
  <c r="B118" i="13"/>
  <c r="C118" i="13"/>
  <c r="B119" i="13"/>
  <c r="C119" i="13"/>
  <c r="B120" i="13"/>
  <c r="C120" i="13"/>
  <c r="B121" i="13"/>
  <c r="C121" i="13"/>
  <c r="B122" i="13"/>
  <c r="C122" i="13"/>
  <c r="B123" i="13"/>
  <c r="C123" i="13"/>
  <c r="B124" i="13"/>
  <c r="C124" i="13"/>
  <c r="B125" i="13"/>
  <c r="C125" i="13"/>
  <c r="B126" i="13"/>
  <c r="C126" i="13"/>
  <c r="B127" i="13"/>
  <c r="C127" i="13"/>
  <c r="B128" i="13"/>
  <c r="C128" i="13"/>
  <c r="B129" i="13"/>
  <c r="C129" i="13"/>
  <c r="B130" i="13"/>
  <c r="C130" i="13"/>
  <c r="B131" i="13"/>
  <c r="C131" i="13"/>
  <c r="B132" i="13"/>
  <c r="C132" i="13"/>
  <c r="B133" i="13"/>
  <c r="C133" i="13"/>
  <c r="B134" i="13"/>
  <c r="C134" i="13"/>
  <c r="B135" i="13"/>
  <c r="C135" i="13"/>
  <c r="B136" i="13"/>
  <c r="C136" i="13"/>
  <c r="B137" i="13"/>
  <c r="C137" i="13"/>
  <c r="B138" i="13"/>
  <c r="C138" i="13"/>
  <c r="B139" i="13"/>
  <c r="C139" i="13"/>
  <c r="B140" i="13"/>
  <c r="C140" i="13"/>
  <c r="B141" i="13"/>
  <c r="C141" i="13"/>
  <c r="B142" i="13"/>
  <c r="C142" i="13"/>
  <c r="B143" i="13"/>
  <c r="C143" i="13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C157" i="13"/>
  <c r="B158" i="13"/>
  <c r="C158" i="13"/>
  <c r="B159" i="13"/>
  <c r="C159" i="13"/>
  <c r="B160" i="13"/>
  <c r="C160" i="13"/>
  <c r="B161" i="13"/>
  <c r="C161" i="13"/>
  <c r="B162" i="13"/>
  <c r="C162" i="13"/>
  <c r="B163" i="13"/>
  <c r="C163" i="13"/>
  <c r="E163" i="13" s="1"/>
  <c r="B164" i="13"/>
  <c r="C164" i="13"/>
  <c r="B165" i="13"/>
  <c r="C165" i="13"/>
  <c r="B166" i="13"/>
  <c r="C166" i="13"/>
  <c r="B167" i="13"/>
  <c r="C167" i="13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B194" i="13"/>
  <c r="C194" i="13"/>
  <c r="B195" i="13"/>
  <c r="C195" i="13"/>
  <c r="B196" i="13"/>
  <c r="C196" i="13"/>
  <c r="B197" i="13"/>
  <c r="C197" i="13"/>
  <c r="B198" i="13"/>
  <c r="C198" i="13"/>
  <c r="B199" i="13"/>
  <c r="C199" i="13"/>
  <c r="B200" i="13"/>
  <c r="C200" i="13"/>
  <c r="B201" i="13"/>
  <c r="C201" i="13"/>
  <c r="B202" i="13"/>
  <c r="C202" i="13"/>
  <c r="B203" i="13"/>
  <c r="C203" i="13"/>
  <c r="B204" i="13"/>
  <c r="C204" i="13"/>
  <c r="B205" i="13"/>
  <c r="C205" i="13"/>
  <c r="B206" i="13"/>
  <c r="C206" i="13"/>
  <c r="B207" i="13"/>
  <c r="C207" i="13"/>
  <c r="B208" i="13"/>
  <c r="C208" i="13"/>
  <c r="B209" i="13"/>
  <c r="C209" i="13"/>
  <c r="B210" i="13"/>
  <c r="C210" i="13"/>
  <c r="B211" i="13"/>
  <c r="C211" i="13"/>
  <c r="B212" i="13"/>
  <c r="C212" i="13"/>
  <c r="B213" i="13"/>
  <c r="C213" i="13"/>
  <c r="B214" i="13"/>
  <c r="C214" i="13"/>
  <c r="B215" i="13"/>
  <c r="C215" i="13"/>
  <c r="B216" i="13"/>
  <c r="C216" i="13"/>
  <c r="B217" i="13"/>
  <c r="C217" i="13"/>
  <c r="B218" i="13"/>
  <c r="C218" i="13"/>
  <c r="B219" i="13"/>
  <c r="C219" i="13"/>
  <c r="B220" i="13"/>
  <c r="C220" i="13"/>
  <c r="B221" i="13"/>
  <c r="C221" i="13"/>
  <c r="B222" i="13"/>
  <c r="C222" i="13"/>
  <c r="B223" i="13"/>
  <c r="C223" i="13"/>
  <c r="B224" i="13"/>
  <c r="C224" i="13"/>
  <c r="B225" i="13"/>
  <c r="C225" i="13"/>
  <c r="B226" i="13"/>
  <c r="C226" i="13"/>
  <c r="B227" i="13"/>
  <c r="C227" i="13"/>
  <c r="B228" i="13"/>
  <c r="C228" i="13"/>
  <c r="B229" i="13"/>
  <c r="C229" i="13"/>
  <c r="B230" i="13"/>
  <c r="C230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C237" i="13"/>
  <c r="B238" i="13"/>
  <c r="C238" i="13"/>
  <c r="B239" i="13"/>
  <c r="C239" i="13"/>
  <c r="B240" i="13"/>
  <c r="C240" i="13"/>
  <c r="B241" i="13"/>
  <c r="C241" i="13"/>
  <c r="B242" i="13"/>
  <c r="C242" i="13"/>
  <c r="B243" i="13"/>
  <c r="C243" i="13"/>
  <c r="B244" i="13"/>
  <c r="C244" i="13"/>
  <c r="B245" i="13"/>
  <c r="C245" i="13"/>
  <c r="B246" i="13"/>
  <c r="C246" i="13"/>
  <c r="B247" i="13"/>
  <c r="C247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B254" i="13"/>
  <c r="C254" i="13"/>
  <c r="B255" i="13"/>
  <c r="C255" i="13"/>
  <c r="B256" i="13"/>
  <c r="C256" i="13"/>
  <c r="B257" i="13"/>
  <c r="C257" i="13"/>
  <c r="B258" i="13"/>
  <c r="C258" i="13"/>
  <c r="B259" i="13"/>
  <c r="C259" i="13"/>
  <c r="B260" i="13"/>
  <c r="C260" i="13"/>
  <c r="B261" i="13"/>
  <c r="C261" i="13"/>
  <c r="B262" i="13"/>
  <c r="C262" i="13"/>
  <c r="B263" i="13"/>
  <c r="C263" i="13"/>
  <c r="B264" i="13"/>
  <c r="C264" i="13"/>
  <c r="B265" i="13"/>
  <c r="C265" i="13"/>
  <c r="B266" i="13"/>
  <c r="C266" i="13"/>
  <c r="B267" i="13"/>
  <c r="C267" i="13"/>
  <c r="B268" i="13"/>
  <c r="C268" i="13"/>
  <c r="B269" i="13"/>
  <c r="C269" i="13"/>
  <c r="B270" i="13"/>
  <c r="C270" i="13"/>
  <c r="B271" i="13"/>
  <c r="C271" i="13"/>
  <c r="C3" i="13"/>
  <c r="B3" i="13"/>
  <c r="D37" i="15" l="1"/>
  <c r="D194" i="15"/>
  <c r="D137" i="15"/>
  <c r="D54" i="15"/>
  <c r="D57" i="15"/>
  <c r="D246" i="15"/>
  <c r="D123" i="15"/>
  <c r="D264" i="15"/>
  <c r="D131" i="15"/>
  <c r="D256" i="15"/>
  <c r="D252" i="15"/>
  <c r="D81" i="15"/>
  <c r="D244" i="15"/>
  <c r="D240" i="15"/>
  <c r="D236" i="15"/>
  <c r="D232" i="15"/>
  <c r="D270" i="15"/>
  <c r="D233" i="15"/>
  <c r="D216" i="15"/>
  <c r="D212" i="15"/>
  <c r="D129" i="15"/>
  <c r="D118" i="15"/>
  <c r="D79" i="15"/>
  <c r="D18" i="15"/>
  <c r="D53" i="15"/>
  <c r="D184" i="15"/>
  <c r="D180" i="15"/>
  <c r="D172" i="15"/>
  <c r="D59" i="15"/>
  <c r="D160" i="15"/>
  <c r="D152" i="15"/>
  <c r="D77" i="15"/>
  <c r="D56" i="15"/>
  <c r="D136" i="15"/>
  <c r="D27" i="15"/>
  <c r="D173" i="15"/>
  <c r="D150" i="15"/>
  <c r="D149" i="15"/>
  <c r="D198" i="15"/>
  <c r="D113" i="15"/>
  <c r="D128" i="15"/>
  <c r="D88" i="15"/>
  <c r="D84" i="15"/>
  <c r="D47" i="15"/>
  <c r="D103" i="15"/>
  <c r="D60" i="15"/>
  <c r="D11" i="15"/>
  <c r="D23" i="15"/>
  <c r="D207" i="15"/>
  <c r="D3" i="15"/>
  <c r="D78" i="15"/>
  <c r="D219" i="15"/>
  <c r="D230" i="15"/>
  <c r="D46" i="15"/>
  <c r="D70" i="15"/>
  <c r="D190" i="15"/>
  <c r="D142" i="15"/>
  <c r="D96" i="15"/>
  <c r="D61" i="15"/>
  <c r="D31" i="15"/>
  <c r="D153" i="15"/>
  <c r="D140" i="15"/>
  <c r="D162" i="15"/>
  <c r="D98" i="15"/>
  <c r="D268" i="15"/>
  <c r="D13" i="15"/>
  <c r="D62" i="15"/>
  <c r="D226" i="15"/>
  <c r="D34" i="15"/>
  <c r="D164" i="15"/>
  <c r="D257" i="15"/>
  <c r="D108" i="15"/>
  <c r="D261" i="15"/>
  <c r="D89" i="15"/>
  <c r="D253" i="15"/>
  <c r="D249" i="15"/>
  <c r="D100" i="15"/>
  <c r="D112" i="15"/>
  <c r="D237" i="15"/>
  <c r="D228" i="15"/>
  <c r="D105" i="15"/>
  <c r="D271" i="15"/>
  <c r="D221" i="15"/>
  <c r="D86" i="15"/>
  <c r="D213" i="15"/>
  <c r="D19" i="15"/>
  <c r="D204" i="15"/>
  <c r="D201" i="15"/>
  <c r="D197" i="15"/>
  <c r="D109" i="15"/>
  <c r="D97" i="15"/>
  <c r="D185" i="15"/>
  <c r="D181" i="15"/>
  <c r="D120" i="15"/>
  <c r="D169" i="15"/>
  <c r="D68" i="15"/>
  <c r="D222" i="15"/>
  <c r="D157" i="15"/>
  <c r="D110" i="15"/>
  <c r="D29" i="15"/>
  <c r="D251" i="15"/>
  <c r="D8" i="15"/>
  <c r="D66" i="15"/>
  <c r="D245" i="15"/>
  <c r="D26" i="15"/>
  <c r="D125" i="15"/>
  <c r="D139" i="15"/>
  <c r="D170" i="15"/>
  <c r="D166" i="15"/>
  <c r="D148" i="15"/>
  <c r="D141" i="15"/>
  <c r="D144" i="15"/>
  <c r="D85" i="15"/>
  <c r="D24" i="15"/>
  <c r="D205" i="15"/>
  <c r="D69" i="15"/>
  <c r="D44" i="15"/>
  <c r="D74" i="15"/>
  <c r="D55" i="15"/>
  <c r="D248" i="15"/>
  <c r="D45" i="15"/>
  <c r="D41" i="15"/>
  <c r="D177" i="15"/>
  <c r="D33" i="15"/>
  <c r="D117" i="15"/>
  <c r="D71" i="15"/>
  <c r="D21" i="15"/>
  <c r="D67" i="15"/>
  <c r="D262" i="15"/>
  <c r="D5" i="15"/>
  <c r="E269" i="13"/>
  <c r="D269" i="13"/>
  <c r="D265" i="13"/>
  <c r="E265" i="13"/>
  <c r="E261" i="13"/>
  <c r="D261" i="13"/>
  <c r="D257" i="13"/>
  <c r="E257" i="13"/>
  <c r="E253" i="13"/>
  <c r="D253" i="13"/>
  <c r="D249" i="13"/>
  <c r="E249" i="13"/>
  <c r="E245" i="13"/>
  <c r="D245" i="13"/>
  <c r="D241" i="13"/>
  <c r="E241" i="13"/>
  <c r="E237" i="13"/>
  <c r="D237" i="13"/>
  <c r="D233" i="13"/>
  <c r="E233" i="13"/>
  <c r="E229" i="13"/>
  <c r="D229" i="13"/>
  <c r="D225" i="13"/>
  <c r="E225" i="13"/>
  <c r="E221" i="13"/>
  <c r="D221" i="13"/>
  <c r="D217" i="13"/>
  <c r="E217" i="13"/>
  <c r="E213" i="13"/>
  <c r="D213" i="13"/>
  <c r="D209" i="13"/>
  <c r="E209" i="13"/>
  <c r="E205" i="13"/>
  <c r="D205" i="13"/>
  <c r="D201" i="13"/>
  <c r="E201" i="13"/>
  <c r="E197" i="13"/>
  <c r="D197" i="13"/>
  <c r="D193" i="13"/>
  <c r="E193" i="13"/>
  <c r="E189" i="13"/>
  <c r="D189" i="13"/>
  <c r="D185" i="13"/>
  <c r="E185" i="13"/>
  <c r="E181" i="13"/>
  <c r="D181" i="13"/>
  <c r="D177" i="13"/>
  <c r="E177" i="13"/>
  <c r="E173" i="13"/>
  <c r="D173" i="13"/>
  <c r="D169" i="13"/>
  <c r="E169" i="13"/>
  <c r="E165" i="13"/>
  <c r="D165" i="13"/>
  <c r="E161" i="13"/>
  <c r="D161" i="13"/>
  <c r="E157" i="13"/>
  <c r="D157" i="13"/>
  <c r="E153" i="13"/>
  <c r="D153" i="13"/>
  <c r="E149" i="13"/>
  <c r="D149" i="13"/>
  <c r="E145" i="13"/>
  <c r="D145" i="13"/>
  <c r="E141" i="13"/>
  <c r="D141" i="13"/>
  <c r="E137" i="13"/>
  <c r="D137" i="13"/>
  <c r="E133" i="13"/>
  <c r="D133" i="13"/>
  <c r="E129" i="13"/>
  <c r="D129" i="13"/>
  <c r="E125" i="13"/>
  <c r="D125" i="13"/>
  <c r="E121" i="13"/>
  <c r="D121" i="13"/>
  <c r="E117" i="13"/>
  <c r="D117" i="13"/>
  <c r="E113" i="13"/>
  <c r="D113" i="13"/>
  <c r="E109" i="13"/>
  <c r="D109" i="13"/>
  <c r="E105" i="13"/>
  <c r="D105" i="13"/>
  <c r="E101" i="13"/>
  <c r="D101" i="13"/>
  <c r="E97" i="13"/>
  <c r="D97" i="13"/>
  <c r="E93" i="13"/>
  <c r="D93" i="13"/>
  <c r="E89" i="13"/>
  <c r="D89" i="13"/>
  <c r="E85" i="13"/>
  <c r="D85" i="13"/>
  <c r="E81" i="13"/>
  <c r="D81" i="13"/>
  <c r="E77" i="13"/>
  <c r="D77" i="13"/>
  <c r="E73" i="13"/>
  <c r="D73" i="13"/>
  <c r="E69" i="13"/>
  <c r="D69" i="13"/>
  <c r="E65" i="13"/>
  <c r="D65" i="13"/>
  <c r="E61" i="13"/>
  <c r="D61" i="13"/>
  <c r="E57" i="13"/>
  <c r="D57" i="13"/>
  <c r="E53" i="13"/>
  <c r="D53" i="13"/>
  <c r="E49" i="13"/>
  <c r="D49" i="13"/>
  <c r="E45" i="13"/>
  <c r="D45" i="13"/>
  <c r="E41" i="13"/>
  <c r="D41" i="13"/>
  <c r="E37" i="13"/>
  <c r="D37" i="13"/>
  <c r="E33" i="13"/>
  <c r="D33" i="13"/>
  <c r="E29" i="13"/>
  <c r="D29" i="13"/>
  <c r="E25" i="13"/>
  <c r="D25" i="13"/>
  <c r="E21" i="13"/>
  <c r="D21" i="13"/>
  <c r="E17" i="13"/>
  <c r="D17" i="13"/>
  <c r="E13" i="13"/>
  <c r="D13" i="13"/>
  <c r="E9" i="13"/>
  <c r="D9" i="13"/>
  <c r="E5" i="13"/>
  <c r="D5" i="13"/>
  <c r="M29" i="13"/>
  <c r="M30" i="13"/>
  <c r="D3" i="13"/>
  <c r="M25" i="13"/>
  <c r="M33" i="13"/>
  <c r="E3" i="13"/>
  <c r="M26" i="13"/>
  <c r="M34" i="13"/>
  <c r="M23" i="13"/>
  <c r="M24" i="13"/>
  <c r="M27" i="13"/>
  <c r="M31" i="13"/>
  <c r="M32" i="13"/>
  <c r="M28" i="13"/>
  <c r="M22" i="13"/>
  <c r="D271" i="13"/>
  <c r="E271" i="13"/>
  <c r="D267" i="13"/>
  <c r="E267" i="13"/>
  <c r="D263" i="13"/>
  <c r="E263" i="13"/>
  <c r="E259" i="13"/>
  <c r="D259" i="13"/>
  <c r="D255" i="13"/>
  <c r="E255" i="13"/>
  <c r="D251" i="13"/>
  <c r="E251" i="13"/>
  <c r="D247" i="13"/>
  <c r="E247" i="13"/>
  <c r="D243" i="13"/>
  <c r="E243" i="13"/>
  <c r="D239" i="13"/>
  <c r="E239" i="13"/>
  <c r="D235" i="13"/>
  <c r="E235" i="13"/>
  <c r="D231" i="13"/>
  <c r="E231" i="13"/>
  <c r="E227" i="13"/>
  <c r="D227" i="13"/>
  <c r="D223" i="13"/>
  <c r="E223" i="13"/>
  <c r="D219" i="13"/>
  <c r="E219" i="13"/>
  <c r="D215" i="13"/>
  <c r="E215" i="13"/>
  <c r="D211" i="13"/>
  <c r="E211" i="13"/>
  <c r="D207" i="13"/>
  <c r="E207" i="13"/>
  <c r="D203" i="13"/>
  <c r="E203" i="13"/>
  <c r="D199" i="13"/>
  <c r="E199" i="13"/>
  <c r="D195" i="13"/>
  <c r="E195" i="13"/>
  <c r="D191" i="13"/>
  <c r="E191" i="13"/>
  <c r="D187" i="13"/>
  <c r="E187" i="13"/>
  <c r="D183" i="13"/>
  <c r="E183" i="13"/>
  <c r="E179" i="13"/>
  <c r="D179" i="13"/>
  <c r="D175" i="13"/>
  <c r="E175" i="13"/>
  <c r="D171" i="13"/>
  <c r="E171" i="13"/>
  <c r="D167" i="13"/>
  <c r="E167" i="13"/>
  <c r="D159" i="13"/>
  <c r="E159" i="13"/>
  <c r="D155" i="13"/>
  <c r="E155" i="13"/>
  <c r="D151" i="13"/>
  <c r="E151" i="13"/>
  <c r="D147" i="13"/>
  <c r="E147" i="13"/>
  <c r="D143" i="13"/>
  <c r="E143" i="13"/>
  <c r="D139" i="13"/>
  <c r="E139" i="13"/>
  <c r="D135" i="13"/>
  <c r="E135" i="13"/>
  <c r="D131" i="13"/>
  <c r="E131" i="13"/>
  <c r="D127" i="13"/>
  <c r="E127" i="13"/>
  <c r="D123" i="13"/>
  <c r="E123" i="13"/>
  <c r="D119" i="13"/>
  <c r="E119" i="13"/>
  <c r="D115" i="13"/>
  <c r="E115" i="13"/>
  <c r="D111" i="13"/>
  <c r="E111" i="13"/>
  <c r="D107" i="13"/>
  <c r="E107" i="13"/>
  <c r="D103" i="13"/>
  <c r="E103" i="13"/>
  <c r="D99" i="13"/>
  <c r="E99" i="13"/>
  <c r="D95" i="13"/>
  <c r="E95" i="13"/>
  <c r="D91" i="13"/>
  <c r="E91" i="13"/>
  <c r="D87" i="13"/>
  <c r="E87" i="13"/>
  <c r="D83" i="13"/>
  <c r="E83" i="13"/>
  <c r="D79" i="13"/>
  <c r="E79" i="13"/>
  <c r="D75" i="13"/>
  <c r="E75" i="13"/>
  <c r="D71" i="13"/>
  <c r="E71" i="13"/>
  <c r="D67" i="13"/>
  <c r="E67" i="13"/>
  <c r="D63" i="13"/>
  <c r="E63" i="13"/>
  <c r="D59" i="13"/>
  <c r="E59" i="13"/>
  <c r="D55" i="13"/>
  <c r="E55" i="13"/>
  <c r="D51" i="13"/>
  <c r="E51" i="13"/>
  <c r="D47" i="13"/>
  <c r="E47" i="13"/>
  <c r="D43" i="13"/>
  <c r="E43" i="13"/>
  <c r="D39" i="13"/>
  <c r="E39" i="13"/>
  <c r="D35" i="13"/>
  <c r="E35" i="13"/>
  <c r="D31" i="13"/>
  <c r="E31" i="13"/>
  <c r="D27" i="13"/>
  <c r="E27" i="13"/>
  <c r="D19" i="13"/>
  <c r="E19" i="13"/>
  <c r="D15" i="13"/>
  <c r="E15" i="13"/>
  <c r="D11" i="13"/>
  <c r="E11" i="13"/>
  <c r="D7" i="13"/>
  <c r="E7" i="13"/>
  <c r="D268" i="13"/>
  <c r="E268" i="13"/>
  <c r="D264" i="13"/>
  <c r="E264" i="13"/>
  <c r="D260" i="13"/>
  <c r="E260" i="13"/>
  <c r="D256" i="13"/>
  <c r="E256" i="13"/>
  <c r="D252" i="13"/>
  <c r="E252" i="13"/>
  <c r="D248" i="13"/>
  <c r="E248" i="13"/>
  <c r="D244" i="13"/>
  <c r="E244" i="13"/>
  <c r="D240" i="13"/>
  <c r="E240" i="13"/>
  <c r="D236" i="13"/>
  <c r="E236" i="13"/>
  <c r="D232" i="13"/>
  <c r="E232" i="13"/>
  <c r="D228" i="13"/>
  <c r="E228" i="13"/>
  <c r="D224" i="13"/>
  <c r="E224" i="13"/>
  <c r="D220" i="13"/>
  <c r="E220" i="13"/>
  <c r="D216" i="13"/>
  <c r="E216" i="13"/>
  <c r="D212" i="13"/>
  <c r="E212" i="13"/>
  <c r="D208" i="13"/>
  <c r="E208" i="13"/>
  <c r="D204" i="13"/>
  <c r="E204" i="13"/>
  <c r="D200" i="13"/>
  <c r="E200" i="13"/>
  <c r="D196" i="13"/>
  <c r="E196" i="13"/>
  <c r="D192" i="13"/>
  <c r="E192" i="13"/>
  <c r="D188" i="13"/>
  <c r="E188" i="13"/>
  <c r="D184" i="13"/>
  <c r="E184" i="13"/>
  <c r="D180" i="13"/>
  <c r="E180" i="13"/>
  <c r="D176" i="13"/>
  <c r="E176" i="13"/>
  <c r="D172" i="13"/>
  <c r="E172" i="13"/>
  <c r="D168" i="13"/>
  <c r="E168" i="13"/>
  <c r="D164" i="13"/>
  <c r="E164" i="13"/>
  <c r="D160" i="13"/>
  <c r="E160" i="13"/>
  <c r="D156" i="13"/>
  <c r="E156" i="13"/>
  <c r="D152" i="13"/>
  <c r="E152" i="13"/>
  <c r="D148" i="13"/>
  <c r="E148" i="13"/>
  <c r="D144" i="13"/>
  <c r="E144" i="13"/>
  <c r="D140" i="13"/>
  <c r="E140" i="13"/>
  <c r="D136" i="13"/>
  <c r="E136" i="13"/>
  <c r="D132" i="13"/>
  <c r="E132" i="13"/>
  <c r="D128" i="13"/>
  <c r="E128" i="13"/>
  <c r="D124" i="13"/>
  <c r="E124" i="13"/>
  <c r="D120" i="13"/>
  <c r="E120" i="13"/>
  <c r="D116" i="13"/>
  <c r="E116" i="13"/>
  <c r="D112" i="13"/>
  <c r="E112" i="13"/>
  <c r="D108" i="13"/>
  <c r="E108" i="13"/>
  <c r="D104" i="13"/>
  <c r="E104" i="13"/>
  <c r="D100" i="13"/>
  <c r="E100" i="13"/>
  <c r="D96" i="13"/>
  <c r="E96" i="13"/>
  <c r="D92" i="13"/>
  <c r="E92" i="13"/>
  <c r="D88" i="13"/>
  <c r="E88" i="13"/>
  <c r="D84" i="13"/>
  <c r="E84" i="13"/>
  <c r="D80" i="13"/>
  <c r="E80" i="13"/>
  <c r="D76" i="13"/>
  <c r="E76" i="13"/>
  <c r="D72" i="13"/>
  <c r="E72" i="13"/>
  <c r="D68" i="13"/>
  <c r="E68" i="13"/>
  <c r="D64" i="13"/>
  <c r="E64" i="13"/>
  <c r="D60" i="13"/>
  <c r="E60" i="13"/>
  <c r="D56" i="13"/>
  <c r="E56" i="13"/>
  <c r="D52" i="13"/>
  <c r="E52" i="13"/>
  <c r="D48" i="13"/>
  <c r="E48" i="13"/>
  <c r="D44" i="13"/>
  <c r="E44" i="13"/>
  <c r="D40" i="13"/>
  <c r="E40" i="13"/>
  <c r="D36" i="13"/>
  <c r="E36" i="13"/>
  <c r="D32" i="13"/>
  <c r="E32" i="13"/>
  <c r="D28" i="13"/>
  <c r="E28" i="13"/>
  <c r="D24" i="13"/>
  <c r="E24" i="13"/>
  <c r="E20" i="13"/>
  <c r="D20" i="13"/>
  <c r="D16" i="13"/>
  <c r="E16" i="13"/>
  <c r="E12" i="13"/>
  <c r="D12" i="13"/>
  <c r="D8" i="13"/>
  <c r="E8" i="13"/>
  <c r="E4" i="13"/>
  <c r="D4" i="13"/>
  <c r="E270" i="13"/>
  <c r="D270" i="13"/>
  <c r="E266" i="13"/>
  <c r="D266" i="13"/>
  <c r="E262" i="13"/>
  <c r="D262" i="13"/>
  <c r="E258" i="13"/>
  <c r="D258" i="13"/>
  <c r="E254" i="13"/>
  <c r="D254" i="13"/>
  <c r="E250" i="13"/>
  <c r="D250" i="13"/>
  <c r="E246" i="13"/>
  <c r="D246" i="13"/>
  <c r="E242" i="13"/>
  <c r="D242" i="13"/>
  <c r="E238" i="13"/>
  <c r="D238" i="13"/>
  <c r="E234" i="13"/>
  <c r="D234" i="13"/>
  <c r="E230" i="13"/>
  <c r="D230" i="13"/>
  <c r="E226" i="13"/>
  <c r="D226" i="13"/>
  <c r="E222" i="13"/>
  <c r="D222" i="13"/>
  <c r="E218" i="13"/>
  <c r="D218" i="13"/>
  <c r="E214" i="13"/>
  <c r="D214" i="13"/>
  <c r="E210" i="13"/>
  <c r="D210" i="13"/>
  <c r="E206" i="13"/>
  <c r="D206" i="13"/>
  <c r="E202" i="13"/>
  <c r="D202" i="13"/>
  <c r="E198" i="13"/>
  <c r="D198" i="13"/>
  <c r="E194" i="13"/>
  <c r="D194" i="13"/>
  <c r="E190" i="13"/>
  <c r="D190" i="13"/>
  <c r="E186" i="13"/>
  <c r="D186" i="13"/>
  <c r="E182" i="13"/>
  <c r="D182" i="13"/>
  <c r="E178" i="13"/>
  <c r="D178" i="13"/>
  <c r="E174" i="13"/>
  <c r="D174" i="13"/>
  <c r="E170" i="13"/>
  <c r="D170" i="13"/>
  <c r="E166" i="13"/>
  <c r="D166" i="13"/>
  <c r="E162" i="13"/>
  <c r="D162" i="13"/>
  <c r="E158" i="13"/>
  <c r="D158" i="13"/>
  <c r="E154" i="13"/>
  <c r="D154" i="13"/>
  <c r="E150" i="13"/>
  <c r="D150" i="13"/>
  <c r="E146" i="13"/>
  <c r="D146" i="13"/>
  <c r="E142" i="13"/>
  <c r="D142" i="13"/>
  <c r="E138" i="13"/>
  <c r="D138" i="13"/>
  <c r="E134" i="13"/>
  <c r="D134" i="13"/>
  <c r="E130" i="13"/>
  <c r="D130" i="13"/>
  <c r="E126" i="13"/>
  <c r="D126" i="13"/>
  <c r="E122" i="13"/>
  <c r="D122" i="13"/>
  <c r="E118" i="13"/>
  <c r="D118" i="13"/>
  <c r="E114" i="13"/>
  <c r="D114" i="13"/>
  <c r="E110" i="13"/>
  <c r="D110" i="13"/>
  <c r="E106" i="13"/>
  <c r="D106" i="13"/>
  <c r="E102" i="13"/>
  <c r="D102" i="13"/>
  <c r="E98" i="13"/>
  <c r="D98" i="13"/>
  <c r="E94" i="13"/>
  <c r="D94" i="13"/>
  <c r="E90" i="13"/>
  <c r="D90" i="13"/>
  <c r="E86" i="13"/>
  <c r="D86" i="13"/>
  <c r="E82" i="13"/>
  <c r="D82" i="13"/>
  <c r="E78" i="13"/>
  <c r="D78" i="13"/>
  <c r="E74" i="13"/>
  <c r="D74" i="13"/>
  <c r="E70" i="13"/>
  <c r="D70" i="13"/>
  <c r="E66" i="13"/>
  <c r="D66" i="13"/>
  <c r="E62" i="13"/>
  <c r="D62" i="13"/>
  <c r="E58" i="13"/>
  <c r="D58" i="13"/>
  <c r="E54" i="13"/>
  <c r="D54" i="13"/>
  <c r="E50" i="13"/>
  <c r="D50" i="13"/>
  <c r="E46" i="13"/>
  <c r="D46" i="13"/>
  <c r="E42" i="13"/>
  <c r="D42" i="13"/>
  <c r="E38" i="13"/>
  <c r="D38" i="13"/>
  <c r="E34" i="13"/>
  <c r="D34" i="13"/>
  <c r="E30" i="13"/>
  <c r="D30" i="13"/>
  <c r="E26" i="13"/>
  <c r="D26" i="13"/>
  <c r="D22" i="13"/>
  <c r="E22" i="13"/>
  <c r="E18" i="13"/>
  <c r="D18" i="13"/>
  <c r="D14" i="13"/>
  <c r="E14" i="13"/>
  <c r="D10" i="13"/>
  <c r="E10" i="13"/>
  <c r="D6" i="13"/>
  <c r="E6" i="13"/>
  <c r="D36" i="15"/>
  <c r="D154" i="15"/>
  <c r="D73" i="15"/>
  <c r="D187" i="15"/>
  <c r="D133" i="15"/>
  <c r="D211" i="15"/>
  <c r="D83" i="15"/>
  <c r="D38" i="15"/>
  <c r="D220" i="15"/>
  <c r="D121" i="15"/>
  <c r="D130" i="15"/>
  <c r="D254" i="15"/>
  <c r="D250" i="15"/>
  <c r="D48" i="15"/>
  <c r="D122" i="15"/>
  <c r="D99" i="15"/>
  <c r="D135" i="15"/>
  <c r="D218" i="15"/>
  <c r="D210" i="15"/>
  <c r="D214" i="15"/>
  <c r="D179" i="15"/>
  <c r="D186" i="15"/>
  <c r="D260" i="15"/>
  <c r="D119" i="15"/>
  <c r="D174" i="15"/>
  <c r="D158" i="15"/>
  <c r="D223" i="15"/>
  <c r="D203" i="15"/>
  <c r="D28" i="15"/>
  <c r="D134" i="15"/>
  <c r="D217" i="15"/>
  <c r="D206" i="15"/>
  <c r="D107" i="15"/>
  <c r="D188" i="15"/>
  <c r="D17" i="15"/>
  <c r="D156" i="15"/>
  <c r="D183" i="15"/>
  <c r="D35" i="15"/>
  <c r="D4" i="15"/>
  <c r="D266" i="15"/>
  <c r="D22" i="15"/>
  <c r="D42" i="15"/>
  <c r="D178" i="15"/>
  <c r="D10" i="15"/>
  <c r="D58" i="15"/>
  <c r="D200" i="15"/>
  <c r="D265" i="15"/>
  <c r="F143" i="16"/>
  <c r="G143" i="16" s="1"/>
  <c r="F72" i="16"/>
  <c r="G72" i="16" s="1"/>
  <c r="F18" i="16"/>
  <c r="G18" i="16" s="1"/>
  <c r="F49" i="16"/>
  <c r="G49" i="16" s="1"/>
  <c r="F68" i="16"/>
  <c r="G68" i="16" s="1"/>
  <c r="F61" i="16"/>
  <c r="G61" i="16" s="1"/>
  <c r="F31" i="16"/>
  <c r="G31" i="16" s="1"/>
  <c r="F198" i="16"/>
  <c r="G198" i="16" s="1"/>
  <c r="F69" i="16"/>
  <c r="G69" i="16" s="1"/>
  <c r="F6" i="16"/>
  <c r="G6" i="16" s="1"/>
  <c r="F89" i="16"/>
  <c r="G89" i="16" s="1"/>
  <c r="F175" i="16"/>
  <c r="G175" i="16" s="1"/>
  <c r="F9" i="16"/>
  <c r="G9" i="16" s="1"/>
  <c r="F5" i="16"/>
  <c r="G5" i="16" s="1"/>
  <c r="F88" i="16"/>
  <c r="G88" i="16" s="1"/>
  <c r="F52" i="16"/>
  <c r="G52" i="16" s="1"/>
  <c r="F8" i="16"/>
  <c r="G8" i="16" s="1"/>
  <c r="F87" i="16"/>
  <c r="G87" i="16" s="1"/>
  <c r="F119" i="16"/>
  <c r="G119" i="16" s="1"/>
  <c r="F151" i="16"/>
  <c r="G151" i="16" s="1"/>
  <c r="F183" i="16"/>
  <c r="G183" i="16" s="1"/>
  <c r="F210" i="16"/>
  <c r="G210" i="16" s="1"/>
  <c r="F45" i="16"/>
  <c r="G45" i="16" s="1"/>
  <c r="F101" i="16"/>
  <c r="G101" i="16" s="1"/>
  <c r="F23" i="16"/>
  <c r="G23" i="16" s="1"/>
  <c r="F150" i="16"/>
  <c r="G150" i="16" s="1"/>
  <c r="F7" i="16"/>
  <c r="G7" i="16" s="1"/>
  <c r="F227" i="16"/>
  <c r="G227" i="16" s="1"/>
  <c r="F219" i="16"/>
  <c r="G219" i="16" s="1"/>
  <c r="F76" i="16"/>
  <c r="G76" i="16" s="1"/>
  <c r="F80" i="16"/>
  <c r="G80" i="16" s="1"/>
  <c r="F26" i="16"/>
  <c r="G26" i="16" s="1"/>
  <c r="F57" i="16"/>
  <c r="G57" i="16" s="1"/>
  <c r="F16" i="16"/>
  <c r="G16" i="16" s="1"/>
  <c r="F166" i="16"/>
  <c r="G166" i="16" s="1"/>
  <c r="F39" i="16"/>
  <c r="G39" i="16" s="1"/>
  <c r="F85" i="16"/>
  <c r="G85" i="16" s="1"/>
  <c r="F70" i="16"/>
  <c r="G70" i="16" s="1"/>
  <c r="F118" i="16"/>
  <c r="G118" i="16" s="1"/>
  <c r="F14" i="16"/>
  <c r="G14" i="16" s="1"/>
  <c r="F142" i="16"/>
  <c r="G142" i="16" s="1"/>
  <c r="F174" i="16"/>
  <c r="G174" i="16" s="1"/>
  <c r="F37" i="16"/>
  <c r="G37" i="16" s="1"/>
  <c r="F63" i="16"/>
  <c r="G63" i="16" s="1"/>
  <c r="F127" i="16"/>
  <c r="G127" i="16" s="1"/>
  <c r="F159" i="16"/>
  <c r="G159" i="16" s="1"/>
  <c r="F191" i="16"/>
  <c r="G191" i="16" s="1"/>
  <c r="F182" i="16"/>
  <c r="G182" i="16" s="1"/>
  <c r="F218" i="16"/>
  <c r="G218" i="16" s="1"/>
  <c r="F158" i="16"/>
  <c r="G158" i="16" s="1"/>
  <c r="F77" i="16"/>
  <c r="G77" i="16" s="1"/>
  <c r="F134" i="16"/>
  <c r="G134" i="16" s="1"/>
  <c r="F78" i="16"/>
  <c r="G78" i="16" s="1"/>
  <c r="F62" i="16"/>
  <c r="G62" i="16" s="1"/>
  <c r="F44" i="16"/>
  <c r="G44" i="16" s="1"/>
  <c r="F111" i="16"/>
  <c r="G111" i="16" s="1"/>
  <c r="F97" i="16"/>
  <c r="G97" i="16" s="1"/>
  <c r="F17" i="16"/>
  <c r="G17" i="16" s="1"/>
  <c r="F25" i="16"/>
  <c r="G25" i="16" s="1"/>
  <c r="F2" i="16"/>
  <c r="F65" i="16"/>
  <c r="G65" i="16" s="1"/>
  <c r="F86" i="16"/>
  <c r="G86" i="16" s="1"/>
  <c r="F205" i="16"/>
  <c r="G205" i="16" s="1"/>
  <c r="F38" i="16"/>
  <c r="G38" i="16" s="1"/>
  <c r="F47" i="16"/>
  <c r="G47" i="16" s="1"/>
  <c r="F53" i="16"/>
  <c r="G53" i="16" s="1"/>
  <c r="F21" i="16"/>
  <c r="G21" i="16" s="1"/>
  <c r="F79" i="16"/>
  <c r="G79" i="16" s="1"/>
  <c r="F54" i="16"/>
  <c r="G54" i="16" s="1"/>
  <c r="F48" i="16"/>
  <c r="G48" i="16" s="1"/>
  <c r="F56" i="16"/>
  <c r="G56" i="16" s="1"/>
  <c r="F34" i="16"/>
  <c r="G34" i="16" s="1"/>
  <c r="F13" i="16"/>
  <c r="G13" i="16" s="1"/>
  <c r="F73" i="16"/>
  <c r="G73" i="16" s="1"/>
  <c r="F60" i="16"/>
  <c r="G60" i="16" s="1"/>
  <c r="F32" i="16"/>
  <c r="G32" i="16" s="1"/>
  <c r="F71" i="16"/>
  <c r="G71" i="16" s="1"/>
  <c r="F103" i="16"/>
  <c r="G103" i="16" s="1"/>
  <c r="F135" i="16"/>
  <c r="G135" i="16" s="1"/>
  <c r="F167" i="16"/>
  <c r="G167" i="16" s="1"/>
  <c r="F199" i="16"/>
  <c r="G199" i="16" s="1"/>
  <c r="F110" i="16"/>
  <c r="G110" i="16" s="1"/>
  <c r="F94" i="16"/>
  <c r="G94" i="16" s="1"/>
  <c r="F93" i="16"/>
  <c r="G93" i="16" s="1"/>
  <c r="F102" i="16"/>
  <c r="G102" i="16" s="1"/>
  <c r="F40" i="16"/>
  <c r="G40" i="16" s="1"/>
  <c r="F92" i="16"/>
  <c r="G92" i="16" s="1"/>
  <c r="F33" i="16"/>
  <c r="G33" i="16" s="1"/>
  <c r="F64" i="16"/>
  <c r="G64" i="16" s="1"/>
  <c r="F10" i="16"/>
  <c r="G10" i="16" s="1"/>
  <c r="F41" i="16"/>
  <c r="G41" i="16" s="1"/>
  <c r="F29" i="16"/>
  <c r="G29" i="16" s="1"/>
  <c r="F81" i="16"/>
  <c r="G81" i="16" s="1"/>
  <c r="F126" i="16"/>
  <c r="G126" i="16" s="1"/>
  <c r="F211" i="16"/>
  <c r="G211" i="16" s="1"/>
  <c r="F22" i="16"/>
  <c r="G22" i="16" s="1"/>
  <c r="F190" i="16"/>
  <c r="G190" i="16" s="1"/>
  <c r="F30" i="16"/>
  <c r="G30" i="16" s="1"/>
  <c r="D234" i="15"/>
  <c r="D258" i="15"/>
  <c r="D94" i="15"/>
  <c r="D259" i="15"/>
  <c r="D227" i="15"/>
  <c r="D75" i="15"/>
  <c r="D63" i="15"/>
  <c r="D9" i="15"/>
  <c r="D267" i="15"/>
  <c r="D235" i="15"/>
  <c r="D116" i="15"/>
  <c r="D171" i="15"/>
  <c r="D163" i="15"/>
  <c r="D147" i="15"/>
  <c r="D182" i="15"/>
  <c r="D72" i="15"/>
  <c r="D243" i="15"/>
  <c r="D229" i="15"/>
  <c r="D101" i="15"/>
  <c r="D238" i="15"/>
  <c r="D202" i="15"/>
  <c r="D126" i="15"/>
  <c r="D196" i="15"/>
  <c r="D138" i="15"/>
  <c r="D224" i="15"/>
  <c r="D193" i="15"/>
  <c r="D175" i="15"/>
  <c r="D151" i="15"/>
  <c r="D114" i="15"/>
  <c r="D65" i="15"/>
  <c r="D39" i="15"/>
  <c r="D91" i="15"/>
  <c r="D231" i="15"/>
  <c r="D191" i="15"/>
  <c r="D167" i="15"/>
  <c r="D146" i="15"/>
  <c r="D87" i="15"/>
  <c r="D50" i="15"/>
  <c r="D14" i="15"/>
  <c r="D239" i="15"/>
  <c r="D199" i="15"/>
  <c r="D145" i="15"/>
  <c r="D143" i="15"/>
  <c r="D161" i="15"/>
  <c r="D208" i="15"/>
  <c r="D247" i="15"/>
  <c r="D215" i="15"/>
  <c r="D30" i="15"/>
  <c r="D95" i="15"/>
  <c r="D263" i="15"/>
  <c r="D111" i="15"/>
  <c r="D127" i="15"/>
  <c r="D6" i="15"/>
  <c r="D255" i="15"/>
  <c r="D104" i="15"/>
  <c r="D159" i="15"/>
  <c r="D43" i="15"/>
  <c r="D15" i="15"/>
  <c r="F3" i="15" l="1"/>
  <c r="I3" i="15" s="1"/>
  <c r="G2" i="16"/>
  <c r="I1" i="16" s="1"/>
  <c r="H1" i="16"/>
  <c r="F3" i="13"/>
  <c r="K3" i="13" s="1"/>
  <c r="F5" i="13"/>
  <c r="F7" i="15"/>
  <c r="F5" i="15"/>
  <c r="F7" i="13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E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E87" i="5" s="1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E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E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E189" i="5"/>
  <c r="C190" i="5"/>
  <c r="D190" i="5"/>
  <c r="C191" i="5"/>
  <c r="D191" i="5"/>
  <c r="E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E268" i="5"/>
  <c r="C269" i="5"/>
  <c r="D269" i="5"/>
  <c r="C270" i="5"/>
  <c r="D270" i="5"/>
  <c r="D2" i="5"/>
  <c r="C2" i="5"/>
  <c r="K8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" i="5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3" i="12"/>
  <c r="L8" i="5" l="1"/>
  <c r="E107" i="5"/>
  <c r="I3" i="13"/>
  <c r="I5" i="13"/>
  <c r="K5" i="13"/>
  <c r="I7" i="13"/>
  <c r="K7" i="13"/>
  <c r="I5" i="15"/>
  <c r="E212" i="5"/>
  <c r="E130" i="5"/>
  <c r="E126" i="5"/>
  <c r="I7" i="15"/>
  <c r="I6" i="5"/>
  <c r="E82" i="5"/>
  <c r="E66" i="5"/>
  <c r="E259" i="5"/>
  <c r="E247" i="5"/>
  <c r="E211" i="5"/>
  <c r="E199" i="5"/>
  <c r="E195" i="5"/>
  <c r="E52" i="5"/>
  <c r="E20" i="5"/>
  <c r="E4" i="5"/>
  <c r="E59" i="5"/>
  <c r="E31" i="5"/>
  <c r="E27" i="5"/>
  <c r="E11" i="5"/>
  <c r="E121" i="5"/>
  <c r="E50" i="5"/>
  <c r="E34" i="5"/>
  <c r="E206" i="5"/>
  <c r="E167" i="5"/>
  <c r="E100" i="5"/>
  <c r="E68" i="5"/>
  <c r="E258" i="5"/>
  <c r="E186" i="5"/>
  <c r="E260" i="5"/>
  <c r="E250" i="5"/>
  <c r="E223" i="5"/>
  <c r="E196" i="5"/>
  <c r="E139" i="5"/>
  <c r="E135" i="5"/>
  <c r="E243" i="5"/>
  <c r="E118" i="5"/>
  <c r="E95" i="5"/>
  <c r="E262" i="5"/>
  <c r="E222" i="5"/>
  <c r="E218" i="5"/>
  <c r="E63" i="5"/>
  <c r="E7" i="5"/>
  <c r="E210" i="5"/>
  <c r="E202" i="5"/>
  <c r="E30" i="5"/>
  <c r="E171" i="5"/>
  <c r="E132" i="5"/>
  <c r="E244" i="5"/>
  <c r="E36" i="5"/>
  <c r="E18" i="5"/>
  <c r="E220" i="5"/>
  <c r="E159" i="5"/>
  <c r="E155" i="5"/>
  <c r="E151" i="5"/>
  <c r="E131" i="5"/>
  <c r="E128" i="5"/>
  <c r="E124" i="5"/>
  <c r="E47" i="5"/>
  <c r="E35" i="5"/>
  <c r="E28" i="5"/>
  <c r="E246" i="5"/>
  <c r="E238" i="5"/>
  <c r="E230" i="5"/>
  <c r="E207" i="5"/>
  <c r="E188" i="5"/>
  <c r="E162" i="5"/>
  <c r="E142" i="5"/>
  <c r="E127" i="5"/>
  <c r="E123" i="5"/>
  <c r="E119" i="5"/>
  <c r="E99" i="5"/>
  <c r="E180" i="5"/>
  <c r="E176" i="5"/>
  <c r="E157" i="5"/>
  <c r="E75" i="5"/>
  <c r="E71" i="5"/>
  <c r="E15" i="5"/>
  <c r="E190" i="5"/>
  <c r="E164" i="5"/>
  <c r="E106" i="5"/>
  <c r="E98" i="5"/>
  <c r="E90" i="5"/>
  <c r="E86" i="5"/>
  <c r="E194" i="5"/>
  <c r="E148" i="5"/>
  <c r="E103" i="5"/>
  <c r="E92" i="5"/>
  <c r="E16" i="5"/>
  <c r="E242" i="5"/>
  <c r="E234" i="5"/>
  <c r="E226" i="5"/>
  <c r="E215" i="5"/>
  <c r="E204" i="5"/>
  <c r="E163" i="5"/>
  <c r="E114" i="5"/>
  <c r="E84" i="5"/>
  <c r="E23" i="5"/>
  <c r="E227" i="5"/>
  <c r="E187" i="5"/>
  <c r="E67" i="5"/>
  <c r="E160" i="5"/>
  <c r="E122" i="5"/>
  <c r="L5" i="5"/>
  <c r="E248" i="5"/>
  <c r="E91" i="5"/>
  <c r="E48" i="5"/>
  <c r="E239" i="5"/>
  <c r="E231" i="5"/>
  <c r="E141" i="5"/>
  <c r="E74" i="5"/>
  <c r="E249" i="5"/>
  <c r="E197" i="5"/>
  <c r="E183" i="5"/>
  <c r="E96" i="5"/>
  <c r="E77" i="5"/>
  <c r="E60" i="5"/>
  <c r="E270" i="5"/>
  <c r="E263" i="5"/>
  <c r="E255" i="5"/>
  <c r="E229" i="5"/>
  <c r="E109" i="5"/>
  <c r="E94" i="5"/>
  <c r="E62" i="5"/>
  <c r="E55" i="5"/>
  <c r="E266" i="5"/>
  <c r="E236" i="5"/>
  <c r="E228" i="5"/>
  <c r="E213" i="5"/>
  <c r="E173" i="5"/>
  <c r="E169" i="5"/>
  <c r="E146" i="5"/>
  <c r="E116" i="5"/>
  <c r="E78" i="5"/>
  <c r="E43" i="5"/>
  <c r="E39" i="5"/>
  <c r="E32" i="5"/>
  <c r="E216" i="5"/>
  <c r="E42" i="5"/>
  <c r="J5" i="5"/>
  <c r="I5" i="5" s="1"/>
  <c r="E265" i="5"/>
  <c r="E254" i="5"/>
  <c r="E233" i="5"/>
  <c r="E219" i="5"/>
  <c r="E182" i="5"/>
  <c r="E179" i="5"/>
  <c r="E175" i="5"/>
  <c r="E154" i="5"/>
  <c r="E144" i="5"/>
  <c r="E140" i="5"/>
  <c r="E115" i="5"/>
  <c r="E112" i="5"/>
  <c r="E108" i="5"/>
  <c r="E83" i="5"/>
  <c r="E76" i="5"/>
  <c r="E13" i="5"/>
  <c r="E137" i="5"/>
  <c r="K4" i="5"/>
  <c r="L4" i="5"/>
  <c r="L3" i="5"/>
  <c r="E264" i="5"/>
  <c r="E232" i="5"/>
  <c r="E178" i="5"/>
  <c r="E153" i="5"/>
  <c r="E143" i="5"/>
  <c r="E125" i="5"/>
  <c r="E111" i="5"/>
  <c r="E93" i="5"/>
  <c r="E79" i="5"/>
  <c r="E51" i="5"/>
  <c r="E44" i="5"/>
  <c r="E19" i="5"/>
  <c r="E12" i="5"/>
  <c r="E251" i="5"/>
  <c r="E73" i="5"/>
  <c r="E49" i="5"/>
  <c r="E10" i="5"/>
  <c r="E267" i="5"/>
  <c r="E235" i="5"/>
  <c r="E181" i="5"/>
  <c r="E156" i="5"/>
  <c r="E110" i="5"/>
  <c r="E89" i="5"/>
  <c r="E58" i="5"/>
  <c r="E33" i="5"/>
  <c r="E26" i="5"/>
  <c r="E17" i="5"/>
  <c r="E200" i="5"/>
  <c r="E170" i="5"/>
  <c r="E172" i="5"/>
  <c r="E105" i="5"/>
  <c r="E252" i="5"/>
  <c r="E203" i="5"/>
  <c r="E138" i="5"/>
  <c r="E134" i="5"/>
  <c r="E102" i="5"/>
  <c r="E70" i="5"/>
  <c r="E46" i="5"/>
  <c r="E14" i="5"/>
  <c r="E101" i="5"/>
  <c r="E69" i="5"/>
  <c r="K2" i="5"/>
  <c r="E104" i="5"/>
  <c r="E72" i="5"/>
  <c r="E21" i="5"/>
  <c r="E237" i="5"/>
  <c r="E56" i="5"/>
  <c r="E40" i="5"/>
  <c r="E24" i="5"/>
  <c r="J4" i="5"/>
  <c r="I4" i="5" s="1"/>
  <c r="L2" i="5"/>
  <c r="E149" i="5"/>
  <c r="K5" i="5"/>
  <c r="E241" i="5"/>
  <c r="E225" i="5"/>
  <c r="E168" i="5"/>
  <c r="E269" i="5"/>
  <c r="E221" i="5"/>
  <c r="E205" i="5"/>
  <c r="E158" i="5"/>
  <c r="E256" i="5"/>
  <c r="E240" i="5"/>
  <c r="E224" i="5"/>
  <c r="E214" i="5"/>
  <c r="E208" i="5"/>
  <c r="E198" i="5"/>
  <c r="E192" i="5"/>
  <c r="E161" i="5"/>
  <c r="E145" i="5"/>
  <c r="E129" i="5"/>
  <c r="E113" i="5"/>
  <c r="E97" i="5"/>
  <c r="E81" i="5"/>
  <c r="E65" i="5"/>
  <c r="E165" i="5"/>
  <c r="E117" i="5"/>
  <c r="E41" i="5"/>
  <c r="E193" i="5"/>
  <c r="E136" i="5"/>
  <c r="E88" i="5"/>
  <c r="E53" i="5"/>
  <c r="E37" i="5"/>
  <c r="E2" i="5"/>
  <c r="E85" i="5"/>
  <c r="E25" i="5"/>
  <c r="E9" i="5"/>
  <c r="E120" i="5"/>
  <c r="E5" i="5"/>
  <c r="E253" i="5"/>
  <c r="E177" i="5"/>
  <c r="E217" i="5"/>
  <c r="E201" i="5"/>
  <c r="E80" i="5"/>
  <c r="E61" i="5"/>
  <c r="E45" i="5"/>
  <c r="E29" i="5"/>
  <c r="E3" i="5"/>
  <c r="E184" i="5"/>
  <c r="E133" i="5"/>
  <c r="E57" i="5"/>
  <c r="E257" i="5"/>
  <c r="E209" i="5"/>
  <c r="E152" i="5"/>
  <c r="E261" i="5"/>
  <c r="E245" i="5"/>
  <c r="E185" i="5"/>
  <c r="E166" i="5"/>
  <c r="E150" i="5"/>
  <c r="E54" i="5"/>
  <c r="E38" i="5"/>
  <c r="E22" i="5"/>
  <c r="E6" i="5"/>
  <c r="K3" i="5"/>
  <c r="J3" i="5"/>
  <c r="J2" i="5"/>
  <c r="I2" i="5" s="1"/>
  <c r="E8" i="5"/>
  <c r="M8" i="5" l="1"/>
  <c r="N8" i="5" s="1"/>
  <c r="I8" i="5"/>
  <c r="I3" i="5"/>
  <c r="N6" i="5"/>
  <c r="M5" i="5"/>
  <c r="N5" i="5" s="1"/>
  <c r="M3" i="5"/>
  <c r="N3" i="5" s="1"/>
  <c r="M2" i="5"/>
  <c r="N2" i="5" s="1"/>
  <c r="M4" i="5"/>
  <c r="N4" i="5" s="1"/>
  <c r="B10" i="1" l="1"/>
  <c r="C10" i="1"/>
  <c r="D3" i="1"/>
  <c r="D4" i="1"/>
  <c r="D5" i="1"/>
  <c r="D6" i="1"/>
  <c r="D7" i="1"/>
  <c r="D8" i="1"/>
  <c r="D9" i="1"/>
  <c r="D2" i="1"/>
  <c r="D10" i="1" l="1"/>
  <c r="D27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2AC01-2442-BB41-A33D-D050B9C1D55F}" name="summary" type="6" refreshedVersion="6" background="1" saveData="1">
    <textPr codePage="10003" sourceFile="/Users/joonyoungpark/Downloads/summary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<sst xmlns="http://schemas.openxmlformats.org/spreadsheetml/2006/main" count="2731" uniqueCount="767">
  <si>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</si>
  <si>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</si>
  <si>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</si>
  <si>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</si>
  <si>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</si>
  <si>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</si>
  <si>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</si>
  <si>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</si>
  <si>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</si>
  <si>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</si>
  <si>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</si>
  <si>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</si>
  <si>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</si>
  <si>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#</t>
  </si>
  <si>
    <t># branch</t>
  </si>
  <si>
    <t>static</t>
  </si>
  <si>
    <t># DS</t>
  </si>
  <si>
    <t>base</t>
  </si>
  <si>
    <t>range</t>
  </si>
  <si>
    <t>min</t>
  </si>
  <si>
    <t>max</t>
  </si>
  <si>
    <t># success</t>
  </si>
  <si>
    <t>ratio</t>
  </si>
  <si>
    <t>Q1</t>
  </si>
  <si>
    <t>Q2</t>
  </si>
  <si>
    <t>Q3</t>
  </si>
  <si>
    <t>Q1-min</t>
  </si>
  <si>
    <t>Q2-Q1</t>
  </si>
  <si>
    <t>Q3-Q2</t>
  </si>
  <si>
    <t>max-Q3</t>
  </si>
  <si>
    <t xml:space="preserve">                       Speed Up</t>
  </si>
  <si>
    <t>dummy</t>
  </si>
  <si>
    <t>MIN-1</t>
  </si>
  <si>
    <t>MIN-2</t>
  </si>
  <si>
    <t>MIN-3</t>
  </si>
  <si>
    <t>MAX-1</t>
  </si>
  <si>
    <t>MAX-2</t>
  </si>
  <si>
    <t>MAX-3</t>
  </si>
  <si>
    <t>DS</t>
  </si>
  <si>
    <t>no-DS</t>
  </si>
  <si>
    <t>status</t>
  </si>
  <si>
    <t>ds-time</t>
  </si>
  <si>
    <t>total-time</t>
  </si>
  <si>
    <t>ds</t>
  </si>
  <si>
    <t>comm-time</t>
  </si>
  <si>
    <t>ds-func</t>
  </si>
  <si>
    <t>abs-func</t>
  </si>
  <si>
    <t># fail</t>
  </si>
  <si>
    <t># no-DS</t>
  </si>
  <si>
    <t>gen</t>
  </si>
  <si>
    <t># test</t>
  </si>
  <si>
    <t>comm</t>
  </si>
  <si>
    <t># ds</t>
  </si>
  <si>
    <t>Comm. Cost</t>
  </si>
  <si>
    <t>Dynamic</t>
  </si>
  <si>
    <t>Static</t>
  </si>
  <si>
    <t># func</t>
  </si>
  <si>
    <t>name</t>
  </si>
  <si>
    <t>fid</t>
  </si>
  <si>
    <t># dynamic</t>
  </si>
  <si>
    <t># static</t>
  </si>
  <si>
    <t># both</t>
  </si>
  <si>
    <t># total</t>
  </si>
  <si>
    <t>replacable</t>
  </si>
  <si>
    <t>String.prototype.substr</t>
  </si>
  <si>
    <t>String.fromCharCode</t>
  </si>
  <si>
    <t>new String</t>
  </si>
  <si>
    <t>String</t>
  </si>
  <si>
    <t>String.prototype.trim</t>
  </si>
  <si>
    <t>String.prototype.toLocaleUpperCase</t>
  </si>
  <si>
    <t>String.prototype.toUpperCase</t>
  </si>
  <si>
    <t>String.prototype.toLocaleLowerCase</t>
  </si>
  <si>
    <t>String.prototype.toLowerCase</t>
  </si>
  <si>
    <t>String.prototype.substring</t>
  </si>
  <si>
    <t>String.prototype.split</t>
  </si>
  <si>
    <t>String.prototype.slice</t>
  </si>
  <si>
    <t>String.prototype.search</t>
  </si>
  <si>
    <t>String.prototype.replace</t>
  </si>
  <si>
    <t>String.prototype.match</t>
  </si>
  <si>
    <t>String.prototype.localeCompare</t>
  </si>
  <si>
    <t>String.prototype.lastIndexOf</t>
  </si>
  <si>
    <t>String.prototype.indexOf</t>
  </si>
  <si>
    <t>String.prototype.concat</t>
  </si>
  <si>
    <t>String.prototype.charCodeAt</t>
  </si>
  <si>
    <t>String.prototype.charAt</t>
  </si>
  <si>
    <t>String.prototype.valueOf</t>
  </si>
  <si>
    <t>String.prototype.toString</t>
  </si>
  <si>
    <t>ToNumber</t>
  </si>
  <si>
    <t>new BoundFunctionHelper</t>
  </si>
  <si>
    <t>BoundFunctionHelper</t>
  </si>
  <si>
    <t>JSON.parse</t>
  </si>
  <si>
    <t>Math.tan</t>
  </si>
  <si>
    <t>Math.sqrt</t>
  </si>
  <si>
    <t>Math.sin</t>
  </si>
  <si>
    <t>Math.round</t>
  </si>
  <si>
    <t>Math.random</t>
  </si>
  <si>
    <t>Math.pow</t>
  </si>
  <si>
    <t>Math.min</t>
  </si>
  <si>
    <t>Math.max</t>
  </si>
  <si>
    <t>Math.log</t>
  </si>
  <si>
    <t>Math.floor</t>
  </si>
  <si>
    <t>Math.exp</t>
  </si>
  <si>
    <t>Math.cos</t>
  </si>
  <si>
    <t>Math.ceil</t>
  </si>
  <si>
    <t>Math.atan2</t>
  </si>
  <si>
    <t>Math.atan</t>
  </si>
  <si>
    <t>Math.asin</t>
  </si>
  <si>
    <t>Math.acos</t>
  </si>
  <si>
    <t>Math.abs</t>
  </si>
  <si>
    <t>new URIError</t>
  </si>
  <si>
    <t>URIError</t>
  </si>
  <si>
    <t>new TypeError</t>
  </si>
  <si>
    <t>TypeError</t>
  </si>
  <si>
    <t>new SyntaxError</t>
  </si>
  <si>
    <t>SyntaxError</t>
  </si>
  <si>
    <t>new ReferenceError</t>
  </si>
  <si>
    <t>ReferenceError</t>
  </si>
  <si>
    <t>new RangeError</t>
  </si>
  <si>
    <t>RangeError</t>
  </si>
  <si>
    <t>new EvalError</t>
  </si>
  <si>
    <t>EvalError</t>
  </si>
  <si>
    <t>new Error</t>
  </si>
  <si>
    <t>Error</t>
  </si>
  <si>
    <t>Error.prototype.toString</t>
  </si>
  <si>
    <t>new RegExp</t>
  </si>
  <si>
    <t>RegExp</t>
  </si>
  <si>
    <t>RegExp.prototype.toString</t>
  </si>
  <si>
    <t>RegExp.prototype.test</t>
  </si>
  <si>
    <t>RegExp.prototype.exec</t>
  </si>
  <si>
    <t>Date.now</t>
  </si>
  <si>
    <t>Date.UTC</t>
  </si>
  <si>
    <t>Date.parse</t>
  </si>
  <si>
    <t>new Date</t>
  </si>
  <si>
    <t>Date</t>
  </si>
  <si>
    <t>Date.prototype.toJSON</t>
  </si>
  <si>
    <t>Date.prototype.toISOString</t>
  </si>
  <si>
    <t>Date.prototype.toUTCString</t>
  </si>
  <si>
    <t>Date.prototype.setUTCFullYear</t>
  </si>
  <si>
    <t>Date.prototype.setFullYear</t>
  </si>
  <si>
    <t>Date.prototype.setUTCMonth</t>
  </si>
  <si>
    <t>Date.prototype.setMonth</t>
  </si>
  <si>
    <t>Date.prototype.setUTCDate</t>
  </si>
  <si>
    <t>Date.prototype.setDate</t>
  </si>
  <si>
    <t>Date.prototype.setUTCHours</t>
  </si>
  <si>
    <t>Date.prototype.setHours</t>
  </si>
  <si>
    <t>Date.prototype.setUTCMinutes</t>
  </si>
  <si>
    <t>Date.prototype.setMinutes</t>
  </si>
  <si>
    <t>Date.prototype.setUTCSeconds</t>
  </si>
  <si>
    <t>Date.prototype.setSeconds</t>
  </si>
  <si>
    <t>Date.prototype.setUTCMilliseconds</t>
  </si>
  <si>
    <t>Date.prototype.setMilliseconds</t>
  </si>
  <si>
    <t>Date.prototype.setTime</t>
  </si>
  <si>
    <t>Date.prototype.getTimezoneOffset</t>
  </si>
  <si>
    <t>Date.prototype.getUTCMilliseconds</t>
  </si>
  <si>
    <t>Date.prototype.getMilliseconds</t>
  </si>
  <si>
    <t>Date.prototype.getUTCSeconds</t>
  </si>
  <si>
    <t>Date.prototype.getSeconds</t>
  </si>
  <si>
    <t>Date.prototype.getUTCMinutes</t>
  </si>
  <si>
    <t>Date.prototype.getMinutes</t>
  </si>
  <si>
    <t>Date.prototype.getUTCHours</t>
  </si>
  <si>
    <t>Date.prototype.getHours</t>
  </si>
  <si>
    <t>Date.prototype.getUTCDay</t>
  </si>
  <si>
    <t>Date.prototype.getDay</t>
  </si>
  <si>
    <t>Date.prototype.getUTCDate</t>
  </si>
  <si>
    <t>Date.prototype.getDate</t>
  </si>
  <si>
    <t>Date.prototype.getUTCMonth</t>
  </si>
  <si>
    <t>Date.prototype.getMonth</t>
  </si>
  <si>
    <t>Date.prototype.getUTCFullYear</t>
  </si>
  <si>
    <t>Date.prototype.getFullYear</t>
  </si>
  <si>
    <t>Date.prototype.getTime</t>
  </si>
  <si>
    <t>Date.prototype.valueOf</t>
  </si>
  <si>
    <t>Date.prototype.toLocaleTimeString</t>
  </si>
  <si>
    <t>Date.prototype.toLocaleDateString</t>
  </si>
  <si>
    <t>Date.prototype.toLocaleString</t>
  </si>
  <si>
    <t>Date.prototype.toTimeString</t>
  </si>
  <si>
    <t>Date.prototype.toDateString</t>
  </si>
  <si>
    <t>Date.prototype.toString</t>
  </si>
  <si>
    <t>Date.prototype.constructor</t>
  </si>
  <si>
    <t>new Number</t>
  </si>
  <si>
    <t>Number</t>
  </si>
  <si>
    <t>Number.prototype.toPrecision</t>
  </si>
  <si>
    <t>Number.prototype.toExponential</t>
  </si>
  <si>
    <t>Number.prototype.toFixed</t>
  </si>
  <si>
    <t>Number.prototype.valueOf</t>
  </si>
  <si>
    <t>Number.prototype.toLocaleString</t>
  </si>
  <si>
    <t>Number.prototype.toString</t>
  </si>
  <si>
    <t>new Function</t>
  </si>
  <si>
    <t>Function</t>
  </si>
  <si>
    <t>Function.prototype.bind</t>
  </si>
  <si>
    <t>Function.prototype.call</t>
  </si>
  <si>
    <t>Function.prototype.apply</t>
  </si>
  <si>
    <t>Function.prototype.toString</t>
  </si>
  <si>
    <t>Function.prototype</t>
  </si>
  <si>
    <t>Object.keys</t>
  </si>
  <si>
    <t>Object.isExtensible</t>
  </si>
  <si>
    <t>Object.isFrozen</t>
  </si>
  <si>
    <t>Object.isSealed</t>
  </si>
  <si>
    <t>Object.preventExtensions</t>
  </si>
  <si>
    <t>Object.freeze</t>
  </si>
  <si>
    <t>Object.seal</t>
  </si>
  <si>
    <t>Object.defineProperties</t>
  </si>
  <si>
    <t>Object.defineProperty</t>
  </si>
  <si>
    <t>Object.create</t>
  </si>
  <si>
    <t>Object.getOwnPropertyNames</t>
  </si>
  <si>
    <t>Object.getOwnPropertyDescriptor</t>
  </si>
  <si>
    <t>Object.getPrototypeOf</t>
  </si>
  <si>
    <t>new Object</t>
  </si>
  <si>
    <t>Object</t>
  </si>
  <si>
    <t>Object.prototype.propertyIsEnumerable</t>
  </si>
  <si>
    <t>Object.prototype.isPrototypeOf</t>
  </si>
  <si>
    <t>Object.prototype.hasOwnProperty</t>
  </si>
  <si>
    <t>Object.prototype.valueOf</t>
  </si>
  <si>
    <t>Object.prototype.toLocaleString</t>
  </si>
  <si>
    <t>Object.prototype.toString</t>
  </si>
  <si>
    <t>Global.encodeURIComponent</t>
  </si>
  <si>
    <t>Global.encodeURI</t>
  </si>
  <si>
    <t>Global.decodeURIComponent</t>
  </si>
  <si>
    <t>Global.decodeURI</t>
  </si>
  <si>
    <t>Global.isFinite</t>
  </si>
  <si>
    <t>Global.isNaN</t>
  </si>
  <si>
    <t>Global.parseFloat</t>
  </si>
  <si>
    <t>Global.parseInt</t>
  </si>
  <si>
    <t>Global.eval</t>
  </si>
  <si>
    <t>Array.isArray</t>
  </si>
  <si>
    <t>new Array</t>
  </si>
  <si>
    <t>Array</t>
  </si>
  <si>
    <t>Array.prototype.reduceRight</t>
  </si>
  <si>
    <t>Array.prototype.reduce</t>
  </si>
  <si>
    <t>Array.prototype.filter</t>
  </si>
  <si>
    <t>Array.prototype.map</t>
  </si>
  <si>
    <t>Array.prototype.forEach</t>
  </si>
  <si>
    <t>Array.prototype.some</t>
  </si>
  <si>
    <t>Array.prototype.every</t>
  </si>
  <si>
    <t>Array.prototype.lastIndexOf</t>
  </si>
  <si>
    <t>Array.prototype.indexOf</t>
  </si>
  <si>
    <t>Array.prototype.unshift</t>
  </si>
  <si>
    <t>Array.prototype.splice</t>
  </si>
  <si>
    <t>Array.prototype.sort</t>
  </si>
  <si>
    <t>Array.prototype.slice</t>
  </si>
  <si>
    <t>Array.prototype.shift</t>
  </si>
  <si>
    <t>Array.prototype.reverse</t>
  </si>
  <si>
    <t>Array.prototype.push</t>
  </si>
  <si>
    <t>Array.prototype.pop</t>
  </si>
  <si>
    <t>Array.prototype.join</t>
  </si>
  <si>
    <t>Array.prototype.concat</t>
  </si>
  <si>
    <t>Array.prototype.toLocaleString</t>
  </si>
  <si>
    <t>Array.prototype.toString</t>
  </si>
  <si>
    <t>new Boolean</t>
  </si>
  <si>
    <t>Boolean</t>
  </si>
  <si>
    <t>Boolean.prototype.valueOf</t>
  </si>
  <si>
    <t>Boolean.prototype.toString</t>
  </si>
  <si>
    <t>console.error</t>
  </si>
  <si>
    <t>HTMLIFrameElement</t>
  </si>
  <si>
    <t>HTMLBodyElement</t>
  </si>
  <si>
    <t>new NamedNodeMap</t>
  </si>
  <si>
    <t>HTMLDivElement</t>
  </si>
  <si>
    <t>Global.requestAnimationFrame</t>
  </si>
  <si>
    <t>Document.prototype.createEvent</t>
  </si>
  <si>
    <t>Global.clearTimeout</t>
  </si>
  <si>
    <t>Element.prototype.setAttribute</t>
  </si>
  <si>
    <t>new XMLHttpRequest</t>
  </si>
  <si>
    <t>Node.prototype.appendChild</t>
  </si>
  <si>
    <t>Document.prototype.createComment</t>
  </si>
  <si>
    <t>Node.prototype.removeChild</t>
  </si>
  <si>
    <t>Document.prototype.getElementById</t>
  </si>
  <si>
    <t>Document.prototype.getElementsByTagName</t>
  </si>
  <si>
    <t>Element.prototype.getElementById</t>
  </si>
  <si>
    <t>Node.prototype.insertBefore</t>
  </si>
  <si>
    <t>new NodeList</t>
  </si>
  <si>
    <t>NodeList</t>
  </si>
  <si>
    <t>HTMLHtmlElement</t>
  </si>
  <si>
    <t>Element.prototype.getElementsByTagName</t>
  </si>
  <si>
    <t>HTMLElement</t>
  </si>
  <si>
    <t>Global.setInterval</t>
  </si>
  <si>
    <t>Document.prototype.writeln</t>
  </si>
  <si>
    <t>Global.setTimeout</t>
  </si>
  <si>
    <t>Location.prototype.replace</t>
  </si>
  <si>
    <t>Document.prototype.write</t>
  </si>
  <si>
    <t>Document.prototype.createElement</t>
  </si>
  <si>
    <t>new Document</t>
  </si>
  <si>
    <t>Document</t>
  </si>
  <si>
    <t>new HTMLDocument</t>
  </si>
  <si>
    <t>HTMLDocument</t>
  </si>
  <si>
    <t>EventTarget.prototype.addEventListener</t>
  </si>
  <si>
    <t>new EventTarget</t>
  </si>
  <si>
    <t>EventTarget</t>
  </si>
  <si>
    <t>new Node</t>
  </si>
  <si>
    <t>new Element</t>
  </si>
  <si>
    <t>Element</t>
  </si>
  <si>
    <t>S</t>
  </si>
  <si>
    <t>[-27][-191][-86][-7][-168][-8][-150][-160][-192][-162][-82][-158][-68][-62][-30][-164][-84][-10][-69][-153][-234][-74][-179][-180][-85][-152][-65][-166][-156][-13][-41][-193][-149][-28][-73]</t>
  </si>
  <si>
    <t>T</t>
  </si>
  <si>
    <t>[-27][-191][-86][-7][-168][-8][-150][-160][-192][-162][-44][-82][-158][-68][-43][-26][-62][-30][-164][-84][-10][-69][-153][-234][-74][-179][-180][-85][-152][-65][-166][-156][-13][-41][-193][-149][-28][-73]</t>
  </si>
  <si>
    <t>[-27][-191][-86][-7][-168][-8][-150][-160][-192][-162][-82][-158][-68][-26][-62][-30][-164][-84][-10][-69][-153][-234][-74][-179][-180][-85][-152][-65][-166][-156][-13][-41][-193][-149][-28][-73]</t>
  </si>
  <si>
    <t>[-27][-191][-86][-7][-168][-8][-150][-160][-192][-162][-44][-82][-158][-68][-43][-26][-62][-30][-164][-84][-10][-69][-153][-234][-74][-179][-14][-180][-85][-152][-70][-65][-166][-156][-13][-41][-193][-149][-28][-73]</t>
  </si>
  <si>
    <t>[-27][-191][-86][-155][-7][-168][-8][-150][-160][-192][-162][-44][-82][-158][-68][-43][-26][-62][-30][-164][-84][-10][-69][-153][-234][-74][-179][-180][-85][-152][-70][-65][-166][-156][-13][-41][-193][-149][-28][-73]</t>
  </si>
  <si>
    <t>[-32][-27][-191][-86][-7][-168][-8][-150][-160][-192][-162][-31][-44][-82][-158][-68][-26][-62][-30][-42][-164][-84][-10][-69][-153][-234][-74][-46][-179][-180][-85][-38][-152][-65][-166][-156][-13][-41][-193][-149][-28][-73]</t>
  </si>
  <si>
    <t>[-27][-191][-86][-7][-168][-8][-150][-160][-192][-162][-44][-82][-158][-68][-43][-26][-19][-62][-30][-164][-84][-10][-69][-153][-234][-74][-179][-180][-85][-152][-65][-166][-156][-13][-41][-56][-193][-17][-149][-28][-73]</t>
  </si>
  <si>
    <t>[-27][-191][-86][-7][-168][-8][-150][-160][-192][-162][-44][-82][-158][-68][-11][-43][-26][-62][-30][-42][-164][-84][-10][-69][-153][-234][-74][-179][-14][-16][-180][-85][-152][-9][-70][-65][-166][-156][-13][-41][-193][-149][-28][-73]</t>
  </si>
  <si>
    <t>[-27][-191][-86][-7][-168][-8][-150][-160][-192][-162][-44][-82][-158][-68][-43][-26][-19][-62][-30][-174][-164][-84][-10][-69][-153][-234][-74][-179][-180][-85][-152][-65][-166][-156][-13][-41][-193][-17][-149][-28][-73]</t>
  </si>
  <si>
    <t>[-27][-191][-86][-7][-168][-8][-150][-160][-192][-162][-82][-158][-68][-43][-62][-30][-164][-84][-10][-69][-153][-234][-74][-179][-180][-85][-152][-65][-166][-156][-13][-41][-56][-193][-149][-28][-73]</t>
  </si>
  <si>
    <t>[-27][-191][-86][-7][-168][-8][-150][-160][-192][-162][-44][-82][-158][-68][-11][-43][-26][-62][-15][-30][-174][-164][-84][-10][-69][-153][-234][-74][-179][-180][-85][-152][-9][-65][-166][-156][-13][-41][-193][-149][-28][-73]</t>
  </si>
  <si>
    <t>[-27][-191][-86][-7][-168][-8][-150][-160][-192][-162][-44][-82][-158][-68][-43][-26][-62][-30][-164][-84][-10][-69][-153][-234][-74][-179][-180][-85][-152][-70][-65][-166][-156][-13][-41][-193][-149][-28][-73]</t>
  </si>
  <si>
    <t>[-27][-191][-86][-7][-168][-8][-150][-160][-192][-162][-82][-158][-68][-62][-30][-164][-84][-10][-69][-153][-234][-74][-179][-180][-85][-152][-70][-65][-166][-156][-13][-41][-193][-149][-28][-73]</t>
  </si>
  <si>
    <t>[-27][-191][-86][-7][-168][-8][-150][-177][-160][-192][-162][-44][-82][-158][-68][-43][-26][-19][-62][-30][-174][-164][-84][-10][-69][-153][-234][-74][-179][-14][-180][-85][-152][-70][-65][-166][-156][-13][-41][-193][-17][-149][-28][-73]</t>
  </si>
  <si>
    <t>[-27][-191][-86][-7][-168][-8][-150][-160][-192][-162][-44][-82][-158][-68][-43][-26][-19][-62][-30][-164][-84][-10][-69][-153][-234][-74][-179][-14][-180][-85][-152][-70][-65][-166][-156][-13][-41][-193][-17][-149][-28][-73]</t>
  </si>
  <si>
    <t>[-27][-191][-86][-7][-168][-8][-150][-160][-192][-162][-44][-82][-158][-68][-43][-26][-19][-62][-30][-164][-84][-10][-69][-153][-234][-74][-179][-14][-180][-85][-152][-9][-70][-65][-166][-156][-13][-41][-193][-17][-149][-28][-73]</t>
  </si>
  <si>
    <t>[-27][-191][-86][-7][-168][-8][-150][-177][-160][-192][-162][-44][-82][-158][-68][-43][-26][-19][-62][-30][-164][-84][-10][-69][-153][-234][-74][-179][-14][-180][-85][-152][-70][-65][-166][-156][-13][-41][-193][-17][-149][-28][-73]</t>
  </si>
  <si>
    <t>[-27][-191][-86][-7][-168][-8][-150][-160][-192][-162][-44][-82][-158][-68][-43][-26][-19][-62][-15][-30][-164][-84][-10][-69][-153][-234][-74][-179][-180][-85][-152][-9][-65][-166][-156][-13][-41][-193][-17][-149][-28][-73]</t>
  </si>
  <si>
    <t>[-181][-27][-191][-86][-7][-168][-8][-150][-160][-192][-162][-44][-82][-158][-68][-43][-26][-19][-62][-30][-174][-164][-84][-10][-69][-153][-234][-74][-179][-180][-85][-152][-65][-166][-156][-13][-41][-193][-17][-149][-28][-73]</t>
  </si>
  <si>
    <t>[-27][-191][-86][-7][-168][-8][-150][-160][-192][-162][-44][-82][-158][-68][-11][-43][-26][-62][-30][-174][-164][-84][-10][-69][-153][-234][-74][-179][-180][-85][-152][-65][-166][-156][-13][-41][-193][-149][-28][-73]</t>
  </si>
  <si>
    <t>[-27][-191][-86][-7][-168][-39][-8][-150][-160][-192][-162][-82][-158][-68][-62][-30][-164][-84][-10][-69][-153][-234][-74][-179][-180][-85][-152][-65][-166][-156][-13][-41][-193][-149][-28][-73]</t>
  </si>
  <si>
    <t>[-27][-191][-86][-7][-168][-39][-8][-150][-160][-192][-162][-44][-82][-158][-68][-43][-26][-62][-30][-164][-84][-10][-69][-153][-234][-74][-179][-180][-85][-152][-65][-166][-156][-13][-41][-193][-149][-28][-73]</t>
  </si>
  <si>
    <t>[-27][-191][-86][-7][-168][-8][-150][-160][-192][-162][-44][-82][-158][-68][-43][-62][-30][-164][-84][-10][-69][-153][-234][-74][-179][-180][-85][-152][-65][-166][-156][-13][-41][-193][-149][-28][-73]</t>
  </si>
  <si>
    <t>[-49][-27][-191][-86][-7][-168][-8][-150][-160][-192][-162][-44][-82][-158][-68][-43][-26][-62][-30][-174][-164][-84][-10][-69][-153][-234][-74][-179][-180][-85][-152][-70][-65][-166][-156][-13][-41][-193][-149][-28][-73]</t>
  </si>
  <si>
    <t>[-27][-191][-86][-7][-168][-8][-150][-160][-192][-162][-82][-158][-68][-26][-62][-30][-174][-164][-84][-10][-69][-153][-234][-74][-179][-180][-85][-152][-65][-166][-156][-13][-41][-193][-149][-28][-73]</t>
  </si>
  <si>
    <t>[-27][-191][-86][-7][-168][-8][-150][-160][-192][-162][-44][-82][-158][-68][-43][-26][-19][-62][-30][-164][-84][-10][-69][-153][-234][-74][-179][-180][-85][-152][-65][-166][-156][-13][-41][-193][-17][-149][-28][-73]</t>
  </si>
  <si>
    <t>[-27][-191][-86][-7][-168][-8][-150][-160][-192][-162][-44][-82][-158][-68][-43][-19][-62][-30][-164][-84][-10][-69][-153][-234][-74][-179][-180][-85][-152][-65][-166][-156][-13][-41][-193][-17][-149][-28][-73]</t>
  </si>
  <si>
    <t>[-27][-191][-86][-7][-168][-8][-150][-160][-192][-162][-44][-82][-158][-68][-43][-62][-30][-164][-84][-10][-69][-153][-234][-74][-179][-14][-180][-85][-152][-65][-166][-156][-13][-41][-193][-149][-28][-73]</t>
  </si>
  <si>
    <t>[-49][-27][-191][-86][-7][-168][-8][-150][-160][-192][-162][-44][-82][-158][-68][-43][-26][-62][-30][-164][-84][-10][-69][-153][-234][-74][-179][-180][-85][-152][-70][-65][-166][-156][-13][-41][-193][-149][-28][-73]</t>
  </si>
  <si>
    <t>[-27][-191][-86][-7][-168][-8][-150][-160][-192][-162][-44][-82][-158][-68][-43][-26][-62][-30][-174][-164][-84][-10][-69][-153][-234][-74][-179][-180][-85][-152][-65][-166][-156][-13][-41][-193][-149][-28][-73]</t>
  </si>
  <si>
    <t>[-27][-191][-86][-54][-7][-168][-39][-8][-150][-160][-192][-162][-31][-44][-82][-158][-68][-43][-26][-62][-30][-164][-84][-10][-69][-153][-234][-74][-179][-180][-85][-152][-65][-166][-156][-13][-41][-193][-2][-17][-149][-28][-73]</t>
  </si>
  <si>
    <t>[-27][-191][-86][-7][-168][-8][-150][-160][-192][-162][-44][-82][-158][-68][-43][-26][-19][-62][-30][-174][-164][-84][-10][-69][-153][-234][-74][-179][-180][-85][-152][-9][-65][-166][-156][-13][-41][-56][-193][-17][-149][-28][-73]</t>
  </si>
  <si>
    <t>[-27][-191][-86][-7][-168][-8][-150][-177][-160][-192][-162][-44][-82][-158][-68][-43][-26][-19][-62][-30][-164][-84][-10][-69][-153][-234][-74][-179][-14][-180][-85][-152][-9][-70][-65][-166][-156][-13][-41][-193][-17][-149][-28][-73]</t>
  </si>
  <si>
    <t>[-27][-191][-86][-7][-168][-8][-150][-160][-192][-162][-44][-82][-158][-68][-43][-26][-19][-62][-15][-30][-164][-84][-10][-69][-153][-234][-74][-179][-14][-180][-85][-152][-9][-70][-65][-166][-156][-13][-41][-193][-17][-149][-28][-73]</t>
  </si>
  <si>
    <t>[-27][-191][-86][-7][-168][-145][-8][-150][-160][-192][-162][-44][-82][-158][-68][-43][-26][-62][-30][-164][-84][-10][-69][-153][-234][-74][-179][-180][-85][-152][-65][-166][-156][-13][-41][-193][-149][-28][-73]</t>
  </si>
  <si>
    <t>[-27][-191][-86][-7][-168][-145][-8][-150][-160][-192][-162][-44][-82][-158][-68][-43][-26][-62][-30][-164][-84][-10][-69][-153][-234][-74][-179][-180][-85][-152][-70][-65][-166][-156][-13][-41][-193][-149][-28][-73]</t>
  </si>
  <si>
    <t>[-27][-191][-86][-7][-168][-145][-8][-150][-160][-192][-162][-44][-82][-158][-68][-43][-26][-62][-30][-164][-84][-10][-69][-153][-234][-74][-57][-179][-180][-85][-152][-65][-166][-156][-13][-41][-193][-149][-28][-73]</t>
  </si>
  <si>
    <t>[-27][-191][-86][-7][-168][-145][-8][-3][-150][-160][-192][-162][-31][-44][-82][-158][-68][-43][-26][-62][-30][-164][-84][-10][-69][-153][-234][-74][-179][-180][-85][-152][-65][-166][-156][-13][-41][-193][-149][-28][-73]</t>
  </si>
  <si>
    <t>[-49][-27][-191][-86][-7][-168][-8][-150][-160][-192][-162][-44][-82][-158][-68][-43][-26][-19][-62][-30][-164][-84][-10][-69][-153][-234][-74][-179][-14][-180][-85][-152][-65][-166][-156][-13][-41][-193][-17][-149][-28][-73]</t>
  </si>
  <si>
    <t>[-27][-191][-86][-7][-168][-39][-8][-150][-160][-192][-162][-31][-44][-82][-158][-68][-62][-30][-164][-84][-10][-69][-153][-234][-74][-179][-180][-85][-38][-152][-65][-166][-156][-13][-41][-193][-149][-28][-73]</t>
  </si>
  <si>
    <t>[-32][-27][-191][-86][-7][-168][-8][-150][-160][-192][-162][-31][-44][-82][-158][-68][-26][-62][-30][-42][-164][-84][-10][-69][-153][-234][-74][-179][-180][-85][-38][-152][-65][-166][-156][-13][-41][-193][-149][-28][-73]</t>
  </si>
  <si>
    <t>[-27][-191][-86][-7][-168][-8][-150][-177][-160][-192][-162][-44][-82][-158][-68][-43][-26][-62][-30][-164][-84][-10][-69][-153][-234][-74][-179][-180][-85][-152][-65][-166][-156][-13][-41][-193][-149][-28][-73]</t>
  </si>
  <si>
    <t>[-49][-27][-191][-86][-7][-168][-8][-150][-160][-192][-162][-44][-82][-158][-68][-43][-26][-19][-62][-30][-174][-164][-84][-10][-69][-153][-234][-74][-179][-14][-180][-85][-152][-70][-65][-166][-156][-13][-41][-193][-17][-149][-28][-73]</t>
  </si>
  <si>
    <t>[-49][-27][-191][-86][-7][-168][-8][-150][-160][-192][-162][-44][-82][-158][-68][-43][-26][-19][-62][-30][-164][-84][-10][-69][-153][-234][-74][-179][-14][-180][-85][-152][-70][-65][-166][-156][-13][-41][-193][-17][-149][-28][-73]</t>
  </si>
  <si>
    <t>[-49][-27][-191][-86][-7][-168][-8][-150][-160][-192][-162][-44][-82][-158][-68][-43][-26][-19][-62][-15][-30][-164][-84][-10][-69][-153][-234][-74][-179][-14][-180][-85][-152][-9][-70][-65][-166][-156][-13][-41][-193][-17][-149][-28][-73]</t>
  </si>
  <si>
    <t>[-27][-191][-86][-7][-168][-8][-150][-160][-192][-162][-82][-158][-68][-62][-15][-30][-164][-84][-10][-69][-153][-234][-74][-179][-180][-85][-152][-9][-70][-65][-166][-156][-13][-41][-193][-149][-28][-73]</t>
  </si>
  <si>
    <t>[-27][-191][-86][-7][-168][-8][-150][-160][-192][-162][-44][-82][-158][-68][-43][-26][-62][-15][-30][-164][-84][-10][-69][-153][-234][-74][-179][-180][-85][-152][-9][-70][-65][-166][-156][-13][-41][-193][-149][-28][-73]</t>
  </si>
  <si>
    <t>[-27][-191][-86][-7][-168][-8][-150][-160][-192][-162][-44][-82][-158][-68][-43][-26][-62][-30][-164][-84][-10][-69][-153][-234][-74][-179][-180][-85][-152][-65][-166][-156][-13][-41][-56][-193][-17][-149][-28][-73]</t>
  </si>
  <si>
    <t>[-27][-191][-86][-7][-168][-8][-150][-160][-192][-162][-44][-82][-158][-68][-43][-19][-62][-30][-164][-84][-10][-69][-153][-234][-74][-179][-14][-180][-85][-152][-70][-65][-166][-156][-13][-41][-193][-17][-149][-28][-73]</t>
  </si>
  <si>
    <t>[-49][-27][-191][-86][-7][-168][-8][-150][-160][-192][-162][-44][-82][-158][-68][-43][-26][-19][-62][-30][-164][-84][-10][-69][-153][-234][-74][-179][-14][-180][-85][-152][-9][-70][-65][-166][-156][-13][-41][-193][-17][-149][-28][-73]</t>
  </si>
  <si>
    <t>[-27][-191][-86][-7][-168][-145][-8][-150][-160][-192][-162][-82][-158][-68][-26][-62][-30][-174][-164][-84][-10][-69][-153][-234][-74][-179][-180][-85][-152][-65][-166][-156][-13][-41][-193][-149][-28][-73]</t>
  </si>
  <si>
    <t>[-49][-27][-191][-86][-7][-168][-8][-150][-160][-192][-162][-44][-82][-158][-68][-43][-26][-19][-62][-30][-164][-84][-10][-69][-153][-234][-74][-179][-180][-85][-152][-65][-166][-156][-13][-41][-193][-17][-149][-28][-73]</t>
  </si>
  <si>
    <t>[-27][-191][-86][-7][-168][-145][-8][-150][-160][-192][-162][-82][-158][-68][-62][-30][-164][-84][-10][-69][-153][-234][-74][-179][-180][-85][-152][-65][-166][-156][-13][-41][-193][-149][-28][-73]</t>
  </si>
  <si>
    <t>[-27][-191][-86][-7][-168][-8][-150][-177][-160][-192][-162][-44][-82][-158][-68][-43][-26][-19][-62][-30][-164][-84][-10][-69][-153][-234][-74][-179][-180][-85][-152][-65][-166][-156][-13][-41][-193][-17][-149][-28][-73]</t>
  </si>
  <si>
    <t>[-27][-191][-86][-7][-168][-8][-150][-160][-192][-162][-44][-82][-158][-68][-43][-26][-62][-15][-30][-164][-84][-10][-69][-153][-234][-74][-179][-180][-85][-152][-65][-166][-156][-13][-41][-193][-149][-28][-73]</t>
  </si>
  <si>
    <t>[-27][-191][-86][-7][-168][-8][-150][-160][-192][-162][-44][-82][-158][-68][-43][-26][-19][-62][-15][-30][-164][-84][-10][-69][-153][-234][-74][-179][-14][-180][-85][-152][-70][-65][-166][-156][-13][-41][-193][-17][-149][-28][-73]</t>
  </si>
  <si>
    <t>[-27][-191][-86][-7][-168][-8][-150][-160][-192][-162][-44][-82][-158][-68][-43][-62][-15][-30][-164][-84][-10][-69][-153][-234][-74][-179][-180][-85][-152][-9][-65][-166][-156][-13][-41][-193][-149][-28][-73]</t>
  </si>
  <si>
    <t>[-27][-191][-86][-7][-168][-8][-150][-160][-192][-162][-44][-82][-158][-68][-43][-19][-62][-15][-30][-164][-84][-10][-69][-153][-234][-74][-179][-14][-180][-85][-152][-70][-65][-166][-156][-13][-41][-193][-17][-149][-28][-73]</t>
  </si>
  <si>
    <t>[-49][-27][-191][-86][-7][-168][-8][-150][-160][-192][-162][-44][-82][-158][-68][-11][-43][-26][-62][-15][-30][-174][-164][-84][-10][-69][-153][-234][-74][-179][-180][-85][-152][-65][-166][-156][-13][-41][-193][-149][-28][-73]</t>
  </si>
  <si>
    <t>[-27][-98][-191][-86][-7][-168][-8][-150][-160][-192][-162][-82][-158][-68][-26][-62][-30][-164][-84][-10][-69][-153][-234][-74][-179][-180][-85][-152][-65][-166][-156][-13][-41][-193][-149][-28][-73]</t>
  </si>
  <si>
    <t>[-27][-191][-86][-7][-168][-8][-150][-177][-160][-192][-162][-44][-82][-158][-68][-43][-62][-30][-174][-164][-84][-10][-69][-153][-234][-74][-57][-179][-180][-85][-152][-65][-166][-156][-13][-41][-193][-149][-28][-73]</t>
  </si>
  <si>
    <t>[-27][-191][-86][-7][-168][-8][-150][-160][-192][-162][-44][-82][-158][-68][-43][-26][-19][-62][-94][-30][-164][-84][-10][-69][-153][-234][-74][-179][-180][-85][-152][-65][-166][-156][-13][-41][-56][-193][-17][-149][-28][-73]</t>
  </si>
  <si>
    <t>[-27][-191][-86][-7][-168][-8][-150][-160][-192][-162][-44][-82][-158][-68][-43][-26][-62][-30][-164][-84][-10][-69][-153][-234][-74][-179][-180][-85][-152][-65][-166][-156][-13][-41][-56][-193][-149][-28][-73]</t>
  </si>
  <si>
    <t>[-27][-191][-86][-7][-168][-8][-150][-160][-192][-162][-44][-82][-158][-68][-11][-43][-26][-19][-62][-30][-174][-164][-84][-10][-69][-153][-234][-74][-179][-180][-85][-152][-65][-166][-156][-13][-41][-193][-17][-149][-28][-73]</t>
  </si>
  <si>
    <t>[-27][-191][-86][-7][-168][-8][-150][-160][-192][-162][-82][-158][-68][-26][-62][-30][-164][-84][-10][-69][-153][-234][-74][-179][-180][-85][-152][-9][-65][-166][-156][-13][-41][-193][-149][-28][-73]</t>
  </si>
  <si>
    <t>[-27][-191][-86][-7][-168][-8][-150][-160][-192][-162][-44][-82][-158][-68][-62][-30][-164][-84][-10][-69][-153][-234][-74][-179][-180][-85][-152][-65][-166][-156][-13][-41][-193][-149][-28][-73]</t>
  </si>
  <si>
    <t>[-27][-191][-86][-7][-168][-8][-150][-160][-192][-162][-82][-158][-68][-62][-30][-164][-84][-10][-69][-153][-234][-74][-46][-179][-180][-85][-152][-65][-166][-156][-13][-41][-193][-149][-28][-73]</t>
  </si>
  <si>
    <t>[-27][-191][-86][-54][-7][-168][-39][-8][-150][-160][-192][-162][-31][-82][-158][-68][-62][-30][-164][-84][-10][-69][-153][-234][-74][-179][-180][-85][-152][-65][-166][-156][-13][-41][-193][-149][-28][-73]</t>
  </si>
  <si>
    <t>[-27][-191][-86][-7][-168][-8][-150][-160][-192][-162][-44][-82][-158][-68][-43][-26][-19][-62][-30][-164][-84][-10][-69][-153][-234][-74][-179][-14][-180][-85][-152][-65][-166][-156][-13][-41][-193][-17][-149][-28][-73]</t>
  </si>
  <si>
    <t>[-49][-27][-191][-86][-7][-168][-8][-150][-160][-192][-162][-44][-82][-158][-68][-43][-26][-62][-30][-164][-84][-10][-69][-153][-234][-74][-179][-14][-180][-85][-152][-70][-65][-166][-156][-13][-41][-193][-149][-28][-73]</t>
  </si>
  <si>
    <t>[-27][-191][-86][-7][-168][-8][-150][-160][-192][-162][-31][-44][-82][-158][-68][-43][-26][-62][-30][-164][-84][-10][-69][-153][-234][-74][-179][-180][-85][-152][-65][-166][-156][-13][-41][-193][-17][-149][-28][-73]</t>
  </si>
  <si>
    <t>[-27][-191][-86][-7][-168][-39][-8][-150][-160][-192][-162][-31][-82][-158][-68][-62][-30][-164][-84][-10][-69][-153][-234][-74][-46][-179][-180][-85][-38][-152][-65][-166][-156][-13][-41][-193][-149][-28][-73]</t>
  </si>
  <si>
    <t>[-32][-27][-191][-86][-7][-168][-8][-150][-160][-192][-162][-31][-82][-158][-68][-26][-62][-30][-42][-164][-84][-10][-69][-153][-234][-74][-46][-179][-180][-85][-38][-152][-65][-166][-156][-13][-41][-193][-149][-28][-73]</t>
  </si>
  <si>
    <t>[-49][-27][-191][-86][-7][-168][-8][-150][-160][-192][-162][-44][-82][-158][-68][-43][-26][-19][-62][-30][-164][-84][-10][-69][-153][-234][-74][-179][-14][-180][-85][-152][-65][-166][-156][-13][-41][-56][-193][-17][-149][-28][-73]</t>
  </si>
  <si>
    <t>[-27][-191][-86][-7][-168][-8][-150][-160][-192][-162][-44][-82][-158][-68][-43][-26][-62][-15][-30][-164][-84][-10][-69][-153][-234][-74][-179][-180][-85][-152][-9][-65][-166][-156][-13][-41][-193][-149][-28][-73]</t>
  </si>
  <si>
    <t>[-27][-191][-86][-7][-168][-8][-150][-160][-192][-162][-44][-82][-158][-68][-43][-26][-19][-62][-30][-164][-84][-10][-69][-153][-234][-74][-179][-180][-85][-152][-9][-65][-166][-156][-13][-41][-193][-17][-149][-28][-73]</t>
  </si>
  <si>
    <t>[-27][-191][-86][-7][-168][-8][-150][-160][-192][-162][-44][-82][-158][-68][-43][-26][-62][-30][-164][-84][-10][-69][-153][-234][-74][-179][-14][-180][-85][-152][-65][-166][-156][-13][-41][-193][-149][-28][-73]</t>
  </si>
  <si>
    <t>[-27][-191][-86][-7][-168][-8][-150][-160][-192][-162][-44][-82][-158][-68][-43][-26][-62][-30][-164][-84][-10][-69][-153][-234][-74][-179][-180][-85][-152][-9][-65][-166][-156][-13][-41][-193][-149][-28][-73]</t>
  </si>
  <si>
    <t>[-27][-191][-86][-7][-168][-8][-150][-160][-192][-162][-12][-44][-82][-158][-68][-43][-26][-62][-30][-164][-84][-10][-69][-153][-234][-74][-179][-180][-85][-152][-65][-166][-156][-13][-41][-193][-149][-28][-73]</t>
  </si>
  <si>
    <t>[-27][-191][-86][-7][-168][-8][-150][-160][-192][-162][-44][-82][-158][-68][-43][-26][-62][-30][-164][-84][-10][-69][-153][-234][-74][-179][-16][-180][-85][-152][-65][-166][-156][-13][-41][-193][-149][-28][-73]</t>
  </si>
  <si>
    <t>[-27][-98][-191][-86][-7][-168][-8][-150][-160][-192][-162][-44][-82][-158][-68][-43][-26][-62][-30][-164][-84][-10][-69][-153][-234][-74][-179][-180][-85][-152][-65][-166][-156][-13][-188][-41][-193][-149][-28][-73]</t>
  </si>
  <si>
    <t>[-64][-198][-200][-98][-118][-194][-192][-104][-67][-204][-87][-68][-186][-122][-227][-215][-101][-202][-185][-228][-196][-189][-121][-110][-216][-70][-229][-13][-188][-120][-109][-2][-105][-73][-88]</t>
  </si>
  <si>
    <t>[-64][-198][-200][-98][-86][-118][-194][-192][-104][-67][-204][-87][-68][-186][-122][-227][-215][-15][-101][-202][-185][-228][-196][-189][-121][-110][-16][-216][-70][-229][-13][-188][-120][-109][-2][-105][-73][-88]</t>
  </si>
  <si>
    <t>[-64][-198][-200][-98][-86][-118][-194][-192][-104][-67][-204][-87][-68][-186][-122][-227][-215][-101][-202][-185][-228][-196][-189][-121][-110][-216][-70][-229][-13][-188][-120][-109][-2][-105][-73][-88]</t>
  </si>
  <si>
    <t>[-64][-198][-200][-98][-86][-118][-194][-192][-104][-67][-204][-87][-68][-186][-122][-227][-215][-15][-101][-202][-185][-228][-196][-74][-189][-106][-121][-110][-16][-216][-70][-229][-13][-188][-120][-109][-2][-105][-73][-88]</t>
  </si>
  <si>
    <t>[-64][-198][-200][-98][-191][-86][-118][-194][-192][-104][-67][-204][-87][-68][-186][-122][-227][-215][-15][-101][-202][-185][-228][-196][-189][-106][-121][-110][-16][-216][-70][-229][-13][-188][-120][-109][-2][-105][-73][-88]</t>
  </si>
  <si>
    <t>[-64][-198][-200][-98][-86][-118][-3][-18][-194][-192][-104][-67][-204][-87][-68][-186][-4][-122][-227][-215][-101][-10][-202][-185][-228][-196][-189][-121][-110][-14][-16][-216][-70][-229][-13][-188][-120][-109][-2][-105][-73][-88]</t>
  </si>
  <si>
    <t>[-64][-198][-200][-98][-86][-118][-194][-192][-104][-67][-204][-87][-68][-186][-79][-122][-227][-215][-15][-101][-202][-185][-228][-196][-189][-121][-110][-16][-216][-70][-229][-13][-188][-120][-109][-77][-92][-2][-105][-73][-88]</t>
  </si>
  <si>
    <t>[-64][-198][-71][-200][-98][-86][-118][-76][-194][-192][-104][-67][-204][-130][-87][-68][-186][-122][-227][-215][-15][-101][-69][-202][-185][-228][-196][-74][-189][-106][-121][-110][-14][-16][-216][-70][-229][-13][-188][-120][-109][-77][-92][-2][-105][-73][-88]</t>
  </si>
  <si>
    <t>[-64][-198][-200][-98][-118][-194][-192][-104][-67][-204][-87][-68][-186][-122][-227][-215][-15][-101][-202][-185][-228][-196][-189][-121][-110][-216][-70][-229][-13][-188][-120][-109][-92][-2][-105][-73][-88]</t>
  </si>
  <si>
    <t>[-64][-198][-71][-200][-98][-86][-118][-194][-192][-104][-67][-204][-87][-68][-186][-75][-122][-227][-215][-210][-15][-101][-69][-202][-185][-228][-196][-189][-121][-110][-16][-216][-70][-229][-13][-188][-120][-109][-2][-105][-73][-88]</t>
  </si>
  <si>
    <t>[-64][-198][-200][-98][-86][-118][-194][-192][-104][-67][-204][-130][-87][-68][-186][-79][-122][-227][-215][-15][-101][-202][-185][-228][-196][-189][-121][-110][-16][-216][-70][-229][-13][-188][-120][-109][-77][-92][-2][-105][-73][-88]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</si>
  <si>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[-64][-198][-200][-98][-86][-118][-194][-192][-104][-67][-204][-87][-68][-186][-122][-227][-215][-15][-101][-202][-185][-228][-196][-189][-106][-121][-110][-16][-216][-70][-229][-13][-188][-120][-109][-2][-105][-73][-88]</t>
  </si>
  <si>
    <t>[-64][-198][-200][-98][-118][-194][-192][-104][-67][-204][-87][-68][-186][-122][-227][-215][-101][-202][-185][-228][-196][-189][-106][-121][-110][-216][-70][-229][-13][-188][-120][-109][-2][-105][-73][-88]</t>
  </si>
  <si>
    <t>[-64][-198][-200][-98][-86][-213][-118][-194][-192][-104][-67][-204][-130][-87][-68][-186][-79][-122][-227][-215][-210][-15][-101][-202][-185][-228][-196][-74][-189][-106][-121][-110][-16][-216][-70][-229][-13][-188][-120][-109][-77][-92][-2][-105][-73][-88]</t>
  </si>
  <si>
    <t>[-64][-198][-232][-200][-98][-86][-118][-194][-192][-104][-67][-204][-87][-68][-186][-79][-122][-227][-215][-15][-101][-202][-185][-228][-196][-74][-189][-106][-121][-110][-16][-216][-70][-229][-13][-188][-120][-109][-77][-2][-105][-73][-88]</t>
  </si>
  <si>
    <t>[-64][-198][-200][-98][-86][-118][-194][-192][-104][-67][-204][-130][-87][-68][-186][-79][-122][-227][-215][-210][-15][-217][-101][-202][-185][-228][-196][-189][-121][-110][-16][-216][-70][-229][-13][-188][-120][-109][-77][-92][-2][-105][-73][-88]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</si>
  <si>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[-64][-198][-200][-98][-86][-118][-194][-192][-104][-67][-204][-130][-87][-68][-186][-122][-227][-215][-15][-101][-202][-185][-228][-196][-189][-121][-110][-16][-216][-70][-229][-13][-188][-120][-109][-77][-92][-2][-105][-73][-88]</t>
  </si>
  <si>
    <t>[-64][-198][-71][-200][-98][-86][-118][-194][-192][-104][-67][-204][-130][-87][-68][-186][-122][-227][-215][-210][-15][-101][-202][-185][-228][-196][-189][-121][-110][-16][-216][-70][-229][-13][-188][-120][-109][-77][-92][-2][-105][-73][-88]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</si>
  <si>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[-64][-198][-232][-200][-98][-86][-118][-194][-192][-104][-67][-204][-87][-68][-186][-122][-227][-215][-15][-101][-202][-185][-228][-196][-189][-121][-110][-16][-216][-70][-229][-13][-188][-120][-109][-77][-2][-105][-73][-88]</t>
  </si>
  <si>
    <t>[-64][-198][-200][-98][-118][-194][-192][-104][-67][-204][-87][-68][-186][-11][-122][-227][-215][-101][-202][-185][-228][-196][-189][-121][-110][-216][-70][-229][-13][-188][-120][-109][-2][-105][-73][-88]</t>
  </si>
  <si>
    <t>[-64][-198][-200][-98][-86][-118][-194][-192][-104][-67][-204][-87][-68][-186][-11][-122][-227][-215][-15][-101][-202][-185][-228][-196][-189][-121][-110][-16][-216][-70][-229][-13][-188][-120][-109][-2][-105][-73][-88]</t>
  </si>
  <si>
    <t>[-64][-198][-200][-98][-118][-194][-192][-104][-67][-204][-130][-87][-68][-186][-122][-227][-215][-15][-101][-202][-185][-228][-196][-189][-121][-110][-16][-216][-70][-229][-13][-188][-120][-109][-77][-92][-2][-105][-73][-88]</t>
  </si>
  <si>
    <t>[-64][-198][-200][-98][-86][-118][-194][-192][-104][-67][-204][-87][-68][-186][-122][-227][-215][-210][-15][-101][-202][-185][-228][-196][-189][-106][-121][-110][-21][-16][-216][-70][-229][-13][-188][-120][-109][-2][-105][-73][-88]</t>
  </si>
  <si>
    <t>[-64][-198][-200][-98][-86][-118][-194][-192][-104][-67][-204][-87][-68][-186][-122][-227][-215][-210][-101][-202][-185][-228][-196][-189][-121][-110][-216][-70][-229][-13][-188][-120][-109][-2][-105][-73][-88]</t>
  </si>
  <si>
    <t>[-64][-198][-200][-98][-118][-194][-192][-104][-67][-204][-130][-87][-68][-186][-79][-122][-227][-215][-15][-101][-202][-185][-228][-196][-189][-121][-110][-16][-216][-70][-229][-13][-188][-120][-109][-77][-92][-2][-105][-73][-88]</t>
  </si>
  <si>
    <t>[-64][-198][-200][-98][-118][-194][-192][-104][-67][-204][-87][-68][-186][-122][-227][-215][-15][-101][-202][-185][-228][-196][-74][-189][-121][-110][-16][-216][-70][-229][-13][-188][-120][-109][-2][-105][-73][-88]</t>
  </si>
  <si>
    <t>[-64][-198][-200][-98][-86][-118][-194][-192][-104][-67][-204][-87][-68][-186][-122][-227][-215][-15][-101][-202][-185][-228][-196][-189][-106][-121][-110][-21][-16][-216][-70][-229][-13][-188][-120][-109][-2][-105][-73][-88]</t>
  </si>
  <si>
    <t>[-64][-198][-200][-98][-86][-118][-194][-192][-104][-67][-204][-130][-87][-68][-186][-122][-227][-215][-210][-15][-101][-202][-185][-228][-196][-189][-121][-110][-16][-216][-70][-229][-13][-188][-120][-109][-77][-92][-2][-105][-73][-88]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</si>
  <si>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[-64][-198][-232][-200][-98][-86][-118][-3][-194][-192][-104][-67][-204][-87][-68][-186][-11][-90][-122][-227][-215][-15][-101][-202][-185][-228][-196][-189][-121][-110][-16][-216][-70][-229][-13][-188][-120][-109][-77][-2][-105][-73][-88]</t>
  </si>
  <si>
    <t>[-64][-198][-200][-98][-86][-118][-3][-194][-192][-104][-67][-204][-87][-68][-186][-75][-79][-122][-227][-215][-15][-101][-69][-202][-185][-228][-196][-74][-189][-106][-121][-110][-16][-216][-70][-229][-13][-188][-120][-109][-77][-2][-105][-73][-88]</t>
  </si>
  <si>
    <t>[-64][-198][-181][-200][-98][-86][-118][-194][-192][-104][-67][-204][-87][-68][-186][-122][-227][-215][-15][-101][-202][-185][-228][-196][-189][-121][-110][-16][-216][-70][-229][-13][-188][-120][-109][-2][-105][-73][-88]</t>
  </si>
  <si>
    <t>[-64][-198][-181][-200][-98][-86][-118][-194][-192][-104][-67][-204][-87][-68][-186][-122][-227][-215][-15][-101][-202][-185][-228][-196][-189][-106][-121][-110][-16][-216][-70][-229][-13][-188][-120][-109][-2][-105][-73][-88]</t>
  </si>
  <si>
    <t>[-64][-198][-181][-200][-98][-86][-118][-194][-192][-104][-67][-204][-87][-68][-186][-122][-227][-215][-15][-101][-202][-185][-228][-196][-93][-189][-121][-110][-16][-216][-70][-229][-13][-188][-120][-109][-2][-105][-73][-88]</t>
  </si>
  <si>
    <t>[-64][-198][-181][-200][-98][-86][-118][-3][-194][-192][-104][-67][-204][-87][-68][-186][-122][-227][-215][-15][-101][-202][-185][-228][-196][-189][-121][-110][-16][-233][-216][-70][-229][-13][-188][-120][-109][-2][-105][-73][-88]</t>
  </si>
  <si>
    <t>[-64][-198][-200][-98][-86][-118][-3][-194][-192][-104][-67][-204][-87][-68][-186][-79][-122][-227][-215][-15][-101][-202][-185][-228][-196][-74][-189][-121][-110][-21][-16][-216][-70][-229][-13][-188][-120][-109][-77][-92][-2][-105][-73][-88]</t>
  </si>
  <si>
    <t>[-64][-198][-200][-98][-118][-3][-194][-192][-104][-67][-204][-87][-68][-186][-11][-122][-227][-215][-101][-10][-202][-185][-228][-196][-189][-121][-110][-16][-216][-70][-229][-13][-188][-120][-109][-2][-105][-73][-88]</t>
  </si>
  <si>
    <t>[-64][-198][-200][-98][-86][-118][-3][-194][-192][-104][-67][-204][-87][-68][-186][-4][-122][-227][-215][-101][-10][-202][-185][-228][-196][-189][-121][-110][-14][-16][-216][-70][-229][-13][-188][-120][-109][-2][-105][-73][-88]</t>
  </si>
  <si>
    <t>[-64][-198][-200][-98][-86][-213][-118][-194][-192][-104][-67][-204][-87][-68][-186][-122][-227][-215][-15][-101][-202][-185][-228][-196][-189][-121][-110][-16][-216][-70][-229][-13][-188][-120][-109][-2][-105][-73][-88]</t>
  </si>
  <si>
    <t>[-64][-198][-200][-98][-86][-118][-194][-192][-104][-67][-204][-130][-87][-68][-186][-79][-122][-227][-215][-15][-101][-202][-185][-228][-196][-74][-189][-106][-121][-110][-21][-16][-216][-70][-229][-13][-188][-120][-109][-77][-92][-2][-105][-73][-88]</t>
  </si>
  <si>
    <t>[-64][-198][-232][-200][-98][-86][-118][-194][-192][-104][-67][-204][-87][-68][-186][-75][-79][-122][-227][-215][-15][-101][-69][-202][-185][-228][-196][-74][-189][-106][-121][-110][-21][-16][-216][-70][-229][-13][-188][-120][-109][-77][-2][-105][-73][-88]</t>
  </si>
  <si>
    <t>[-64][-198][-200][-98][-86][-118][-194][-192][-104][-67][-204][-87][-68][-186][-79][-122][-227][-215][-15][-101][-202][-185][-228][-196][-74][-189][-106][-121][-110][-16][-216][-70][-229][-13][-188][-120][-109][-77][-2][-105][-73][-88]</t>
  </si>
  <si>
    <t>[-64][-198][-200][-98][-118][-194][-192][-104][-67][-204][-87][-68][-186][-75][-122][-227][-215][-101][-69][-202][-185][-228][-196][-189][-106][-121][-110][-216][-70][-229][-13][-188][-120][-109][-2][-105][-73][-88]</t>
  </si>
  <si>
    <t>[-64][-198][-200][-98][-86][-118][-194][-192][-104][-67][-204][-87][-68][-186][-75][-122][-227][-215][-15][-101][-69][-202][-185][-228][-196][-189][-106][-121][-110][-16][-216][-70][-229][-13][-188][-120][-109][-2][-105][-73][-88]</t>
  </si>
  <si>
    <t>[-64][-198][-200][-98][-86][-118][-194][-192][-104][-67][-204][-87][-68][-186][-122][-227][-215][-15][-101][-202][-185][-228][-196][-189][-121][-110][-16][-216][-70][-229][-13][-188][-120][-109][-77][-92][-2][-105][-73][-88]</t>
  </si>
  <si>
    <t>[-64][-198][-200][-98][-118][-194][-192][-104][-67][-204][-87][-68][-186][-79][-122][-227][-215][-15][-101][-202][-185][-228][-196][-74][-189][-106][-121][-110][-16][-216][-70][-229][-13][-188][-120][-109][-77][-2][-105][-73][-88]</t>
  </si>
  <si>
    <t>[-64][-198][-200][-98][-86][-118][-194][-192][-104][-67][-204][-87][-68][-186][-79][-122][-227][-215][-15][-101][-69][-202][-185][-228][-196][-74][-189][-106][-121][-110][-21][-16][-216][-70][-229][-13][-188][-120][-109][-77][-2][-105][-73][-88]</t>
  </si>
  <si>
    <t>[-64][-198][-181][-200][-98][-86][-118][-194][-192][-104][-67][-204][-87][-68][-186][-122][-227][-215][-210][-101][-202][-185][-228][-196][-189][-121][-110][-216][-70][-229][-13][-188][-120][-109][-2][-105][-73][-88]</t>
  </si>
  <si>
    <t>[-64][-198][-200][-98][-86][-118][-194][-192][-104][-67][-204][-87][-68][-186][-122][-227][-215][-210][-15][-101][-202][-185][-228][-196][-189][-121][-110][-16][-216][-70][-229][-13][-188][-120][-109][-2][-105][-73][-88]</t>
  </si>
  <si>
    <t>[-64][-198][-181][-200][-98][-118][-194][-192][-104][-67][-204][-87][-68][-186][-122][-227][-215][-101][-202][-185][-228][-196][-189][-121][-110][-216][-70][-229][-13][-188][-120][-109][-2][-105][-73][-88]</t>
  </si>
  <si>
    <t>[-64][-198][-232][-200][-98][-86][-118][-194][-192][-104][-67][-204][-87][-68][-186][-79][-122][-227][-215][-15][-101][-202][-185][-228][-196][-189][-121][-110][-16][-216][-70][-229][-13][-188][-120][-109][-77][-2][-105][-73][-88]</t>
  </si>
  <si>
    <t>[-64][-198][-200][-98][-86][-118][-3][-194][-192][-104][-67][-204][-87][-68][-186][-122][-227][-215][-15][-101][-202][-185][-228][-196][-189][-121][-110][-16][-216][-70][-229][-13][-188][-120][-109][-77][-2][-105][-73][-88]</t>
  </si>
  <si>
    <t>[-64][-198][-200][-98][-86][-213][-118][-194][-192][-104][-67][-204][-130][-87][-68][-186][-79][-122][-227][-215][-15][-101][-202][-185][-228][-196][-189][-121][-110][-16][-216][-70][-229][-13][-188][-120][-109][-77][-92][-2][-105][-73][-88]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</si>
  <si>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[-64][-198][-200][-98][-86][-118][-194][-192][-104][-67][-204][-87][-68][-186][-75][-122][-227][-215][-15][-101][-202][-185][-228][-196][-189][-121][-110][-16][-216][-70][-229][-13][-188][-120][-109][-2][-105][-73][-88]</t>
  </si>
  <si>
    <t>[-64][-198][-200][-98][-86][-118][-194][-192][-104][-67][-204][-130][-87][-68][-186][-75][-122][-227][-215][-15][-101][-202][-185][-228][-196][-189][-121][-110][-16][-216][-70][-229][-13][-188][-120][-109][-77][-92][-2][-105][-73][-88]</t>
  </si>
  <si>
    <t>[-64][-198][-200][-98][-118][-194][-192][-104][-67][-204][-87][-68][-186][-122][-227][-215][-15][-101][-202][-185][-228][-196][-189][-121][-110][-16][-216][-70][-229][-13][-188][-120][-109][-2][-105][-73][-88]</t>
  </si>
  <si>
    <t>[-64][-198][-200][-98][-86][-118][-194][-192][-104][-67][-204][-87][-68][-186][-122][-227][-215][-101][-202][-185][-228][-196][-189][-121][-110][-216][-70][-229][-13][-188][-120][-109][-134][-2][-105][-73][-88]</t>
  </si>
  <si>
    <t>[-64][-198][-200][-98][-86][-118][-194][-192][-104][-67][-204][-87][-68][-186][-122][-227][-215][-15][-101][-202][-185][-228][-196][-189][-121][-110][-16][-216][-70][-229][-13][-188][-120][-109][-92][-2][-105][-73][-88]</t>
  </si>
  <si>
    <t>[-64][-198][-200][-98][-86][-118][-194][-192][-104][-67][-204][-130][-87][-68][-186][-79][-122][-227][-215][-210][-15][-101][-202][-185][-228][-196][-189][-121][-110][-16][-216][-70][-229][-13][-188][-120][-109][-77][-92][-2][-105][-73][-88]</t>
  </si>
  <si>
    <t>[-64][-198][-200][-98][-86][-118][-3][-194][-192][-104][-67][-204][-130][-87][-68][-186][-79][-122][-227][-215][-210][-15][-217][-101][-202][-185][-228][-196][-189][-121][-110][-16][-216][-70][-229][-13][-188][-120][-109][-77][-92][-2][-105][-73][-88]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</si>
  <si>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[-64][-198][-200][-98][-86][-118][-194][-192][-104][-67][-204][-87][-68][-186][-79][-122][-227][-215][-210][-15][-217][-101][-202][-185][-228][-196][-189][-121][-110][-16][-216][-70][-229][-13][-188][-120][-109][-77][-2][-105][-73][-88]</t>
  </si>
  <si>
    <t>[-64][-198][-200][-98][-86][-118][-194][-192][-104][-67][-204][-87][-68][-186][-122][-227][-215][-101][-69][-202][-185][-228][-196][-189][-121][-110][-216][-70][-229][-13][-188][-120][-109][-2][-105][-73][-88]</t>
  </si>
  <si>
    <t>[-64][-198][-200][-98][-118][-3][-194][-192][-104][-67][-204][-87][-68][-186][-122][-227][-215][-15][-101][-202][-185][-228][-196][-189][-121][-110][-16][-216][-70][-229][-13][-188][-120][-109][-2][-105][-73][-88]</t>
  </si>
  <si>
    <t>[-64][-198][-200][-98][-118][-3][-18][-194][-192][-104][-67][-204][-87][-68][-186][-122][-227][-215][-15][-101][-202][-185][-228][-196][-189][-121][-110][-16][-216][-70][-229][-13][-188][-120][-109][-2][-105][-73][-88]</t>
  </si>
  <si>
    <t>[-64][-198][-200][-98][-118][-3][-194][-192][-104][-67][-204][-87][-68][-186][-11][-90][-122][-227][-215][-101][-202][-185][-228][-196][-189][-121][-110][-216][-70][-229][-13][-188][-120][-109][-2][-105][-73][-88]</t>
  </si>
  <si>
    <t>[-64][-198][-200][-98][-86][-118][-194][-192][-104][-67][-204][-87][-68][-186][-79][-122][-227][-215][-15][-101][-202][-185][-228][-196][-74][-189][-121][-110][-16][-216][-70][-229][-13][-188][-120][-109][-77][-2][-105][-73][-88]</t>
  </si>
  <si>
    <t>[-64][-198][-200][-98][-86][-118][-3][-194][-192][-104][-67][-204][-87][-68][-186][-122][-227][-215][-15][-101][-202][-185][-228][-196][-74][-189][-106][-121][-110][-21][-16][-216][-70][-229][-13][-188][-120][-109][-77][-2][-105][-73][-88]</t>
  </si>
  <si>
    <t>[-64][-198][-200][-98][-86][-118][-194][-192][-104][-67][-204][-87][-68][-186][-79][-122][-227][-215][-15][-101][-202][-185][-228][-196][-189][-121][-110][-16][-216][-70][-229][-13][-188][-120][-109][-77][-2][-105][-73][-88]</t>
  </si>
  <si>
    <t>[-64][-198][-200][-98][-118][-3][-18][-194][-192][-104][-67][-204][-87][-68][-186][-11][-122][-227][-215][-101][-10][-202][-185][-228][-196][-189][-121][-110][-216][-70][-229][-13][-188][-120][-109][-2][-105][-73][-88]</t>
  </si>
  <si>
    <t>[-64][-198][-200][-98][-86][-118][-194][-192][-104][-67][-204][-87][-68][-186][-79][-122][-227][-215][-15][-101][-202][-185][-228][-196][-74][-189][-121][-110][-21][-16][-216][-70][-229][-13][-188][-120][-109][-77][-92][-2][-105][-73][-88]</t>
  </si>
  <si>
    <t>[-64][-198][-200][-98][-86][-118][-194][-192][-104][-67][-204][-87][-68][-186][-122][-227][-215][-15][-101][-69][-202][-185][-228][-196][-189][-121][-110][-16][-216][-70][-229][-13][-188][-120][-109][-2][-105][-73][-88]</t>
  </si>
  <si>
    <t>[-64][-198][-200][-98][-86][-118][-194][-192][-104][-67][-204][-72][-130][-87][-68][-186][-122][-227][-215][-15][-101][-202][-185][-228][-196][-189][-121][-110][-16][-216][-70][-229][-13][-188][-120][-109][-77][-92][-2][-105][-73][-88]</t>
  </si>
  <si>
    <t>[-64][-198][-200][-98][-86][-118][-76][-194][-192][-104][-67][-204][-87][-68][-186][-122][-227][-215][-15][-101][-202][-185][-228][-196][-189][-121][-110][-16][-216][-70][-229][-13][-188][-120][-109][-2][-105][-73][-88]</t>
  </si>
  <si>
    <t>[-64][-198][-200][-98][-86][-118][-224][-194][-192][-104][-67][-204][-130][-87][-68][-186][-122][-227][-215][-15][-101][-202][-185][-228][-196][-189][-121][-110][-16][-216][-70][-229][-13][-188][-120][-109][-77][-92][-134][-2][-105][-73][-88]</t>
  </si>
  <si>
    <t>static</t>
    <phoneticPr fontId="3" type="noConversion"/>
  </si>
  <si>
    <t>ds-static</t>
    <phoneticPr fontId="3" type="noConversion"/>
  </si>
  <si>
    <t>#DS</t>
  </si>
  <si>
    <t>#fail</t>
  </si>
  <si>
    <t>#branch</t>
  </si>
  <si>
    <t>3d-morph</t>
  </si>
  <si>
    <t>[-168][-136]</t>
  </si>
  <si>
    <t>access-binary-trees</t>
  </si>
  <si>
    <t>E</t>
  </si>
  <si>
    <t>access-fannkuch</t>
  </si>
  <si>
    <t>U</t>
  </si>
  <si>
    <t>access-nbody</t>
  </si>
  <si>
    <t>[-168][-137]</t>
  </si>
  <si>
    <t>access-nsieve</t>
  </si>
  <si>
    <t>[-168]</t>
  </si>
  <si>
    <t>bitops-3bit-bits-in-byte</t>
  </si>
  <si>
    <t>bitops-bits-in-byte</t>
  </si>
  <si>
    <t>bitops-bitwise-and</t>
  </si>
  <si>
    <t>bitops-nsieve-bits</t>
  </si>
  <si>
    <t>[-169]</t>
  </si>
  <si>
    <t>controlflow-recursive</t>
  </si>
  <si>
    <t>crypto</t>
  </si>
  <si>
    <t>deltablue</t>
  </si>
  <si>
    <t>earley-boyer</t>
  </si>
  <si>
    <t>math-cordic</t>
  </si>
  <si>
    <t>[-97][-60]</t>
  </si>
  <si>
    <t>math-partial-sums</t>
  </si>
  <si>
    <t>[-136][-127][-133]</t>
  </si>
  <si>
    <t>math-spectral-norm</t>
  </si>
  <si>
    <t>[-137]</t>
  </si>
  <si>
    <t>navier-stokes</t>
  </si>
  <si>
    <t>[-169][-112][-137]</t>
  </si>
  <si>
    <t>raytrace</t>
  </si>
  <si>
    <t>regexp</t>
  </si>
  <si>
    <t>richards</t>
  </si>
  <si>
    <t>[-169][-112][-108]</t>
  </si>
  <si>
    <t>splay</t>
  </si>
  <si>
    <t>string-fasta</t>
  </si>
  <si>
    <t>[-213][-118][-145][-150][-143][-131][-132][-169][-112][-212][-225][-144]</t>
  </si>
  <si>
    <t>Static (SAFE)</t>
    <phoneticPr fontId="3" type="noConversion"/>
  </si>
  <si>
    <t>Dynamic (Jalangi)</t>
    <phoneticPr fontId="3" type="noConversion"/>
  </si>
  <si>
    <t>Benchmark</t>
    <phoneticPr fontId="3" type="noConversion"/>
  </si>
  <si>
    <t># Both</t>
    <phoneticPr fontId="3" type="noConversion"/>
  </si>
  <si>
    <t>no-DS</t>
    <phoneticPr fontId="3" type="noConversion"/>
  </si>
  <si>
    <t>DS</t>
    <phoneticPr fontId="3" type="noConversion"/>
  </si>
  <si>
    <t>Node</t>
    <phoneticPr fontId="3" type="noConversion"/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</si>
  <si>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</si>
  <si>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</si>
  <si>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</si>
  <si>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[Function.prototype.call]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</si>
  <si>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</si>
  <si>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</si>
  <si>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</si>
  <si>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[Function.prototype.call][Error][Object][Array][Object.prototype.toString][Array.prototype.push][console.log][Math.max][Function.prototype.apply][Object.getPrototypeOf][Object.prototype.hasOwnProperty][new Error][Array.isArray]</t>
  </si>
  <si>
    <t>[Function.prototype.call][new RangeError][Array][console.log][Math.min][Function.prototype.apply][new TypeError][new Error]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</si>
  <si>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</si>
  <si>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</si>
  <si>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</si>
  <si>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Object.getPrototypeOf][Math.min][Array][Array.prototype.splice][Array.prototype.pop][Array.prototype.sort][Array.prototype.indexOf][Array.prototype.every]</t>
  </si>
  <si>
    <t>[Function.prototype.call][Object]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</si>
  <si>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String.prototype.substring][String.prototype.toLowerCase][Math.min][Array.prototype.reverse][Array.prototype.splice][Array.prototype.pop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</si>
  <si>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</si>
  <si>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</si>
  <si>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</si>
  <si>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String.prototype.substring][String.prototype.toLowerCase][Array]</t>
  </si>
  <si>
    <t>[new Array][Function.prototype.call][Array.prototype.concat][Array][Object.defineProperty]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</si>
  <si>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</t>
  </si>
  <si>
    <t>[DefaultValue][Function.prototype.call][ToPrimitive][String.prototype.toLowerCase][String.prototype.substring][Array][Object.prototype.toString][String.prototype.toString][console.log][Math.max][Math.min][Function.prototype.apply][new Error][ToString][Boolean.prototype.valueOf][Array.prototype.indexOf]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</si>
  <si>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Global.isNaN]</t>
  </si>
  <si>
    <t>[Function.prototype.call][Array][Object.prototype.toString][Number.prototype.valueOf][Function.prototype.apply][Global.isNaN]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</si>
  <si>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String.prototype.substring][Object.getPrototypeOf][Array.prototype.indexOf][Array.prototype.every][Array.prototype.sort][String.prototype.toLowerCase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</si>
  <si>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</si>
  <si>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[DefaultValue][Function.prototype.call][ToPrimitive][String.prototype.toLowerCase][Object][String.prototype.substring][Array][Object.prototype.toString][String.prototype.toString][console.log][Math.max][Math.min][Function.prototype.apply][new Error][String.prototype.slice][ToString][Boolean.prototype.valueOf][Array.prototype.indexOf][Array.isArray]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</si>
  <si>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</t>
  </si>
  <si>
    <t>[Function.prototype.call][String.prototype.replace][RegExp.prototype.test][console.log][Function.prototype.apply][new Error][Array.isArray]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</si>
  <si>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</si>
  <si>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freeze][Array][String.prototype.match][Array.prototype.sort][String.prototype.replace]</t>
  </si>
  <si>
    <t>[DefaultValue][Function.prototype.call][ToPrimitive][String.prototype.toLowerCase][String.prototype.substring][Object.prototype.toString][Number.prototype.valueOf][String.prototype.toString][console.log][Math.max][Math.min][Function.prototype.apply][new Error][Global.isNaN][ToString][Array.prototype.indexOf]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</si>
  <si>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[Object.getPrototypeOf][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</si>
  <si>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Math.min]</t>
  </si>
  <si>
    <t>[Function.prototype.call][Function.prototype.apply]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</si>
  <si>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pow][Array.prototype.indexOf][Array.prototype.every][String.prototype.replace][String.prototype.match][Array.prototype.sort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</si>
  <si>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pow][String.prototype.substring][String.prototype.toLowerCase][Array.prototype.indexOf][Array.prototype.ever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</si>
  <si>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Array.prototype.reverse]</t>
  </si>
  <si>
    <t>[DefaultValue][Function.prototype.call][ToPrimitive][String.prototype.valueOf][String.prototype.toLowerCase][String.prototype.substring][Object.prototype.toString][String.prototype.toString][console.log][Math.max][Math.min][Function.prototype.apply][new Error][ToString][Array.prototype.indexOf]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</si>
  <si>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</t>
  </si>
  <si>
    <t>[DefaultValue][Function.prototype.call][ToPrimitive][String.prototype.toLowerCase][String.prototype.substring][Array.prototype.every][Object.prototype.toString][Number.prototype.valueOf][String.prototype.toString][Array.prototype.push][console.log][Math.max][Math.min][Function.prototype.apply][new Error][Global.isNaN][ToString][Array.prototype.indexOf][Array.isArray]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</si>
  <si>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ort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</si>
  <si>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Array.prototype.indexOf][Array.prototype.every][String][Array.prototype.reverse][Boolean][Math.mi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</si>
  <si>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String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</si>
  <si>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Global.isNaN][Math.min]</t>
  </si>
  <si>
    <t>[Object.prototype.toString][Number.prototype.valueOf][Function.prototype.call][Function.prototype.apply][Global.isNaN]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</si>
  <si>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</si>
  <si>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indexOf][String.prototype.substring][String.prototype.toLowerCase][Math.pow][Array.prototype.indexOf][Array.prototype.every][String.prototype.match][Array.prototype.sort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</si>
  <si>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String.prototype.replace][Array][String.prototype.substring][String.prototype.toLowerCase]</t>
  </si>
  <si>
    <t>[Function.prototype.call][Math.min][Math.max]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</si>
  <si>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String.prototype.toLowerCase][Array.prototype.indexOf][Array.prototype.every][Array.prototype.sort][Array]</t>
  </si>
  <si>
    <t>[console.log][Object.prototype.toString][Array][Object.keys][String.prototype.valueOf][Object][new Array][Array.prototype.splice][Array.prototype.every][Function.prototype.call][DefaultValue][Math.max][String.prototype.substring][Object.prototype.hasOwnProperty][Array.prototype.pop][ToPrimitive][Array.prototype.sort][Object.getPrototypeOf][Function.prototype.apply][String.prototype.toLowerCase][Math.min][Array.prototype.push][ToString][Array.prototype.indexOf][String.prototype.toString][Array.is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</si>
  <si>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Object.getPrototypeOf][Array.prototype.sort][Array][String.prototype.match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</si>
  <si>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</si>
  <si>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Global.isFinite][String.prototype.substring][String.prototype.toLowerCase]</t>
  </si>
  <si>
    <t>[console.log][Boolean.prototype.valueOf][Object.prototype.toString][Array][Function.prototype.call][DefaultValue][Math.max][String.prototype.substring][ToPrimitive][Function.prototype.apply][String.prototype.toLowerCase][Math.min][ToString][Array.prototype.indexOf][String.prototype.toString][Array.is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</si>
  <si>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Array][String][String.prototype.match][Array.prototype.sor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</si>
  <si>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Boolean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</si>
  <si>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</si>
  <si>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</si>
  <si>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</t>
  </si>
  <si>
    <t>[console.log][String.prototype.valueOf][RegExp.prototype.test][String.prototype.replace][Function.prototype.call][DefaultValue][String.prototype.match][new TypeError][ToPrimitive][Function.prototype.apply][String.prototype.toLowerCase][ToString][String.prototype.toString]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</si>
  <si>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At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</si>
  <si>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min][Math.floor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</si>
  <si>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indexOf][Array.prototype.every][Global.isNaN]</t>
  </si>
  <si>
    <t>[console.log][Object.prototype.toString][Number.prototype.valueOf][Function.prototype.call][DefaultValue][Math.max][String.prototype.substring][ToPrimitive][Array.prototype.sort][Object.getPrototypeOf][Function.prototype.apply][String.prototype.toLowerCase][Math.min][Array.prototype.push][ToString][Array.prototype.indexOf][Global.isNaN][String.prototype.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</si>
  <si>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splice][Array.prototype.pop]</t>
  </si>
  <si>
    <t>[console.log][Boolean.prototype.valueOf][Object.prototype.toString][Array.prototype.every][Function.prototype.call][DefaultValue][Math.max][String.prototype.substring][ToPrimitive][Function.prototype.apply][String.prototype.toLowerCase][Math.min][Array.prototype.push][ToString][Array.prototype.indexOf][String.prototype.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</si>
  <si>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</t>
  </si>
  <si>
    <t>[console.log][Object.prototype.toString][Object.keys][Object][new Array][Array.prototype.splice][Function.prototype.call][Math.max][Object.prototype.hasOwnProperty][Array.prototype.pop][Object.getPrototypeOf][Math.min][Array.prototype.push][Object.create][new Object][Array.isArray]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</si>
  <si>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[Array][String.prototype.substring][String.prototype.toLowerCase]</t>
  </si>
  <si>
    <t>[console.log][Object.prototype.toString][Array][Object.keys][Object][new Array][Array.prototype.splice][Function.prototype.call][DefaultValue][Math.max][String.prototype.substring][Object.prototype.hasOwnProperty][Array.prototype.pop][ToPrimitive][Object.getPrototypeOf][Function.prototype.apply][String.prototype.toLowerCase][Math.min][Array.prototype.push][ToString][Object.create][String.prototype.toString][new Object][Array.isArray]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</si>
  <si>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</si>
  <si>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</si>
  <si>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Object.getPrototypeOf][String][Array.prototype.pop][String.prototype.substring][Array.prototype.indexOf][Array.prototype.every][Array.prototype.sort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</si>
  <si>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ceil][Math.min][String.prototype.substring][String.prototype.toLowerCase]</t>
  </si>
  <si>
    <t>[Function.prototype.call][Math.max][console.log][Math.min][ToPrimitive][String.prototype.toLowerCase][DefaultValue][Array][Object.prototype.toString][Array.prototype.indexOf][Function.prototype.apply][String.prototype.toString][String.prototype.substring][Boolean.prototype.valueOf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</si>
  <si>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</si>
  <si>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</t>
  </si>
  <si>
    <t>[Array.isArray][Array.prototype.slice][Function.prototype.call][Math.max][Object.defineProperty][console.log][Math.min][ToPrimitive][new Array][String.prototype.toLowerCase][DefaultValue][Array.prototype.every][Array][Object.prototype.toString][Array.prototype.push][Array.prototype.indexOf][Function.prototype.apply][String.prototype.toString][String.prototype.substring][Boolean.prototype.valueOf][ToString]</t>
  </si>
  <si>
    <t>[Array.isArray][Array.prototype.slice][Function.prototype.call][Math.max][Object.defineProperty][new Object][console.log][new RangeError][Math.min][RegExp.prototype.test][ToPrimitive][new Array][String.prototype.toLowerCase][String][DefaultValue][Array][new TypeError][Array.prototype.splice][Object.keys][String.prototype.charCodeAt][Object.prototype.toString][String.prototype.replace][Array.prototype.push][Object.create][Function.prototype.apply][Object][String.prototype.toString][String.prototype.substring][Object.prototype.hasOwnProperty][Array.prototype.pop][ToString]</t>
  </si>
  <si>
    <t>[Array.isArray][Function.prototype.call][Math.max][Object.defineProperty][String.prototype.valueOf][console.log][Math.min][ToPrimitive][String.prototype.toLowerCase][DefaultValue][Array][Object.prototype.toString][Array.prototype.indexOf][Function.prototype.apply][String.prototype.toString][String.prototype.substring][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</si>
  <si>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Math.floor][Math.ceil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</si>
  <si>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Array][Math.floor]</t>
  </si>
  <si>
    <t>[Function.prototype.call][Math.max][console.log][Math.min][ToPrimitive][String.prototype.toLowerCase][DefaultValue][Global.isNaN][Array.prototype.every][Object.prototype.toString][Number.prototype.valueOf][Array.prototype.push][Array.prototype.indexOf][Function.prototype.apply][String.prototype.toString][String.prototype.substring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</si>
  <si>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</si>
  <si>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</si>
  <si>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[Function.prototype.call][Math.max][console.log][Math.min][ToPrimitive][new Array][String.prototype.toLowerCase][DefaultValue][Global.isNaN][Array.prototype.concat][Array][Array.prototype.splice][Object.prototype.toString][Number.prototype.valueOf][Array.prototype.indexOf][Function.prototype.apply][String.prototype.toString][String.prototype.substring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</si>
  <si>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</si>
  <si>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[Array.isArray][Array.prototype.slice][Function.prototype.call][Math.max][console.log][Math.min][ToPrimitive][new Array][String.prototype.toLowerCase][DefaultValue][Global.isNaN][Object.keys][Object.prototype.toString][Number.prototype.valueOf][Array.prototype.indexOf][Function.prototype.apply][Object][String.prototype.toString][String.prototype.substring][ToString]</t>
  </si>
  <si>
    <t>[Function.prototype.call][Math.max][console.log][Math.min][ToPrimitive][String.prototype.toLowerCase][DefaultValue][Global.isNaN][Object.prototype.toString][Number.prototype.valueOf][Array.prototype.indexOf][Function.prototype.apply][String.prototype.toString][String.prototype.substring][ToString]</t>
  </si>
  <si>
    <t>[Function.prototype.call][String.prototype.replace]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</si>
  <si>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</t>
  </si>
  <si>
    <t>[Array.isArray][Function.prototype.call][console.log][RegExp.prototype.test][new TypeError][Object.prototype.toString][Function.prototype.apply][Object]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</si>
  <si>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Number]</t>
  </si>
  <si>
    <t>[Function.prototype.call][Math.floor]</t>
  </si>
  <si>
    <t>[Array.isArray][Function.prototype.call][Math.max][console.log][Math.min][ToPrimitive][String.prototype.toLowerCase][DefaultValue][Array][Object.keys][Object.prototype.toString][Function.prototype.apply][Object][String.prototype.toString][String.prototype.substring][ToString]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</si>
  <si>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floor][Math.min][Array.prototype.indexOf][Array.prototype.every][Array.prototype.sort][Global.isNaN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</si>
  <si>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plit][String.prototype.substring][String.prototype.toLowerCase][Array][Array.prototype.indexOf][Array.prototype.every]</t>
  </si>
  <si>
    <t>[ToString][String.prototype.split][Array][String.prototype.toLowerCase][DefaultValue][Array.prototype.indexOf][Math.max][Array.prototype.join][Math.min][Function.prototype.apply][Array.prototype.every][console.log][Object.prototype.toString][String.prototype.toString][Function.prototype.call][String.prototype.valueOf][Array.prototype.push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</si>
  <si>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charAt][String.prototype.toUpp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</si>
  <si>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Object.getPrototypeOf][Array.prototype.sort]</t>
  </si>
  <si>
    <t>[Array][Object.defineProperty][Function.prototype.call][Array.prototype.concat][new 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</si>
  <si>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[String.prototype.substring][String.prototype.toLowerCase][Array.prototype.indexOf][Array.prototype.ever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</si>
  <si>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</si>
  <si>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</si>
  <si>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[new TypeError]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new RangeError][String.prototype.valueOf][Array.prototype.push][String.prototype.substring][ToPrimitive]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</si>
  <si>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</si>
  <si>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</si>
  <si>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Math.min][Array]</t>
  </si>
  <si>
    <t>[ToString][Global.isNaN][Array.isArray][Array][String.prototype.toLowerCase][DefaultValue][Object.defineProperty][Array.prototype.indexOf][Math.max][Math.min][Function.prototype.apply][Array.prototype.every][console.log][Number.prototype.valueOf][Object.prototype.toString][String.prototype.toString][Function.prototype.call][Array.prototype.concat][new Array][Array.prototype.push][String.prototype.substring][ToPrimitive]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</si>
  <si>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</t>
  </si>
  <si>
    <t>[new TypeError][ToString][String.prototype.toLowerCase][DefaultValue][Math.max][Math.min][Function.prototype.apply][console.log][Object.prototype.toString][String.prototype.toString][Function.prototype.call][String.prototype.valueOf][String.prototype.substring][ToPrimitive]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</si>
  <si>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UpperCase]</t>
  </si>
  <si>
    <t>[ToString][String.prototype.toLowerCase][DefaultValue][Math.max][Math.min][String.prototype.toUpperCase][Function.prototype.apply][console.log][Object.prototype.toString][String.prototype.toString][Function.prototype.call][String.prototype.valueOf][String.prototype.substring][ToPrimitive]</t>
  </si>
  <si>
    <t>[String.prototype.slice][new TypeError][ToString][DefaultValue][String.prototype.replace][String.prototype.toString][Function.prototype.call][RegExp.prototype.test][Global.parseInt][String.prototype.valueOf][ToPrimitive]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</si>
  <si>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Array.prototype.indexOf][Array.prototype.ever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</si>
  <si>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String][Array.prototype.indexOf]</t>
  </si>
  <si>
    <t>[Function.prototype.apply][console.log][Object.prototype.toString][Function.prototype.call][String.prototype.valueOf]</t>
  </si>
  <si>
    <t>[ToString][Array.isArray][Array][String.prototype.toLowerCase][DefaultValue][Array.prototype.indexOf][Math.max][Math.min][Object][Function.prototype.apply][console.log][Object.prototype.toString][String.prototype.toString][Function.prototype.call][String.prototype.valueOf][String.prototype.substring][ToPrimitive]</t>
  </si>
  <si>
    <t>[Array.isArray][Function.prototype.apply][console.log][String.prototype.replace][Function.prototype.call][RegExp.prototype.test]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</si>
  <si>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</t>
  </si>
  <si>
    <t>[ToString][Array][String.prototype.toLowerCase][DefaultValue][Array.prototype.indexOf][Math.max][Math.min][Function.prototype.apply][Array.prototype.every][console.log][Object.prototype.toString][String.prototype.toString][Function.prototype.call][Array.prototype.push][String.prototype.substring][ToPrimitive]</t>
  </si>
  <si>
    <t>[ToString][Global.isNaN][String.prototype.toLowerCase][DefaultValue][Array.prototype.indexOf][Math.max][Math.min][Function.prototype.apply][Array.prototype.every][console.log][Number.prototype.valueOf][Object.prototype.toString][String.prototype.toString][Function.prototype.call][Array.prototype.push][String.prototype.substring][ToPrimitive]</t>
  </si>
  <si>
    <t>[Array.isArray][console.log][Function.prototype.call][RegExp.prototype.test][new RegExp]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</si>
  <si>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String.prototype.charCodeAt][String.prototype.replace]</t>
  </si>
  <si>
    <t>[new TypeError][Array.isArray][Object.defineProperty][Object][Function.prototype.apply][console.log][Object.prototype.toString][Function.prototype.call][RegExp.prototype.test][Object.prototype.hasOwnProperty]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</si>
  <si>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UpperCase]</t>
  </si>
  <si>
    <t>[new TypeError][ToString][DefaultValue][String.prototype.toUpperCase][Function.prototype.apply][console.log][String.prototype.replace][String.prototype.toString][Function.prototype.call][RegExp.prototype.test][String.prototype.match][String.prototype.valueOf][ToPrimitive]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</si>
  <si>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</si>
  <si>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Array.prototype.sort][String.prototype.replace][String.prototype.substring][String.prototype.toLowerCase]</t>
  </si>
  <si>
    <t>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</si>
  <si>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pop][String.prototype.substring][String.prototype.toLowerCase][Arra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</si>
  <si>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hift]</t>
  </si>
  <si>
    <t>[ToString][Global.isNaN][Array.isArray][Array][String.prototype.toLowerCase][DefaultValue][Array.prototype.indexOf][Array.prototype.shift][Math.max][Math.min][Function.prototype.apply][console.log][Number.prototype.valueOf][Object.prototype.toString][String.prototype.toString][Function.prototype.call][String.prototype.substring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</si>
  <si>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unshift][String.prototype.substring][String.prototype.toLowerCase]</t>
  </si>
  <si>
    <t>[ToString][Number][JSON.stringify][Global.isNaN][Array.is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</si>
  <si>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</si>
  <si>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replace][String.prototype.match][String.prototype.substring][String.prototype.toLowerCase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</si>
  <si>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Global.isNaN][Array.prototype.spli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</si>
  <si>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</si>
  <si>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</si>
  <si>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String.prototype.charCodeAt][String.prototype.replace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</si>
  <si>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Error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</si>
  <si>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match][Array.prototype.sort][String.prototype.replace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</si>
  <si>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</si>
  <si>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</si>
  <si>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plit][String.prototype.substring][Object.getPrototypeOf][Array.prototype.sort][String.prototype.toLowerCase][Array.prototype.reverse][Array.prototype.unshift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</si>
  <si>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</si>
  <si>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Global.isNa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</si>
  <si>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Object.getPrototypeOf][Math.min][Array][Array.prototype.splice][Array.prototype.pop][Array.prototype.sort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</si>
  <si>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floor][String.prototype.substring][Object.getPrototypeOf][Array.prototype.sort][String.prototype.toLowerCase][Array][Array.prototype.indexOf][Array.prototype.every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</si>
  <si>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</si>
  <si>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</si>
  <si>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Boolea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</si>
  <si>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replace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</si>
  <si>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String.prototype.substring][Object.getPrototypeOf][Array.prototype.indexOf][Array.prototype.every][Array.prototype.sort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</si>
  <si>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</si>
  <si>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floor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</si>
  <si>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Array.prototype.pop][String.prototype.substring][String.prototype.toLowerCase][Math.min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</si>
  <si>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Array.prototype.reverse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</si>
  <si>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</si>
  <si>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freeze][Array][String.prototype.match][Array.prototype.sor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</si>
  <si>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Math.pow][Array.prototype.indexOf][Array.prototype.every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</si>
  <si>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[Object.getPrototypeOf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</si>
  <si>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</si>
  <si>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pow][Array.prototype.indexOf][Array.prototype.every][String.prototype.replace][String.prototype.match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</si>
  <si>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pow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</si>
  <si>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min][String.prototype.substring][String.prototype.toLowerCase][Math.pow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</si>
  <si>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Array.prototype.reverse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</si>
  <si>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</si>
  <si>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</si>
  <si>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ort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</si>
  <si>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Array.prototype.indexOf][Array.prototype.every][String][Array.prototype.reverse][Boolean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</si>
  <si>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String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</si>
  <si>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</si>
  <si>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floor][String.prototype.substring][Object.getPrototypeOf][String.prototype.toLowerCase][Array.prototype.indexOf][Array.prototype.every][Array.prototype.sort][Array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</si>
  <si>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</si>
  <si>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indexOf][String.prototype.substring][String.prototype.toLowerCase][Math.pow][Array.prototype.indexOf][Array.prototype.every][String.prototype.match][Array.prototype.sor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</si>
  <si>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String.prototype.replace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</si>
  <si>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[Array.prototype.indexOf][Array.prototype.every][Global.isNaN][Math.ceil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</si>
  <si>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Math.floor][Math.min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</si>
  <si>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Math.min][Array.prototype.splice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</si>
  <si>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</si>
  <si>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String.prototype.toLowerCase][Array.prototype.indexOf][Array.prototype.every][Array.prototype.sort][Array][Array.prototype.splice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</si>
  <si>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String.prototype.charCodeA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</si>
  <si>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toUpperCase][String.prototype.substring][String.prototype.toLowerCase][Array.prototype.indexOf][Array.prototype.every][Number.prototype.toFixed][String.prototype.charCodeAt][String.prototype.replace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</si>
  <si>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splice][Array.prototype.pop][String][Math.min][Array.prototype.indexOf][Array.prototype.every][String.prototype.match][Array.prototype.sor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</si>
  <si>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</si>
  <si>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Global.isFinite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</si>
  <si>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Array.prototype.indexOf][Array.prototype.every][Object.getPrototypeOf][Array.prototype.splice][Array.prototype.pop][String.prototype.charCodeAt][String.prototype.replace][String.prototype.match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</si>
  <si>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Array.prototype.sort][String.prototype.replace][String.prototype.substring][Object.getPrototypeOf][String.prototype.toLowerCase][Array.prototype.reverse][String][Array.prototype.indexOf][Array.prototype.every][Math.min][Array.prototype.splice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</si>
  <si>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fromCharCode][String.prototype.substring][Object.getPrototypeOf][Array.prototype.indexOf][Array.prototype.every][Array.prototype.sort][String.prototype.toLowerCase][Array][Math.floor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</si>
  <si>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ort][String.prototype.substring][String.prototype.toLowerCase][Array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</si>
  <si>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</si>
  <si>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At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</si>
  <si>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min][Math.pow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</si>
  <si>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min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</si>
  <si>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][String.prototype.substring][String.prototype.toLowerCase][Array.prototype.indexOf][Array.prototype.every][Object.getPrototypeOf][Array.prototype.sort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</si>
  <si>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</si>
  <si>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splice][Array.prototype.pop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</si>
  <si>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</si>
  <si>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</si>
  <si>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[Array.prototype.index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</si>
  <si>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</si>
  <si>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ceil][Math.min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</si>
  <si>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String.prototype.charCodeAt][String.prototype.replac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</si>
  <si>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</si>
  <si>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</si>
  <si>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String.prototype.charCodeAt][String.prototype.replac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</si>
  <si>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Array.prototype.indexOf][Array.prototype.every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</si>
  <si>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</si>
  <si>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Math.floor][Math.ceil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</si>
  <si>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Array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</si>
  <si>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</si>
  <si>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</si>
  <si>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Array.prototype.splice][String.prototype.substring][String.prototype.toLowerCase][String.prototype.charCodeAt][String.prototype.replace][Array.prototype.indexOf][Array.prototype.every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</si>
  <si>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String.prototype.substring][String.prototype.toLowerCase][String.prototype.replace][Array.prototype.indexOf][Array.prototype.every][Array.prototype.rever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</si>
  <si>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Math.min][Math.ceil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</si>
  <si>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</si>
  <si>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</si>
  <si>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String.prototype.charCodeAt][String.prototype.replace][Array.prototype.indexOf][Array.prototype.every][Global.isNa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</si>
  <si>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String.prototype.repla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</si>
  <si>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Array.prototype.reverse][String.prototype.substring][String.prototype.toLowerCase][Math.min][String][Array.prototype.splic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</si>
  <si>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Math.min][Global.isFinite][String.prototype.split][String.prototype.replace][String.prototype.substring][Global.isNaN][Array][String.prototype.toLowerCase][Math.round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</si>
  <si>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[String.prototype.substring][Object.getPrototypeOf][Array.prototype.indexOf][Array.prototype.every][Array.prototype.sort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</si>
  <si>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pow][Array.prototype.indexOf][Array.prototype.every][String.prototype.replace][Math.ceil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</si>
  <si>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floor][Math.min][String.prototype.substring][String.prototype.toLowerCase][Math.ceil][Global.isFinit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</si>
  <si>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plit][String.prototype.substring][String.prototype.toLowerCase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</si>
  <si>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String.prototype.replac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</si>
  <si>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</si>
  <si>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</si>
  <si>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</si>
  <si>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[Array.prototype.rever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</si>
  <si>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</si>
  <si>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[String.prototype.substring][String.prototype.toLowerCase][Array.prototype.shift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</si>
  <si>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Math.min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</si>
  <si>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String.prototype.split][Math.ceil][Math.min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</si>
  <si>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</si>
  <si>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</si>
  <si>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</si>
  <si>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</si>
  <si>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Object.getPrototypeOf][String.prototype.substring][String.prototype.toLowerCase][Array.prototype.indexOf][Array.prototype.every][Array.prototype.sort][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</si>
  <si>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floor][String.prototype.replace][String.prototype.match][String.prototype.toLowerCase][String.prototype.charAt][String.prototype.toUpperCase][Array][Math.ceil][String.prototype.split][String.prototype.substring][Math.min][String.prototype.indexOf][String.prototype.lastIndexOf][String.prototype.search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</si>
  <si>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Global.parseInt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</si>
  <si>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Array.prototype.pop][String.prototype.substring][String.prototype.toLowerCase][Array.prototype.indexOf][Array.prototype.every][Object.getPrototypeOf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</si>
  <si>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Global.isNaN][Array.prototype.indexOf][Math.ceil][Math.min][Array.prototype.sort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</si>
  <si>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Math.min][Array][String][Array.prototype.indexOf][Array.prototype.every][Array.prototype.sort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</si>
  <si>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Math.min][Array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</si>
  <si>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</si>
  <si>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At][String.prototype.toUpp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</si>
  <si>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</si>
  <si>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String.prototype.substring][String.prototype.toLowerCase][Array.prototype.indexOf][Array.prototype.every][Math.min][String.prototype.toUpperCase][Math.floor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</si>
  <si>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Array.prototype.pop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</si>
  <si>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</si>
  <si>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Array.prototype.sort][String.prototype.replace][String.prototype.substring][String.prototype.toLowerCase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</si>
  <si>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Array.prototype.sort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</si>
  <si>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pop][String.prototype.substring][String.prototype.toLowerCase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</si>
  <si>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hift][String.prototype.substring][String.prototype.toLowerCase][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</si>
  <si>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</si>
  <si>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[Array.prototype.po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</si>
  <si>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Number][JSON.stringif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</si>
  <si>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min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</si>
  <si>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replace][String.prototype.match][String.prototype.substring][String.prototype.toLowerCase][String.prototype.charAt][String.prototype.toUpperCase]</t>
  </si>
  <si>
    <t>Static</t>
    <phoneticPr fontId="3" type="noConversion"/>
  </si>
  <si>
    <t>Comm.</t>
    <phoneticPr fontId="3" type="noConversion"/>
  </si>
  <si>
    <t>SSE</t>
    <phoneticPr fontId="3" type="noConversion"/>
  </si>
  <si>
    <t>Average</t>
    <phoneticPr fontId="3" type="noConversion"/>
  </si>
  <si>
    <t>IQR</t>
    <phoneticPr fontId="3" type="noConversion"/>
  </si>
  <si>
    <t>whisker</t>
    <phoneticPr fontId="3" type="noConversion"/>
  </si>
  <si>
    <t>MAX-4</t>
    <phoneticPr fontId="3" type="noConversion"/>
  </si>
  <si>
    <t>MAX-5</t>
    <phoneticPr fontId="3" type="noConversion"/>
  </si>
  <si>
    <t>MAX-6</t>
    <phoneticPr fontId="3" type="noConversion"/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</si>
  <si>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[String.prototype.charAt][String.prototype.toUpperCase]</t>
  </si>
  <si>
    <t xml:space="preserve">   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</si>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</sst>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#,##0.00\x"/>
    <numFmt numFmtId="166" formatCode="0.0"/>
    <numFmt numFmtId="167" formatCode="#,##0.000_ "/>
    <numFmt numFmtId="168" formatCode="0.0_);[Red]\(0.0\)"/>
    <numFmt numFmtId="169" formatCode="0.00000"/>
    <numFmt numFmtId="170" formatCode="#,##0.00000"/>
    <numFmt numFmtId="171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0" fontId="1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1" applyNumberFormat="1" applyFont="1" applyAlignment="1"/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754-5A42-9AEA-02737806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9'!$L$22</c:f>
              <c:numCache>
                <c:formatCode>0.0</c:formatCode>
                <c:ptCount val="1"/>
                <c:pt idx="0">
                  <c:v>0.25912853507769434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54-5A42-9AEA-027378062A63}"/>
            </c:ext>
          </c:extLst>
        </c:ser>
        <c:ser>
          <c:idx val="2"/>
          <c:order val="2"/>
          <c:tx>
            <c:strRef>
              <c:f>'Figure 9'!$I$4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9'!$L$4</c:f>
              <c:numCache>
                <c:formatCode>#,##0.00\x</c:formatCode>
                <c:ptCount val="1"/>
                <c:pt idx="0">
                  <c:v>6.2979027948576878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281-1C49-BAFE-525A302A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0.35899999999999999</c:v>
                </c:pt>
                <c:pt idx="1">
                  <c:v>0.70250000000000057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1-4B42-9F98-8C211265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9'!$J$26</c:f>
              <c:numCache>
                <c:formatCode>0.0</c:formatCode>
                <c:ptCount val="1"/>
                <c:pt idx="0">
                  <c:v>223.898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31-4B42-9F98-8C211265E3B6}"/>
            </c:ext>
          </c:extLst>
        </c:ser>
        <c:ser>
          <c:idx val="2"/>
          <c:order val="1"/>
          <c:tx>
            <c:strRef>
              <c:f>'Figure 9'!$I$27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9'!$K$27</c:f>
              <c:numCache>
                <c:formatCode>0.0</c:formatCode>
                <c:ptCount val="1"/>
                <c:pt idx="0">
                  <c:v>185.01599999999999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31-4B42-9F98-8C211265E3B6}"/>
            </c:ext>
          </c:extLst>
        </c:ser>
        <c:ser>
          <c:idx val="3"/>
          <c:order val="2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9'!$K$26</c:f>
              <c:numCache>
                <c:formatCode>0.0</c:formatCode>
                <c:ptCount val="1"/>
                <c:pt idx="0">
                  <c:v>241.655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831-4B42-9F98-8C211265E3B6}"/>
            </c:ext>
          </c:extLst>
        </c:ser>
        <c:ser>
          <c:idx val="4"/>
          <c:order val="4"/>
          <c:tx>
            <c:strRef>
              <c:f>'Figure 9'!$I$4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9'!$K$4</c:f>
              <c:numCache>
                <c:formatCode>#,##0.0</c:formatCode>
                <c:ptCount val="1"/>
                <c:pt idx="0">
                  <c:v>44.878379746835428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639-F045-A415-613BD6554154}"/>
            </c:ext>
          </c:extLst>
        </c:ser>
        <c:ser>
          <c:idx val="5"/>
          <c:order val="5"/>
          <c:tx>
            <c:strRef>
              <c:f>'Figure 9'!$I$4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9'!$J$4</c:f>
              <c:numCache>
                <c:formatCode>#,##0.0</c:formatCode>
                <c:ptCount val="1"/>
                <c:pt idx="0">
                  <c:v>42.277580838323345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639-F045-A415-613BD655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92568057476561"/>
          <c:y val="5.3261550967546395E-2"/>
          <c:w val="0.80139587780269617"/>
          <c:h val="0.747810190064824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9 (2)'!$K$1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9344580702911844E-3"/>
                  <c:y val="-1.87804257685186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D7-404D-84ED-9F25A82221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 (2)'!$J$2:$J$8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120+</c:v>
                </c:pt>
              </c:strCache>
            </c:strRef>
          </c:cat>
          <c:val>
            <c:numRef>
              <c:f>'Figure 9 (2)'!$K$2:$K$8</c:f>
              <c:numCache>
                <c:formatCode>#,##0</c:formatCode>
                <c:ptCount val="7"/>
                <c:pt idx="0">
                  <c:v>58</c:v>
                </c:pt>
                <c:pt idx="1">
                  <c:v>40</c:v>
                </c:pt>
                <c:pt idx="2">
                  <c:v>21</c:v>
                </c:pt>
                <c:pt idx="3">
                  <c:v>24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7-404D-84ED-9F25A82221E1}"/>
            </c:ext>
          </c:extLst>
        </c:ser>
        <c:ser>
          <c:idx val="1"/>
          <c:order val="1"/>
          <c:tx>
            <c:strRef>
              <c:f>'Figure 9 (2)'!$L$1</c:f>
              <c:strCache>
                <c:ptCount val="1"/>
                <c:pt idx="0">
                  <c:v>no-DS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D7-404D-84ED-9F25A82221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 (2)'!$J$2:$J$8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120+</c:v>
                </c:pt>
              </c:strCache>
            </c:strRef>
          </c:cat>
          <c:val>
            <c:numRef>
              <c:f>'Figure 9 (2)'!$L$2:$L$8</c:f>
              <c:numCache>
                <c:formatCode>#,##0</c:formatCode>
                <c:ptCount val="7"/>
                <c:pt idx="1">
                  <c:v>120</c:v>
                </c:pt>
                <c:pt idx="2">
                  <c:v>21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7-404D-84ED-9F25A822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1117200"/>
        <c:axId val="831118848"/>
      </c:barChart>
      <c:catAx>
        <c:axId val="83111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(sec)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8689161405822612E-3"/>
              <c:y val="0.2601613933597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18848"/>
        <c:crosses val="autoZero"/>
        <c:auto val="1"/>
        <c:lblAlgn val="ctr"/>
        <c:lblOffset val="100"/>
        <c:noMultiLvlLbl val="0"/>
      </c:catAx>
      <c:valAx>
        <c:axId val="831118848"/>
        <c:scaling>
          <c:orientation val="minMax"/>
          <c:max val="13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 test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484433739705717"/>
              <c:y val="0.82829958771789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10'!$K$1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41+       12</c:v>
                </c:pt>
                <c:pt idx="6">
                  <c:v>all    167</c:v>
                </c:pt>
              </c:strCache>
            </c:strRef>
          </c:cat>
          <c:val>
            <c:numRef>
              <c:f>'Figure 10'!$K$2:$K$8</c:f>
              <c:numCache>
                <c:formatCode>0.00%</c:formatCode>
                <c:ptCount val="7"/>
                <c:pt idx="0">
                  <c:v>0.10637331253725857</c:v>
                </c:pt>
                <c:pt idx="1">
                  <c:v>2.5382862628682782E-2</c:v>
                </c:pt>
                <c:pt idx="2">
                  <c:v>1.5380368726256628E-2</c:v>
                </c:pt>
                <c:pt idx="3">
                  <c:v>9.9670765435279814E-3</c:v>
                </c:pt>
                <c:pt idx="4">
                  <c:v>7.9756704214243145E-3</c:v>
                </c:pt>
                <c:pt idx="6">
                  <c:v>5.6218079760830923E-2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5-AF49-8C23-7791883EC683}"/>
            </c:ext>
          </c:extLst>
        </c:ser>
        <c:ser>
          <c:idx val="1"/>
          <c:order val="1"/>
          <c:tx>
            <c:strRef>
              <c:f>'Figure 10'!$L$1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41+       12</c:v>
                </c:pt>
                <c:pt idx="6">
                  <c:v>all    167</c:v>
                </c:pt>
              </c:strCache>
            </c:strRef>
          </c:cat>
          <c:val>
            <c:numRef>
              <c:f>'Figure 10'!$L$2:$L$8</c:f>
              <c:numCache>
                <c:formatCode>0.00%</c:formatCode>
                <c:ptCount val="7"/>
                <c:pt idx="0">
                  <c:v>0.82809491304357163</c:v>
                </c:pt>
                <c:pt idx="1">
                  <c:v>0.89335053262604958</c:v>
                </c:pt>
                <c:pt idx="2">
                  <c:v>0.94789038173069051</c:v>
                </c:pt>
                <c:pt idx="3">
                  <c:v>0.98190215685912441</c:v>
                </c:pt>
                <c:pt idx="4">
                  <c:v>0.95542164495090465</c:v>
                </c:pt>
                <c:pt idx="6">
                  <c:v>0.88562985527438398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5-AF49-8C23-7791883EC683}"/>
            </c:ext>
          </c:extLst>
        </c:ser>
        <c:ser>
          <c:idx val="2"/>
          <c:order val="2"/>
          <c:tx>
            <c:strRef>
              <c:f>'Figure 10'!$M$1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41+       12</c:v>
                </c:pt>
                <c:pt idx="6">
                  <c:v>all    167</c:v>
                </c:pt>
              </c:strCache>
            </c:strRef>
          </c:cat>
          <c:val>
            <c:numRef>
              <c:f>'Figure 10'!$M$2:$M$8</c:f>
              <c:numCache>
                <c:formatCode>0.00%</c:formatCode>
                <c:ptCount val="7"/>
                <c:pt idx="0">
                  <c:v>6.5531774419169825E-2</c:v>
                </c:pt>
                <c:pt idx="1">
                  <c:v>8.1266604745267562E-2</c:v>
                </c:pt>
                <c:pt idx="2">
                  <c:v>3.6729249543052719E-2</c:v>
                </c:pt>
                <c:pt idx="3">
                  <c:v>8.1307665973474955E-3</c:v>
                </c:pt>
                <c:pt idx="4">
                  <c:v>3.6602684627671127E-2</c:v>
                </c:pt>
                <c:pt idx="6">
                  <c:v>5.8152064964785311E-2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5-AF49-8C23-7791883EC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layout>
            <c:manualLayout>
              <c:xMode val="edge"/>
              <c:yMode val="edge"/>
              <c:x val="2.8317684282347381E-2"/>
              <c:y val="0.4572439854230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49544355401496892"/>
          <c:h val="0.10648284362450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3568376068375"/>
          <c:y val="0.12778469938093184"/>
          <c:w val="0.80485438118312147"/>
          <c:h val="0.74050300674441016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'Figure 10 (2)'!$L$10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10 (2)'!$H$11:$I$23</c:f>
              <c:multiLvlStrCache>
                <c:ptCount val="13"/>
                <c:lvl>
                  <c:pt idx="12">
                    <c:v> </c:v>
                  </c:pt>
                </c:lvl>
                <c:lvl>
                  <c:pt idx="0">
                    <c:v>1-10    62</c:v>
                  </c:pt>
                  <c:pt idx="2">
                    <c:v>11-20    43</c:v>
                  </c:pt>
                  <c:pt idx="4">
                    <c:v>21-30    13</c:v>
                  </c:pt>
                  <c:pt idx="6">
                    <c:v>31-40    17</c:v>
                  </c:pt>
                  <c:pt idx="8">
                    <c:v>41+       8</c:v>
                  </c:pt>
                  <c:pt idx="10">
                    <c:v> </c:v>
                  </c:pt>
                  <c:pt idx="11">
                    <c:v>all    143</c:v>
                  </c:pt>
                </c:lvl>
              </c:multiLvlStrCache>
            </c:multiLvlStrRef>
          </c:cat>
          <c:val>
            <c:numRef>
              <c:f>'Figure 10 (2)'!$L$11:$L$23</c:f>
              <c:numCache>
                <c:formatCode>General</c:formatCode>
                <c:ptCount val="13"/>
                <c:pt idx="0" formatCode="0.0%">
                  <c:v>5.8950672154342382E-2</c:v>
                </c:pt>
                <c:pt idx="2" formatCode="0.0%">
                  <c:v>5.3432928035420817E-2</c:v>
                </c:pt>
                <c:pt idx="4" formatCode="0.0%">
                  <c:v>3.1016741786304092E-2</c:v>
                </c:pt>
                <c:pt idx="6" formatCode="0.0%">
                  <c:v>2.2299422808407573E-2</c:v>
                </c:pt>
                <c:pt idx="8" formatCode="0.0%">
                  <c:v>5.1595186027587975E-2</c:v>
                </c:pt>
                <c:pt idx="11" formatCode="0.0%">
                  <c:v>5.8950672154342382E-2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E-7648-8BBC-E4EACC6A13E9}"/>
            </c:ext>
          </c:extLst>
        </c:ser>
        <c:ser>
          <c:idx val="0"/>
          <c:order val="1"/>
          <c:tx>
            <c:strRef>
              <c:f>'Figure 10 (2)'!$K$10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10 (2)'!$H$11:$I$23</c:f>
              <c:multiLvlStrCache>
                <c:ptCount val="13"/>
                <c:lvl>
                  <c:pt idx="12">
                    <c:v> </c:v>
                  </c:pt>
                </c:lvl>
                <c:lvl>
                  <c:pt idx="0">
                    <c:v>1-10    62</c:v>
                  </c:pt>
                  <c:pt idx="2">
                    <c:v>11-20    43</c:v>
                  </c:pt>
                  <c:pt idx="4">
                    <c:v>21-30    13</c:v>
                  </c:pt>
                  <c:pt idx="6">
                    <c:v>31-40    17</c:v>
                  </c:pt>
                  <c:pt idx="8">
                    <c:v>41+       8</c:v>
                  </c:pt>
                  <c:pt idx="10">
                    <c:v> </c:v>
                  </c:pt>
                  <c:pt idx="11">
                    <c:v>all    143</c:v>
                  </c:pt>
                </c:lvl>
              </c:multiLvlStrCache>
            </c:multiLvlStrRef>
          </c:cat>
          <c:val>
            <c:numRef>
              <c:f>'Figure 10 (2)'!$K$11:$K$23</c:f>
              <c:numCache>
                <c:formatCode>General</c:formatCode>
                <c:ptCount val="13"/>
                <c:pt idx="0" formatCode="0.0%">
                  <c:v>0.82762081412656241</c:v>
                </c:pt>
                <c:pt idx="2" formatCode="0.0%">
                  <c:v>0.90106325884399863</c:v>
                </c:pt>
                <c:pt idx="4" formatCode="0.0%">
                  <c:v>0.93834974316436626</c:v>
                </c:pt>
                <c:pt idx="6" formatCode="0.0%">
                  <c:v>0.98196302031948712</c:v>
                </c:pt>
                <c:pt idx="8" formatCode="0.0%">
                  <c:v>0.94055688306115659</c:v>
                </c:pt>
                <c:pt idx="11" formatCode="0.0%">
                  <c:v>0.88443764809228076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E-7648-8BBC-E4EACC6A13E9}"/>
            </c:ext>
          </c:extLst>
        </c:ser>
        <c:ser>
          <c:idx val="1"/>
          <c:order val="2"/>
          <c:tx>
            <c:strRef>
              <c:f>'Figure 10 (2)'!$J$10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CE-7648-8BBC-E4EACC6A1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10 (2)'!$H$11:$I$23</c:f>
              <c:multiLvlStrCache>
                <c:ptCount val="13"/>
                <c:lvl>
                  <c:pt idx="12">
                    <c:v> </c:v>
                  </c:pt>
                </c:lvl>
                <c:lvl>
                  <c:pt idx="0">
                    <c:v>1-10    62</c:v>
                  </c:pt>
                  <c:pt idx="2">
                    <c:v>11-20    43</c:v>
                  </c:pt>
                  <c:pt idx="4">
                    <c:v>21-30    13</c:v>
                  </c:pt>
                  <c:pt idx="6">
                    <c:v>31-40    17</c:v>
                  </c:pt>
                  <c:pt idx="8">
                    <c:v>41+       8</c:v>
                  </c:pt>
                  <c:pt idx="10">
                    <c:v> </c:v>
                  </c:pt>
                  <c:pt idx="11">
                    <c:v>all    143</c:v>
                  </c:pt>
                </c:lvl>
              </c:multiLvlStrCache>
            </c:multiLvlStrRef>
          </c:cat>
          <c:val>
            <c:numRef>
              <c:f>'Figure 10 (2)'!$J$11:$J$23</c:f>
              <c:numCache>
                <c:formatCode>General</c:formatCode>
                <c:ptCount val="13"/>
                <c:pt idx="0" formatCode="0.0%">
                  <c:v>0.10621984801534294</c:v>
                </c:pt>
                <c:pt idx="2" formatCode="0.0%">
                  <c:v>2.5694160156244598E-2</c:v>
                </c:pt>
                <c:pt idx="4" formatCode="0.0%">
                  <c:v>1.3869440091836228E-2</c:v>
                </c:pt>
                <c:pt idx="6" formatCode="0.0%">
                  <c:v>9.5237983870137179E-3</c:v>
                </c:pt>
                <c:pt idx="8" formatCode="0.0%">
                  <c:v>7.847930911255345E-3</c:v>
                </c:pt>
                <c:pt idx="10">
                  <c:v>0</c:v>
                </c:pt>
                <c:pt idx="11" formatCode="0.0%">
                  <c:v>5.6611679753377123E-2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E-7648-8BBC-E4EACC6A13E9}"/>
            </c:ext>
          </c:extLst>
        </c:ser>
        <c:ser>
          <c:idx val="3"/>
          <c:order val="3"/>
          <c:tx>
            <c:strRef>
              <c:f>'Figure 10 (2)'!$M$10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10 (2)'!$H$11:$I$23</c:f>
              <c:multiLvlStrCache>
                <c:ptCount val="13"/>
                <c:lvl>
                  <c:pt idx="12">
                    <c:v> </c:v>
                  </c:pt>
                </c:lvl>
                <c:lvl>
                  <c:pt idx="0">
                    <c:v>1-10    62</c:v>
                  </c:pt>
                  <c:pt idx="2">
                    <c:v>11-20    43</c:v>
                  </c:pt>
                  <c:pt idx="4">
                    <c:v>21-30    13</c:v>
                  </c:pt>
                  <c:pt idx="6">
                    <c:v>31-40    17</c:v>
                  </c:pt>
                  <c:pt idx="8">
                    <c:v>41+       8</c:v>
                  </c:pt>
                  <c:pt idx="10">
                    <c:v> </c:v>
                  </c:pt>
                  <c:pt idx="11">
                    <c:v>all    143</c:v>
                  </c:pt>
                </c:lvl>
              </c:multiLvlStrCache>
            </c:multiLvlStrRef>
          </c:cat>
          <c:val>
            <c:numRef>
              <c:f>'Figure 10 (2)'!$M$11:$M$23</c:f>
              <c:numCache>
                <c:formatCode>0.0%</c:formatCode>
                <c:ptCount val="13"/>
                <c:pt idx="1">
                  <c:v>13.30967514662661</c:v>
                </c:pt>
                <c:pt idx="3">
                  <c:v>1.1720088273717642</c:v>
                </c:pt>
                <c:pt idx="5">
                  <c:v>0.89966944588945152</c:v>
                </c:pt>
                <c:pt idx="7">
                  <c:v>0.57018695626519011</c:v>
                </c:pt>
                <c:pt idx="9">
                  <c:v>0.45187249296775361</c:v>
                </c:pt>
                <c:pt idx="12">
                  <c:v>6.2979027948576869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E-7648-8BBC-E4EACC6A1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8200464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820046432"/>
        <c:scaling>
          <c:orientation val="minMax"/>
          <c:max val="1.9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Proportion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of time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948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3269201459904294"/>
          <c:y val="3.6415900636394383E-2"/>
          <c:w val="0.40388337876034724"/>
          <c:h val="5.9318692758341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5109619532337"/>
          <c:y val="0.21287201060283761"/>
          <c:w val="0.8649403160326381"/>
          <c:h val="0.68648782123893504"/>
        </c:manualLayout>
      </c:layout>
      <c:barChart>
        <c:barDir val="bar"/>
        <c:grouping val="stacked"/>
        <c:varyColors val="0"/>
        <c:ser>
          <c:idx val="3"/>
          <c:order val="3"/>
          <c:tx>
            <c:strRef>
              <c:f>'Figure 10 (3)'!$O$1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91</c:v>
                </c:pt>
              </c:strCache>
            </c:strRef>
          </c:cat>
          <c:val>
            <c:numRef>
              <c:f>'Figure 10 (3)'!$O$2:$O$8</c:f>
              <c:numCache>
                <c:formatCode>0.00%</c:formatCode>
                <c:ptCount val="7"/>
                <c:pt idx="0">
                  <c:v>13.30967514662661</c:v>
                </c:pt>
                <c:pt idx="1">
                  <c:v>1.1720088273717642</c:v>
                </c:pt>
                <c:pt idx="2">
                  <c:v>0.89966944588945152</c:v>
                </c:pt>
                <c:pt idx="3">
                  <c:v>0.57018695626519011</c:v>
                </c:pt>
                <c:pt idx="4">
                  <c:v>0.49047364774866414</c:v>
                </c:pt>
                <c:pt idx="6">
                  <c:v>6.2979027948576869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E2-6640-94ED-1348EB0F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930594848"/>
        <c:axId val="820046432"/>
      </c:barChart>
      <c:barChart>
        <c:barDir val="bar"/>
        <c:grouping val="stacked"/>
        <c:varyColors val="0"/>
        <c:ser>
          <c:idx val="0"/>
          <c:order val="0"/>
          <c:tx>
            <c:strRef>
              <c:f>'Figure 10 (3)'!$L$1</c:f>
              <c:strCache>
                <c:ptCount val="1"/>
                <c:pt idx="0">
                  <c:v>SSE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91</c:v>
                </c:pt>
              </c:strCache>
            </c:strRef>
          </c:cat>
          <c:val>
            <c:numRef>
              <c:f>'Figure 10 (3)'!$L$2:$L$8</c:f>
              <c:numCache>
                <c:formatCode>0.00%</c:formatCode>
                <c:ptCount val="7"/>
                <c:pt idx="0">
                  <c:v>0.10637331253725857</c:v>
                </c:pt>
                <c:pt idx="1">
                  <c:v>2.5382862628682782E-2</c:v>
                </c:pt>
                <c:pt idx="2">
                  <c:v>1.5380368726256628E-2</c:v>
                </c:pt>
                <c:pt idx="3">
                  <c:v>9.9670765435279814E-3</c:v>
                </c:pt>
                <c:pt idx="4">
                  <c:v>9.4124290888543405E-3</c:v>
                </c:pt>
                <c:pt idx="6">
                  <c:v>5.6218079760830923E-2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2-6640-94ED-1348EB0F3D36}"/>
            </c:ext>
          </c:extLst>
        </c:ser>
        <c:ser>
          <c:idx val="1"/>
          <c:order val="1"/>
          <c:tx>
            <c:strRef>
              <c:f>'Figure 10 (3)'!$M$1</c:f>
              <c:strCache>
                <c:ptCount val="1"/>
                <c:pt idx="0">
                  <c:v>Comm.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91</c:v>
                </c:pt>
              </c:strCache>
            </c:strRef>
          </c:cat>
          <c:val>
            <c:numRef>
              <c:f>'Figure 10 (3)'!$M$2:$M$8</c:f>
              <c:numCache>
                <c:formatCode>0.00%</c:formatCode>
                <c:ptCount val="7"/>
                <c:pt idx="0">
                  <c:v>0.82809491304357163</c:v>
                </c:pt>
                <c:pt idx="1">
                  <c:v>0.89335053262604958</c:v>
                </c:pt>
                <c:pt idx="2">
                  <c:v>0.94789038173069051</c:v>
                </c:pt>
                <c:pt idx="3">
                  <c:v>0.98190215685912441</c:v>
                </c:pt>
                <c:pt idx="4">
                  <c:v>0.96662259000034412</c:v>
                </c:pt>
                <c:pt idx="6">
                  <c:v>0.88562985527438398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2-6640-94ED-1348EB0F3D36}"/>
            </c:ext>
          </c:extLst>
        </c:ser>
        <c:ser>
          <c:idx val="2"/>
          <c:order val="2"/>
          <c:tx>
            <c:strRef>
              <c:f>'Figure 10 (3)'!$N$1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6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0F-254D-863A-CBE9EB2AC012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18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91</c:v>
                </c:pt>
              </c:strCache>
            </c:strRef>
          </c:cat>
          <c:val>
            <c:numRef>
              <c:f>'Figure 10 (3)'!$N$2:$N$8</c:f>
              <c:numCache>
                <c:formatCode>0.00%</c:formatCode>
                <c:ptCount val="7"/>
                <c:pt idx="0">
                  <c:v>6.5531774419169825E-2</c:v>
                </c:pt>
                <c:pt idx="1">
                  <c:v>8.1266604745267562E-2</c:v>
                </c:pt>
                <c:pt idx="2">
                  <c:v>3.6729249543052719E-2</c:v>
                </c:pt>
                <c:pt idx="3">
                  <c:v>8.1307665973474955E-3</c:v>
                </c:pt>
                <c:pt idx="4">
                  <c:v>2.3964980910801542E-2</c:v>
                </c:pt>
                <c:pt idx="6">
                  <c:v>5.8152064964785311E-2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2-6640-94ED-1348EB0F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11138224"/>
        <c:axId val="611115440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layout>
            <c:manualLayout>
              <c:xMode val="edge"/>
              <c:yMode val="edge"/>
              <c:x val="1.2277387621823455E-2"/>
              <c:y val="0.18702171465174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94848"/>
        <c:crosses val="autoZero"/>
        <c:crossBetween val="between"/>
        <c:minorUnit val="0.2"/>
      </c:valAx>
      <c:valAx>
        <c:axId val="611115440"/>
        <c:scaling>
          <c:orientation val="minMax"/>
          <c:max val="2"/>
        </c:scaling>
        <c:delete val="0"/>
        <c:axPos val="t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38224"/>
        <c:crosses val="max"/>
        <c:crossBetween val="between"/>
      </c:valAx>
      <c:catAx>
        <c:axId val="611138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1111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38193541217859511"/>
          <c:h val="5.9369006869006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11'!$B$3:$B$271</c:f>
              <c:numCache>
                <c:formatCode>#,##0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2</c:v>
                </c:pt>
                <c:pt idx="11">
                  <c:v>2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9999</c:v>
                </c:pt>
                <c:pt idx="19">
                  <c:v>2</c:v>
                </c:pt>
                <c:pt idx="20">
                  <c:v>9999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</c:v>
                </c:pt>
                <c:pt idx="41">
                  <c:v>2</c:v>
                </c:pt>
                <c:pt idx="42">
                  <c:v>9999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10</c:v>
                </c:pt>
                <c:pt idx="48">
                  <c:v>4</c:v>
                </c:pt>
                <c:pt idx="49">
                  <c:v>2</c:v>
                </c:pt>
                <c:pt idx="50">
                  <c:v>9999</c:v>
                </c:pt>
                <c:pt idx="51">
                  <c:v>9999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</c:v>
                </c:pt>
                <c:pt idx="61">
                  <c:v>3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9999</c:v>
                </c:pt>
                <c:pt idx="68">
                  <c:v>0</c:v>
                </c:pt>
                <c:pt idx="69">
                  <c:v>9999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9999</c:v>
                </c:pt>
                <c:pt idx="77">
                  <c:v>9999</c:v>
                </c:pt>
                <c:pt idx="78">
                  <c:v>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9999</c:v>
                </c:pt>
                <c:pt idx="104">
                  <c:v>4</c:v>
                </c:pt>
                <c:pt idx="105">
                  <c:v>8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24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9999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2</c:v>
                </c:pt>
                <c:pt idx="193">
                  <c:v>9999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12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12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4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4</c:v>
                </c:pt>
                <c:pt idx="244">
                  <c:v>9999</c:v>
                </c:pt>
                <c:pt idx="245">
                  <c:v>4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2</c:v>
                </c:pt>
                <c:pt idx="258">
                  <c:v>9999</c:v>
                </c:pt>
                <c:pt idx="259">
                  <c:v>2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4</c:v>
                </c:pt>
                <c:pt idx="268">
                  <c:v>9999</c:v>
                </c:pt>
              </c:numCache>
            </c:numRef>
          </c:xVal>
          <c:yVal>
            <c:numRef>
              <c:f>'Figure 11'!$C$3:$C$271</c:f>
              <c:numCache>
                <c:formatCode>#,##0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1</c:v>
                </c:pt>
                <c:pt idx="11">
                  <c:v>1</c:v>
                </c:pt>
                <c:pt idx="12">
                  <c:v>9999</c:v>
                </c:pt>
                <c:pt idx="13">
                  <c:v>9999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9999</c:v>
                </c:pt>
                <c:pt idx="18">
                  <c:v>9999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9999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9999</c:v>
                </c:pt>
                <c:pt idx="28">
                  <c:v>1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1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9999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9999</c:v>
                </c:pt>
                <c:pt idx="58">
                  <c:v>1</c:v>
                </c:pt>
                <c:pt idx="59">
                  <c:v>9999</c:v>
                </c:pt>
                <c:pt idx="60">
                  <c:v>9999</c:v>
                </c:pt>
                <c:pt idx="61">
                  <c:v>1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9999</c:v>
                </c:pt>
                <c:pt idx="72">
                  <c:v>1</c:v>
                </c:pt>
                <c:pt idx="73">
                  <c:v>1</c:v>
                </c:pt>
                <c:pt idx="74">
                  <c:v>9999</c:v>
                </c:pt>
                <c:pt idx="75">
                  <c:v>0</c:v>
                </c:pt>
                <c:pt idx="76">
                  <c:v>0</c:v>
                </c:pt>
                <c:pt idx="77">
                  <c:v>9999</c:v>
                </c:pt>
                <c:pt idx="78">
                  <c:v>1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1</c:v>
                </c:pt>
                <c:pt idx="84">
                  <c:v>9999</c:v>
                </c:pt>
                <c:pt idx="85">
                  <c:v>9999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9999</c:v>
                </c:pt>
                <c:pt idx="146">
                  <c:v>1</c:v>
                </c:pt>
                <c:pt idx="147">
                  <c:v>1</c:v>
                </c:pt>
                <c:pt idx="148">
                  <c:v>9999</c:v>
                </c:pt>
                <c:pt idx="149">
                  <c:v>9999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1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9999</c:v>
                </c:pt>
                <c:pt idx="178">
                  <c:v>9999</c:v>
                </c:pt>
                <c:pt idx="179">
                  <c:v>1</c:v>
                </c:pt>
                <c:pt idx="180">
                  <c:v>1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1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0</c:v>
                </c:pt>
                <c:pt idx="191">
                  <c:v>9999</c:v>
                </c:pt>
                <c:pt idx="192">
                  <c:v>1</c:v>
                </c:pt>
                <c:pt idx="193">
                  <c:v>0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1</c:v>
                </c:pt>
                <c:pt idx="198">
                  <c:v>9999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9999</c:v>
                </c:pt>
                <c:pt idx="207">
                  <c:v>1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1</c:v>
                </c:pt>
                <c:pt idx="215">
                  <c:v>9999</c:v>
                </c:pt>
                <c:pt idx="216">
                  <c:v>1</c:v>
                </c:pt>
                <c:pt idx="217">
                  <c:v>1</c:v>
                </c:pt>
                <c:pt idx="218">
                  <c:v>9999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1</c:v>
                </c:pt>
                <c:pt idx="226">
                  <c:v>1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1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1</c:v>
                </c:pt>
                <c:pt idx="236">
                  <c:v>9999</c:v>
                </c:pt>
                <c:pt idx="237">
                  <c:v>9999</c:v>
                </c:pt>
                <c:pt idx="238">
                  <c:v>1</c:v>
                </c:pt>
                <c:pt idx="239">
                  <c:v>0</c:v>
                </c:pt>
                <c:pt idx="240">
                  <c:v>9999</c:v>
                </c:pt>
                <c:pt idx="241">
                  <c:v>9999</c:v>
                </c:pt>
                <c:pt idx="242">
                  <c:v>1</c:v>
                </c:pt>
                <c:pt idx="243">
                  <c:v>1</c:v>
                </c:pt>
                <c:pt idx="244">
                  <c:v>9999</c:v>
                </c:pt>
                <c:pt idx="245">
                  <c:v>0</c:v>
                </c:pt>
                <c:pt idx="246">
                  <c:v>9999</c:v>
                </c:pt>
                <c:pt idx="247">
                  <c:v>9999</c:v>
                </c:pt>
                <c:pt idx="248">
                  <c:v>0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1</c:v>
                </c:pt>
                <c:pt idx="255">
                  <c:v>0</c:v>
                </c:pt>
                <c:pt idx="256">
                  <c:v>9999</c:v>
                </c:pt>
                <c:pt idx="257">
                  <c:v>1</c:v>
                </c:pt>
                <c:pt idx="258">
                  <c:v>9999</c:v>
                </c:pt>
                <c:pt idx="259">
                  <c:v>1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9999</c:v>
                </c:pt>
                <c:pt idx="2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B-C342-96F7-5F42999BE6AF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79.625167336010705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B-C342-96F7-5F42999BE6AF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B-C342-96F7-5F42999BE6AF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B-C342-96F7-5F42999B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11'!$L$21</c:f>
              <c:strCache>
                <c:ptCount val="1"/>
                <c:pt idx="0">
                  <c:v>no-DS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11'!$K$22:$K$34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'Figure 11'!$L$22:$L$34</c:f>
              <c:numCache>
                <c:formatCode>General</c:formatCode>
                <c:ptCount val="13"/>
                <c:pt idx="0">
                  <c:v>59</c:v>
                </c:pt>
                <c:pt idx="1">
                  <c:v>0</c:v>
                </c:pt>
                <c:pt idx="2">
                  <c:v>66</c:v>
                </c:pt>
                <c:pt idx="3">
                  <c:v>4</c:v>
                </c:pt>
                <c:pt idx="4">
                  <c:v>18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7-1B4D-86EE-EF112F62F2EB}"/>
            </c:ext>
          </c:extLst>
        </c:ser>
        <c:ser>
          <c:idx val="1"/>
          <c:order val="1"/>
          <c:tx>
            <c:strRef>
              <c:f>'Figure 11'!$M$21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11'!$K$22:$K$34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'Figure 11'!$M$22:$M$34</c:f>
              <c:numCache>
                <c:formatCode>General</c:formatCode>
                <c:ptCount val="13"/>
                <c:pt idx="0">
                  <c:v>76</c:v>
                </c:pt>
                <c:pt idx="1">
                  <c:v>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7-1B4D-86EE-EF112F62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338384"/>
        <c:axId val="1014616864"/>
      </c:barChart>
      <c:catAx>
        <c:axId val="9813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16864"/>
        <c:crosses val="autoZero"/>
        <c:auto val="1"/>
        <c:lblAlgn val="ctr"/>
        <c:lblOffset val="100"/>
        <c:noMultiLvlLbl val="0"/>
      </c:catAx>
      <c:valAx>
        <c:axId val="10146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3979335986047"/>
          <c:y val="9.2530426663626028E-2"/>
          <c:w val="0.74881584978693783"/>
          <c:h val="0.74371366860191257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 conc'!$B$3:$B$271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339</c:v>
                </c:pt>
                <c:pt idx="11">
                  <c:v>265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267</c:v>
                </c:pt>
                <c:pt idx="16">
                  <c:v>277</c:v>
                </c:pt>
                <c:pt idx="17">
                  <c:v>456</c:v>
                </c:pt>
                <c:pt idx="18">
                  <c:v>321</c:v>
                </c:pt>
                <c:pt idx="19">
                  <c:v>275</c:v>
                </c:pt>
                <c:pt idx="20">
                  <c:v>9999</c:v>
                </c:pt>
                <c:pt idx="21">
                  <c:v>427</c:v>
                </c:pt>
                <c:pt idx="22">
                  <c:v>316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409</c:v>
                </c:pt>
                <c:pt idx="28">
                  <c:v>312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290</c:v>
                </c:pt>
                <c:pt idx="37">
                  <c:v>9999</c:v>
                </c:pt>
                <c:pt idx="38">
                  <c:v>346</c:v>
                </c:pt>
                <c:pt idx="39">
                  <c:v>390</c:v>
                </c:pt>
                <c:pt idx="40">
                  <c:v>265</c:v>
                </c:pt>
                <c:pt idx="41">
                  <c:v>387</c:v>
                </c:pt>
                <c:pt idx="42">
                  <c:v>390</c:v>
                </c:pt>
                <c:pt idx="43">
                  <c:v>322</c:v>
                </c:pt>
                <c:pt idx="44">
                  <c:v>390</c:v>
                </c:pt>
                <c:pt idx="45">
                  <c:v>304</c:v>
                </c:pt>
                <c:pt idx="46">
                  <c:v>247</c:v>
                </c:pt>
                <c:pt idx="47">
                  <c:v>254</c:v>
                </c:pt>
                <c:pt idx="48">
                  <c:v>275</c:v>
                </c:pt>
                <c:pt idx="49">
                  <c:v>327</c:v>
                </c:pt>
                <c:pt idx="50">
                  <c:v>9999</c:v>
                </c:pt>
                <c:pt idx="51">
                  <c:v>9999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311</c:v>
                </c:pt>
                <c:pt idx="60">
                  <c:v>330</c:v>
                </c:pt>
                <c:pt idx="61">
                  <c:v>303</c:v>
                </c:pt>
                <c:pt idx="62">
                  <c:v>341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284</c:v>
                </c:pt>
                <c:pt idx="67">
                  <c:v>9999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408</c:v>
                </c:pt>
                <c:pt idx="72">
                  <c:v>248</c:v>
                </c:pt>
                <c:pt idx="73">
                  <c:v>250</c:v>
                </c:pt>
                <c:pt idx="74">
                  <c:v>379</c:v>
                </c:pt>
                <c:pt idx="75">
                  <c:v>243</c:v>
                </c:pt>
                <c:pt idx="76">
                  <c:v>9999</c:v>
                </c:pt>
                <c:pt idx="77">
                  <c:v>362</c:v>
                </c:pt>
                <c:pt idx="78">
                  <c:v>320</c:v>
                </c:pt>
                <c:pt idx="79">
                  <c:v>417</c:v>
                </c:pt>
                <c:pt idx="80">
                  <c:v>374</c:v>
                </c:pt>
                <c:pt idx="81">
                  <c:v>393</c:v>
                </c:pt>
                <c:pt idx="82">
                  <c:v>321</c:v>
                </c:pt>
                <c:pt idx="83">
                  <c:v>389</c:v>
                </c:pt>
                <c:pt idx="84">
                  <c:v>9999</c:v>
                </c:pt>
                <c:pt idx="85">
                  <c:v>9999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9999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9999</c:v>
                </c:pt>
                <c:pt idx="104">
                  <c:v>282</c:v>
                </c:pt>
                <c:pt idx="105">
                  <c:v>374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359</c:v>
                </c:pt>
                <c:pt idx="126">
                  <c:v>377</c:v>
                </c:pt>
                <c:pt idx="127">
                  <c:v>263</c:v>
                </c:pt>
                <c:pt idx="128">
                  <c:v>267</c:v>
                </c:pt>
                <c:pt idx="129">
                  <c:v>248</c:v>
                </c:pt>
                <c:pt idx="130">
                  <c:v>250</c:v>
                </c:pt>
                <c:pt idx="131">
                  <c:v>9999</c:v>
                </c:pt>
                <c:pt idx="132">
                  <c:v>377</c:v>
                </c:pt>
                <c:pt idx="133">
                  <c:v>428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350</c:v>
                </c:pt>
                <c:pt idx="146">
                  <c:v>410</c:v>
                </c:pt>
                <c:pt idx="147">
                  <c:v>265</c:v>
                </c:pt>
                <c:pt idx="148">
                  <c:v>9999</c:v>
                </c:pt>
                <c:pt idx="149">
                  <c:v>346</c:v>
                </c:pt>
                <c:pt idx="150">
                  <c:v>292</c:v>
                </c:pt>
                <c:pt idx="151">
                  <c:v>254</c:v>
                </c:pt>
                <c:pt idx="152">
                  <c:v>251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319</c:v>
                </c:pt>
                <c:pt idx="157">
                  <c:v>9999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9999</c:v>
                </c:pt>
                <c:pt idx="163">
                  <c:v>310</c:v>
                </c:pt>
                <c:pt idx="164">
                  <c:v>9999</c:v>
                </c:pt>
                <c:pt idx="165">
                  <c:v>315</c:v>
                </c:pt>
                <c:pt idx="166">
                  <c:v>9999</c:v>
                </c:pt>
                <c:pt idx="167">
                  <c:v>280</c:v>
                </c:pt>
                <c:pt idx="168">
                  <c:v>310</c:v>
                </c:pt>
                <c:pt idx="169">
                  <c:v>342</c:v>
                </c:pt>
                <c:pt idx="170">
                  <c:v>296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9999</c:v>
                </c:pt>
                <c:pt idx="178">
                  <c:v>334</c:v>
                </c:pt>
                <c:pt idx="179">
                  <c:v>246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437</c:v>
                </c:pt>
                <c:pt idx="184">
                  <c:v>9999</c:v>
                </c:pt>
                <c:pt idx="185">
                  <c:v>360</c:v>
                </c:pt>
                <c:pt idx="186">
                  <c:v>314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327</c:v>
                </c:pt>
                <c:pt idx="193">
                  <c:v>9999</c:v>
                </c:pt>
                <c:pt idx="194">
                  <c:v>318</c:v>
                </c:pt>
                <c:pt idx="195">
                  <c:v>274</c:v>
                </c:pt>
                <c:pt idx="196">
                  <c:v>276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353</c:v>
                </c:pt>
                <c:pt idx="204">
                  <c:v>299</c:v>
                </c:pt>
                <c:pt idx="205">
                  <c:v>285</c:v>
                </c:pt>
                <c:pt idx="206">
                  <c:v>388</c:v>
                </c:pt>
                <c:pt idx="207">
                  <c:v>385</c:v>
                </c:pt>
                <c:pt idx="208">
                  <c:v>386</c:v>
                </c:pt>
                <c:pt idx="209">
                  <c:v>418</c:v>
                </c:pt>
                <c:pt idx="210">
                  <c:v>421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320</c:v>
                </c:pt>
                <c:pt idx="215">
                  <c:v>9999</c:v>
                </c:pt>
                <c:pt idx="216">
                  <c:v>249</c:v>
                </c:pt>
                <c:pt idx="217">
                  <c:v>249</c:v>
                </c:pt>
                <c:pt idx="218">
                  <c:v>291</c:v>
                </c:pt>
                <c:pt idx="219">
                  <c:v>291</c:v>
                </c:pt>
                <c:pt idx="220">
                  <c:v>283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341</c:v>
                </c:pt>
                <c:pt idx="226">
                  <c:v>318</c:v>
                </c:pt>
                <c:pt idx="227">
                  <c:v>369</c:v>
                </c:pt>
                <c:pt idx="228">
                  <c:v>9999</c:v>
                </c:pt>
                <c:pt idx="229">
                  <c:v>9999</c:v>
                </c:pt>
                <c:pt idx="230">
                  <c:v>254</c:v>
                </c:pt>
                <c:pt idx="231">
                  <c:v>310</c:v>
                </c:pt>
                <c:pt idx="232">
                  <c:v>340</c:v>
                </c:pt>
                <c:pt idx="233">
                  <c:v>384</c:v>
                </c:pt>
                <c:pt idx="234">
                  <c:v>9999</c:v>
                </c:pt>
                <c:pt idx="235">
                  <c:v>287</c:v>
                </c:pt>
                <c:pt idx="236">
                  <c:v>9999</c:v>
                </c:pt>
                <c:pt idx="237">
                  <c:v>373</c:v>
                </c:pt>
                <c:pt idx="238">
                  <c:v>335</c:v>
                </c:pt>
                <c:pt idx="239">
                  <c:v>9999</c:v>
                </c:pt>
                <c:pt idx="240">
                  <c:v>290</c:v>
                </c:pt>
                <c:pt idx="241">
                  <c:v>9999</c:v>
                </c:pt>
                <c:pt idx="242">
                  <c:v>9999</c:v>
                </c:pt>
                <c:pt idx="243">
                  <c:v>263</c:v>
                </c:pt>
                <c:pt idx="244">
                  <c:v>267</c:v>
                </c:pt>
                <c:pt idx="245">
                  <c:v>331</c:v>
                </c:pt>
                <c:pt idx="246">
                  <c:v>286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365</c:v>
                </c:pt>
                <c:pt idx="251">
                  <c:v>378</c:v>
                </c:pt>
                <c:pt idx="252">
                  <c:v>301</c:v>
                </c:pt>
                <c:pt idx="253">
                  <c:v>9999</c:v>
                </c:pt>
                <c:pt idx="254">
                  <c:v>319</c:v>
                </c:pt>
                <c:pt idx="255">
                  <c:v>324</c:v>
                </c:pt>
                <c:pt idx="256">
                  <c:v>382</c:v>
                </c:pt>
                <c:pt idx="257">
                  <c:v>284</c:v>
                </c:pt>
                <c:pt idx="258">
                  <c:v>294</c:v>
                </c:pt>
                <c:pt idx="259">
                  <c:v>284</c:v>
                </c:pt>
                <c:pt idx="260">
                  <c:v>294</c:v>
                </c:pt>
                <c:pt idx="261">
                  <c:v>327</c:v>
                </c:pt>
                <c:pt idx="262">
                  <c:v>294</c:v>
                </c:pt>
                <c:pt idx="263">
                  <c:v>289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524</c:v>
                </c:pt>
                <c:pt idx="268">
                  <c:v>9999</c:v>
                </c:pt>
              </c:numCache>
            </c:numRef>
          </c:xVal>
          <c:yVal>
            <c:numRef>
              <c:f>'Figure 12 conc'!$C$3:$C$271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339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521</c:v>
                </c:pt>
                <c:pt idx="10">
                  <c:v>339</c:v>
                </c:pt>
                <c:pt idx="11">
                  <c:v>265</c:v>
                </c:pt>
                <c:pt idx="12">
                  <c:v>393</c:v>
                </c:pt>
                <c:pt idx="13">
                  <c:v>356</c:v>
                </c:pt>
                <c:pt idx="14">
                  <c:v>261</c:v>
                </c:pt>
                <c:pt idx="15">
                  <c:v>246</c:v>
                </c:pt>
                <c:pt idx="16">
                  <c:v>277</c:v>
                </c:pt>
                <c:pt idx="17">
                  <c:v>456</c:v>
                </c:pt>
                <c:pt idx="18">
                  <c:v>321</c:v>
                </c:pt>
                <c:pt idx="19">
                  <c:v>275</c:v>
                </c:pt>
                <c:pt idx="20">
                  <c:v>587</c:v>
                </c:pt>
                <c:pt idx="21">
                  <c:v>427</c:v>
                </c:pt>
                <c:pt idx="22">
                  <c:v>316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409</c:v>
                </c:pt>
                <c:pt idx="28">
                  <c:v>312</c:v>
                </c:pt>
                <c:pt idx="29">
                  <c:v>389</c:v>
                </c:pt>
                <c:pt idx="30">
                  <c:v>309</c:v>
                </c:pt>
                <c:pt idx="31">
                  <c:v>268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288</c:v>
                </c:pt>
                <c:pt idx="37">
                  <c:v>400</c:v>
                </c:pt>
                <c:pt idx="38">
                  <c:v>346</c:v>
                </c:pt>
                <c:pt idx="39">
                  <c:v>390</c:v>
                </c:pt>
                <c:pt idx="40">
                  <c:v>265</c:v>
                </c:pt>
                <c:pt idx="41">
                  <c:v>387</c:v>
                </c:pt>
                <c:pt idx="42">
                  <c:v>390</c:v>
                </c:pt>
                <c:pt idx="43">
                  <c:v>322</c:v>
                </c:pt>
                <c:pt idx="44">
                  <c:v>390</c:v>
                </c:pt>
                <c:pt idx="45">
                  <c:v>304</c:v>
                </c:pt>
                <c:pt idx="46">
                  <c:v>247</c:v>
                </c:pt>
                <c:pt idx="47">
                  <c:v>250</c:v>
                </c:pt>
                <c:pt idx="48">
                  <c:v>273</c:v>
                </c:pt>
                <c:pt idx="49">
                  <c:v>327</c:v>
                </c:pt>
                <c:pt idx="50">
                  <c:v>355</c:v>
                </c:pt>
                <c:pt idx="51">
                  <c:v>361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432</c:v>
                </c:pt>
                <c:pt idx="56">
                  <c:v>384</c:v>
                </c:pt>
                <c:pt idx="57">
                  <c:v>407</c:v>
                </c:pt>
                <c:pt idx="58">
                  <c:v>313</c:v>
                </c:pt>
                <c:pt idx="59">
                  <c:v>311</c:v>
                </c:pt>
                <c:pt idx="60">
                  <c:v>330</c:v>
                </c:pt>
                <c:pt idx="61">
                  <c:v>303</c:v>
                </c:pt>
                <c:pt idx="62">
                  <c:v>9999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284</c:v>
                </c:pt>
                <c:pt idx="67">
                  <c:v>596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408</c:v>
                </c:pt>
                <c:pt idx="72">
                  <c:v>248</c:v>
                </c:pt>
                <c:pt idx="73">
                  <c:v>248</c:v>
                </c:pt>
                <c:pt idx="74">
                  <c:v>379</c:v>
                </c:pt>
                <c:pt idx="75">
                  <c:v>243</c:v>
                </c:pt>
                <c:pt idx="76">
                  <c:v>402</c:v>
                </c:pt>
                <c:pt idx="77">
                  <c:v>362</c:v>
                </c:pt>
                <c:pt idx="78">
                  <c:v>290</c:v>
                </c:pt>
                <c:pt idx="79">
                  <c:v>417</c:v>
                </c:pt>
                <c:pt idx="80">
                  <c:v>374</c:v>
                </c:pt>
                <c:pt idx="81">
                  <c:v>393</c:v>
                </c:pt>
                <c:pt idx="82">
                  <c:v>321</c:v>
                </c:pt>
                <c:pt idx="83">
                  <c:v>388</c:v>
                </c:pt>
                <c:pt idx="84">
                  <c:v>370</c:v>
                </c:pt>
                <c:pt idx="85">
                  <c:v>424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573</c:v>
                </c:pt>
                <c:pt idx="96">
                  <c:v>491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472</c:v>
                </c:pt>
                <c:pt idx="104">
                  <c:v>280</c:v>
                </c:pt>
                <c:pt idx="105">
                  <c:v>370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549</c:v>
                </c:pt>
                <c:pt idx="122">
                  <c:v>737</c:v>
                </c:pt>
                <c:pt idx="123">
                  <c:v>264</c:v>
                </c:pt>
                <c:pt idx="124">
                  <c:v>407</c:v>
                </c:pt>
                <c:pt idx="125">
                  <c:v>359</c:v>
                </c:pt>
                <c:pt idx="126">
                  <c:v>377</c:v>
                </c:pt>
                <c:pt idx="127">
                  <c:v>255</c:v>
                </c:pt>
                <c:pt idx="128">
                  <c:v>246</c:v>
                </c:pt>
                <c:pt idx="129">
                  <c:v>248</c:v>
                </c:pt>
                <c:pt idx="130">
                  <c:v>248</c:v>
                </c:pt>
                <c:pt idx="131">
                  <c:v>396</c:v>
                </c:pt>
                <c:pt idx="132">
                  <c:v>377</c:v>
                </c:pt>
                <c:pt idx="133">
                  <c:v>428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9999</c:v>
                </c:pt>
                <c:pt idx="146">
                  <c:v>410</c:v>
                </c:pt>
                <c:pt idx="147">
                  <c:v>265</c:v>
                </c:pt>
                <c:pt idx="148">
                  <c:v>384</c:v>
                </c:pt>
                <c:pt idx="149">
                  <c:v>346</c:v>
                </c:pt>
                <c:pt idx="150">
                  <c:v>292</c:v>
                </c:pt>
                <c:pt idx="151">
                  <c:v>254</c:v>
                </c:pt>
                <c:pt idx="152">
                  <c:v>249</c:v>
                </c:pt>
                <c:pt idx="153">
                  <c:v>315</c:v>
                </c:pt>
                <c:pt idx="154">
                  <c:v>317</c:v>
                </c:pt>
                <c:pt idx="155">
                  <c:v>457</c:v>
                </c:pt>
                <c:pt idx="156">
                  <c:v>319</c:v>
                </c:pt>
                <c:pt idx="157">
                  <c:v>446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339</c:v>
                </c:pt>
                <c:pt idx="163">
                  <c:v>310</c:v>
                </c:pt>
                <c:pt idx="164">
                  <c:v>400</c:v>
                </c:pt>
                <c:pt idx="165">
                  <c:v>315</c:v>
                </c:pt>
                <c:pt idx="166">
                  <c:v>443</c:v>
                </c:pt>
                <c:pt idx="167">
                  <c:v>280</c:v>
                </c:pt>
                <c:pt idx="168">
                  <c:v>310</c:v>
                </c:pt>
                <c:pt idx="169">
                  <c:v>342</c:v>
                </c:pt>
                <c:pt idx="170">
                  <c:v>296</c:v>
                </c:pt>
                <c:pt idx="171">
                  <c:v>483</c:v>
                </c:pt>
                <c:pt idx="172">
                  <c:v>9999</c:v>
                </c:pt>
                <c:pt idx="173">
                  <c:v>328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436</c:v>
                </c:pt>
                <c:pt idx="178">
                  <c:v>334</c:v>
                </c:pt>
                <c:pt idx="179">
                  <c:v>244</c:v>
                </c:pt>
                <c:pt idx="180">
                  <c:v>292</c:v>
                </c:pt>
                <c:pt idx="181">
                  <c:v>355</c:v>
                </c:pt>
                <c:pt idx="182">
                  <c:v>305</c:v>
                </c:pt>
                <c:pt idx="183">
                  <c:v>437</c:v>
                </c:pt>
                <c:pt idx="184">
                  <c:v>329</c:v>
                </c:pt>
                <c:pt idx="185">
                  <c:v>360</c:v>
                </c:pt>
                <c:pt idx="186">
                  <c:v>310</c:v>
                </c:pt>
                <c:pt idx="187">
                  <c:v>9999</c:v>
                </c:pt>
                <c:pt idx="188">
                  <c:v>354</c:v>
                </c:pt>
                <c:pt idx="189">
                  <c:v>9999</c:v>
                </c:pt>
                <c:pt idx="190">
                  <c:v>293</c:v>
                </c:pt>
                <c:pt idx="191">
                  <c:v>433</c:v>
                </c:pt>
                <c:pt idx="192">
                  <c:v>327</c:v>
                </c:pt>
                <c:pt idx="193">
                  <c:v>451</c:v>
                </c:pt>
                <c:pt idx="194">
                  <c:v>318</c:v>
                </c:pt>
                <c:pt idx="195">
                  <c:v>274</c:v>
                </c:pt>
                <c:pt idx="196">
                  <c:v>276</c:v>
                </c:pt>
                <c:pt idx="197">
                  <c:v>324</c:v>
                </c:pt>
                <c:pt idx="198">
                  <c:v>319</c:v>
                </c:pt>
                <c:pt idx="199">
                  <c:v>258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335</c:v>
                </c:pt>
                <c:pt idx="204">
                  <c:v>299</c:v>
                </c:pt>
                <c:pt idx="205">
                  <c:v>285</c:v>
                </c:pt>
                <c:pt idx="206">
                  <c:v>388</c:v>
                </c:pt>
                <c:pt idx="207">
                  <c:v>385</c:v>
                </c:pt>
                <c:pt idx="208">
                  <c:v>386</c:v>
                </c:pt>
                <c:pt idx="209">
                  <c:v>418</c:v>
                </c:pt>
                <c:pt idx="210">
                  <c:v>421</c:v>
                </c:pt>
                <c:pt idx="211">
                  <c:v>260</c:v>
                </c:pt>
                <c:pt idx="212">
                  <c:v>419</c:v>
                </c:pt>
                <c:pt idx="213">
                  <c:v>441</c:v>
                </c:pt>
                <c:pt idx="214">
                  <c:v>320</c:v>
                </c:pt>
                <c:pt idx="215">
                  <c:v>403</c:v>
                </c:pt>
                <c:pt idx="216">
                  <c:v>249</c:v>
                </c:pt>
                <c:pt idx="217">
                  <c:v>249</c:v>
                </c:pt>
                <c:pt idx="218">
                  <c:v>291</c:v>
                </c:pt>
                <c:pt idx="219">
                  <c:v>281</c:v>
                </c:pt>
                <c:pt idx="220">
                  <c:v>269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310</c:v>
                </c:pt>
                <c:pt idx="225">
                  <c:v>341</c:v>
                </c:pt>
                <c:pt idx="226">
                  <c:v>298</c:v>
                </c:pt>
                <c:pt idx="227">
                  <c:v>369</c:v>
                </c:pt>
                <c:pt idx="228">
                  <c:v>427</c:v>
                </c:pt>
                <c:pt idx="229">
                  <c:v>330</c:v>
                </c:pt>
                <c:pt idx="230">
                  <c:v>250</c:v>
                </c:pt>
                <c:pt idx="231">
                  <c:v>310</c:v>
                </c:pt>
                <c:pt idx="232">
                  <c:v>340</c:v>
                </c:pt>
                <c:pt idx="233">
                  <c:v>384</c:v>
                </c:pt>
                <c:pt idx="234">
                  <c:v>470</c:v>
                </c:pt>
                <c:pt idx="235">
                  <c:v>287</c:v>
                </c:pt>
                <c:pt idx="236">
                  <c:v>477</c:v>
                </c:pt>
                <c:pt idx="237">
                  <c:v>373</c:v>
                </c:pt>
                <c:pt idx="238">
                  <c:v>291</c:v>
                </c:pt>
                <c:pt idx="239">
                  <c:v>371</c:v>
                </c:pt>
                <c:pt idx="240">
                  <c:v>290</c:v>
                </c:pt>
                <c:pt idx="241">
                  <c:v>364</c:v>
                </c:pt>
                <c:pt idx="242">
                  <c:v>310</c:v>
                </c:pt>
                <c:pt idx="243">
                  <c:v>255</c:v>
                </c:pt>
                <c:pt idx="244">
                  <c:v>246</c:v>
                </c:pt>
                <c:pt idx="245">
                  <c:v>322</c:v>
                </c:pt>
                <c:pt idx="246">
                  <c:v>286</c:v>
                </c:pt>
                <c:pt idx="247">
                  <c:v>317</c:v>
                </c:pt>
                <c:pt idx="248">
                  <c:v>333</c:v>
                </c:pt>
                <c:pt idx="249">
                  <c:v>470</c:v>
                </c:pt>
                <c:pt idx="250">
                  <c:v>365</c:v>
                </c:pt>
                <c:pt idx="251">
                  <c:v>378</c:v>
                </c:pt>
                <c:pt idx="252">
                  <c:v>301</c:v>
                </c:pt>
                <c:pt idx="253">
                  <c:v>349</c:v>
                </c:pt>
                <c:pt idx="254">
                  <c:v>319</c:v>
                </c:pt>
                <c:pt idx="255">
                  <c:v>324</c:v>
                </c:pt>
                <c:pt idx="256">
                  <c:v>382</c:v>
                </c:pt>
                <c:pt idx="257">
                  <c:v>284</c:v>
                </c:pt>
                <c:pt idx="258">
                  <c:v>294</c:v>
                </c:pt>
                <c:pt idx="259">
                  <c:v>284</c:v>
                </c:pt>
                <c:pt idx="260">
                  <c:v>294</c:v>
                </c:pt>
                <c:pt idx="261">
                  <c:v>327</c:v>
                </c:pt>
                <c:pt idx="262">
                  <c:v>294</c:v>
                </c:pt>
                <c:pt idx="263">
                  <c:v>287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496</c:v>
                </c:pt>
                <c:pt idx="268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3-3940-8972-C273CF9E7203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 conc'!$H$2:$H$3</c:f>
              <c:numCache>
                <c:formatCode>0.00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 12 conc'!$I$2:$I$3</c:f>
              <c:numCache>
                <c:formatCode>0.00</c:formatCode>
                <c:ptCount val="2"/>
                <c:pt idx="0">
                  <c:v>0</c:v>
                </c:pt>
                <c:pt idx="1">
                  <c:v>995.36358587451559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3-3940-8972-C273CF9E7203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 conc'!$H$4:$H$5</c:f>
              <c:numCache>
                <c:formatCode>0.00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 12 conc'!$I$4:$I$5</c:f>
              <c:numCache>
                <c:formatCode>0.00</c:formatCode>
                <c:ptCount val="2"/>
                <c:pt idx="0">
                  <c:v>0</c:v>
                </c:pt>
                <c:pt idx="1">
                  <c:v>868.65671641791039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3-3940-8972-C273CF9E7203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 conc'!$H$6:$H$7</c:f>
              <c:numCache>
                <c:formatCode>0.00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 12 conc'!$I$6:$I$7</c:f>
              <c:numCache>
                <c:formatCode>0.00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53-3940-8972-C273CF9E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  <c:majorUnit val="50"/>
      </c:valAx>
      <c:valAx>
        <c:axId val="1443977407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6923994706889"/>
          <c:y val="8.557313515761332E-2"/>
          <c:w val="0.75179105233092058"/>
          <c:h val="0.7196391942624808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12'!$B$3:$B$271</c:f>
              <c:numCache>
                <c:formatCode>#,##0</c:formatCode>
                <c:ptCount val="269"/>
                <c:pt idx="0">
                  <c:v>527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473</c:v>
                </c:pt>
                <c:pt idx="5">
                  <c:v>506</c:v>
                </c:pt>
                <c:pt idx="6">
                  <c:v>9999</c:v>
                </c:pt>
                <c:pt idx="7">
                  <c:v>425</c:v>
                </c:pt>
                <c:pt idx="8">
                  <c:v>477</c:v>
                </c:pt>
                <c:pt idx="9">
                  <c:v>9999</c:v>
                </c:pt>
                <c:pt idx="10">
                  <c:v>424</c:v>
                </c:pt>
                <c:pt idx="11">
                  <c:v>413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9999</c:v>
                </c:pt>
                <c:pt idx="16">
                  <c:v>410</c:v>
                </c:pt>
                <c:pt idx="17">
                  <c:v>409</c:v>
                </c:pt>
                <c:pt idx="18">
                  <c:v>9999</c:v>
                </c:pt>
                <c:pt idx="19">
                  <c:v>9999</c:v>
                </c:pt>
                <c:pt idx="20">
                  <c:v>427</c:v>
                </c:pt>
                <c:pt idx="21">
                  <c:v>402</c:v>
                </c:pt>
                <c:pt idx="22">
                  <c:v>9999</c:v>
                </c:pt>
                <c:pt idx="23">
                  <c:v>400</c:v>
                </c:pt>
                <c:pt idx="24">
                  <c:v>399</c:v>
                </c:pt>
                <c:pt idx="25">
                  <c:v>425</c:v>
                </c:pt>
                <c:pt idx="26">
                  <c:v>412</c:v>
                </c:pt>
                <c:pt idx="27">
                  <c:v>9999</c:v>
                </c:pt>
                <c:pt idx="28">
                  <c:v>409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402</c:v>
                </c:pt>
                <c:pt idx="33">
                  <c:v>386</c:v>
                </c:pt>
                <c:pt idx="34">
                  <c:v>431</c:v>
                </c:pt>
                <c:pt idx="35">
                  <c:v>9999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377</c:v>
                </c:pt>
                <c:pt idx="41">
                  <c:v>360</c:v>
                </c:pt>
                <c:pt idx="42">
                  <c:v>9999</c:v>
                </c:pt>
                <c:pt idx="43">
                  <c:v>373</c:v>
                </c:pt>
                <c:pt idx="44">
                  <c:v>9999</c:v>
                </c:pt>
                <c:pt idx="45">
                  <c:v>9999</c:v>
                </c:pt>
                <c:pt idx="46">
                  <c:v>374</c:v>
                </c:pt>
                <c:pt idx="47">
                  <c:v>352</c:v>
                </c:pt>
                <c:pt idx="48">
                  <c:v>350</c:v>
                </c:pt>
                <c:pt idx="49">
                  <c:v>363</c:v>
                </c:pt>
                <c:pt idx="50">
                  <c:v>360</c:v>
                </c:pt>
                <c:pt idx="51">
                  <c:v>9999</c:v>
                </c:pt>
                <c:pt idx="52">
                  <c:v>9999</c:v>
                </c:pt>
                <c:pt idx="53">
                  <c:v>349</c:v>
                </c:pt>
                <c:pt idx="54">
                  <c:v>345</c:v>
                </c:pt>
                <c:pt idx="55">
                  <c:v>347</c:v>
                </c:pt>
                <c:pt idx="56">
                  <c:v>362</c:v>
                </c:pt>
                <c:pt idx="57">
                  <c:v>9999</c:v>
                </c:pt>
                <c:pt idx="58">
                  <c:v>361</c:v>
                </c:pt>
                <c:pt idx="59">
                  <c:v>9999</c:v>
                </c:pt>
                <c:pt idx="60">
                  <c:v>344</c:v>
                </c:pt>
                <c:pt idx="61">
                  <c:v>355</c:v>
                </c:pt>
                <c:pt idx="62">
                  <c:v>341</c:v>
                </c:pt>
                <c:pt idx="63">
                  <c:v>356</c:v>
                </c:pt>
                <c:pt idx="64">
                  <c:v>341</c:v>
                </c:pt>
                <c:pt idx="65">
                  <c:v>9999</c:v>
                </c:pt>
                <c:pt idx="66">
                  <c:v>9999</c:v>
                </c:pt>
                <c:pt idx="67">
                  <c:v>353</c:v>
                </c:pt>
                <c:pt idx="68">
                  <c:v>335</c:v>
                </c:pt>
                <c:pt idx="69">
                  <c:v>9999</c:v>
                </c:pt>
                <c:pt idx="70">
                  <c:v>9999</c:v>
                </c:pt>
                <c:pt idx="71">
                  <c:v>332</c:v>
                </c:pt>
                <c:pt idx="72">
                  <c:v>348</c:v>
                </c:pt>
                <c:pt idx="73">
                  <c:v>329</c:v>
                </c:pt>
                <c:pt idx="74">
                  <c:v>326</c:v>
                </c:pt>
                <c:pt idx="75">
                  <c:v>324</c:v>
                </c:pt>
                <c:pt idx="76">
                  <c:v>9999</c:v>
                </c:pt>
                <c:pt idx="77">
                  <c:v>9999</c:v>
                </c:pt>
                <c:pt idx="78">
                  <c:v>331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342</c:v>
                </c:pt>
                <c:pt idx="84">
                  <c:v>9999</c:v>
                </c:pt>
                <c:pt idx="85">
                  <c:v>9999</c:v>
                </c:pt>
                <c:pt idx="86">
                  <c:v>342</c:v>
                </c:pt>
                <c:pt idx="87">
                  <c:v>319</c:v>
                </c:pt>
                <c:pt idx="88">
                  <c:v>9999</c:v>
                </c:pt>
                <c:pt idx="89">
                  <c:v>9999</c:v>
                </c:pt>
                <c:pt idx="90">
                  <c:v>9999</c:v>
                </c:pt>
                <c:pt idx="91">
                  <c:v>313</c:v>
                </c:pt>
                <c:pt idx="92">
                  <c:v>326</c:v>
                </c:pt>
                <c:pt idx="93">
                  <c:v>332</c:v>
                </c:pt>
                <c:pt idx="94">
                  <c:v>314</c:v>
                </c:pt>
                <c:pt idx="95">
                  <c:v>9999</c:v>
                </c:pt>
                <c:pt idx="96">
                  <c:v>310</c:v>
                </c:pt>
                <c:pt idx="97">
                  <c:v>9999</c:v>
                </c:pt>
                <c:pt idx="98">
                  <c:v>307</c:v>
                </c:pt>
                <c:pt idx="99">
                  <c:v>324</c:v>
                </c:pt>
                <c:pt idx="100">
                  <c:v>325</c:v>
                </c:pt>
                <c:pt idx="101">
                  <c:v>301</c:v>
                </c:pt>
                <c:pt idx="102">
                  <c:v>318</c:v>
                </c:pt>
                <c:pt idx="103">
                  <c:v>319</c:v>
                </c:pt>
                <c:pt idx="104">
                  <c:v>294</c:v>
                </c:pt>
                <c:pt idx="105">
                  <c:v>294</c:v>
                </c:pt>
                <c:pt idx="106">
                  <c:v>9999</c:v>
                </c:pt>
                <c:pt idx="107">
                  <c:v>313</c:v>
                </c:pt>
                <c:pt idx="108">
                  <c:v>9999</c:v>
                </c:pt>
                <c:pt idx="109">
                  <c:v>337</c:v>
                </c:pt>
                <c:pt idx="110">
                  <c:v>291</c:v>
                </c:pt>
                <c:pt idx="111">
                  <c:v>291</c:v>
                </c:pt>
                <c:pt idx="112">
                  <c:v>320</c:v>
                </c:pt>
                <c:pt idx="113">
                  <c:v>292</c:v>
                </c:pt>
                <c:pt idx="114">
                  <c:v>290</c:v>
                </c:pt>
                <c:pt idx="115">
                  <c:v>290</c:v>
                </c:pt>
                <c:pt idx="116">
                  <c:v>311</c:v>
                </c:pt>
                <c:pt idx="117">
                  <c:v>288</c:v>
                </c:pt>
                <c:pt idx="118">
                  <c:v>310</c:v>
                </c:pt>
                <c:pt idx="119">
                  <c:v>309</c:v>
                </c:pt>
                <c:pt idx="120">
                  <c:v>287</c:v>
                </c:pt>
                <c:pt idx="121">
                  <c:v>9999</c:v>
                </c:pt>
                <c:pt idx="122">
                  <c:v>9999</c:v>
                </c:pt>
                <c:pt idx="123">
                  <c:v>286</c:v>
                </c:pt>
                <c:pt idx="124">
                  <c:v>9999</c:v>
                </c:pt>
                <c:pt idx="125">
                  <c:v>286</c:v>
                </c:pt>
                <c:pt idx="126">
                  <c:v>287</c:v>
                </c:pt>
                <c:pt idx="127">
                  <c:v>307</c:v>
                </c:pt>
                <c:pt idx="128">
                  <c:v>286</c:v>
                </c:pt>
                <c:pt idx="129">
                  <c:v>283</c:v>
                </c:pt>
                <c:pt idx="130">
                  <c:v>284</c:v>
                </c:pt>
                <c:pt idx="131">
                  <c:v>9999</c:v>
                </c:pt>
                <c:pt idx="132">
                  <c:v>291</c:v>
                </c:pt>
                <c:pt idx="133">
                  <c:v>9999</c:v>
                </c:pt>
                <c:pt idx="134">
                  <c:v>284</c:v>
                </c:pt>
                <c:pt idx="135">
                  <c:v>282</c:v>
                </c:pt>
                <c:pt idx="136">
                  <c:v>282</c:v>
                </c:pt>
                <c:pt idx="137">
                  <c:v>282</c:v>
                </c:pt>
                <c:pt idx="138">
                  <c:v>280</c:v>
                </c:pt>
                <c:pt idx="139">
                  <c:v>280</c:v>
                </c:pt>
                <c:pt idx="140">
                  <c:v>279</c:v>
                </c:pt>
                <c:pt idx="141">
                  <c:v>280</c:v>
                </c:pt>
                <c:pt idx="142">
                  <c:v>280</c:v>
                </c:pt>
                <c:pt idx="143">
                  <c:v>278</c:v>
                </c:pt>
                <c:pt idx="144">
                  <c:v>279</c:v>
                </c:pt>
                <c:pt idx="145">
                  <c:v>279</c:v>
                </c:pt>
                <c:pt idx="146">
                  <c:v>279</c:v>
                </c:pt>
                <c:pt idx="147">
                  <c:v>279</c:v>
                </c:pt>
                <c:pt idx="148">
                  <c:v>9999</c:v>
                </c:pt>
                <c:pt idx="149">
                  <c:v>9999</c:v>
                </c:pt>
                <c:pt idx="150">
                  <c:v>279</c:v>
                </c:pt>
                <c:pt idx="151">
                  <c:v>277</c:v>
                </c:pt>
                <c:pt idx="152">
                  <c:v>277</c:v>
                </c:pt>
                <c:pt idx="153">
                  <c:v>278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276</c:v>
                </c:pt>
                <c:pt idx="159">
                  <c:v>276</c:v>
                </c:pt>
                <c:pt idx="160">
                  <c:v>276</c:v>
                </c:pt>
                <c:pt idx="161">
                  <c:v>277</c:v>
                </c:pt>
                <c:pt idx="162">
                  <c:v>277</c:v>
                </c:pt>
                <c:pt idx="163">
                  <c:v>277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276</c:v>
                </c:pt>
                <c:pt idx="168">
                  <c:v>9999</c:v>
                </c:pt>
                <c:pt idx="169">
                  <c:v>9999</c:v>
                </c:pt>
                <c:pt idx="170">
                  <c:v>276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274</c:v>
                </c:pt>
                <c:pt idx="175">
                  <c:v>274</c:v>
                </c:pt>
                <c:pt idx="176">
                  <c:v>274</c:v>
                </c:pt>
                <c:pt idx="177">
                  <c:v>9999</c:v>
                </c:pt>
                <c:pt idx="178">
                  <c:v>9999</c:v>
                </c:pt>
                <c:pt idx="179">
                  <c:v>275</c:v>
                </c:pt>
                <c:pt idx="180">
                  <c:v>275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273</c:v>
                </c:pt>
                <c:pt idx="186">
                  <c:v>270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283</c:v>
                </c:pt>
                <c:pt idx="191">
                  <c:v>9999</c:v>
                </c:pt>
                <c:pt idx="192">
                  <c:v>269</c:v>
                </c:pt>
                <c:pt idx="193">
                  <c:v>291</c:v>
                </c:pt>
                <c:pt idx="194">
                  <c:v>9999</c:v>
                </c:pt>
                <c:pt idx="195">
                  <c:v>286</c:v>
                </c:pt>
                <c:pt idx="196">
                  <c:v>9999</c:v>
                </c:pt>
                <c:pt idx="197">
                  <c:v>275</c:v>
                </c:pt>
                <c:pt idx="198">
                  <c:v>9999</c:v>
                </c:pt>
                <c:pt idx="199">
                  <c:v>267</c:v>
                </c:pt>
                <c:pt idx="200">
                  <c:v>267</c:v>
                </c:pt>
                <c:pt idx="201">
                  <c:v>267</c:v>
                </c:pt>
                <c:pt idx="202">
                  <c:v>264</c:v>
                </c:pt>
                <c:pt idx="203">
                  <c:v>264</c:v>
                </c:pt>
                <c:pt idx="204">
                  <c:v>265</c:v>
                </c:pt>
                <c:pt idx="205">
                  <c:v>285</c:v>
                </c:pt>
                <c:pt idx="206">
                  <c:v>9999</c:v>
                </c:pt>
                <c:pt idx="207">
                  <c:v>260</c:v>
                </c:pt>
                <c:pt idx="208">
                  <c:v>259</c:v>
                </c:pt>
                <c:pt idx="209">
                  <c:v>9999</c:v>
                </c:pt>
                <c:pt idx="210">
                  <c:v>9999</c:v>
                </c:pt>
                <c:pt idx="211">
                  <c:v>9999</c:v>
                </c:pt>
                <c:pt idx="212">
                  <c:v>9999</c:v>
                </c:pt>
                <c:pt idx="213">
                  <c:v>9999</c:v>
                </c:pt>
                <c:pt idx="214">
                  <c:v>264</c:v>
                </c:pt>
                <c:pt idx="215">
                  <c:v>9999</c:v>
                </c:pt>
                <c:pt idx="216">
                  <c:v>264</c:v>
                </c:pt>
                <c:pt idx="217">
                  <c:v>255</c:v>
                </c:pt>
                <c:pt idx="218">
                  <c:v>9999</c:v>
                </c:pt>
                <c:pt idx="219">
                  <c:v>256</c:v>
                </c:pt>
                <c:pt idx="220">
                  <c:v>254</c:v>
                </c:pt>
                <c:pt idx="221">
                  <c:v>255</c:v>
                </c:pt>
                <c:pt idx="222">
                  <c:v>251</c:v>
                </c:pt>
                <c:pt idx="223">
                  <c:v>254</c:v>
                </c:pt>
                <c:pt idx="224">
                  <c:v>9999</c:v>
                </c:pt>
                <c:pt idx="225">
                  <c:v>254</c:v>
                </c:pt>
                <c:pt idx="226">
                  <c:v>272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272</c:v>
                </c:pt>
                <c:pt idx="231">
                  <c:v>251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250</c:v>
                </c:pt>
                <c:pt idx="236">
                  <c:v>9999</c:v>
                </c:pt>
                <c:pt idx="237">
                  <c:v>9999</c:v>
                </c:pt>
                <c:pt idx="238">
                  <c:v>250</c:v>
                </c:pt>
                <c:pt idx="239">
                  <c:v>250</c:v>
                </c:pt>
                <c:pt idx="240">
                  <c:v>9999</c:v>
                </c:pt>
                <c:pt idx="241">
                  <c:v>9999</c:v>
                </c:pt>
                <c:pt idx="242">
                  <c:v>250</c:v>
                </c:pt>
                <c:pt idx="243">
                  <c:v>248</c:v>
                </c:pt>
                <c:pt idx="244">
                  <c:v>9999</c:v>
                </c:pt>
                <c:pt idx="245">
                  <c:v>247</c:v>
                </c:pt>
                <c:pt idx="246">
                  <c:v>9999</c:v>
                </c:pt>
                <c:pt idx="247">
                  <c:v>9999</c:v>
                </c:pt>
                <c:pt idx="248">
                  <c:v>247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267</c:v>
                </c:pt>
                <c:pt idx="255">
                  <c:v>267</c:v>
                </c:pt>
                <c:pt idx="256">
                  <c:v>9999</c:v>
                </c:pt>
                <c:pt idx="257">
                  <c:v>246</c:v>
                </c:pt>
                <c:pt idx="258">
                  <c:v>9999</c:v>
                </c:pt>
                <c:pt idx="259">
                  <c:v>243</c:v>
                </c:pt>
                <c:pt idx="260">
                  <c:v>9999</c:v>
                </c:pt>
                <c:pt idx="261">
                  <c:v>9999</c:v>
                </c:pt>
                <c:pt idx="262">
                  <c:v>243</c:v>
                </c:pt>
                <c:pt idx="263">
                  <c:v>243</c:v>
                </c:pt>
                <c:pt idx="264">
                  <c:v>243</c:v>
                </c:pt>
                <c:pt idx="265">
                  <c:v>243</c:v>
                </c:pt>
                <c:pt idx="266">
                  <c:v>9999</c:v>
                </c:pt>
                <c:pt idx="267">
                  <c:v>243</c:v>
                </c:pt>
                <c:pt idx="268">
                  <c:v>243</c:v>
                </c:pt>
              </c:numCache>
            </c:numRef>
          </c:xVal>
          <c:yVal>
            <c:numRef>
              <c:f>'Figure 12'!$C$3:$C$271</c:f>
              <c:numCache>
                <c:formatCode>#,##0</c:formatCode>
                <c:ptCount val="269"/>
                <c:pt idx="0">
                  <c:v>9999</c:v>
                </c:pt>
                <c:pt idx="1">
                  <c:v>596</c:v>
                </c:pt>
                <c:pt idx="2">
                  <c:v>9999</c:v>
                </c:pt>
                <c:pt idx="3">
                  <c:v>587</c:v>
                </c:pt>
                <c:pt idx="4">
                  <c:v>9999</c:v>
                </c:pt>
                <c:pt idx="5">
                  <c:v>506</c:v>
                </c:pt>
                <c:pt idx="6">
                  <c:v>491</c:v>
                </c:pt>
                <c:pt idx="7">
                  <c:v>9999</c:v>
                </c:pt>
                <c:pt idx="8">
                  <c:v>477</c:v>
                </c:pt>
                <c:pt idx="9">
                  <c:v>9999</c:v>
                </c:pt>
                <c:pt idx="10">
                  <c:v>9999</c:v>
                </c:pt>
                <c:pt idx="11">
                  <c:v>9999</c:v>
                </c:pt>
                <c:pt idx="12">
                  <c:v>9999</c:v>
                </c:pt>
                <c:pt idx="13">
                  <c:v>9999</c:v>
                </c:pt>
                <c:pt idx="14">
                  <c:v>472</c:v>
                </c:pt>
                <c:pt idx="15">
                  <c:v>451</c:v>
                </c:pt>
                <c:pt idx="16">
                  <c:v>9999</c:v>
                </c:pt>
                <c:pt idx="17">
                  <c:v>9999</c:v>
                </c:pt>
                <c:pt idx="18">
                  <c:v>9999</c:v>
                </c:pt>
                <c:pt idx="19">
                  <c:v>432</c:v>
                </c:pt>
                <c:pt idx="20">
                  <c:v>427</c:v>
                </c:pt>
                <c:pt idx="21">
                  <c:v>9999</c:v>
                </c:pt>
                <c:pt idx="22">
                  <c:v>426</c:v>
                </c:pt>
                <c:pt idx="23">
                  <c:v>9999</c:v>
                </c:pt>
                <c:pt idx="24">
                  <c:v>9999</c:v>
                </c:pt>
                <c:pt idx="25">
                  <c:v>425</c:v>
                </c:pt>
                <c:pt idx="26">
                  <c:v>410</c:v>
                </c:pt>
                <c:pt idx="27">
                  <c:v>402</c:v>
                </c:pt>
                <c:pt idx="28">
                  <c:v>396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388</c:v>
                </c:pt>
                <c:pt idx="33">
                  <c:v>386</c:v>
                </c:pt>
                <c:pt idx="34">
                  <c:v>385</c:v>
                </c:pt>
                <c:pt idx="35">
                  <c:v>384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377</c:v>
                </c:pt>
                <c:pt idx="41">
                  <c:v>9999</c:v>
                </c:pt>
                <c:pt idx="42">
                  <c:v>9999</c:v>
                </c:pt>
                <c:pt idx="43">
                  <c:v>373</c:v>
                </c:pt>
                <c:pt idx="44">
                  <c:v>372</c:v>
                </c:pt>
                <c:pt idx="45">
                  <c:v>371</c:v>
                </c:pt>
                <c:pt idx="46">
                  <c:v>370</c:v>
                </c:pt>
                <c:pt idx="47">
                  <c:v>9999</c:v>
                </c:pt>
                <c:pt idx="48">
                  <c:v>9999</c:v>
                </c:pt>
                <c:pt idx="49">
                  <c:v>363</c:v>
                </c:pt>
                <c:pt idx="50">
                  <c:v>360</c:v>
                </c:pt>
                <c:pt idx="51">
                  <c:v>9999</c:v>
                </c:pt>
                <c:pt idx="52">
                  <c:v>355</c:v>
                </c:pt>
                <c:pt idx="53">
                  <c:v>349</c:v>
                </c:pt>
                <c:pt idx="54">
                  <c:v>9999</c:v>
                </c:pt>
                <c:pt idx="55">
                  <c:v>345</c:v>
                </c:pt>
                <c:pt idx="56">
                  <c:v>342</c:v>
                </c:pt>
                <c:pt idx="57">
                  <c:v>9999</c:v>
                </c:pt>
                <c:pt idx="58">
                  <c:v>342</c:v>
                </c:pt>
                <c:pt idx="59">
                  <c:v>9999</c:v>
                </c:pt>
                <c:pt idx="60">
                  <c:v>342</c:v>
                </c:pt>
                <c:pt idx="61">
                  <c:v>341</c:v>
                </c:pt>
                <c:pt idx="62">
                  <c:v>341</c:v>
                </c:pt>
                <c:pt idx="63">
                  <c:v>340</c:v>
                </c:pt>
                <c:pt idx="64">
                  <c:v>339</c:v>
                </c:pt>
                <c:pt idx="65">
                  <c:v>339</c:v>
                </c:pt>
                <c:pt idx="66">
                  <c:v>9999</c:v>
                </c:pt>
                <c:pt idx="67">
                  <c:v>335</c:v>
                </c:pt>
                <c:pt idx="68">
                  <c:v>9999</c:v>
                </c:pt>
                <c:pt idx="69">
                  <c:v>333</c:v>
                </c:pt>
                <c:pt idx="70">
                  <c:v>333</c:v>
                </c:pt>
                <c:pt idx="71">
                  <c:v>330</c:v>
                </c:pt>
                <c:pt idx="72">
                  <c:v>327</c:v>
                </c:pt>
                <c:pt idx="73">
                  <c:v>327</c:v>
                </c:pt>
                <c:pt idx="74">
                  <c:v>324</c:v>
                </c:pt>
                <c:pt idx="75">
                  <c:v>324</c:v>
                </c:pt>
                <c:pt idx="76">
                  <c:v>324</c:v>
                </c:pt>
                <c:pt idx="77">
                  <c:v>9999</c:v>
                </c:pt>
                <c:pt idx="78">
                  <c:v>322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320</c:v>
                </c:pt>
                <c:pt idx="84">
                  <c:v>9999</c:v>
                </c:pt>
                <c:pt idx="85">
                  <c:v>9999</c:v>
                </c:pt>
                <c:pt idx="86">
                  <c:v>319</c:v>
                </c:pt>
                <c:pt idx="87">
                  <c:v>319</c:v>
                </c:pt>
                <c:pt idx="88">
                  <c:v>319</c:v>
                </c:pt>
                <c:pt idx="89">
                  <c:v>315</c:v>
                </c:pt>
                <c:pt idx="90">
                  <c:v>313</c:v>
                </c:pt>
                <c:pt idx="91">
                  <c:v>313</c:v>
                </c:pt>
                <c:pt idx="92">
                  <c:v>312</c:v>
                </c:pt>
                <c:pt idx="93">
                  <c:v>310</c:v>
                </c:pt>
                <c:pt idx="94">
                  <c:v>310</c:v>
                </c:pt>
                <c:pt idx="95">
                  <c:v>9999</c:v>
                </c:pt>
                <c:pt idx="96">
                  <c:v>310</c:v>
                </c:pt>
                <c:pt idx="97">
                  <c:v>310</c:v>
                </c:pt>
                <c:pt idx="98">
                  <c:v>307</c:v>
                </c:pt>
                <c:pt idx="99">
                  <c:v>304</c:v>
                </c:pt>
                <c:pt idx="100">
                  <c:v>303</c:v>
                </c:pt>
                <c:pt idx="101">
                  <c:v>299</c:v>
                </c:pt>
                <c:pt idx="102">
                  <c:v>298</c:v>
                </c:pt>
                <c:pt idx="103">
                  <c:v>296</c:v>
                </c:pt>
                <c:pt idx="104">
                  <c:v>294</c:v>
                </c:pt>
                <c:pt idx="105">
                  <c:v>294</c:v>
                </c:pt>
                <c:pt idx="106">
                  <c:v>293</c:v>
                </c:pt>
                <c:pt idx="107">
                  <c:v>292</c:v>
                </c:pt>
                <c:pt idx="108">
                  <c:v>292</c:v>
                </c:pt>
                <c:pt idx="109">
                  <c:v>291</c:v>
                </c:pt>
                <c:pt idx="110">
                  <c:v>291</c:v>
                </c:pt>
                <c:pt idx="111">
                  <c:v>291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  <c:pt idx="115">
                  <c:v>290</c:v>
                </c:pt>
                <c:pt idx="116">
                  <c:v>288</c:v>
                </c:pt>
                <c:pt idx="117">
                  <c:v>288</c:v>
                </c:pt>
                <c:pt idx="118">
                  <c:v>287</c:v>
                </c:pt>
                <c:pt idx="119">
                  <c:v>287</c:v>
                </c:pt>
                <c:pt idx="120">
                  <c:v>287</c:v>
                </c:pt>
                <c:pt idx="121">
                  <c:v>9999</c:v>
                </c:pt>
                <c:pt idx="122">
                  <c:v>9999</c:v>
                </c:pt>
                <c:pt idx="123">
                  <c:v>286</c:v>
                </c:pt>
                <c:pt idx="124">
                  <c:v>9999</c:v>
                </c:pt>
                <c:pt idx="125">
                  <c:v>286</c:v>
                </c:pt>
                <c:pt idx="126">
                  <c:v>285</c:v>
                </c:pt>
                <c:pt idx="127">
                  <c:v>284</c:v>
                </c:pt>
                <c:pt idx="128">
                  <c:v>284</c:v>
                </c:pt>
                <c:pt idx="129">
                  <c:v>283</c:v>
                </c:pt>
                <c:pt idx="130">
                  <c:v>282</c:v>
                </c:pt>
                <c:pt idx="131">
                  <c:v>9999</c:v>
                </c:pt>
                <c:pt idx="132">
                  <c:v>281</c:v>
                </c:pt>
                <c:pt idx="133">
                  <c:v>9999</c:v>
                </c:pt>
                <c:pt idx="134">
                  <c:v>281</c:v>
                </c:pt>
                <c:pt idx="135">
                  <c:v>280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280</c:v>
                </c:pt>
                <c:pt idx="140">
                  <c:v>279</c:v>
                </c:pt>
                <c:pt idx="141">
                  <c:v>278</c:v>
                </c:pt>
                <c:pt idx="142">
                  <c:v>278</c:v>
                </c:pt>
                <c:pt idx="143">
                  <c:v>278</c:v>
                </c:pt>
                <c:pt idx="144">
                  <c:v>277</c:v>
                </c:pt>
                <c:pt idx="145">
                  <c:v>277</c:v>
                </c:pt>
                <c:pt idx="146">
                  <c:v>277</c:v>
                </c:pt>
                <c:pt idx="147">
                  <c:v>277</c:v>
                </c:pt>
                <c:pt idx="148">
                  <c:v>9999</c:v>
                </c:pt>
                <c:pt idx="149">
                  <c:v>9999</c:v>
                </c:pt>
                <c:pt idx="150">
                  <c:v>277</c:v>
                </c:pt>
                <c:pt idx="151">
                  <c:v>277</c:v>
                </c:pt>
                <c:pt idx="152">
                  <c:v>277</c:v>
                </c:pt>
                <c:pt idx="153">
                  <c:v>276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276</c:v>
                </c:pt>
                <c:pt idx="159">
                  <c:v>276</c:v>
                </c:pt>
                <c:pt idx="160">
                  <c:v>276</c:v>
                </c:pt>
                <c:pt idx="161">
                  <c:v>275</c:v>
                </c:pt>
                <c:pt idx="162">
                  <c:v>275</c:v>
                </c:pt>
                <c:pt idx="163">
                  <c:v>275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274</c:v>
                </c:pt>
                <c:pt idx="168">
                  <c:v>9999</c:v>
                </c:pt>
                <c:pt idx="169">
                  <c:v>9999</c:v>
                </c:pt>
                <c:pt idx="170">
                  <c:v>274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274</c:v>
                </c:pt>
                <c:pt idx="175">
                  <c:v>274</c:v>
                </c:pt>
                <c:pt idx="176">
                  <c:v>274</c:v>
                </c:pt>
                <c:pt idx="177">
                  <c:v>9999</c:v>
                </c:pt>
                <c:pt idx="178">
                  <c:v>9999</c:v>
                </c:pt>
                <c:pt idx="179">
                  <c:v>273</c:v>
                </c:pt>
                <c:pt idx="180">
                  <c:v>273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273</c:v>
                </c:pt>
                <c:pt idx="186">
                  <c:v>270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269</c:v>
                </c:pt>
                <c:pt idx="191">
                  <c:v>9999</c:v>
                </c:pt>
                <c:pt idx="192">
                  <c:v>269</c:v>
                </c:pt>
                <c:pt idx="193">
                  <c:v>268</c:v>
                </c:pt>
                <c:pt idx="194">
                  <c:v>9999</c:v>
                </c:pt>
                <c:pt idx="195">
                  <c:v>266</c:v>
                </c:pt>
                <c:pt idx="196">
                  <c:v>9999</c:v>
                </c:pt>
                <c:pt idx="197">
                  <c:v>265</c:v>
                </c:pt>
                <c:pt idx="198">
                  <c:v>9999</c:v>
                </c:pt>
                <c:pt idx="199">
                  <c:v>265</c:v>
                </c:pt>
                <c:pt idx="200">
                  <c:v>265</c:v>
                </c:pt>
                <c:pt idx="201">
                  <c:v>265</c:v>
                </c:pt>
                <c:pt idx="202">
                  <c:v>264</c:v>
                </c:pt>
                <c:pt idx="203">
                  <c:v>264</c:v>
                </c:pt>
                <c:pt idx="204">
                  <c:v>263</c:v>
                </c:pt>
                <c:pt idx="205">
                  <c:v>262</c:v>
                </c:pt>
                <c:pt idx="206">
                  <c:v>261</c:v>
                </c:pt>
                <c:pt idx="207">
                  <c:v>260</c:v>
                </c:pt>
                <c:pt idx="208">
                  <c:v>259</c:v>
                </c:pt>
                <c:pt idx="209">
                  <c:v>9999</c:v>
                </c:pt>
                <c:pt idx="210">
                  <c:v>9999</c:v>
                </c:pt>
                <c:pt idx="211">
                  <c:v>258</c:v>
                </c:pt>
                <c:pt idx="212">
                  <c:v>9999</c:v>
                </c:pt>
                <c:pt idx="213">
                  <c:v>9999</c:v>
                </c:pt>
                <c:pt idx="214">
                  <c:v>255</c:v>
                </c:pt>
                <c:pt idx="215">
                  <c:v>9999</c:v>
                </c:pt>
                <c:pt idx="216">
                  <c:v>255</c:v>
                </c:pt>
                <c:pt idx="217">
                  <c:v>255</c:v>
                </c:pt>
                <c:pt idx="218">
                  <c:v>9999</c:v>
                </c:pt>
                <c:pt idx="219">
                  <c:v>254</c:v>
                </c:pt>
                <c:pt idx="220">
                  <c:v>254</c:v>
                </c:pt>
                <c:pt idx="221">
                  <c:v>253</c:v>
                </c:pt>
                <c:pt idx="222">
                  <c:v>251</c:v>
                </c:pt>
                <c:pt idx="223">
                  <c:v>250</c:v>
                </c:pt>
                <c:pt idx="224">
                  <c:v>9999</c:v>
                </c:pt>
                <c:pt idx="225">
                  <c:v>250</c:v>
                </c:pt>
                <c:pt idx="226">
                  <c:v>249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249</c:v>
                </c:pt>
                <c:pt idx="231">
                  <c:v>249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248</c:v>
                </c:pt>
                <c:pt idx="236">
                  <c:v>9999</c:v>
                </c:pt>
                <c:pt idx="237">
                  <c:v>9999</c:v>
                </c:pt>
                <c:pt idx="238">
                  <c:v>248</c:v>
                </c:pt>
                <c:pt idx="239">
                  <c:v>248</c:v>
                </c:pt>
                <c:pt idx="240">
                  <c:v>9999</c:v>
                </c:pt>
                <c:pt idx="241">
                  <c:v>9999</c:v>
                </c:pt>
                <c:pt idx="242">
                  <c:v>248</c:v>
                </c:pt>
                <c:pt idx="243">
                  <c:v>248</c:v>
                </c:pt>
                <c:pt idx="244">
                  <c:v>9999</c:v>
                </c:pt>
                <c:pt idx="245">
                  <c:v>247</c:v>
                </c:pt>
                <c:pt idx="246">
                  <c:v>9999</c:v>
                </c:pt>
                <c:pt idx="247">
                  <c:v>9999</c:v>
                </c:pt>
                <c:pt idx="248">
                  <c:v>247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246</c:v>
                </c:pt>
                <c:pt idx="255">
                  <c:v>246</c:v>
                </c:pt>
                <c:pt idx="256">
                  <c:v>9999</c:v>
                </c:pt>
                <c:pt idx="257">
                  <c:v>244</c:v>
                </c:pt>
                <c:pt idx="258">
                  <c:v>9999</c:v>
                </c:pt>
                <c:pt idx="259">
                  <c:v>243</c:v>
                </c:pt>
                <c:pt idx="260">
                  <c:v>9999</c:v>
                </c:pt>
                <c:pt idx="261">
                  <c:v>9999</c:v>
                </c:pt>
                <c:pt idx="262">
                  <c:v>243</c:v>
                </c:pt>
                <c:pt idx="263">
                  <c:v>243</c:v>
                </c:pt>
                <c:pt idx="264">
                  <c:v>243</c:v>
                </c:pt>
                <c:pt idx="265">
                  <c:v>243</c:v>
                </c:pt>
                <c:pt idx="266">
                  <c:v>9999</c:v>
                </c:pt>
                <c:pt idx="267">
                  <c:v>243</c:v>
                </c:pt>
                <c:pt idx="268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F-8D4A-862E-6E862C4730D5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981.05592657635566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F-8D4A-862E-6E862C4730D5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863.50148367952522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F-8D4A-862E-6E862C4730D5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F-8D4A-862E-6E862C47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  <c:majorUnit val="50"/>
      </c:valAx>
      <c:valAx>
        <c:axId val="1443977407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 (2)'!$L$1</c:f>
              <c:strCache>
                <c:ptCount val="1"/>
                <c:pt idx="0">
                  <c:v>Static (SAFE)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 (2)'!$A$2:$A$23</c:f>
              <c:strCache>
                <c:ptCount val="10"/>
                <c:pt idx="0">
                  <c:v>3d-morph</c:v>
                </c:pt>
                <c:pt idx="1">
                  <c:v>access-nsieve</c:v>
                </c:pt>
                <c:pt idx="2">
                  <c:v>bitops-3bit-bits-in-byte</c:v>
                </c:pt>
                <c:pt idx="3">
                  <c:v>bitops-bits-in-byte</c:v>
                </c:pt>
                <c:pt idx="4">
                  <c:v>bitops-bitwise-and</c:v>
                </c:pt>
                <c:pt idx="5">
                  <c:v>bitops-nsieve-bits</c:v>
                </c:pt>
                <c:pt idx="6">
                  <c:v>controlflow-recursive</c:v>
                </c:pt>
                <c:pt idx="7">
                  <c:v>math-cordic</c:v>
                </c:pt>
                <c:pt idx="8">
                  <c:v>math-partial-sums</c:v>
                </c:pt>
                <c:pt idx="9">
                  <c:v>navier-stokes</c:v>
                </c:pt>
              </c:strCache>
            </c:strRef>
          </c:cat>
          <c:val>
            <c:numRef>
              <c:f>'Figure 1 (2)'!$L$2:$L$23</c:f>
              <c:numCache>
                <c:formatCode>General</c:formatCode>
                <c:ptCount val="10"/>
                <c:pt idx="0">
                  <c:v>4.1609999999999996</c:v>
                </c:pt>
                <c:pt idx="1">
                  <c:v>1.04</c:v>
                </c:pt>
                <c:pt idx="2">
                  <c:v>0.55700000000000005</c:v>
                </c:pt>
                <c:pt idx="3">
                  <c:v>3.556</c:v>
                </c:pt>
                <c:pt idx="4">
                  <c:v>8.1000000000000003E-2</c:v>
                </c:pt>
                <c:pt idx="5">
                  <c:v>0.40500000000000003</c:v>
                </c:pt>
                <c:pt idx="6">
                  <c:v>1.64</c:v>
                </c:pt>
                <c:pt idx="7">
                  <c:v>0.40300000000000002</c:v>
                </c:pt>
                <c:pt idx="8">
                  <c:v>0.73299999999999998</c:v>
                </c:pt>
                <c:pt idx="9">
                  <c:v>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3144-B376-92729D5625A1}"/>
            </c:ext>
          </c:extLst>
        </c:ser>
        <c:ser>
          <c:idx val="1"/>
          <c:order val="1"/>
          <c:tx>
            <c:strRef>
              <c:f>'Figure 1 (2)'!$M$1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 (2)'!$A$2:$A$23</c:f>
              <c:strCache>
                <c:ptCount val="10"/>
                <c:pt idx="0">
                  <c:v>3d-morph</c:v>
                </c:pt>
                <c:pt idx="1">
                  <c:v>access-nsieve</c:v>
                </c:pt>
                <c:pt idx="2">
                  <c:v>bitops-3bit-bits-in-byte</c:v>
                </c:pt>
                <c:pt idx="3">
                  <c:v>bitops-bits-in-byte</c:v>
                </c:pt>
                <c:pt idx="4">
                  <c:v>bitops-bitwise-and</c:v>
                </c:pt>
                <c:pt idx="5">
                  <c:v>bitops-nsieve-bits</c:v>
                </c:pt>
                <c:pt idx="6">
                  <c:v>controlflow-recursive</c:v>
                </c:pt>
                <c:pt idx="7">
                  <c:v>math-cordic</c:v>
                </c:pt>
                <c:pt idx="8">
                  <c:v>math-partial-sums</c:v>
                </c:pt>
                <c:pt idx="9">
                  <c:v>navier-stokes</c:v>
                </c:pt>
              </c:strCache>
            </c:strRef>
          </c:cat>
          <c:val>
            <c:numRef>
              <c:f>'Figure 1 (2)'!$M$2:$M$23</c:f>
              <c:numCache>
                <c:formatCode>General</c:formatCode>
                <c:ptCount val="10"/>
                <c:pt idx="0">
                  <c:v>0.29199999999999998</c:v>
                </c:pt>
                <c:pt idx="1">
                  <c:v>0.30499999999999999</c:v>
                </c:pt>
                <c:pt idx="2">
                  <c:v>0.183</c:v>
                </c:pt>
                <c:pt idx="3">
                  <c:v>0.41899999999999998</c:v>
                </c:pt>
                <c:pt idx="4">
                  <c:v>0.191</c:v>
                </c:pt>
                <c:pt idx="5">
                  <c:v>0.34499999999999997</c:v>
                </c:pt>
                <c:pt idx="6">
                  <c:v>0.19600000000000001</c:v>
                </c:pt>
                <c:pt idx="7">
                  <c:v>0.315</c:v>
                </c:pt>
                <c:pt idx="8">
                  <c:v>0.22600000000000001</c:v>
                </c:pt>
                <c:pt idx="9">
                  <c:v>1.9490000000000001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3144-B376-92729D56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3780048"/>
        <c:axId val="944746960"/>
      </c:barChart>
      <c:catAx>
        <c:axId val="94378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6960"/>
        <c:crosses val="autoZero"/>
        <c:auto val="1"/>
        <c:lblAlgn val="ctr"/>
        <c:lblOffset val="100"/>
        <c:noMultiLvlLbl val="0"/>
      </c:catAx>
      <c:valAx>
        <c:axId val="94474696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 (sec)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2.105</c:v>
                </c:pt>
                <c:pt idx="1">
                  <c:v>38.125999999999998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BF48-867B-C2F54BE642D7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0.10400000000000009</c:v>
                </c:pt>
                <c:pt idx="1">
                  <c:v>0.74700000000000699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4-BF48-867B-C2F54BE642D7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8.4999999999999964E-2</c:v>
                </c:pt>
                <c:pt idx="1">
                  <c:v>0.4754999999999967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4-BF48-867B-C2F54BE642D7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0.21550000000000002</c:v>
                </c:pt>
                <c:pt idx="1">
                  <c:v>4.2887500000000003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4-BF48-867B-C2F54BE642D7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11.227499999999999</c:v>
                </c:pt>
                <c:pt idx="1">
                  <c:v>97.413749999999993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4-BF48-867B-C2F54BE642D7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74-BF48-867B-C2F54BE6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15.153726102223954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654B-9C6C-29219BED6FC6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2.3047228532384008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654B-9C6C-29219BED6FC6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0.38474545343764177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654B-9C6C-29219BED6FC6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0.97426033297297465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D-654B-9C6C-29219BED6FC6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36.158540334040033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D-654B-9C6C-29219BED6FC6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D-654B-9C6C-29219BED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20F-2C41-BD62-18A4E84D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8'!$L$22</c:f>
              <c:numCache>
                <c:formatCode>0.0</c:formatCode>
                <c:ptCount val="1"/>
                <c:pt idx="0">
                  <c:v>0.90111503693846662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0F-2C41-BD62-18A4E84D6366}"/>
            </c:ext>
          </c:extLst>
        </c:ser>
        <c:ser>
          <c:idx val="2"/>
          <c:order val="2"/>
          <c:tx>
            <c:strRef>
              <c:f>'Figure 8'!$I$30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8'!$L$30</c:f>
              <c:numCache>
                <c:formatCode>0.0</c:formatCode>
                <c:ptCount val="1"/>
                <c:pt idx="0">
                  <c:v>19.879471384200496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ADF-8C48-8E93-72940229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0.10400000000000009</c:v>
                </c:pt>
                <c:pt idx="1">
                  <c:v>0.74700000000000699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E46-B2C8-694AEC8E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8'!$J$26</c:f>
              <c:numCache>
                <c:formatCode>0.0</c:formatCode>
                <c:ptCount val="1"/>
                <c:pt idx="0">
                  <c:v>43.585999999999999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40-4E46-B2C8-694AEC8E115E}"/>
            </c:ext>
          </c:extLst>
        </c:ser>
        <c:ser>
          <c:idx val="2"/>
          <c:order val="1"/>
          <c:tx>
            <c:strRef>
              <c:f>'Figure 8'!$I$27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8'!$K$27</c:f>
              <c:numCache>
                <c:formatCode>0.0</c:formatCode>
                <c:ptCount val="1"/>
                <c:pt idx="0">
                  <c:v>198.947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40-4E46-B2C8-694AEC8E115E}"/>
            </c:ext>
          </c:extLst>
        </c:ser>
        <c:ser>
          <c:idx val="3"/>
          <c:order val="2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8'!$K$26</c:f>
              <c:numCache>
                <c:formatCode>0.0</c:formatCode>
                <c:ptCount val="1"/>
                <c:pt idx="0">
                  <c:v>267.95299999999997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40-4E46-B2C8-694AEC8E115E}"/>
            </c:ext>
          </c:extLst>
        </c:ser>
        <c:ser>
          <c:idx val="4"/>
          <c:order val="4"/>
          <c:tx>
            <c:strRef>
              <c:f>'Figure 8'!$I$30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8'!$J$30</c:f>
              <c:numCache>
                <c:formatCode>0.0</c:formatCode>
                <c:ptCount val="1"/>
                <c:pt idx="0">
                  <c:v>2.7868333333333335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46C-E54C-857A-54660F2F3E5D}"/>
            </c:ext>
          </c:extLst>
        </c:ser>
        <c:ser>
          <c:idx val="5"/>
          <c:order val="5"/>
          <c:tx>
            <c:strRef>
              <c:f>'Figure 8'!$I$30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'Figure 8'!$K$30</c:f>
              <c:numCache>
                <c:formatCode>0.0</c:formatCode>
                <c:ptCount val="1"/>
                <c:pt idx="0">
                  <c:v>49.336915422885589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46C-E54C-857A-54660F2F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92568057476561"/>
          <c:y val="5.3261550967546395E-2"/>
          <c:w val="0.80139587780269617"/>
          <c:h val="0.747810190064824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8 (2)'!$K$1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 (2)'!$J$2:$J$8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120+</c:v>
                </c:pt>
              </c:strCache>
            </c:strRef>
          </c:cat>
          <c:val>
            <c:numRef>
              <c:f>'Figure 8 (2)'!$K$2:$K$8</c:f>
              <c:numCache>
                <c:formatCode>#,##0</c:formatCode>
                <c:ptCount val="7"/>
                <c:pt idx="0">
                  <c:v>262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8-7548-88DB-BB626E2B18F7}"/>
            </c:ext>
          </c:extLst>
        </c:ser>
        <c:ser>
          <c:idx val="1"/>
          <c:order val="1"/>
          <c:tx>
            <c:strRef>
              <c:f>'Figure 8 (2)'!$L$1</c:f>
              <c:strCache>
                <c:ptCount val="1"/>
                <c:pt idx="0">
                  <c:v>no-DS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 (2)'!$J$2:$J$8</c:f>
              <c:strCache>
                <c:ptCount val="7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120+</c:v>
                </c:pt>
              </c:strCache>
            </c:strRef>
          </c:cat>
          <c:val>
            <c:numRef>
              <c:f>'Figure 8 (2)'!$L$2:$L$8</c:f>
              <c:numCache>
                <c:formatCode>#,##0</c:formatCode>
                <c:ptCount val="7"/>
                <c:pt idx="1">
                  <c:v>117</c:v>
                </c:pt>
                <c:pt idx="2">
                  <c:v>56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8-7548-88DB-BB626E2B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1117200"/>
        <c:axId val="831118848"/>
      </c:barChart>
      <c:catAx>
        <c:axId val="83111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(sec)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8689161405822612E-3"/>
              <c:y val="0.26016139335971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18848"/>
        <c:crosses val="autoZero"/>
        <c:auto val="1"/>
        <c:lblAlgn val="ctr"/>
        <c:lblOffset val="100"/>
        <c:noMultiLvlLbl val="0"/>
      </c:catAx>
      <c:valAx>
        <c:axId val="831118848"/>
        <c:scaling>
          <c:orientation val="minMax"/>
          <c:max val="2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 test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484433739705717"/>
              <c:y val="0.82829958771789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9'!$J$15:$K$15</c:f>
              <c:numCache>
                <c:formatCode>#,##0.0</c:formatCode>
                <c:ptCount val="2"/>
                <c:pt idx="0">
                  <c:v>2.0640000000000001</c:v>
                </c:pt>
                <c:pt idx="1">
                  <c:v>35.104999999999997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B-7547-A8FA-DA39FC407B1F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0.35899999999999999</c:v>
                </c:pt>
                <c:pt idx="1">
                  <c:v>0.70250000000000057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7547-A8FA-DA39FC407B1F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9'!$J$17:$K$17</c:f>
              <c:numCache>
                <c:formatCode>#,##0.0</c:formatCode>
                <c:ptCount val="2"/>
                <c:pt idx="0">
                  <c:v>26.354999999999997</c:v>
                </c:pt>
                <c:pt idx="1">
                  <c:v>0.45649999999999835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7547-A8FA-DA39FC407B1F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9'!$J$18:$K$18</c:f>
              <c:numCache>
                <c:formatCode>#,##0.0</c:formatCode>
                <c:ptCount val="2"/>
                <c:pt idx="0">
                  <c:v>34.667999999999999</c:v>
                </c:pt>
                <c:pt idx="1">
                  <c:v>2.554000000000002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B-7547-A8FA-DA39FC407B1F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9'!$J$19:$K$19</c:f>
              <c:numCache>
                <c:formatCode>#,##0.0</c:formatCode>
                <c:ptCount val="2"/>
                <c:pt idx="0">
                  <c:v>83.69</c:v>
                </c:pt>
                <c:pt idx="1">
                  <c:v>4.4570000000000007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B-7547-A8FA-DA39FC407B1F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167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AB-7547-A8FA-DA39FC40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9'!$L$15</c:f>
              <c:numCache>
                <c:formatCode>#,##0.0</c:formatCode>
                <c:ptCount val="1"/>
                <c:pt idx="0">
                  <c:v>0.2683898521162672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1F47-8B09-C436124DE48A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9'!$L$16</c:f>
              <c:numCache>
                <c:formatCode>#,##0.0</c:formatCode>
                <c:ptCount val="1"/>
                <c:pt idx="0">
                  <c:v>0.31319818973012026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D-1F47-8B09-C436124DE48A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9'!$L$17</c:f>
              <c:numCache>
                <c:formatCode>#,##0.0</c:formatCode>
                <c:ptCount val="1"/>
                <c:pt idx="0">
                  <c:v>0.69635986318657728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D-1F47-8B09-C436124DE48A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9'!$L$18</c:f>
              <c:numCache>
                <c:formatCode>#,##0.0</c:formatCode>
                <c:ptCount val="1"/>
                <c:pt idx="0">
                  <c:v>14.708250031247822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D-1F47-8B09-C436124DE48A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9'!$L$19</c:f>
              <c:numCache>
                <c:formatCode>#,##0.0</c:formatCode>
                <c:ptCount val="1"/>
                <c:pt idx="0">
                  <c:v>15.733845935394568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D-1F47-8B09-C436124DE48A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D-1F47-8B09-C436124D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0.1358</cdr:x>
      <cdr:y>0.11612</cdr:y>
    </cdr:from>
    <cdr:to>
      <cdr:x>0.26205</cdr:x>
      <cdr:y>0.22874</cdr:y>
    </cdr:to>
    <cdr:sp macro="" textlink="'Figure 10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608626" y="231667"/>
          <a:ext cx="565807" cy="224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C74430D-781B-924B-998D-E06B53369FF4}" type="TxLink">
            <a:rPr lang="en-US" sz="9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# test</a:t>
          </a:fld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0.19324</cdr:x>
      <cdr:y>0.39805</cdr:y>
    </cdr:from>
    <cdr:to>
      <cdr:x>0.2778</cdr:x>
      <cdr:y>0.39805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B463B23-D1F6-984E-9D5F-B69DEF96D336}"/>
            </a:ext>
          </a:extLst>
        </cdr:cNvPr>
        <cdr:cNvCxnSpPr/>
      </cdr:nvCxnSpPr>
      <cdr:spPr>
        <a:xfrm xmlns:a="http://schemas.openxmlformats.org/drawingml/2006/main" flipH="1">
          <a:off x="793839" y="788399"/>
          <a:ext cx="3473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0.48751</cdr:y>
    </cdr:from>
    <cdr:to>
      <cdr:x>0.27866</cdr:x>
      <cdr:y>0.48751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872D62D-80DA-6F46-9837-8D6EA4FFD861}"/>
            </a:ext>
          </a:extLst>
        </cdr:cNvPr>
        <cdr:cNvCxnSpPr/>
      </cdr:nvCxnSpPr>
      <cdr:spPr>
        <a:xfrm xmlns:a="http://schemas.openxmlformats.org/drawingml/2006/main" flipH="1">
          <a:off x="800069" y="976054"/>
          <a:ext cx="3454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0.57793</cdr:y>
    </cdr:from>
    <cdr:to>
      <cdr:x>0.2778</cdr:x>
      <cdr:y>0.57793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E200C9-7ABA-4043-BD91-20A86CF976D5}"/>
            </a:ext>
          </a:extLst>
        </cdr:cNvPr>
        <cdr:cNvCxnSpPr/>
      </cdr:nvCxnSpPr>
      <cdr:spPr>
        <a:xfrm xmlns:a="http://schemas.openxmlformats.org/drawingml/2006/main" flipH="1">
          <a:off x="799549" y="1144678"/>
          <a:ext cx="34166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0.19321</cdr:x>
      <cdr:y>0.67048</cdr:y>
    </cdr:from>
    <cdr:to>
      <cdr:x>0.27857</cdr:x>
      <cdr:y>0.67048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9DC0CFF-BEA7-F144-A0DC-F7FCC192DAED}"/>
            </a:ext>
          </a:extLst>
        </cdr:cNvPr>
        <cdr:cNvCxnSpPr/>
      </cdr:nvCxnSpPr>
      <cdr:spPr>
        <a:xfrm xmlns:a="http://schemas.openxmlformats.org/drawingml/2006/main" flipH="1">
          <a:off x="793716" y="1327988"/>
          <a:ext cx="350661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0.76117</cdr:y>
    </cdr:from>
    <cdr:to>
      <cdr:x>0.27781</cdr:x>
      <cdr:y>0.76117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010F7E-6036-7A41-ABEB-F1BD800D9381}"/>
            </a:ext>
          </a:extLst>
        </cdr:cNvPr>
        <cdr:cNvCxnSpPr/>
      </cdr:nvCxnSpPr>
      <cdr:spPr>
        <a:xfrm xmlns:a="http://schemas.openxmlformats.org/drawingml/2006/main" flipH="1">
          <a:off x="800069" y="1523954"/>
          <a:ext cx="34192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0.85172</cdr:y>
    </cdr:from>
    <cdr:to>
      <cdr:x>0.27964</cdr:x>
      <cdr:y>0.85172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5D039BF-2858-E04E-849C-0E8E3F755EE9}"/>
            </a:ext>
          </a:extLst>
        </cdr:cNvPr>
        <cdr:cNvCxnSpPr/>
      </cdr:nvCxnSpPr>
      <cdr:spPr>
        <a:xfrm xmlns:a="http://schemas.openxmlformats.org/drawingml/2006/main" flipH="1">
          <a:off x="796633" y="1686961"/>
          <a:ext cx="3521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0.39716</cdr:y>
    </cdr:from>
    <cdr:to>
      <cdr:x>0.19392</cdr:x>
      <cdr:y>0.85346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8F5FBDA-4D2C-8042-BF56-CFBEB8AA283D}"/>
            </a:ext>
          </a:extLst>
        </cdr:cNvPr>
        <cdr:cNvCxnSpPr/>
      </cdr:nvCxnSpPr>
      <cdr:spPr>
        <a:xfrm xmlns:a="http://schemas.openxmlformats.org/drawingml/2006/main">
          <a:off x="796633" y="786636"/>
          <a:ext cx="0" cy="903771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0.19302</cdr:x>
      <cdr:y>0.30514</cdr:y>
    </cdr:from>
    <cdr:to>
      <cdr:x>0.27781</cdr:x>
      <cdr:y>0.30514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547E5372-FD65-5E43-A5E8-9BA63F2DA498}"/>
            </a:ext>
          </a:extLst>
        </cdr:cNvPr>
        <cdr:cNvCxnSpPr/>
      </cdr:nvCxnSpPr>
      <cdr:spPr>
        <a:xfrm xmlns:a="http://schemas.openxmlformats.org/drawingml/2006/main" flipH="1">
          <a:off x="793451" y="610927"/>
          <a:ext cx="3485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0.19293</cdr:x>
      <cdr:y>0.21792</cdr:y>
    </cdr:from>
    <cdr:to>
      <cdr:x>0.27857</cdr:x>
      <cdr:y>0.21792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3AAB7F47-39E7-7747-AD59-9F5E75BC08DD}"/>
            </a:ext>
          </a:extLst>
        </cdr:cNvPr>
        <cdr:cNvCxnSpPr/>
      </cdr:nvCxnSpPr>
      <cdr:spPr>
        <a:xfrm xmlns:a="http://schemas.openxmlformats.org/drawingml/2006/main" flipH="1">
          <a:off x="793081" y="436302"/>
          <a:ext cx="3520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0.19364</cdr:x>
      <cdr:y>0.21645</cdr:y>
    </cdr:from>
    <cdr:to>
      <cdr:x>0.19364</cdr:x>
      <cdr:y>0.30673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C1728197-6139-524B-8650-264FB0FAE3F7}"/>
            </a:ext>
          </a:extLst>
        </cdr:cNvPr>
        <cdr:cNvCxnSpPr/>
      </cdr:nvCxnSpPr>
      <cdr:spPr>
        <a:xfrm xmlns:a="http://schemas.openxmlformats.org/drawingml/2006/main">
          <a:off x="795482" y="428712"/>
          <a:ext cx="0" cy="17881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0.07901</cdr:x>
      <cdr:y>0.34385</cdr:y>
    </cdr:from>
    <cdr:to>
      <cdr:x>0.94153</cdr:x>
      <cdr:y>0.34385</cdr:y>
    </cdr:to>
    <cdr:cxnSp macro="">
      <cdr:nvCxnSpPr>
        <cdr:cNvPr id="54" name="Straight Connector 53">
          <a:extLst xmlns:a="http://schemas.openxmlformats.org/drawingml/2006/main">
            <a:ext uri="{FF2B5EF4-FFF2-40B4-BE49-F238E27FC236}">
              <a16:creationId xmlns:a16="http://schemas.microsoft.com/office/drawing/2014/main" id="{E37144A4-E2B2-7E44-9D6B-063BACDF30C1}"/>
            </a:ext>
          </a:extLst>
        </cdr:cNvPr>
        <cdr:cNvCxnSpPr/>
      </cdr:nvCxnSpPr>
      <cdr:spPr>
        <a:xfrm xmlns:a="http://schemas.openxmlformats.org/drawingml/2006/main" flipH="1">
          <a:off x="324556" y="681047"/>
          <a:ext cx="354326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0.07907</cdr:x>
      <cdr:y>0.35365</cdr:y>
    </cdr:from>
    <cdr:to>
      <cdr:x>0.94158</cdr:x>
      <cdr:y>0.35365</cdr:y>
    </cdr:to>
    <cdr:cxnSp macro="">
      <cdr:nvCxnSpPr>
        <cdr:cNvPr id="56" name="Straight Connector 55">
          <a:extLst xmlns:a="http://schemas.openxmlformats.org/drawingml/2006/main">
            <a:ext uri="{FF2B5EF4-FFF2-40B4-BE49-F238E27FC236}">
              <a16:creationId xmlns:a16="http://schemas.microsoft.com/office/drawing/2014/main" id="{C3ECACBE-DAA3-2749-9A67-45AF2C8FA376}"/>
            </a:ext>
          </a:extLst>
        </cdr:cNvPr>
        <cdr:cNvCxnSpPr/>
      </cdr:nvCxnSpPr>
      <cdr:spPr>
        <a:xfrm xmlns:a="http://schemas.openxmlformats.org/drawingml/2006/main" flipH="1">
          <a:off x="324802" y="700458"/>
          <a:ext cx="3543219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315668</xdr:colOff>
      <xdr:row>11</xdr:row>
      <xdr:rowOff>78210</xdr:rowOff>
    </xdr:from>
    <xdr:to>
      <xdr:col>18</xdr:col>
      <xdr:colOff>295348</xdr:colOff>
      <xdr:row>27</xdr:row>
      <xdr:rowOff>32490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042B5EB-EA0A-A846-98A3-D51F23253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0.01978</cdr:x>
      <cdr:y>0.00703</cdr:y>
    </cdr:from>
    <cdr:to>
      <cdr:x>0.14603</cdr:x>
      <cdr:y>0.11965</cdr:y>
    </cdr:to>
    <cdr:sp macro="" textlink="'Figure 10 (2)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94048" y="25400"/>
          <a:ext cx="600303" cy="4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#DS</a:t>
          </a:r>
          <a:b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</a:br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#Test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0.87779</cdr:x>
      <cdr:y>0.12402</cdr:y>
    </cdr:from>
    <cdr:to>
      <cdr:x>0.89445</cdr:x>
      <cdr:y>0.18404</cdr:y>
    </cdr:to>
    <cdr:cxnSp macro="">
      <cdr:nvCxnSpPr>
        <cdr:cNvPr id="21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0C8AA87-B06C-DE4A-BB3A-B4D727572F4A}"/>
            </a:ext>
          </a:extLst>
        </cdr:cNvPr>
        <cdr:cNvCxnSpPr/>
      </cdr:nvCxnSpPr>
      <cdr:spPr>
        <a:xfrm xmlns:a="http://schemas.openxmlformats.org/drawingml/2006/main" flipH="1">
          <a:off x="4173782" y="447946"/>
          <a:ext cx="79227" cy="21679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0.88408</cdr:x>
      <cdr:y>0.12482</cdr:y>
    </cdr:from>
    <cdr:to>
      <cdr:x>0.90074</cdr:x>
      <cdr:y>0.18485</cdr:y>
    </cdr:to>
    <cdr:cxnSp macro="">
      <cdr:nvCxnSpPr>
        <cdr:cNvPr id="24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2B7B29C-3F38-174E-A5D1-29BE8E1ABE65}"/>
            </a:ext>
          </a:extLst>
        </cdr:cNvPr>
        <cdr:cNvCxnSpPr/>
      </cdr:nvCxnSpPr>
      <cdr:spPr>
        <a:xfrm xmlns:a="http://schemas.openxmlformats.org/drawingml/2006/main" flipH="1">
          <a:off x="4203700" y="450850"/>
          <a:ext cx="79227" cy="21679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0.87206</cdr:x>
      <cdr:y>0.75246</cdr:y>
    </cdr:from>
    <cdr:to>
      <cdr:x>0.88872</cdr:x>
      <cdr:y>0.81248</cdr:y>
    </cdr:to>
    <cdr:cxnSp macro="">
      <cdr:nvCxnSpPr>
        <cdr:cNvPr id="25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ACE49A0B-1F24-4C40-9328-4A8C1604542B}"/>
            </a:ext>
          </a:extLst>
        </cdr:cNvPr>
        <cdr:cNvCxnSpPr/>
      </cdr:nvCxnSpPr>
      <cdr:spPr>
        <a:xfrm xmlns:a="http://schemas.openxmlformats.org/drawingml/2006/main" flipH="1">
          <a:off x="4146550" y="2717800"/>
          <a:ext cx="79227" cy="21679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0.87835</cdr:x>
      <cdr:y>0.75327</cdr:y>
    </cdr:from>
    <cdr:to>
      <cdr:x>0.89502</cdr:x>
      <cdr:y>0.81329</cdr:y>
    </cdr:to>
    <cdr:cxnSp macro="">
      <cdr:nvCxnSpPr>
        <cdr:cNvPr id="26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3753D92-748D-544E-9569-39C42B8EC71E}"/>
            </a:ext>
          </a:extLst>
        </cdr:cNvPr>
        <cdr:cNvCxnSpPr/>
      </cdr:nvCxnSpPr>
      <cdr:spPr>
        <a:xfrm xmlns:a="http://schemas.openxmlformats.org/drawingml/2006/main" flipH="1">
          <a:off x="4176468" y="2720704"/>
          <a:ext cx="79227" cy="21679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115045</xdr:colOff>
      <xdr:row>10</xdr:row>
      <xdr:rowOff>161926</xdr:rowOff>
    </xdr:from>
    <xdr:to>
      <xdr:col>13</xdr:col>
      <xdr:colOff>484067</xdr:colOff>
      <xdr:row>26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6A1C23B-AE6B-DC4F-9D2F-267A4579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0.06562</cdr:x>
      <cdr:y>0.18071</cdr:y>
    </cdr:from>
    <cdr:to>
      <cdr:x>0.19187</cdr:x>
      <cdr:y>0.232</cdr:y>
    </cdr:to>
    <cdr:sp macro="" textlink="'Figure 10 (3)'!$K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311746" y="645485"/>
          <a:ext cx="599753" cy="183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C74430D-781B-924B-998D-E06B53369FF4}" type="TxLink">
            <a:rPr lang="en-US" sz="9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# test</a:t>
          </a:fld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0.38898</cdr:x>
      <cdr:y>0.944</cdr:y>
    </cdr:from>
    <cdr:to>
      <cdr:x>0.71832</cdr:x>
      <cdr:y>0.99529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D9D21ED4-FE36-8440-BF3A-199459768475}"/>
            </a:ext>
          </a:extLst>
        </cdr:cNvPr>
        <cdr:cNvSpPr txBox="1"/>
      </cdr:nvSpPr>
      <cdr:spPr>
        <a:xfrm xmlns:a="http://schemas.openxmlformats.org/drawingml/2006/main">
          <a:off x="1847850" y="3371850"/>
          <a:ext cx="1564530" cy="183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0">
              <a:latin typeface="Consolas" panose="020B0609020204030204" pitchFamily="49" charset="0"/>
              <a:cs typeface="Consolas" panose="020B0609020204030204" pitchFamily="49" charset="0"/>
            </a:rPr>
            <a:t>N</a:t>
          </a:r>
          <a:r>
            <a:rPr lang="en-US" altLang="ko-KR" sz="900" b="0" baseline="0">
              <a:latin typeface="Consolas" panose="020B0609020204030204" pitchFamily="49" charset="0"/>
              <a:cs typeface="Consolas" panose="020B0609020204030204" pitchFamily="49" charset="0"/>
            </a:rPr>
            <a:t>ormalized time by ds</a:t>
          </a:r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026F7-BA4A-014D-A890-ED28B68C5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669907</xdr:colOff>
      <xdr:row>14</xdr:row>
      <xdr:rowOff>54364</xdr:rowOff>
    </xdr:from>
    <xdr:to>
      <xdr:col>18</xdr:col>
      <xdr:colOff>237660</xdr:colOff>
      <xdr:row>26</xdr:row>
      <xdr:rowOff>215380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846534A-EA24-C14A-B032-C4C0D1A9F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0.6296</cdr:x>
      <cdr:y>0.07866</cdr:y>
    </cdr:from>
    <cdr:to>
      <cdr:x>0.77014</cdr:x>
      <cdr:y>0.20389</cdr:y>
    </cdr:to>
    <cdr:sp macro="" textlink="'Figure 11'!$K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698C56-C109-9145-A9B7-FE7CC6681985}"/>
            </a:ext>
          </a:extLst>
        </cdr:cNvPr>
        <cdr:cNvSpPr txBox="1"/>
      </cdr:nvSpPr>
      <cdr:spPr>
        <a:xfrm xmlns:a="http://schemas.openxmlformats.org/drawingml/2006/main">
          <a:off x="2246331" y="164837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8DA0854-7088-5545-BD27-89BAC77ECC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0.19942</cdr:y>
    </cdr:from>
    <cdr:to>
      <cdr:x>0.92513</cdr:x>
      <cdr:y>0.32465</cdr:y>
    </cdr:to>
    <cdr:sp macro="" textlink="'Figure 11'!$K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60932F-8F3B-A843-A2C5-3E2F8ADEF16F}"/>
            </a:ext>
          </a:extLst>
        </cdr:cNvPr>
        <cdr:cNvSpPr txBox="1"/>
      </cdr:nvSpPr>
      <cdr:spPr>
        <a:xfrm xmlns:a="http://schemas.openxmlformats.org/drawingml/2006/main">
          <a:off x="2799318" y="417900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6250E75-CB89-2240-877F-C9F410AC5C80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y=0.40x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0.4141</cdr:y>
    </cdr:from>
    <cdr:to>
      <cdr:x>0.92513</cdr:x>
      <cdr:y>0.53933</cdr:y>
    </cdr:to>
    <cdr:sp macro="" textlink="'Figure 11'!$K$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E43888-7015-BB49-A596-068AEFD2B20C}"/>
            </a:ext>
          </a:extLst>
        </cdr:cNvPr>
        <cdr:cNvSpPr txBox="1"/>
      </cdr:nvSpPr>
      <cdr:spPr>
        <a:xfrm xmlns:a="http://schemas.openxmlformats.org/drawingml/2006/main">
          <a:off x="2799318" y="867791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17F5E9-9B5F-9049-8B2D-07C37DE70EAE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y=0.00x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0.66952</cdr:x>
      <cdr:y>0.07813</cdr:y>
    </cdr:from>
    <cdr:to>
      <cdr:x>0.81006</cdr:x>
      <cdr:y>0.20336</cdr:y>
    </cdr:to>
    <cdr:sp macro="" textlink="'Figure 11'!$K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45134C-58CD-9A4B-8D61-00335CF13E87}"/>
            </a:ext>
          </a:extLst>
        </cdr:cNvPr>
        <cdr:cNvSpPr txBox="1"/>
      </cdr:nvSpPr>
      <cdr:spPr>
        <a:xfrm xmlns:a="http://schemas.openxmlformats.org/drawingml/2006/main">
          <a:off x="2409401" y="167907"/>
          <a:ext cx="505760" cy="269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AA2432A-8EA8-D24C-B8A1-85D7C395EB12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y=0.50x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306334</xdr:colOff>
      <xdr:row>9</xdr:row>
      <xdr:rowOff>30715</xdr:rowOff>
    </xdr:from>
    <xdr:to>
      <xdr:col>12</xdr:col>
      <xdr:colOff>490830</xdr:colOff>
      <xdr:row>23</xdr:row>
      <xdr:rowOff>71891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3A5FF-2D82-9946-BDDC-8BF71D4E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0.7262</cdr:x>
      <cdr:y>0.18347</cdr:y>
    </cdr:from>
    <cdr:to>
      <cdr:x>0.88511</cdr:x>
      <cdr:y>0.28023</cdr:y>
    </cdr:to>
    <cdr:sp macro="" textlink="'Figure 12 conc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 rot="19604408">
          <a:off x="3137203" y="528381"/>
          <a:ext cx="686490" cy="278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y=1.0000x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0.69102</cdr:x>
      <cdr:y>0.10757</cdr:y>
    </cdr:from>
    <cdr:to>
      <cdr:x>0.84993</cdr:x>
      <cdr:y>0.20433</cdr:y>
    </cdr:to>
    <cdr:sp macro="" textlink="'Figure 12 conc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 rot="19699732">
          <a:off x="2985204" y="309790"/>
          <a:ext cx="686493" cy="278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y=0.9954x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0.72211</cdr:x>
      <cdr:y>0.31862</cdr:y>
    </cdr:from>
    <cdr:to>
      <cdr:x>0.88102</cdr:x>
      <cdr:y>0.41538</cdr:y>
    </cdr:to>
    <cdr:sp macro="" textlink="'Figure 12 conc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 rot="19710655">
          <a:off x="2257752" y="764166"/>
          <a:ext cx="496849" cy="232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y=0.8687x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211560</xdr:colOff>
      <xdr:row>9</xdr:row>
      <xdr:rowOff>1787</xdr:rowOff>
    </xdr:from>
    <xdr:to>
      <xdr:col>12</xdr:col>
      <xdr:colOff>391472</xdr:colOff>
      <xdr:row>23</xdr:row>
      <xdr:rowOff>62051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CCF87-EC52-9B46-BA86-5273D712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295668</xdr:colOff>
      <xdr:row>24</xdr:row>
      <xdr:rowOff>38425</xdr:rowOff>
    </xdr:from>
    <xdr:to>
      <xdr:col>9</xdr:col>
      <xdr:colOff>773976</xdr:colOff>
      <xdr:row>35</xdr:row>
      <xdr:rowOff>134246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C635E92-DFF7-374E-B0A0-758653865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0.69601</cdr:x>
      <cdr:y>0.11268</cdr:y>
    </cdr:from>
    <cdr:to>
      <cdr:x>0.85492</cdr:x>
      <cdr:y>0.20944</cdr:y>
    </cdr:to>
    <cdr:sp macro="" textlink="'Figure 12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 rot="19654151">
          <a:off x="2997427" y="329774"/>
          <a:ext cx="684363" cy="283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y=1.0000x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0.72202</cdr:x>
      <cdr:y>0.20521</cdr:y>
    </cdr:from>
    <cdr:to>
      <cdr:x>0.88093</cdr:x>
      <cdr:y>0.30197</cdr:y>
    </cdr:to>
    <cdr:sp macro="" textlink="'Figure 12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 rot="19697499">
          <a:off x="3109451" y="600558"/>
          <a:ext cx="684365" cy="283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y=0.9811x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0.72473</cdr:x>
      <cdr:y>0.32214</cdr:y>
    </cdr:from>
    <cdr:to>
      <cdr:x>0.88364</cdr:x>
      <cdr:y>0.4189</cdr:y>
    </cdr:to>
    <cdr:sp macro="" textlink="'Figure 12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 rot="19792837">
          <a:off x="3121143" y="942765"/>
          <a:ext cx="684365" cy="283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y=0.8635x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89251-3D3D-D449-AA2A-03D1D221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4F62C-EAFE-6E4D-97DB-6272EEAE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CEA1F6-1840-9F4B-B0A8-B9D3D2807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3633B1-8D4F-934B-9703-30E0484C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698879</xdr:colOff>
      <xdr:row>14</xdr:row>
      <xdr:rowOff>144491</xdr:rowOff>
    </xdr:from>
    <xdr:to>
      <xdr:col>11</xdr:col>
      <xdr:colOff>836526</xdr:colOff>
      <xdr:row>20</xdr:row>
      <xdr:rowOff>128101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0015BE-68A8-3543-84D5-2BB630E9F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1FEE4-82E1-ED43-A075-C2341B5F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6B0C4-9D58-8745-A5D7-4C42684C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A3D15-832E-AE47-B1AF-7C9647F6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686CE-CB72-B14D-BEC3-B3C2AB5F2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698879</xdr:colOff>
      <xdr:row>14</xdr:row>
      <xdr:rowOff>144491</xdr:rowOff>
    </xdr:from>
    <xdr:to>
      <xdr:col>11</xdr:col>
      <xdr:colOff>836526</xdr:colOff>
      <xdr:row>20</xdr:row>
      <xdr:rowOff>128101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74377B0-A1AA-8E47-B6AB-37A95779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222995</xdr:colOff>
      <xdr:row>8</xdr:row>
      <xdr:rowOff>166355</xdr:rowOff>
    </xdr:from>
    <xdr:to>
      <xdr:col>12</xdr:col>
      <xdr:colOff>312617</xdr:colOff>
      <xdr:row>18</xdr:row>
      <xdr:rowOff>128032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C3D68-8508-EF4E-95A6-F48317F2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1AB25413-A3F0-B44E-A303-5B27F85731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BAB-DB84-FD46-A173-E01092BA7BE5}">
  <sheetPr codeName="Sheet1"/>
  <dimension ref="A1:D271"/>
  <sheetViews>
    <sheetView topLeftCell="A5" workbookViewId="0">
      <selection activeCell="B3" sqref="B3:B271"/>
    </sheetView>
  </sheetViews>
  <sheetFormatPr baseColWidth="10" defaultRowHeight="16" x14ac:dyDescent="0.2"/>
  <cols>
    <col min="1" max="1" width="8.5" bestFit="1" customWidth="1"/>
  </cols>
  <sheetData>
    <row r="1" spans="1:4" x14ac:dyDescent="0.2">
      <c r="C1" s="9" t="s">
        <v>17</v>
      </c>
      <c r="D1" s="9" t="s">
        <v>18</v>
      </c>
    </row>
    <row r="2" spans="1:4" x14ac:dyDescent="0.2">
      <c r="A2" s="9" t="s">
        <v>13</v>
      </c>
      <c r="B2" s="9" t="s">
        <v>49</v>
      </c>
      <c r="C2">
        <v>1</v>
      </c>
      <c r="D2">
        <v>50</v>
      </c>
    </row>
    <row r="3" spans="1:4" x14ac:dyDescent="0.2">
      <c r="A3">
        <v>1</v>
      </c>
      <c r="B3">
        <f t="shared" ref="B3:B66" ca="1" si="0">FLOOR($C$2+RAND()*$D$2, 1)</f>
        <v>23</v>
      </c>
    </row>
    <row r="4" spans="1:4" x14ac:dyDescent="0.2">
      <c r="A4">
        <v>2</v>
      </c>
      <c r="B4">
        <f t="shared" ca="1" si="0"/>
        <v>11</v>
      </c>
    </row>
    <row r="5" spans="1:4" x14ac:dyDescent="0.2">
      <c r="A5">
        <v>3</v>
      </c>
      <c r="B5">
        <f t="shared" ca="1" si="0"/>
        <v>40</v>
      </c>
    </row>
    <row r="6" spans="1:4" x14ac:dyDescent="0.2">
      <c r="A6">
        <v>4</v>
      </c>
      <c r="B6">
        <f t="shared" ca="1" si="0"/>
        <v>19</v>
      </c>
    </row>
    <row r="7" spans="1:4" x14ac:dyDescent="0.2">
      <c r="A7">
        <v>5</v>
      </c>
      <c r="B7">
        <f t="shared" ca="1" si="0"/>
        <v>32</v>
      </c>
    </row>
    <row r="8" spans="1:4" x14ac:dyDescent="0.2">
      <c r="A8">
        <v>6</v>
      </c>
      <c r="B8">
        <f t="shared" ca="1" si="0"/>
        <v>48</v>
      </c>
    </row>
    <row r="9" spans="1:4" x14ac:dyDescent="0.2">
      <c r="A9">
        <v>8</v>
      </c>
      <c r="B9">
        <f t="shared" ca="1" si="0"/>
        <v>30</v>
      </c>
    </row>
    <row r="10" spans="1:4" x14ac:dyDescent="0.2">
      <c r="A10">
        <v>10</v>
      </c>
      <c r="B10">
        <f t="shared" ca="1" si="0"/>
        <v>1</v>
      </c>
    </row>
    <row r="11" spans="1:4" x14ac:dyDescent="0.2">
      <c r="A11">
        <v>11</v>
      </c>
      <c r="B11">
        <f t="shared" ca="1" si="0"/>
        <v>50</v>
      </c>
    </row>
    <row r="12" spans="1:4" x14ac:dyDescent="0.2">
      <c r="A12">
        <v>12</v>
      </c>
      <c r="B12">
        <f t="shared" ca="1" si="0"/>
        <v>34</v>
      </c>
    </row>
    <row r="13" spans="1:4" x14ac:dyDescent="0.2">
      <c r="A13">
        <v>13</v>
      </c>
      <c r="B13">
        <f t="shared" ca="1" si="0"/>
        <v>43</v>
      </c>
    </row>
    <row r="14" spans="1:4" x14ac:dyDescent="0.2">
      <c r="A14">
        <v>14</v>
      </c>
      <c r="B14">
        <f t="shared" ca="1" si="0"/>
        <v>14</v>
      </c>
    </row>
    <row r="15" spans="1:4" x14ac:dyDescent="0.2">
      <c r="A15">
        <v>16</v>
      </c>
      <c r="B15">
        <f t="shared" ca="1" si="0"/>
        <v>9</v>
      </c>
    </row>
    <row r="16" spans="1:4" x14ac:dyDescent="0.2">
      <c r="A16">
        <v>17</v>
      </c>
      <c r="B16">
        <f t="shared" ca="1" si="0"/>
        <v>14</v>
      </c>
    </row>
    <row r="17" spans="1:2" x14ac:dyDescent="0.2">
      <c r="A17">
        <v>19</v>
      </c>
      <c r="B17">
        <f t="shared" ca="1" si="0"/>
        <v>20</v>
      </c>
    </row>
    <row r="18" spans="1:2" x14ac:dyDescent="0.2">
      <c r="A18">
        <v>20</v>
      </c>
      <c r="B18">
        <f t="shared" ca="1" si="0"/>
        <v>31</v>
      </c>
    </row>
    <row r="19" spans="1:2" x14ac:dyDescent="0.2">
      <c r="A19">
        <v>21</v>
      </c>
      <c r="B19">
        <f t="shared" ca="1" si="0"/>
        <v>8</v>
      </c>
    </row>
    <row r="20" spans="1:2" x14ac:dyDescent="0.2">
      <c r="A20">
        <v>22</v>
      </c>
      <c r="B20">
        <f t="shared" ca="1" si="0"/>
        <v>7</v>
      </c>
    </row>
    <row r="21" spans="1:2" x14ac:dyDescent="0.2">
      <c r="A21">
        <v>23</v>
      </c>
      <c r="B21">
        <f t="shared" ca="1" si="0"/>
        <v>25</v>
      </c>
    </row>
    <row r="22" spans="1:2" x14ac:dyDescent="0.2">
      <c r="A22">
        <v>24</v>
      </c>
      <c r="B22">
        <f t="shared" ca="1" si="0"/>
        <v>26</v>
      </c>
    </row>
    <row r="23" spans="1:2" x14ac:dyDescent="0.2">
      <c r="A23">
        <v>25</v>
      </c>
      <c r="B23">
        <f t="shared" ca="1" si="0"/>
        <v>5</v>
      </c>
    </row>
    <row r="24" spans="1:2" x14ac:dyDescent="0.2">
      <c r="A24">
        <v>26</v>
      </c>
      <c r="B24">
        <f t="shared" ca="1" si="0"/>
        <v>15</v>
      </c>
    </row>
    <row r="25" spans="1:2" x14ac:dyDescent="0.2">
      <c r="A25">
        <v>27</v>
      </c>
      <c r="B25">
        <f t="shared" ca="1" si="0"/>
        <v>6</v>
      </c>
    </row>
    <row r="26" spans="1:2" x14ac:dyDescent="0.2">
      <c r="A26">
        <v>28</v>
      </c>
      <c r="B26">
        <f t="shared" ca="1" si="0"/>
        <v>3</v>
      </c>
    </row>
    <row r="27" spans="1:2" x14ac:dyDescent="0.2">
      <c r="A27">
        <v>29</v>
      </c>
      <c r="B27">
        <f t="shared" ca="1" si="0"/>
        <v>46</v>
      </c>
    </row>
    <row r="28" spans="1:2" x14ac:dyDescent="0.2">
      <c r="A28">
        <v>30</v>
      </c>
      <c r="B28">
        <f t="shared" ca="1" si="0"/>
        <v>48</v>
      </c>
    </row>
    <row r="29" spans="1:2" x14ac:dyDescent="0.2">
      <c r="A29">
        <v>31</v>
      </c>
      <c r="B29">
        <f t="shared" ca="1" si="0"/>
        <v>1</v>
      </c>
    </row>
    <row r="30" spans="1:2" x14ac:dyDescent="0.2">
      <c r="A30">
        <v>32</v>
      </c>
      <c r="B30">
        <f t="shared" ca="1" si="0"/>
        <v>7</v>
      </c>
    </row>
    <row r="31" spans="1:2" x14ac:dyDescent="0.2">
      <c r="A31">
        <v>33</v>
      </c>
      <c r="B31">
        <f t="shared" ca="1" si="0"/>
        <v>33</v>
      </c>
    </row>
    <row r="32" spans="1:2" x14ac:dyDescent="0.2">
      <c r="A32">
        <v>36</v>
      </c>
      <c r="B32">
        <f t="shared" ca="1" si="0"/>
        <v>31</v>
      </c>
    </row>
    <row r="33" spans="1:2" x14ac:dyDescent="0.2">
      <c r="A33">
        <v>37</v>
      </c>
      <c r="B33">
        <f t="shared" ca="1" si="0"/>
        <v>37</v>
      </c>
    </row>
    <row r="34" spans="1:2" x14ac:dyDescent="0.2">
      <c r="A34">
        <v>38</v>
      </c>
      <c r="B34">
        <f t="shared" ca="1" si="0"/>
        <v>21</v>
      </c>
    </row>
    <row r="35" spans="1:2" x14ac:dyDescent="0.2">
      <c r="A35">
        <v>39</v>
      </c>
      <c r="B35">
        <f t="shared" ca="1" si="0"/>
        <v>48</v>
      </c>
    </row>
    <row r="36" spans="1:2" x14ac:dyDescent="0.2">
      <c r="A36">
        <v>40</v>
      </c>
      <c r="B36">
        <f t="shared" ca="1" si="0"/>
        <v>16</v>
      </c>
    </row>
    <row r="37" spans="1:2" x14ac:dyDescent="0.2">
      <c r="A37">
        <v>41</v>
      </c>
      <c r="B37">
        <f t="shared" ca="1" si="0"/>
        <v>13</v>
      </c>
    </row>
    <row r="38" spans="1:2" x14ac:dyDescent="0.2">
      <c r="A38">
        <v>42</v>
      </c>
      <c r="B38">
        <f t="shared" ca="1" si="0"/>
        <v>4</v>
      </c>
    </row>
    <row r="39" spans="1:2" x14ac:dyDescent="0.2">
      <c r="A39">
        <v>43</v>
      </c>
      <c r="B39">
        <f t="shared" ca="1" si="0"/>
        <v>9</v>
      </c>
    </row>
    <row r="40" spans="1:2" x14ac:dyDescent="0.2">
      <c r="A40">
        <v>44</v>
      </c>
      <c r="B40">
        <f t="shared" ca="1" si="0"/>
        <v>38</v>
      </c>
    </row>
    <row r="41" spans="1:2" x14ac:dyDescent="0.2">
      <c r="A41">
        <v>45</v>
      </c>
      <c r="B41">
        <f t="shared" ca="1" si="0"/>
        <v>27</v>
      </c>
    </row>
    <row r="42" spans="1:2" x14ac:dyDescent="0.2">
      <c r="A42">
        <v>46</v>
      </c>
      <c r="B42">
        <f t="shared" ca="1" si="0"/>
        <v>21</v>
      </c>
    </row>
    <row r="43" spans="1:2" x14ac:dyDescent="0.2">
      <c r="A43">
        <v>47</v>
      </c>
      <c r="B43">
        <f t="shared" ca="1" si="0"/>
        <v>46</v>
      </c>
    </row>
    <row r="44" spans="1:2" x14ac:dyDescent="0.2">
      <c r="A44">
        <v>48</v>
      </c>
      <c r="B44">
        <f t="shared" ca="1" si="0"/>
        <v>49</v>
      </c>
    </row>
    <row r="45" spans="1:2" x14ac:dyDescent="0.2">
      <c r="A45">
        <v>49</v>
      </c>
      <c r="B45">
        <f t="shared" ca="1" si="0"/>
        <v>26</v>
      </c>
    </row>
    <row r="46" spans="1:2" x14ac:dyDescent="0.2">
      <c r="A46">
        <v>50</v>
      </c>
      <c r="B46">
        <f t="shared" ca="1" si="0"/>
        <v>6</v>
      </c>
    </row>
    <row r="47" spans="1:2" x14ac:dyDescent="0.2">
      <c r="A47">
        <v>51</v>
      </c>
      <c r="B47">
        <f t="shared" ca="1" si="0"/>
        <v>15</v>
      </c>
    </row>
    <row r="48" spans="1:2" x14ac:dyDescent="0.2">
      <c r="A48">
        <v>52</v>
      </c>
      <c r="B48">
        <f t="shared" ca="1" si="0"/>
        <v>13</v>
      </c>
    </row>
    <row r="49" spans="1:2" x14ac:dyDescent="0.2">
      <c r="A49">
        <v>53</v>
      </c>
      <c r="B49">
        <f t="shared" ca="1" si="0"/>
        <v>45</v>
      </c>
    </row>
    <row r="50" spans="1:2" x14ac:dyDescent="0.2">
      <c r="A50">
        <v>54</v>
      </c>
      <c r="B50">
        <f t="shared" ca="1" si="0"/>
        <v>39</v>
      </c>
    </row>
    <row r="51" spans="1:2" x14ac:dyDescent="0.2">
      <c r="A51">
        <v>55</v>
      </c>
      <c r="B51">
        <f t="shared" ca="1" si="0"/>
        <v>26</v>
      </c>
    </row>
    <row r="52" spans="1:2" x14ac:dyDescent="0.2">
      <c r="A52">
        <v>56</v>
      </c>
      <c r="B52">
        <f t="shared" ca="1" si="0"/>
        <v>50</v>
      </c>
    </row>
    <row r="53" spans="1:2" x14ac:dyDescent="0.2">
      <c r="A53">
        <v>57</v>
      </c>
      <c r="B53">
        <f t="shared" ca="1" si="0"/>
        <v>25</v>
      </c>
    </row>
    <row r="54" spans="1:2" x14ac:dyDescent="0.2">
      <c r="A54">
        <v>58</v>
      </c>
      <c r="B54">
        <f t="shared" ca="1" si="0"/>
        <v>15</v>
      </c>
    </row>
    <row r="55" spans="1:2" x14ac:dyDescent="0.2">
      <c r="A55">
        <v>59</v>
      </c>
      <c r="B55">
        <f t="shared" ca="1" si="0"/>
        <v>33</v>
      </c>
    </row>
    <row r="56" spans="1:2" x14ac:dyDescent="0.2">
      <c r="A56">
        <v>60</v>
      </c>
      <c r="B56">
        <f t="shared" ca="1" si="0"/>
        <v>37</v>
      </c>
    </row>
    <row r="57" spans="1:2" x14ac:dyDescent="0.2">
      <c r="A57">
        <v>61</v>
      </c>
      <c r="B57">
        <f t="shared" ca="1" si="0"/>
        <v>41</v>
      </c>
    </row>
    <row r="58" spans="1:2" x14ac:dyDescent="0.2">
      <c r="A58">
        <v>62</v>
      </c>
      <c r="B58">
        <f t="shared" ca="1" si="0"/>
        <v>5</v>
      </c>
    </row>
    <row r="59" spans="1:2" x14ac:dyDescent="0.2">
      <c r="A59">
        <v>63</v>
      </c>
      <c r="B59">
        <f t="shared" ca="1" si="0"/>
        <v>38</v>
      </c>
    </row>
    <row r="60" spans="1:2" x14ac:dyDescent="0.2">
      <c r="A60">
        <v>64</v>
      </c>
      <c r="B60">
        <f t="shared" ca="1" si="0"/>
        <v>25</v>
      </c>
    </row>
    <row r="61" spans="1:2" x14ac:dyDescent="0.2">
      <c r="A61">
        <v>65</v>
      </c>
      <c r="B61">
        <f t="shared" ca="1" si="0"/>
        <v>24</v>
      </c>
    </row>
    <row r="62" spans="1:2" x14ac:dyDescent="0.2">
      <c r="A62">
        <v>66</v>
      </c>
      <c r="B62">
        <f t="shared" ca="1" si="0"/>
        <v>27</v>
      </c>
    </row>
    <row r="63" spans="1:2" x14ac:dyDescent="0.2">
      <c r="A63">
        <v>67</v>
      </c>
      <c r="B63">
        <f t="shared" ca="1" si="0"/>
        <v>33</v>
      </c>
    </row>
    <row r="64" spans="1:2" x14ac:dyDescent="0.2">
      <c r="A64">
        <v>68</v>
      </c>
      <c r="B64">
        <f t="shared" ca="1" si="0"/>
        <v>43</v>
      </c>
    </row>
    <row r="65" spans="1:2" x14ac:dyDescent="0.2">
      <c r="A65">
        <v>69</v>
      </c>
      <c r="B65">
        <f t="shared" ca="1" si="0"/>
        <v>21</v>
      </c>
    </row>
    <row r="66" spans="1:2" x14ac:dyDescent="0.2">
      <c r="A66">
        <v>71</v>
      </c>
      <c r="B66">
        <f t="shared" ca="1" si="0"/>
        <v>40</v>
      </c>
    </row>
    <row r="67" spans="1:2" x14ac:dyDescent="0.2">
      <c r="A67">
        <v>72</v>
      </c>
      <c r="B67">
        <f t="shared" ref="B67:B130" ca="1" si="1">FLOOR($C$2+RAND()*$D$2, 1)</f>
        <v>5</v>
      </c>
    </row>
    <row r="68" spans="1:2" x14ac:dyDescent="0.2">
      <c r="A68">
        <v>73</v>
      </c>
      <c r="B68">
        <f t="shared" ca="1" si="1"/>
        <v>1</v>
      </c>
    </row>
    <row r="69" spans="1:2" x14ac:dyDescent="0.2">
      <c r="A69">
        <v>74</v>
      </c>
      <c r="B69">
        <f t="shared" ca="1" si="1"/>
        <v>32</v>
      </c>
    </row>
    <row r="70" spans="1:2" x14ac:dyDescent="0.2">
      <c r="A70">
        <v>75</v>
      </c>
      <c r="B70">
        <f t="shared" ca="1" si="1"/>
        <v>26</v>
      </c>
    </row>
    <row r="71" spans="1:2" x14ac:dyDescent="0.2">
      <c r="A71">
        <v>77</v>
      </c>
      <c r="B71">
        <f t="shared" ca="1" si="1"/>
        <v>42</v>
      </c>
    </row>
    <row r="72" spans="1:2" x14ac:dyDescent="0.2">
      <c r="A72">
        <v>79</v>
      </c>
      <c r="B72">
        <f t="shared" ca="1" si="1"/>
        <v>41</v>
      </c>
    </row>
    <row r="73" spans="1:2" x14ac:dyDescent="0.2">
      <c r="A73">
        <v>80</v>
      </c>
      <c r="B73">
        <f t="shared" ca="1" si="1"/>
        <v>30</v>
      </c>
    </row>
    <row r="74" spans="1:2" x14ac:dyDescent="0.2">
      <c r="A74">
        <v>81</v>
      </c>
      <c r="B74">
        <f t="shared" ca="1" si="1"/>
        <v>27</v>
      </c>
    </row>
    <row r="75" spans="1:2" x14ac:dyDescent="0.2">
      <c r="A75">
        <v>82</v>
      </c>
      <c r="B75">
        <f t="shared" ca="1" si="1"/>
        <v>27</v>
      </c>
    </row>
    <row r="76" spans="1:2" x14ac:dyDescent="0.2">
      <c r="A76">
        <v>83</v>
      </c>
      <c r="B76">
        <f t="shared" ca="1" si="1"/>
        <v>27</v>
      </c>
    </row>
    <row r="77" spans="1:2" x14ac:dyDescent="0.2">
      <c r="A77">
        <v>85</v>
      </c>
      <c r="B77">
        <f t="shared" ca="1" si="1"/>
        <v>3</v>
      </c>
    </row>
    <row r="78" spans="1:2" x14ac:dyDescent="0.2">
      <c r="A78">
        <v>86</v>
      </c>
      <c r="B78">
        <f t="shared" ca="1" si="1"/>
        <v>16</v>
      </c>
    </row>
    <row r="79" spans="1:2" x14ac:dyDescent="0.2">
      <c r="A79">
        <v>87</v>
      </c>
      <c r="B79">
        <f t="shared" ca="1" si="1"/>
        <v>31</v>
      </c>
    </row>
    <row r="80" spans="1:2" x14ac:dyDescent="0.2">
      <c r="A80">
        <v>88</v>
      </c>
      <c r="B80">
        <f t="shared" ca="1" si="1"/>
        <v>46</v>
      </c>
    </row>
    <row r="81" spans="1:2" x14ac:dyDescent="0.2">
      <c r="A81">
        <v>89</v>
      </c>
      <c r="B81">
        <f t="shared" ca="1" si="1"/>
        <v>41</v>
      </c>
    </row>
    <row r="82" spans="1:2" x14ac:dyDescent="0.2">
      <c r="A82">
        <v>90</v>
      </c>
      <c r="B82">
        <f t="shared" ca="1" si="1"/>
        <v>47</v>
      </c>
    </row>
    <row r="83" spans="1:2" x14ac:dyDescent="0.2">
      <c r="A83">
        <v>91</v>
      </c>
      <c r="B83">
        <f t="shared" ca="1" si="1"/>
        <v>29</v>
      </c>
    </row>
    <row r="84" spans="1:2" x14ac:dyDescent="0.2">
      <c r="A84">
        <v>92</v>
      </c>
      <c r="B84">
        <f t="shared" ca="1" si="1"/>
        <v>18</v>
      </c>
    </row>
    <row r="85" spans="1:2" x14ac:dyDescent="0.2">
      <c r="A85">
        <v>93</v>
      </c>
      <c r="B85">
        <f t="shared" ca="1" si="1"/>
        <v>24</v>
      </c>
    </row>
    <row r="86" spans="1:2" x14ac:dyDescent="0.2">
      <c r="A86">
        <v>94</v>
      </c>
      <c r="B86">
        <f t="shared" ca="1" si="1"/>
        <v>50</v>
      </c>
    </row>
    <row r="87" spans="1:2" x14ac:dyDescent="0.2">
      <c r="A87">
        <v>95</v>
      </c>
      <c r="B87">
        <f t="shared" ca="1" si="1"/>
        <v>17</v>
      </c>
    </row>
    <row r="88" spans="1:2" x14ac:dyDescent="0.2">
      <c r="A88">
        <v>96</v>
      </c>
      <c r="B88">
        <f t="shared" ca="1" si="1"/>
        <v>41</v>
      </c>
    </row>
    <row r="89" spans="1:2" x14ac:dyDescent="0.2">
      <c r="A89">
        <v>97</v>
      </c>
      <c r="B89">
        <f t="shared" ca="1" si="1"/>
        <v>10</v>
      </c>
    </row>
    <row r="90" spans="1:2" x14ac:dyDescent="0.2">
      <c r="A90">
        <v>98</v>
      </c>
      <c r="B90">
        <f t="shared" ca="1" si="1"/>
        <v>24</v>
      </c>
    </row>
    <row r="91" spans="1:2" x14ac:dyDescent="0.2">
      <c r="A91">
        <v>99</v>
      </c>
      <c r="B91">
        <f t="shared" ca="1" si="1"/>
        <v>10</v>
      </c>
    </row>
    <row r="92" spans="1:2" x14ac:dyDescent="0.2">
      <c r="A92">
        <v>100</v>
      </c>
      <c r="B92">
        <f t="shared" ca="1" si="1"/>
        <v>37</v>
      </c>
    </row>
    <row r="93" spans="1:2" x14ac:dyDescent="0.2">
      <c r="A93">
        <v>101</v>
      </c>
      <c r="B93">
        <f t="shared" ca="1" si="1"/>
        <v>30</v>
      </c>
    </row>
    <row r="94" spans="1:2" x14ac:dyDescent="0.2">
      <c r="A94">
        <v>102</v>
      </c>
      <c r="B94">
        <f t="shared" ca="1" si="1"/>
        <v>28</v>
      </c>
    </row>
    <row r="95" spans="1:2" x14ac:dyDescent="0.2">
      <c r="A95">
        <v>103</v>
      </c>
      <c r="B95">
        <f t="shared" ca="1" si="1"/>
        <v>12</v>
      </c>
    </row>
    <row r="96" spans="1:2" x14ac:dyDescent="0.2">
      <c r="A96">
        <v>104</v>
      </c>
      <c r="B96">
        <f t="shared" ca="1" si="1"/>
        <v>24</v>
      </c>
    </row>
    <row r="97" spans="1:2" x14ac:dyDescent="0.2">
      <c r="A97">
        <v>105</v>
      </c>
      <c r="B97">
        <f t="shared" ca="1" si="1"/>
        <v>30</v>
      </c>
    </row>
    <row r="98" spans="1:2" x14ac:dyDescent="0.2">
      <c r="A98">
        <v>106</v>
      </c>
      <c r="B98">
        <f t="shared" ca="1" si="1"/>
        <v>47</v>
      </c>
    </row>
    <row r="99" spans="1:2" x14ac:dyDescent="0.2">
      <c r="A99">
        <v>107</v>
      </c>
      <c r="B99">
        <f t="shared" ca="1" si="1"/>
        <v>7</v>
      </c>
    </row>
    <row r="100" spans="1:2" x14ac:dyDescent="0.2">
      <c r="A100">
        <v>108</v>
      </c>
      <c r="B100">
        <f t="shared" ca="1" si="1"/>
        <v>15</v>
      </c>
    </row>
    <row r="101" spans="1:2" x14ac:dyDescent="0.2">
      <c r="A101">
        <v>109</v>
      </c>
      <c r="B101">
        <f t="shared" ca="1" si="1"/>
        <v>23</v>
      </c>
    </row>
    <row r="102" spans="1:2" x14ac:dyDescent="0.2">
      <c r="A102">
        <v>110</v>
      </c>
      <c r="B102">
        <f t="shared" ca="1" si="1"/>
        <v>17</v>
      </c>
    </row>
    <row r="103" spans="1:2" x14ac:dyDescent="0.2">
      <c r="A103">
        <v>111</v>
      </c>
      <c r="B103">
        <f t="shared" ca="1" si="1"/>
        <v>17</v>
      </c>
    </row>
    <row r="104" spans="1:2" x14ac:dyDescent="0.2">
      <c r="A104">
        <v>112</v>
      </c>
      <c r="B104">
        <f t="shared" ca="1" si="1"/>
        <v>34</v>
      </c>
    </row>
    <row r="105" spans="1:2" x14ac:dyDescent="0.2">
      <c r="A105">
        <v>113</v>
      </c>
      <c r="B105">
        <f t="shared" ca="1" si="1"/>
        <v>11</v>
      </c>
    </row>
    <row r="106" spans="1:2" x14ac:dyDescent="0.2">
      <c r="A106">
        <v>114</v>
      </c>
      <c r="B106">
        <f t="shared" ca="1" si="1"/>
        <v>7</v>
      </c>
    </row>
    <row r="107" spans="1:2" x14ac:dyDescent="0.2">
      <c r="A107">
        <v>115</v>
      </c>
      <c r="B107">
        <f t="shared" ca="1" si="1"/>
        <v>48</v>
      </c>
    </row>
    <row r="108" spans="1:2" x14ac:dyDescent="0.2">
      <c r="A108">
        <v>116</v>
      </c>
      <c r="B108">
        <f t="shared" ca="1" si="1"/>
        <v>11</v>
      </c>
    </row>
    <row r="109" spans="1:2" x14ac:dyDescent="0.2">
      <c r="A109">
        <v>117</v>
      </c>
      <c r="B109">
        <f t="shared" ca="1" si="1"/>
        <v>20</v>
      </c>
    </row>
    <row r="110" spans="1:2" x14ac:dyDescent="0.2">
      <c r="A110">
        <v>118</v>
      </c>
      <c r="B110">
        <f t="shared" ca="1" si="1"/>
        <v>34</v>
      </c>
    </row>
    <row r="111" spans="1:2" x14ac:dyDescent="0.2">
      <c r="A111">
        <v>119</v>
      </c>
      <c r="B111">
        <f t="shared" ca="1" si="1"/>
        <v>37</v>
      </c>
    </row>
    <row r="112" spans="1:2" x14ac:dyDescent="0.2">
      <c r="A112">
        <v>120</v>
      </c>
      <c r="B112">
        <f t="shared" ca="1" si="1"/>
        <v>11</v>
      </c>
    </row>
    <row r="113" spans="1:2" x14ac:dyDescent="0.2">
      <c r="A113">
        <v>121</v>
      </c>
      <c r="B113">
        <f t="shared" ca="1" si="1"/>
        <v>10</v>
      </c>
    </row>
    <row r="114" spans="1:2" x14ac:dyDescent="0.2">
      <c r="A114">
        <v>122</v>
      </c>
      <c r="B114">
        <f t="shared" ca="1" si="1"/>
        <v>27</v>
      </c>
    </row>
    <row r="115" spans="1:2" x14ac:dyDescent="0.2">
      <c r="A115">
        <v>123</v>
      </c>
      <c r="B115">
        <f t="shared" ca="1" si="1"/>
        <v>36</v>
      </c>
    </row>
    <row r="116" spans="1:2" x14ac:dyDescent="0.2">
      <c r="A116">
        <v>124</v>
      </c>
      <c r="B116">
        <f t="shared" ca="1" si="1"/>
        <v>20</v>
      </c>
    </row>
    <row r="117" spans="1:2" x14ac:dyDescent="0.2">
      <c r="A117">
        <v>125</v>
      </c>
      <c r="B117">
        <f t="shared" ca="1" si="1"/>
        <v>34</v>
      </c>
    </row>
    <row r="118" spans="1:2" x14ac:dyDescent="0.2">
      <c r="A118">
        <v>126</v>
      </c>
      <c r="B118">
        <f t="shared" ca="1" si="1"/>
        <v>4</v>
      </c>
    </row>
    <row r="119" spans="1:2" x14ac:dyDescent="0.2">
      <c r="A119">
        <v>127</v>
      </c>
      <c r="B119">
        <f t="shared" ca="1" si="1"/>
        <v>10</v>
      </c>
    </row>
    <row r="120" spans="1:2" x14ac:dyDescent="0.2">
      <c r="A120">
        <v>128</v>
      </c>
      <c r="B120">
        <f t="shared" ca="1" si="1"/>
        <v>12</v>
      </c>
    </row>
    <row r="121" spans="1:2" x14ac:dyDescent="0.2">
      <c r="A121">
        <v>129</v>
      </c>
      <c r="B121">
        <f t="shared" ca="1" si="1"/>
        <v>43</v>
      </c>
    </row>
    <row r="122" spans="1:2" x14ac:dyDescent="0.2">
      <c r="A122">
        <v>130</v>
      </c>
      <c r="B122">
        <f t="shared" ca="1" si="1"/>
        <v>11</v>
      </c>
    </row>
    <row r="123" spans="1:2" x14ac:dyDescent="0.2">
      <c r="A123">
        <v>131</v>
      </c>
      <c r="B123">
        <f t="shared" ca="1" si="1"/>
        <v>35</v>
      </c>
    </row>
    <row r="124" spans="1:2" x14ac:dyDescent="0.2">
      <c r="A124">
        <v>132</v>
      </c>
      <c r="B124">
        <f t="shared" ca="1" si="1"/>
        <v>50</v>
      </c>
    </row>
    <row r="125" spans="1:2" x14ac:dyDescent="0.2">
      <c r="A125">
        <v>133</v>
      </c>
      <c r="B125">
        <f t="shared" ca="1" si="1"/>
        <v>38</v>
      </c>
    </row>
    <row r="126" spans="1:2" x14ac:dyDescent="0.2">
      <c r="A126">
        <v>134</v>
      </c>
      <c r="B126">
        <f t="shared" ca="1" si="1"/>
        <v>2</v>
      </c>
    </row>
    <row r="127" spans="1:2" x14ac:dyDescent="0.2">
      <c r="A127">
        <v>135</v>
      </c>
      <c r="B127">
        <f t="shared" ca="1" si="1"/>
        <v>38</v>
      </c>
    </row>
    <row r="128" spans="1:2" x14ac:dyDescent="0.2">
      <c r="A128">
        <v>136</v>
      </c>
      <c r="B128">
        <f t="shared" ca="1" si="1"/>
        <v>27</v>
      </c>
    </row>
    <row r="129" spans="1:2" x14ac:dyDescent="0.2">
      <c r="A129">
        <v>137</v>
      </c>
      <c r="B129">
        <f t="shared" ca="1" si="1"/>
        <v>21</v>
      </c>
    </row>
    <row r="130" spans="1:2" x14ac:dyDescent="0.2">
      <c r="A130">
        <v>138</v>
      </c>
      <c r="B130">
        <f t="shared" ca="1" si="1"/>
        <v>47</v>
      </c>
    </row>
    <row r="131" spans="1:2" x14ac:dyDescent="0.2">
      <c r="A131">
        <v>139</v>
      </c>
      <c r="B131">
        <f t="shared" ref="B131:B194" ca="1" si="2">FLOOR($C$2+RAND()*$D$2, 1)</f>
        <v>22</v>
      </c>
    </row>
    <row r="132" spans="1:2" x14ac:dyDescent="0.2">
      <c r="A132">
        <v>140</v>
      </c>
      <c r="B132">
        <f t="shared" ca="1" si="2"/>
        <v>13</v>
      </c>
    </row>
    <row r="133" spans="1:2" x14ac:dyDescent="0.2">
      <c r="A133">
        <v>141</v>
      </c>
      <c r="B133">
        <f t="shared" ca="1" si="2"/>
        <v>38</v>
      </c>
    </row>
    <row r="134" spans="1:2" x14ac:dyDescent="0.2">
      <c r="A134">
        <v>142</v>
      </c>
      <c r="B134">
        <f t="shared" ca="1" si="2"/>
        <v>9</v>
      </c>
    </row>
    <row r="135" spans="1:2" x14ac:dyDescent="0.2">
      <c r="A135">
        <v>143</v>
      </c>
      <c r="B135">
        <f t="shared" ca="1" si="2"/>
        <v>43</v>
      </c>
    </row>
    <row r="136" spans="1:2" x14ac:dyDescent="0.2">
      <c r="A136">
        <v>144</v>
      </c>
      <c r="B136">
        <f t="shared" ca="1" si="2"/>
        <v>48</v>
      </c>
    </row>
    <row r="137" spans="1:2" x14ac:dyDescent="0.2">
      <c r="A137">
        <v>145</v>
      </c>
      <c r="B137">
        <f t="shared" ca="1" si="2"/>
        <v>19</v>
      </c>
    </row>
    <row r="138" spans="1:2" x14ac:dyDescent="0.2">
      <c r="A138">
        <v>146</v>
      </c>
      <c r="B138">
        <f t="shared" ca="1" si="2"/>
        <v>27</v>
      </c>
    </row>
    <row r="139" spans="1:2" x14ac:dyDescent="0.2">
      <c r="A139">
        <v>147</v>
      </c>
      <c r="B139">
        <f t="shared" ca="1" si="2"/>
        <v>41</v>
      </c>
    </row>
    <row r="140" spans="1:2" x14ac:dyDescent="0.2">
      <c r="A140">
        <v>148</v>
      </c>
      <c r="B140">
        <f t="shared" ca="1" si="2"/>
        <v>27</v>
      </c>
    </row>
    <row r="141" spans="1:2" x14ac:dyDescent="0.2">
      <c r="A141">
        <v>149</v>
      </c>
      <c r="B141">
        <f t="shared" ca="1" si="2"/>
        <v>14</v>
      </c>
    </row>
    <row r="142" spans="1:2" x14ac:dyDescent="0.2">
      <c r="A142">
        <v>151</v>
      </c>
      <c r="B142">
        <f t="shared" ca="1" si="2"/>
        <v>13</v>
      </c>
    </row>
    <row r="143" spans="1:2" x14ac:dyDescent="0.2">
      <c r="A143">
        <v>152</v>
      </c>
      <c r="B143">
        <f t="shared" ca="1" si="2"/>
        <v>45</v>
      </c>
    </row>
    <row r="144" spans="1:2" x14ac:dyDescent="0.2">
      <c r="A144">
        <v>153</v>
      </c>
      <c r="B144">
        <f t="shared" ca="1" si="2"/>
        <v>6</v>
      </c>
    </row>
    <row r="145" spans="1:2" x14ac:dyDescent="0.2">
      <c r="A145">
        <v>155</v>
      </c>
      <c r="B145">
        <f t="shared" ca="1" si="2"/>
        <v>8</v>
      </c>
    </row>
    <row r="146" spans="1:2" x14ac:dyDescent="0.2">
      <c r="A146">
        <v>157</v>
      </c>
      <c r="B146">
        <f t="shared" ca="1" si="2"/>
        <v>3</v>
      </c>
    </row>
    <row r="147" spans="1:2" x14ac:dyDescent="0.2">
      <c r="A147">
        <v>160</v>
      </c>
      <c r="B147">
        <f t="shared" ca="1" si="2"/>
        <v>48</v>
      </c>
    </row>
    <row r="148" spans="1:2" x14ac:dyDescent="0.2">
      <c r="A148">
        <v>161</v>
      </c>
      <c r="B148">
        <f t="shared" ca="1" si="2"/>
        <v>45</v>
      </c>
    </row>
    <row r="149" spans="1:2" x14ac:dyDescent="0.2">
      <c r="A149">
        <v>162</v>
      </c>
      <c r="B149">
        <f t="shared" ca="1" si="2"/>
        <v>17</v>
      </c>
    </row>
    <row r="150" spans="1:2" x14ac:dyDescent="0.2">
      <c r="A150">
        <v>163</v>
      </c>
      <c r="B150">
        <f t="shared" ca="1" si="2"/>
        <v>28</v>
      </c>
    </row>
    <row r="151" spans="1:2" x14ac:dyDescent="0.2">
      <c r="A151">
        <v>164</v>
      </c>
      <c r="B151">
        <f t="shared" ca="1" si="2"/>
        <v>17</v>
      </c>
    </row>
    <row r="152" spans="1:2" x14ac:dyDescent="0.2">
      <c r="A152">
        <v>165</v>
      </c>
      <c r="B152">
        <f t="shared" ca="1" si="2"/>
        <v>12</v>
      </c>
    </row>
    <row r="153" spans="1:2" x14ac:dyDescent="0.2">
      <c r="A153">
        <v>166</v>
      </c>
      <c r="B153">
        <f t="shared" ca="1" si="2"/>
        <v>39</v>
      </c>
    </row>
    <row r="154" spans="1:2" x14ac:dyDescent="0.2">
      <c r="A154">
        <v>167</v>
      </c>
      <c r="B154">
        <f t="shared" ca="1" si="2"/>
        <v>40</v>
      </c>
    </row>
    <row r="155" spans="1:2" x14ac:dyDescent="0.2">
      <c r="A155">
        <v>168</v>
      </c>
      <c r="B155">
        <f t="shared" ca="1" si="2"/>
        <v>15</v>
      </c>
    </row>
    <row r="156" spans="1:2" x14ac:dyDescent="0.2">
      <c r="A156">
        <v>169</v>
      </c>
      <c r="B156">
        <f t="shared" ca="1" si="2"/>
        <v>50</v>
      </c>
    </row>
    <row r="157" spans="1:2" x14ac:dyDescent="0.2">
      <c r="A157">
        <v>170</v>
      </c>
      <c r="B157">
        <f t="shared" ca="1" si="2"/>
        <v>2</v>
      </c>
    </row>
    <row r="158" spans="1:2" x14ac:dyDescent="0.2">
      <c r="A158">
        <v>171</v>
      </c>
      <c r="B158">
        <f t="shared" ca="1" si="2"/>
        <v>16</v>
      </c>
    </row>
    <row r="159" spans="1:2" x14ac:dyDescent="0.2">
      <c r="A159">
        <v>172</v>
      </c>
      <c r="B159">
        <f t="shared" ca="1" si="2"/>
        <v>21</v>
      </c>
    </row>
    <row r="160" spans="1:2" x14ac:dyDescent="0.2">
      <c r="A160">
        <v>173</v>
      </c>
      <c r="B160">
        <f t="shared" ca="1" si="2"/>
        <v>46</v>
      </c>
    </row>
    <row r="161" spans="1:2" x14ac:dyDescent="0.2">
      <c r="A161">
        <v>174</v>
      </c>
      <c r="B161">
        <f t="shared" ca="1" si="2"/>
        <v>13</v>
      </c>
    </row>
    <row r="162" spans="1:2" x14ac:dyDescent="0.2">
      <c r="A162">
        <v>175</v>
      </c>
      <c r="B162">
        <f t="shared" ca="1" si="2"/>
        <v>27</v>
      </c>
    </row>
    <row r="163" spans="1:2" x14ac:dyDescent="0.2">
      <c r="A163">
        <v>176</v>
      </c>
      <c r="B163">
        <f t="shared" ca="1" si="2"/>
        <v>16</v>
      </c>
    </row>
    <row r="164" spans="1:2" x14ac:dyDescent="0.2">
      <c r="A164">
        <v>177</v>
      </c>
      <c r="B164">
        <f t="shared" ca="1" si="2"/>
        <v>24</v>
      </c>
    </row>
    <row r="165" spans="1:2" x14ac:dyDescent="0.2">
      <c r="A165">
        <v>181</v>
      </c>
      <c r="B165">
        <f t="shared" ca="1" si="2"/>
        <v>9</v>
      </c>
    </row>
    <row r="166" spans="1:2" x14ac:dyDescent="0.2">
      <c r="A166">
        <v>186</v>
      </c>
      <c r="B166">
        <f t="shared" ca="1" si="2"/>
        <v>33</v>
      </c>
    </row>
    <row r="167" spans="1:2" x14ac:dyDescent="0.2">
      <c r="A167">
        <v>187</v>
      </c>
      <c r="B167">
        <f t="shared" ca="1" si="2"/>
        <v>21</v>
      </c>
    </row>
    <row r="168" spans="1:2" x14ac:dyDescent="0.2">
      <c r="A168">
        <v>188</v>
      </c>
      <c r="B168">
        <f t="shared" ca="1" si="2"/>
        <v>15</v>
      </c>
    </row>
    <row r="169" spans="1:2" x14ac:dyDescent="0.2">
      <c r="A169">
        <v>189</v>
      </c>
      <c r="B169">
        <f t="shared" ca="1" si="2"/>
        <v>8</v>
      </c>
    </row>
    <row r="170" spans="1:2" x14ac:dyDescent="0.2">
      <c r="A170">
        <v>192</v>
      </c>
      <c r="B170">
        <f t="shared" ca="1" si="2"/>
        <v>46</v>
      </c>
    </row>
    <row r="171" spans="1:2" x14ac:dyDescent="0.2">
      <c r="A171">
        <v>193</v>
      </c>
      <c r="B171">
        <f t="shared" ca="1" si="2"/>
        <v>25</v>
      </c>
    </row>
    <row r="172" spans="1:2" x14ac:dyDescent="0.2">
      <c r="A172">
        <v>194</v>
      </c>
      <c r="B172">
        <f t="shared" ca="1" si="2"/>
        <v>41</v>
      </c>
    </row>
    <row r="173" spans="1:2" x14ac:dyDescent="0.2">
      <c r="A173">
        <v>195</v>
      </c>
      <c r="B173">
        <f t="shared" ca="1" si="2"/>
        <v>31</v>
      </c>
    </row>
    <row r="174" spans="1:2" x14ac:dyDescent="0.2">
      <c r="A174">
        <v>196</v>
      </c>
      <c r="B174">
        <f t="shared" ca="1" si="2"/>
        <v>20</v>
      </c>
    </row>
    <row r="175" spans="1:2" x14ac:dyDescent="0.2">
      <c r="A175">
        <v>197</v>
      </c>
      <c r="B175">
        <f t="shared" ca="1" si="2"/>
        <v>34</v>
      </c>
    </row>
    <row r="176" spans="1:2" x14ac:dyDescent="0.2">
      <c r="A176">
        <v>198</v>
      </c>
      <c r="B176">
        <f t="shared" ca="1" si="2"/>
        <v>4</v>
      </c>
    </row>
    <row r="177" spans="1:2" x14ac:dyDescent="0.2">
      <c r="A177">
        <v>200</v>
      </c>
      <c r="B177">
        <f t="shared" ca="1" si="2"/>
        <v>17</v>
      </c>
    </row>
    <row r="178" spans="1:2" x14ac:dyDescent="0.2">
      <c r="A178">
        <v>201</v>
      </c>
      <c r="B178">
        <f t="shared" ca="1" si="2"/>
        <v>40</v>
      </c>
    </row>
    <row r="179" spans="1:2" x14ac:dyDescent="0.2">
      <c r="A179">
        <v>203</v>
      </c>
      <c r="B179">
        <f t="shared" ca="1" si="2"/>
        <v>46</v>
      </c>
    </row>
    <row r="180" spans="1:2" x14ac:dyDescent="0.2">
      <c r="A180">
        <v>204</v>
      </c>
      <c r="B180">
        <f t="shared" ca="1" si="2"/>
        <v>16</v>
      </c>
    </row>
    <row r="181" spans="1:2" x14ac:dyDescent="0.2">
      <c r="A181">
        <v>205</v>
      </c>
      <c r="B181">
        <f t="shared" ca="1" si="2"/>
        <v>25</v>
      </c>
    </row>
    <row r="182" spans="1:2" x14ac:dyDescent="0.2">
      <c r="A182">
        <v>207</v>
      </c>
      <c r="B182">
        <f t="shared" ca="1" si="2"/>
        <v>23</v>
      </c>
    </row>
    <row r="183" spans="1:2" x14ac:dyDescent="0.2">
      <c r="A183">
        <v>208</v>
      </c>
      <c r="B183">
        <f t="shared" ca="1" si="2"/>
        <v>22</v>
      </c>
    </row>
    <row r="184" spans="1:2" x14ac:dyDescent="0.2">
      <c r="A184">
        <v>209</v>
      </c>
      <c r="B184">
        <f t="shared" ca="1" si="2"/>
        <v>23</v>
      </c>
    </row>
    <row r="185" spans="1:2" x14ac:dyDescent="0.2">
      <c r="A185">
        <v>210</v>
      </c>
      <c r="B185">
        <f t="shared" ca="1" si="2"/>
        <v>37</v>
      </c>
    </row>
    <row r="186" spans="1:2" x14ac:dyDescent="0.2">
      <c r="A186">
        <v>211</v>
      </c>
      <c r="B186">
        <f t="shared" ca="1" si="2"/>
        <v>7</v>
      </c>
    </row>
    <row r="187" spans="1:2" x14ac:dyDescent="0.2">
      <c r="A187">
        <v>212</v>
      </c>
      <c r="B187">
        <f t="shared" ca="1" si="2"/>
        <v>31</v>
      </c>
    </row>
    <row r="188" spans="1:2" x14ac:dyDescent="0.2">
      <c r="A188">
        <v>213</v>
      </c>
      <c r="B188">
        <f t="shared" ca="1" si="2"/>
        <v>3</v>
      </c>
    </row>
    <row r="189" spans="1:2" x14ac:dyDescent="0.2">
      <c r="A189">
        <v>214</v>
      </c>
      <c r="B189">
        <f t="shared" ca="1" si="2"/>
        <v>22</v>
      </c>
    </row>
    <row r="190" spans="1:2" x14ac:dyDescent="0.2">
      <c r="A190">
        <v>215</v>
      </c>
      <c r="B190">
        <f t="shared" ca="1" si="2"/>
        <v>35</v>
      </c>
    </row>
    <row r="191" spans="1:2" x14ac:dyDescent="0.2">
      <c r="A191">
        <v>216</v>
      </c>
      <c r="B191">
        <f t="shared" ca="1" si="2"/>
        <v>14</v>
      </c>
    </row>
    <row r="192" spans="1:2" x14ac:dyDescent="0.2">
      <c r="A192">
        <v>218</v>
      </c>
      <c r="B192">
        <f t="shared" ca="1" si="2"/>
        <v>36</v>
      </c>
    </row>
    <row r="193" spans="1:2" x14ac:dyDescent="0.2">
      <c r="A193">
        <v>219</v>
      </c>
      <c r="B193">
        <f t="shared" ca="1" si="2"/>
        <v>45</v>
      </c>
    </row>
    <row r="194" spans="1:2" x14ac:dyDescent="0.2">
      <c r="A194">
        <v>220</v>
      </c>
      <c r="B194">
        <f t="shared" ca="1" si="2"/>
        <v>6</v>
      </c>
    </row>
    <row r="195" spans="1:2" x14ac:dyDescent="0.2">
      <c r="A195">
        <v>221</v>
      </c>
      <c r="B195">
        <f t="shared" ref="B195:B258" ca="1" si="3">FLOOR($C$2+RAND()*$D$2, 1)</f>
        <v>5</v>
      </c>
    </row>
    <row r="196" spans="1:2" x14ac:dyDescent="0.2">
      <c r="A196">
        <v>224</v>
      </c>
      <c r="B196">
        <f t="shared" ca="1" si="3"/>
        <v>35</v>
      </c>
    </row>
    <row r="197" spans="1:2" x14ac:dyDescent="0.2">
      <c r="A197">
        <v>225</v>
      </c>
      <c r="B197">
        <f t="shared" ca="1" si="3"/>
        <v>42</v>
      </c>
    </row>
    <row r="198" spans="1:2" x14ac:dyDescent="0.2">
      <c r="A198">
        <v>226</v>
      </c>
      <c r="B198">
        <f t="shared" ca="1" si="3"/>
        <v>9</v>
      </c>
    </row>
    <row r="199" spans="1:2" x14ac:dyDescent="0.2">
      <c r="A199">
        <v>227</v>
      </c>
      <c r="B199">
        <f t="shared" ca="1" si="3"/>
        <v>45</v>
      </c>
    </row>
    <row r="200" spans="1:2" x14ac:dyDescent="0.2">
      <c r="A200">
        <v>228</v>
      </c>
      <c r="B200">
        <f t="shared" ca="1" si="3"/>
        <v>26</v>
      </c>
    </row>
    <row r="201" spans="1:2" x14ac:dyDescent="0.2">
      <c r="A201">
        <v>229</v>
      </c>
      <c r="B201">
        <f t="shared" ca="1" si="3"/>
        <v>36</v>
      </c>
    </row>
    <row r="202" spans="1:2" x14ac:dyDescent="0.2">
      <c r="A202">
        <v>230</v>
      </c>
      <c r="B202">
        <f t="shared" ca="1" si="3"/>
        <v>46</v>
      </c>
    </row>
    <row r="203" spans="1:2" x14ac:dyDescent="0.2">
      <c r="A203">
        <v>231</v>
      </c>
      <c r="B203">
        <f t="shared" ca="1" si="3"/>
        <v>19</v>
      </c>
    </row>
    <row r="204" spans="1:2" x14ac:dyDescent="0.2">
      <c r="A204">
        <v>233</v>
      </c>
      <c r="B204">
        <f t="shared" ca="1" si="3"/>
        <v>34</v>
      </c>
    </row>
    <row r="205" spans="1:2" x14ac:dyDescent="0.2">
      <c r="A205">
        <v>234</v>
      </c>
      <c r="B205">
        <f t="shared" ca="1" si="3"/>
        <v>48</v>
      </c>
    </row>
    <row r="206" spans="1:2" x14ac:dyDescent="0.2">
      <c r="A206">
        <v>235</v>
      </c>
      <c r="B206">
        <f t="shared" ca="1" si="3"/>
        <v>24</v>
      </c>
    </row>
    <row r="207" spans="1:2" x14ac:dyDescent="0.2">
      <c r="A207">
        <v>236</v>
      </c>
      <c r="B207">
        <f t="shared" ca="1" si="3"/>
        <v>42</v>
      </c>
    </row>
    <row r="208" spans="1:2" x14ac:dyDescent="0.2">
      <c r="A208">
        <v>237</v>
      </c>
      <c r="B208">
        <f t="shared" ca="1" si="3"/>
        <v>6</v>
      </c>
    </row>
    <row r="209" spans="1:2" x14ac:dyDescent="0.2">
      <c r="A209">
        <v>238</v>
      </c>
      <c r="B209">
        <f t="shared" ca="1" si="3"/>
        <v>34</v>
      </c>
    </row>
    <row r="210" spans="1:2" x14ac:dyDescent="0.2">
      <c r="A210">
        <v>239</v>
      </c>
      <c r="B210">
        <f t="shared" ca="1" si="3"/>
        <v>39</v>
      </c>
    </row>
    <row r="211" spans="1:2" x14ac:dyDescent="0.2">
      <c r="A211">
        <v>240</v>
      </c>
      <c r="B211">
        <f t="shared" ca="1" si="3"/>
        <v>20</v>
      </c>
    </row>
    <row r="212" spans="1:2" x14ac:dyDescent="0.2">
      <c r="A212">
        <v>241</v>
      </c>
      <c r="B212">
        <f t="shared" ca="1" si="3"/>
        <v>10</v>
      </c>
    </row>
    <row r="213" spans="1:2" x14ac:dyDescent="0.2">
      <c r="A213">
        <v>242</v>
      </c>
      <c r="B213">
        <f t="shared" ca="1" si="3"/>
        <v>5</v>
      </c>
    </row>
    <row r="214" spans="1:2" x14ac:dyDescent="0.2">
      <c r="A214">
        <v>243</v>
      </c>
      <c r="B214">
        <f t="shared" ca="1" si="3"/>
        <v>40</v>
      </c>
    </row>
    <row r="215" spans="1:2" x14ac:dyDescent="0.2">
      <c r="A215">
        <v>246</v>
      </c>
      <c r="B215">
        <f t="shared" ca="1" si="3"/>
        <v>46</v>
      </c>
    </row>
    <row r="216" spans="1:2" x14ac:dyDescent="0.2">
      <c r="A216">
        <v>247</v>
      </c>
      <c r="B216">
        <f t="shared" ca="1" si="3"/>
        <v>43</v>
      </c>
    </row>
    <row r="217" spans="1:2" x14ac:dyDescent="0.2">
      <c r="A217">
        <v>248</v>
      </c>
      <c r="B217">
        <f t="shared" ca="1" si="3"/>
        <v>3</v>
      </c>
    </row>
    <row r="218" spans="1:2" x14ac:dyDescent="0.2">
      <c r="A218">
        <v>249</v>
      </c>
      <c r="B218">
        <f t="shared" ca="1" si="3"/>
        <v>16</v>
      </c>
    </row>
    <row r="219" spans="1:2" x14ac:dyDescent="0.2">
      <c r="A219">
        <v>250</v>
      </c>
      <c r="B219">
        <f t="shared" ca="1" si="3"/>
        <v>18</v>
      </c>
    </row>
    <row r="220" spans="1:2" x14ac:dyDescent="0.2">
      <c r="A220">
        <v>251</v>
      </c>
      <c r="B220">
        <f t="shared" ca="1" si="3"/>
        <v>39</v>
      </c>
    </row>
    <row r="221" spans="1:2" x14ac:dyDescent="0.2">
      <c r="A221">
        <v>252</v>
      </c>
      <c r="B221">
        <f t="shared" ca="1" si="3"/>
        <v>32</v>
      </c>
    </row>
    <row r="222" spans="1:2" x14ac:dyDescent="0.2">
      <c r="A222">
        <v>253</v>
      </c>
      <c r="B222">
        <f t="shared" ca="1" si="3"/>
        <v>34</v>
      </c>
    </row>
    <row r="223" spans="1:2" x14ac:dyDescent="0.2">
      <c r="A223">
        <v>254</v>
      </c>
      <c r="B223">
        <f t="shared" ca="1" si="3"/>
        <v>3</v>
      </c>
    </row>
    <row r="224" spans="1:2" x14ac:dyDescent="0.2">
      <c r="A224">
        <v>256</v>
      </c>
      <c r="B224">
        <f t="shared" ca="1" si="3"/>
        <v>9</v>
      </c>
    </row>
    <row r="225" spans="1:2" x14ac:dyDescent="0.2">
      <c r="A225">
        <v>257</v>
      </c>
      <c r="B225">
        <f t="shared" ca="1" si="3"/>
        <v>45</v>
      </c>
    </row>
    <row r="226" spans="1:2" x14ac:dyDescent="0.2">
      <c r="A226">
        <v>258</v>
      </c>
      <c r="B226">
        <f t="shared" ca="1" si="3"/>
        <v>39</v>
      </c>
    </row>
    <row r="227" spans="1:2" x14ac:dyDescent="0.2">
      <c r="A227">
        <v>259</v>
      </c>
      <c r="B227">
        <f t="shared" ca="1" si="3"/>
        <v>5</v>
      </c>
    </row>
    <row r="228" spans="1:2" x14ac:dyDescent="0.2">
      <c r="A228">
        <v>260</v>
      </c>
      <c r="B228">
        <f t="shared" ca="1" si="3"/>
        <v>9</v>
      </c>
    </row>
    <row r="229" spans="1:2" x14ac:dyDescent="0.2">
      <c r="A229">
        <v>261</v>
      </c>
      <c r="B229">
        <f t="shared" ca="1" si="3"/>
        <v>48</v>
      </c>
    </row>
    <row r="230" spans="1:2" x14ac:dyDescent="0.2">
      <c r="A230">
        <v>262</v>
      </c>
      <c r="B230">
        <f t="shared" ca="1" si="3"/>
        <v>35</v>
      </c>
    </row>
    <row r="231" spans="1:2" x14ac:dyDescent="0.2">
      <c r="A231">
        <v>264</v>
      </c>
      <c r="B231">
        <f t="shared" ca="1" si="3"/>
        <v>46</v>
      </c>
    </row>
    <row r="232" spans="1:2" x14ac:dyDescent="0.2">
      <c r="A232">
        <v>265</v>
      </c>
      <c r="B232">
        <f t="shared" ca="1" si="3"/>
        <v>8</v>
      </c>
    </row>
    <row r="233" spans="1:2" x14ac:dyDescent="0.2">
      <c r="A233">
        <v>266</v>
      </c>
      <c r="B233">
        <f t="shared" ca="1" si="3"/>
        <v>29</v>
      </c>
    </row>
    <row r="234" spans="1:2" x14ac:dyDescent="0.2">
      <c r="A234">
        <v>267</v>
      </c>
      <c r="B234">
        <f t="shared" ca="1" si="3"/>
        <v>1</v>
      </c>
    </row>
    <row r="235" spans="1:2" x14ac:dyDescent="0.2">
      <c r="A235">
        <v>268</v>
      </c>
      <c r="B235">
        <f t="shared" ca="1" si="3"/>
        <v>21</v>
      </c>
    </row>
    <row r="236" spans="1:2" x14ac:dyDescent="0.2">
      <c r="A236">
        <v>269</v>
      </c>
      <c r="B236">
        <f t="shared" ca="1" si="3"/>
        <v>31</v>
      </c>
    </row>
    <row r="237" spans="1:2" x14ac:dyDescent="0.2">
      <c r="A237">
        <v>270</v>
      </c>
      <c r="B237">
        <f t="shared" ca="1" si="3"/>
        <v>27</v>
      </c>
    </row>
    <row r="238" spans="1:2" x14ac:dyDescent="0.2">
      <c r="A238">
        <v>271</v>
      </c>
      <c r="B238">
        <f t="shared" ca="1" si="3"/>
        <v>2</v>
      </c>
    </row>
    <row r="239" spans="1:2" x14ac:dyDescent="0.2">
      <c r="A239">
        <v>272</v>
      </c>
      <c r="B239">
        <f t="shared" ca="1" si="3"/>
        <v>47</v>
      </c>
    </row>
    <row r="240" spans="1:2" x14ac:dyDescent="0.2">
      <c r="A240">
        <v>273</v>
      </c>
      <c r="B240">
        <f t="shared" ca="1" si="3"/>
        <v>23</v>
      </c>
    </row>
    <row r="241" spans="1:2" x14ac:dyDescent="0.2">
      <c r="A241">
        <v>274</v>
      </c>
      <c r="B241">
        <f t="shared" ca="1" si="3"/>
        <v>17</v>
      </c>
    </row>
    <row r="242" spans="1:2" x14ac:dyDescent="0.2">
      <c r="A242">
        <v>275</v>
      </c>
      <c r="B242">
        <f t="shared" ca="1" si="3"/>
        <v>43</v>
      </c>
    </row>
    <row r="243" spans="1:2" x14ac:dyDescent="0.2">
      <c r="A243">
        <v>276</v>
      </c>
      <c r="B243">
        <f t="shared" ca="1" si="3"/>
        <v>22</v>
      </c>
    </row>
    <row r="244" spans="1:2" x14ac:dyDescent="0.2">
      <c r="A244">
        <v>277</v>
      </c>
      <c r="B244">
        <f t="shared" ca="1" si="3"/>
        <v>20</v>
      </c>
    </row>
    <row r="245" spans="1:2" x14ac:dyDescent="0.2">
      <c r="A245">
        <v>278</v>
      </c>
      <c r="B245">
        <f t="shared" ca="1" si="3"/>
        <v>9</v>
      </c>
    </row>
    <row r="246" spans="1:2" x14ac:dyDescent="0.2">
      <c r="A246">
        <v>279</v>
      </c>
      <c r="B246">
        <f t="shared" ca="1" si="3"/>
        <v>31</v>
      </c>
    </row>
    <row r="247" spans="1:2" x14ac:dyDescent="0.2">
      <c r="A247">
        <v>280</v>
      </c>
      <c r="B247">
        <f t="shared" ca="1" si="3"/>
        <v>42</v>
      </c>
    </row>
    <row r="248" spans="1:2" x14ac:dyDescent="0.2">
      <c r="A248">
        <v>281</v>
      </c>
      <c r="B248">
        <f t="shared" ca="1" si="3"/>
        <v>7</v>
      </c>
    </row>
    <row r="249" spans="1:2" x14ac:dyDescent="0.2">
      <c r="A249">
        <v>282</v>
      </c>
      <c r="B249">
        <f t="shared" ca="1" si="3"/>
        <v>25</v>
      </c>
    </row>
    <row r="250" spans="1:2" x14ac:dyDescent="0.2">
      <c r="A250">
        <v>283</v>
      </c>
      <c r="B250">
        <f t="shared" ca="1" si="3"/>
        <v>23</v>
      </c>
    </row>
    <row r="251" spans="1:2" x14ac:dyDescent="0.2">
      <c r="A251">
        <v>284</v>
      </c>
      <c r="B251">
        <f t="shared" ca="1" si="3"/>
        <v>11</v>
      </c>
    </row>
    <row r="252" spans="1:2" x14ac:dyDescent="0.2">
      <c r="A252">
        <v>285</v>
      </c>
      <c r="B252">
        <f t="shared" ca="1" si="3"/>
        <v>4</v>
      </c>
    </row>
    <row r="253" spans="1:2" x14ac:dyDescent="0.2">
      <c r="A253">
        <v>286</v>
      </c>
      <c r="B253">
        <f t="shared" ca="1" si="3"/>
        <v>35</v>
      </c>
    </row>
    <row r="254" spans="1:2" x14ac:dyDescent="0.2">
      <c r="A254">
        <v>287</v>
      </c>
      <c r="B254">
        <f t="shared" ca="1" si="3"/>
        <v>49</v>
      </c>
    </row>
    <row r="255" spans="1:2" x14ac:dyDescent="0.2">
      <c r="A255">
        <v>289</v>
      </c>
      <c r="B255">
        <f t="shared" ca="1" si="3"/>
        <v>19</v>
      </c>
    </row>
    <row r="256" spans="1:2" x14ac:dyDescent="0.2">
      <c r="A256">
        <v>290</v>
      </c>
      <c r="B256">
        <f t="shared" ca="1" si="3"/>
        <v>25</v>
      </c>
    </row>
    <row r="257" spans="1:2" x14ac:dyDescent="0.2">
      <c r="A257">
        <v>291</v>
      </c>
      <c r="B257">
        <f t="shared" ca="1" si="3"/>
        <v>46</v>
      </c>
    </row>
    <row r="258" spans="1:2" x14ac:dyDescent="0.2">
      <c r="A258">
        <v>292</v>
      </c>
      <c r="B258">
        <f t="shared" ca="1" si="3"/>
        <v>1</v>
      </c>
    </row>
    <row r="259" spans="1:2" x14ac:dyDescent="0.2">
      <c r="A259">
        <v>293</v>
      </c>
      <c r="B259">
        <f t="shared" ref="B259:B271" ca="1" si="4">FLOOR($C$2+RAND()*$D$2, 1)</f>
        <v>35</v>
      </c>
    </row>
    <row r="260" spans="1:2" x14ac:dyDescent="0.2">
      <c r="A260">
        <v>294</v>
      </c>
      <c r="B260">
        <f t="shared" ca="1" si="4"/>
        <v>16</v>
      </c>
    </row>
    <row r="261" spans="1:2" x14ac:dyDescent="0.2">
      <c r="A261">
        <v>295</v>
      </c>
      <c r="B261">
        <f t="shared" ca="1" si="4"/>
        <v>26</v>
      </c>
    </row>
    <row r="262" spans="1:2" x14ac:dyDescent="0.2">
      <c r="A262">
        <v>296</v>
      </c>
      <c r="B262">
        <f t="shared" ca="1" si="4"/>
        <v>30</v>
      </c>
    </row>
    <row r="263" spans="1:2" x14ac:dyDescent="0.2">
      <c r="A263">
        <v>297</v>
      </c>
      <c r="B263">
        <f t="shared" ca="1" si="4"/>
        <v>10</v>
      </c>
    </row>
    <row r="264" spans="1:2" x14ac:dyDescent="0.2">
      <c r="A264">
        <v>298</v>
      </c>
      <c r="B264">
        <f t="shared" ca="1" si="4"/>
        <v>21</v>
      </c>
    </row>
    <row r="265" spans="1:2" x14ac:dyDescent="0.2">
      <c r="A265">
        <v>299</v>
      </c>
      <c r="B265">
        <f t="shared" ca="1" si="4"/>
        <v>7</v>
      </c>
    </row>
    <row r="266" spans="1:2" x14ac:dyDescent="0.2">
      <c r="A266">
        <v>300</v>
      </c>
      <c r="B266">
        <f t="shared" ca="1" si="4"/>
        <v>6</v>
      </c>
    </row>
    <row r="267" spans="1:2" x14ac:dyDescent="0.2">
      <c r="A267">
        <v>301</v>
      </c>
      <c r="B267">
        <f t="shared" ca="1" si="4"/>
        <v>10</v>
      </c>
    </row>
    <row r="268" spans="1:2" x14ac:dyDescent="0.2">
      <c r="A268">
        <v>302</v>
      </c>
      <c r="B268">
        <f t="shared" ca="1" si="4"/>
        <v>47</v>
      </c>
    </row>
    <row r="269" spans="1:2" x14ac:dyDescent="0.2">
      <c r="A269">
        <v>303</v>
      </c>
      <c r="B269">
        <f t="shared" ca="1" si="4"/>
        <v>34</v>
      </c>
    </row>
    <row r="270" spans="1:2" x14ac:dyDescent="0.2">
      <c r="A270">
        <v>304</v>
      </c>
      <c r="B270">
        <f t="shared" ca="1" si="4"/>
        <v>35</v>
      </c>
    </row>
    <row r="271" spans="1:2" x14ac:dyDescent="0.2">
      <c r="A271">
        <v>305</v>
      </c>
      <c r="B271">
        <f t="shared" ca="1" si="4"/>
        <v>29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sheetPr codeName="Sheet7"/>
  <dimension ref="A1:N307"/>
  <sheetViews>
    <sheetView topLeftCell="E2" zoomScale="303" workbookViewId="0">
      <selection activeCell="G6" sqref="G6:M8"/>
    </sheetView>
  </sheetViews>
  <sheetFormatPr baseColWidth="10" defaultRowHeight="16" x14ac:dyDescent="0.2"/>
  <cols>
    <col min="1" max="1" width="4.1640625" bestFit="1" customWidth="1"/>
    <col min="2" max="2" width="4.5" bestFit="1" customWidth="1"/>
    <col min="3" max="4" width="10.83203125" style="14"/>
    <col min="5" max="5" width="11" style="14" bestFit="1" customWidth="1"/>
    <col min="7" max="7" width="3.6640625" bestFit="1" customWidth="1"/>
    <col min="8" max="8" width="5.83203125" bestFit="1" customWidth="1"/>
    <col min="9" max="9" width="13.83203125" bestFit="1" customWidth="1"/>
    <col min="10" max="10" width="8.5" bestFit="1" customWidth="1"/>
    <col min="11" max="13" width="10.83203125" bestFit="1" customWidth="1"/>
  </cols>
  <sheetData>
    <row r="1" spans="1:14" x14ac:dyDescent="0.2">
      <c r="A1" s="9" t="s">
        <v>13</v>
      </c>
      <c r="B1" s="9" t="s">
        <v>52</v>
      </c>
      <c r="C1" s="13" t="s">
        <v>43</v>
      </c>
      <c r="D1" s="13" t="s">
        <v>51</v>
      </c>
      <c r="E1" s="13" t="s">
        <v>15</v>
      </c>
      <c r="G1" s="28" t="s">
        <v>16</v>
      </c>
      <c r="H1" s="28"/>
      <c r="I1" s="9" t="s">
        <v>16</v>
      </c>
      <c r="J1" s="4" t="s">
        <v>50</v>
      </c>
      <c r="K1" s="13" t="s">
        <v>54</v>
      </c>
      <c r="L1" s="13" t="s">
        <v>53</v>
      </c>
      <c r="M1" s="13" t="s">
        <v>55</v>
      </c>
    </row>
    <row r="2" spans="1:14" x14ac:dyDescent="0.2">
      <c r="A2">
        <v>1</v>
      </c>
      <c r="B2" s="3">
        <f>abs!O3</f>
        <v>1</v>
      </c>
      <c r="C2" s="14">
        <f>IF(OR(abs!L3="", abs!$N3=""), "", abs!L3/abs!$N3)</f>
        <v>0.12436897659476824</v>
      </c>
      <c r="D2" s="14">
        <f>IF(OR(abs!M3="", abs!$N3=""), "", abs!M3/abs!$N3)</f>
        <v>0.85635612666360716</v>
      </c>
      <c r="E2" s="14">
        <f>IF(abs!$N3="", "", 1 - C2 - D2)</f>
        <v>1.9274896741624636E-2</v>
      </c>
      <c r="G2" s="3">
        <v>1</v>
      </c>
      <c r="H2" s="3">
        <v>10</v>
      </c>
      <c r="I2" s="3" t="str">
        <f>G2&amp;"-"&amp;H2&amp;"    "&amp;J2</f>
        <v>1-10    72</v>
      </c>
      <c r="J2" s="3">
        <f>COUNTIFS($C$2:$C$270,"&lt;&gt;*",abs!$O$3:$O$271,"&gt;="&amp;$G2,abs!$O$3:$O$271,"&lt;="&amp;$H2)</f>
        <v>72</v>
      </c>
      <c r="K2" s="14">
        <f>AVERAGEIFS(C$2:C$270,C$2:C$270, "&lt;&gt;*",abs!$O$3:$O$271,"&gt;="&amp;$G2,abs!$O$3:$O$271,"&lt;="&amp;$H2)</f>
        <v>0.10637331253725857</v>
      </c>
      <c r="L2" s="14">
        <f>AVERAGEIFS(D$2:D$270,D$2:D$270, "&lt;&gt;*",abs!$O$3:$O$271,"&gt;="&amp;$G2,abs!$O$3:$O$271,"&lt;="&amp;$H2)</f>
        <v>0.82809491304357163</v>
      </c>
      <c r="M2" s="14">
        <f>AVERAGEIFS(E$2:E$270,E$2:E$270, "&lt;&gt;*",abs!$O$3:$O$271,"&gt;="&amp;$G2,abs!$O$3:$O$271,"&lt;="&amp;$H2)</f>
        <v>6.5531774419169825E-2</v>
      </c>
      <c r="N2" s="14">
        <f>SUM(K2:M2)</f>
        <v>1</v>
      </c>
    </row>
    <row r="3" spans="1:14" x14ac:dyDescent="0.2">
      <c r="A3">
        <v>2</v>
      </c>
      <c r="B3" s="3">
        <f>abs!O4</f>
        <v>1</v>
      </c>
      <c r="C3" s="14">
        <f>IF(OR(abs!L4="", abs!$N4=""), "", abs!L4/abs!$N4)</f>
        <v>0.12368300503893724</v>
      </c>
      <c r="D3" s="14">
        <f>IF(OR(abs!M4="", abs!$N4=""), "", abs!M4/abs!$N4)</f>
        <v>0.85616124599175447</v>
      </c>
      <c r="E3" s="14">
        <f>IF(abs!$N4="", "", 1 - C3 - D3)</f>
        <v>2.0155748969308274E-2</v>
      </c>
      <c r="G3" s="3">
        <v>11</v>
      </c>
      <c r="H3" s="3">
        <v>20</v>
      </c>
      <c r="I3" s="3" t="str">
        <f>G3&amp;"-"&amp;H3&amp;"    "&amp;J3</f>
        <v>11-20    46</v>
      </c>
      <c r="J3" s="3">
        <f>COUNTIFS($C$2:$C$270,"&lt;&gt;*",abs!$O$3:$O$271,"&gt;="&amp;$G3,abs!$O$3:$O$271,"&lt;="&amp;$H3)</f>
        <v>46</v>
      </c>
      <c r="K3" s="14">
        <f>AVERAGEIFS(C$2:C$270,C$2:C$270, "&lt;&gt;*",abs!$O$3:$O$271,"&gt;="&amp;$G3,abs!$O$3:$O$271,"&lt;="&amp;$H3)</f>
        <v>2.5382862628682782E-2</v>
      </c>
      <c r="L3" s="14">
        <f>AVERAGEIFS(D$2:D$270,D$2:D$270, "&lt;&gt;*",abs!$O$3:$O$271,"&gt;="&amp;$G3,abs!$O$3:$O$271,"&lt;="&amp;$H3)</f>
        <v>0.89335053262604958</v>
      </c>
      <c r="M3" s="14">
        <f>AVERAGEIFS(E$2:E$270,E$2:E$270, "&lt;&gt;*",abs!$O$3:$O$271,"&gt;="&amp;$G3,abs!$O$3:$O$271,"&lt;="&amp;$H3)</f>
        <v>8.1266604745267562E-2</v>
      </c>
      <c r="N3" s="14">
        <f>SUM(K3:M3)</f>
        <v>1</v>
      </c>
    </row>
    <row r="4" spans="1:14" x14ac:dyDescent="0.2">
      <c r="A4">
        <v>3</v>
      </c>
      <c r="B4" s="3">
        <f>abs!O5</f>
        <v>0</v>
      </c>
      <c r="C4" s="14" t="str">
        <f>IF(OR(abs!L5="", abs!$N5=""), "", abs!L5/abs!$N5)</f>
        <v/>
      </c>
      <c r="D4" s="14" t="str">
        <f>IF(OR(abs!M5="", abs!$N5=""), "", abs!M5/abs!$N5)</f>
        <v/>
      </c>
      <c r="E4" s="14" t="str">
        <f>IF(abs!$N5="", "", 1 - C4 - D4)</f>
        <v/>
      </c>
      <c r="G4" s="3">
        <v>21</v>
      </c>
      <c r="H4" s="3">
        <v>30</v>
      </c>
      <c r="I4" s="3" t="str">
        <f t="shared" ref="I4:I5" si="0">G4&amp;"-"&amp;H4&amp;"    "&amp;J4</f>
        <v>21-30    18</v>
      </c>
      <c r="J4" s="3">
        <f>COUNTIFS($C$2:$C$270,"&lt;&gt;*",abs!$O$3:$O$271,"&gt;="&amp;$G4,abs!$O$3:$O$271,"&lt;="&amp;$H4)</f>
        <v>18</v>
      </c>
      <c r="K4" s="14">
        <f>AVERAGEIFS(C$2:C$270,C$2:C$270, "&lt;&gt;*",abs!$O$3:$O$271,"&gt;="&amp;$G4,abs!$O$3:$O$271,"&lt;="&amp;$H4)</f>
        <v>1.5380368726256628E-2</v>
      </c>
      <c r="L4" s="14">
        <f>AVERAGEIFS(D$2:D$270,D$2:D$270, "&lt;&gt;*",abs!$O$3:$O$271,"&gt;="&amp;$G4,abs!$O$3:$O$271,"&lt;="&amp;$H4)</f>
        <v>0.94789038173069051</v>
      </c>
      <c r="M4" s="14">
        <f>AVERAGEIFS(E$2:E$270,E$2:E$270, "&lt;&gt;*",abs!$O$3:$O$271,"&gt;="&amp;$G4,abs!$O$3:$O$271,"&lt;="&amp;$H4)</f>
        <v>3.6729249543052719E-2</v>
      </c>
      <c r="N4" s="14">
        <f>SUM(K4:M4)</f>
        <v>0.99999999999999978</v>
      </c>
    </row>
    <row r="5" spans="1:14" x14ac:dyDescent="0.2">
      <c r="A5">
        <v>4</v>
      </c>
      <c r="B5" s="3">
        <f>abs!O6</f>
        <v>1</v>
      </c>
      <c r="C5" s="14">
        <f>IF(OR(abs!L6="", abs!$N6=""), "", abs!L6/abs!$N6)</f>
        <v>0.12738853503184713</v>
      </c>
      <c r="D5" s="14">
        <f>IF(OR(abs!M6="", abs!$N6=""), "", abs!M6/abs!$N6)</f>
        <v>0.85441310282074612</v>
      </c>
      <c r="E5" s="14">
        <f>IF(abs!$N6="", "", 1 - C5 - D5)</f>
        <v>1.8198362147406777E-2</v>
      </c>
      <c r="G5" s="3">
        <v>31</v>
      </c>
      <c r="H5" s="3">
        <v>40</v>
      </c>
      <c r="I5" s="3" t="str">
        <f t="shared" si="0"/>
        <v>31-40    19</v>
      </c>
      <c r="J5" s="3">
        <f>COUNTIFS($C$2:$C$270,"&lt;&gt;*",abs!$O$3:$O$271,"&gt;="&amp;$G5,abs!$O$3:$O$271,"&lt;="&amp;$H5)</f>
        <v>19</v>
      </c>
      <c r="K5" s="14">
        <f>AVERAGEIFS(C$2:C$270,C$2:C$270, "&lt;&gt;*",abs!$O$3:$O$271,"&gt;="&amp;$G5,abs!$O$3:$O$271,"&lt;="&amp;$H5)</f>
        <v>9.9670765435279814E-3</v>
      </c>
      <c r="L5" s="14">
        <f>AVERAGEIFS(D$2:D$270,D$2:D$270, "&lt;&gt;*",abs!$O$3:$O$271,"&gt;="&amp;$G5,abs!$O$3:$O$271,"&lt;="&amp;$H5)</f>
        <v>0.98190215685912441</v>
      </c>
      <c r="M5" s="14">
        <f>AVERAGEIFS(E$2:E$270,E$2:E$270, "&lt;&gt;*",abs!$O$3:$O$271,"&gt;="&amp;$G5,abs!$O$3:$O$271,"&lt;="&amp;$H5)</f>
        <v>8.1307665973474955E-3</v>
      </c>
      <c r="N5" s="14">
        <f>SUM(K5:M5)</f>
        <v>0.99999999999999989</v>
      </c>
    </row>
    <row r="6" spans="1:14" x14ac:dyDescent="0.2">
      <c r="A6">
        <v>5</v>
      </c>
      <c r="B6" s="3">
        <f>abs!O7</f>
        <v>15</v>
      </c>
      <c r="C6" s="14">
        <f>IF(OR(abs!L7="", abs!$N7=""), "", abs!L7/abs!$N7)</f>
        <v>2.1068360104594695E-2</v>
      </c>
      <c r="D6" s="14">
        <f>IF(OR(abs!M7="", abs!$N7=""), "", abs!M7/abs!$N7)</f>
        <v>0.97228240567799773</v>
      </c>
      <c r="E6" s="14">
        <f>IF(abs!$N7="", "", 1 - C6 - D6)</f>
        <v>6.6492342174075958E-3</v>
      </c>
      <c r="G6" s="3">
        <v>41</v>
      </c>
      <c r="H6" s="3" t="s">
        <v>765</v>
      </c>
      <c r="I6" s="3" t="str">
        <f>G6&amp;"+"&amp;H6&amp;"    "&amp;J6</f>
        <v>41+       12</v>
      </c>
      <c r="J6" s="3">
        <f>COUNTIFS($C$2:$C$270,"&lt;&gt;*",abs!$O$3:$O$271,"&gt;="&amp;$G6)</f>
        <v>12</v>
      </c>
      <c r="K6" s="14">
        <f>AVERAGEIFS(C$2:C$270,C$2:C$270, "&lt;&gt;*",abs!$O$3:$O$271,"&gt;="&amp;$G6)</f>
        <v>7.9756704214243145E-3</v>
      </c>
      <c r="L6" s="14">
        <f>AVERAGEIFS(D$2:D$270,D$2:D$270, "&lt;&gt;*",abs!$O$3:$O$271,"&gt;="&amp;$G6)</f>
        <v>0.95542164495090465</v>
      </c>
      <c r="M6" s="14">
        <f>AVERAGEIFS(E$2:E$270,E$2:E$270, "&lt;&gt;*",abs!$O$3:$O$271,"&gt;="&amp;$G6)</f>
        <v>3.6602684627671127E-2</v>
      </c>
      <c r="N6" s="14">
        <f>SUM(K6:M6)</f>
        <v>1</v>
      </c>
    </row>
    <row r="7" spans="1:14" x14ac:dyDescent="0.2">
      <c r="A7">
        <v>6</v>
      </c>
      <c r="B7" s="3">
        <f>abs!O8</f>
        <v>18</v>
      </c>
      <c r="C7" s="14">
        <f>IF(OR(abs!L8="", abs!$N8=""), "", abs!L8/abs!$N8)</f>
        <v>1.9174821475800054E-2</v>
      </c>
      <c r="D7" s="14">
        <f>IF(OR(abs!M8="", abs!$N8=""), "", abs!M8/abs!$N8)</f>
        <v>0.97335361015604338</v>
      </c>
      <c r="E7" s="14">
        <f>IF(abs!$N8="", "", 1 - C7 - D7)</f>
        <v>7.4715683681565448E-3</v>
      </c>
      <c r="G7" s="3"/>
      <c r="H7" s="3"/>
      <c r="I7" s="3"/>
      <c r="J7" s="3"/>
      <c r="K7" s="14"/>
      <c r="L7" s="14"/>
      <c r="M7" s="14"/>
      <c r="N7" s="14"/>
    </row>
    <row r="8" spans="1:14" x14ac:dyDescent="0.2">
      <c r="A8">
        <v>8</v>
      </c>
      <c r="B8" s="3">
        <f>abs!O9</f>
        <v>1</v>
      </c>
      <c r="C8" s="14">
        <f>IF(OR(abs!L9="", abs!$N9=""), "", abs!L9/abs!$N9)</f>
        <v>0.12289719626168225</v>
      </c>
      <c r="D8" s="14">
        <f>IF(OR(abs!M9="", abs!$N9=""), "", abs!M9/abs!$N9)</f>
        <v>0.85467289719626172</v>
      </c>
      <c r="E8" s="14">
        <f>IF(abs!$N9="", "", 1 - C8 - D8)</f>
        <v>2.2429906542056011E-2</v>
      </c>
      <c r="G8" s="3"/>
      <c r="H8" s="3"/>
      <c r="I8" s="3" t="str">
        <f>"all    "&amp;J8</f>
        <v>all    167</v>
      </c>
      <c r="J8" s="3">
        <f>SUM(J2:J6)</f>
        <v>167</v>
      </c>
      <c r="K8" s="14">
        <f>AVERAGEIFS(C$2:C$270,C$2:C$270, "&lt;&gt;*")</f>
        <v>5.6218079760830923E-2</v>
      </c>
      <c r="L8" s="14">
        <f>AVERAGEIFS(D$2:D$270,D$2:D$270, "&lt;&gt;*")</f>
        <v>0.88562985527438398</v>
      </c>
      <c r="M8" s="14">
        <f>AVERAGEIFS(E$2:E$270,E$2:E$270, "&lt;&gt;*")</f>
        <v>5.8152064964785311E-2</v>
      </c>
      <c r="N8" s="14">
        <f>SUM(K8:M8)</f>
        <v>1.0000000000000002</v>
      </c>
    </row>
    <row r="9" spans="1:14" x14ac:dyDescent="0.2">
      <c r="A9">
        <v>10</v>
      </c>
      <c r="B9" s="3">
        <f>abs!O10</f>
        <v>1</v>
      </c>
      <c r="C9" s="14">
        <f>IF(OR(abs!L10="", abs!$N10=""), "", abs!L10/abs!$N10)</f>
        <v>0.12854442344045369</v>
      </c>
      <c r="D9" s="14">
        <f>IF(OR(abs!M10="", abs!$N10=""), "", abs!M10/abs!$N10)</f>
        <v>0.8516068052930057</v>
      </c>
      <c r="E9" s="14">
        <f>IF(abs!$N10="", "", 1 - C9 - D9)</f>
        <v>1.984877126654061E-2</v>
      </c>
      <c r="G9" s="3"/>
      <c r="H9" s="3"/>
      <c r="I9" s="3"/>
      <c r="J9" s="3"/>
      <c r="K9" s="3"/>
    </row>
    <row r="10" spans="1:14" x14ac:dyDescent="0.2">
      <c r="A10">
        <v>11</v>
      </c>
      <c r="B10" s="3">
        <f>abs!O11</f>
        <v>10</v>
      </c>
      <c r="C10" s="14">
        <f>IF(OR(abs!L11="", abs!$N11=""), "", abs!L11/abs!$N11)</f>
        <v>3.5230190481877352E-2</v>
      </c>
      <c r="D10" s="14">
        <f>IF(OR(abs!M11="", abs!$N11=""), "", abs!M11/abs!$N11)</f>
        <v>0.95587269361676719</v>
      </c>
      <c r="E10" s="14">
        <f>IF(abs!$N11="", "", 1 - C10 - D10)</f>
        <v>8.8971159013554457E-3</v>
      </c>
      <c r="G10" s="3"/>
      <c r="H10" s="3"/>
      <c r="I10" s="3"/>
      <c r="J10" s="3"/>
      <c r="K10" s="3"/>
    </row>
    <row r="11" spans="1:14" x14ac:dyDescent="0.2">
      <c r="A11">
        <v>12</v>
      </c>
      <c r="B11" s="3">
        <f>abs!O12</f>
        <v>0</v>
      </c>
      <c r="C11" s="14" t="str">
        <f>IF(OR(abs!L12="", abs!$N12=""), "", abs!L12/abs!$N12)</f>
        <v/>
      </c>
      <c r="D11" s="14" t="str">
        <f>IF(OR(abs!M12="", abs!$N12=""), "", abs!M12/abs!$N12)</f>
        <v/>
      </c>
      <c r="E11" s="14" t="str">
        <f>IF(abs!$N12="", "", 1 - C11 - D11)</f>
        <v/>
      </c>
      <c r="G11" s="3"/>
      <c r="H11" s="3"/>
      <c r="I11" s="3"/>
      <c r="J11" s="3"/>
      <c r="K11" s="3"/>
    </row>
    <row r="12" spans="1:14" x14ac:dyDescent="0.2">
      <c r="A12">
        <v>13</v>
      </c>
      <c r="B12" s="3">
        <f>abs!O13</f>
        <v>10</v>
      </c>
      <c r="C12" s="14">
        <f>IF(OR(abs!L13="", abs!$N13=""), "", abs!L13/abs!$N13)</f>
        <v>0.31567483366775795</v>
      </c>
      <c r="D12" s="14">
        <f>IF(OR(abs!M13="", abs!$N13=""), "", abs!M13/abs!$N13)</f>
        <v>0.67924279226951101</v>
      </c>
      <c r="E12" s="14">
        <f>IF(abs!$N13="", "", 1 - C12 - D12)</f>
        <v>5.0823740627310432E-3</v>
      </c>
      <c r="G12" s="3"/>
      <c r="H12" s="3"/>
      <c r="I12" s="3"/>
      <c r="J12" s="3"/>
      <c r="K12" s="3"/>
    </row>
    <row r="13" spans="1:14" x14ac:dyDescent="0.2">
      <c r="A13">
        <v>14</v>
      </c>
      <c r="B13" s="3">
        <f>abs!O14</f>
        <v>10</v>
      </c>
      <c r="C13" s="14">
        <f>IF(OR(abs!L14="", abs!$N14=""), "", abs!L14/abs!$N14)</f>
        <v>1.2800442029652822E-2</v>
      </c>
      <c r="D13" s="14">
        <f>IF(OR(abs!M14="", abs!$N14=""), "", abs!M14/abs!$N14)</f>
        <v>0.39989870153789481</v>
      </c>
      <c r="E13" s="14">
        <f>IF(abs!$N14="", "", 1 - C13 - D13)</f>
        <v>0.58730085643245244</v>
      </c>
      <c r="G13" s="3"/>
      <c r="H13" s="3"/>
      <c r="I13" s="3"/>
      <c r="J13" s="3"/>
      <c r="K13" s="3"/>
    </row>
    <row r="14" spans="1:14" x14ac:dyDescent="0.2">
      <c r="A14">
        <v>16</v>
      </c>
      <c r="B14" s="3">
        <f>abs!O15</f>
        <v>0</v>
      </c>
      <c r="C14" s="14" t="str">
        <f>IF(OR(abs!L15="", abs!$N15=""), "", abs!L15/abs!$N15)</f>
        <v/>
      </c>
      <c r="D14" s="14" t="str">
        <f>IF(OR(abs!M15="", abs!$N15=""), "", abs!M15/abs!$N15)</f>
        <v/>
      </c>
      <c r="E14" s="14" t="str">
        <f>IF(abs!$N15="", "", 1 - C14 - D14)</f>
        <v/>
      </c>
      <c r="G14" s="3"/>
      <c r="H14" s="3"/>
      <c r="I14" s="3"/>
      <c r="J14" s="3"/>
      <c r="K14" s="3"/>
    </row>
    <row r="15" spans="1:14" x14ac:dyDescent="0.2">
      <c r="A15">
        <v>17</v>
      </c>
      <c r="B15" s="3">
        <f>abs!O16</f>
        <v>0</v>
      </c>
      <c r="C15" s="14" t="str">
        <f>IF(OR(abs!L16="", abs!$N16=""), "", abs!L16/abs!$N16)</f>
        <v/>
      </c>
      <c r="D15" s="14" t="str">
        <f>IF(OR(abs!M16="", abs!$N16=""), "", abs!M16/abs!$N16)</f>
        <v/>
      </c>
      <c r="E15" s="14" t="str">
        <f>IF(abs!$N16="", "", 1 - C15 - D15)</f>
        <v/>
      </c>
      <c r="G15" s="3"/>
      <c r="H15" s="3"/>
      <c r="I15" s="3"/>
      <c r="J15" s="3"/>
      <c r="K15" s="3"/>
    </row>
    <row r="16" spans="1:14" x14ac:dyDescent="0.2">
      <c r="A16">
        <v>19</v>
      </c>
      <c r="B16" s="3">
        <f>abs!O17</f>
        <v>21</v>
      </c>
      <c r="C16" s="14">
        <f>IF(OR(abs!L17="", abs!$N17=""), "", abs!L17/abs!$N17)</f>
        <v>1.7577129917916785E-2</v>
      </c>
      <c r="D16" s="14">
        <f>IF(OR(abs!M17="", abs!$N17=""), "", abs!M17/abs!$N17)</f>
        <v>0.97693178601754882</v>
      </c>
      <c r="E16" s="14">
        <f>IF(abs!$N17="", "", 1 - C16 - D16)</f>
        <v>5.4910840645343573E-3</v>
      </c>
      <c r="G16" s="3"/>
      <c r="H16" s="3"/>
      <c r="I16" s="3"/>
      <c r="J16" s="3"/>
      <c r="K16" s="3"/>
    </row>
    <row r="17" spans="1:11" x14ac:dyDescent="0.2">
      <c r="A17">
        <v>20</v>
      </c>
      <c r="B17" s="3">
        <f>abs!O18</f>
        <v>14</v>
      </c>
      <c r="C17" s="14">
        <f>IF(OR(abs!L18="", abs!$N18=""), "", abs!L18/abs!$N18)</f>
        <v>2.3371224974550391E-2</v>
      </c>
      <c r="D17" s="14">
        <f>IF(OR(abs!M18="", abs!$N18=""), "", abs!M18/abs!$N18)</f>
        <v>0.96975738038683412</v>
      </c>
      <c r="E17" s="14">
        <f>IF(abs!$N18="", "", 1 - C17 - D17)</f>
        <v>6.8713946386155245E-3</v>
      </c>
      <c r="G17" s="3"/>
      <c r="H17" s="3"/>
      <c r="I17" s="3"/>
      <c r="J17" s="3"/>
      <c r="K17" s="3"/>
    </row>
    <row r="18" spans="1:11" x14ac:dyDescent="0.2">
      <c r="A18">
        <v>21</v>
      </c>
      <c r="B18" s="3">
        <f>abs!O19</f>
        <v>1</v>
      </c>
      <c r="C18" s="14">
        <f>IF(OR(abs!L19="", abs!$N19=""), "", abs!L19/abs!$N19)</f>
        <v>0.1206896551724138</v>
      </c>
      <c r="D18" s="14">
        <f>IF(OR(abs!M19="", abs!$N19=""), "", abs!M19/abs!$N19)</f>
        <v>0.85985853227232534</v>
      </c>
      <c r="E18" s="14">
        <f>IF(abs!$N19="", "", 1 - C18 - D18)</f>
        <v>1.945181255526085E-2</v>
      </c>
      <c r="G18" s="3"/>
      <c r="H18" s="3"/>
      <c r="I18" s="3"/>
      <c r="J18" s="3"/>
      <c r="K18" s="3"/>
    </row>
    <row r="19" spans="1:11" x14ac:dyDescent="0.2">
      <c r="A19">
        <v>22</v>
      </c>
      <c r="B19" s="3">
        <f>abs!O20</f>
        <v>0</v>
      </c>
      <c r="C19" s="14" t="str">
        <f>IF(OR(abs!L20="", abs!$N20=""), "", abs!L20/abs!$N20)</f>
        <v/>
      </c>
      <c r="D19" s="14" t="str">
        <f>IF(OR(abs!M20="", abs!$N20=""), "", abs!M20/abs!$N20)</f>
        <v/>
      </c>
      <c r="E19" s="14" t="str">
        <f>IF(abs!$N20="", "", 1 - C19 - D19)</f>
        <v/>
      </c>
      <c r="G19" s="3"/>
      <c r="H19" s="3"/>
      <c r="I19" s="3"/>
      <c r="J19" s="3"/>
      <c r="K19" s="3"/>
    </row>
    <row r="20" spans="1:11" x14ac:dyDescent="0.2">
      <c r="A20">
        <v>23</v>
      </c>
      <c r="B20" s="3">
        <f>abs!O21</f>
        <v>0</v>
      </c>
      <c r="C20" s="14" t="str">
        <f>IF(OR(abs!L21="", abs!$N21=""), "", abs!L21/abs!$N21)</f>
        <v/>
      </c>
      <c r="D20" s="14" t="str">
        <f>IF(OR(abs!M21="", abs!$N21=""), "", abs!M21/abs!$N21)</f>
        <v/>
      </c>
      <c r="E20" s="14" t="str">
        <f>IF(abs!$N21="", "", 1 - C20 - D20)</f>
        <v/>
      </c>
      <c r="G20" s="3"/>
      <c r="H20" s="3"/>
      <c r="I20" s="3"/>
      <c r="J20" s="3"/>
      <c r="K20" s="3"/>
    </row>
    <row r="21" spans="1:11" x14ac:dyDescent="0.2">
      <c r="A21">
        <v>24</v>
      </c>
      <c r="B21" s="3">
        <f>abs!O22</f>
        <v>24</v>
      </c>
      <c r="C21" s="14">
        <f>IF(OR(abs!L22="", abs!$N22=""), "", abs!L22/abs!$N22)</f>
        <v>1.4965549601165633E-2</v>
      </c>
      <c r="D21" s="14">
        <f>IF(OR(abs!M22="", abs!$N22=""), "", abs!M22/abs!$N22)</f>
        <v>0.98071271577803576</v>
      </c>
      <c r="E21" s="14">
        <f>IF(abs!$N22="", "", 1 - C21 - D21)</f>
        <v>4.3217346207986562E-3</v>
      </c>
      <c r="G21" s="3"/>
      <c r="H21" s="3"/>
      <c r="I21" s="3"/>
      <c r="J21" s="3"/>
      <c r="K21" s="3"/>
    </row>
    <row r="22" spans="1:11" x14ac:dyDescent="0.2">
      <c r="A22">
        <v>25</v>
      </c>
      <c r="B22" s="3">
        <f>abs!O23</f>
        <v>22</v>
      </c>
      <c r="C22" s="14">
        <f>IF(OR(abs!L23="", abs!$N23=""), "", abs!L23/abs!$N23)</f>
        <v>3.202611954142396E-2</v>
      </c>
      <c r="D22" s="14">
        <f>IF(OR(abs!M23="", abs!$N23=""), "", abs!M23/abs!$N23)</f>
        <v>0.9605535561904055</v>
      </c>
      <c r="E22" s="14">
        <f>IF(abs!$N23="", "", 1 - C22 - D22)</f>
        <v>7.4203242681705195E-3</v>
      </c>
      <c r="G22" s="3"/>
      <c r="H22" s="3"/>
      <c r="I22" s="3"/>
      <c r="J22" s="3"/>
      <c r="K22" s="3"/>
    </row>
    <row r="23" spans="1:11" x14ac:dyDescent="0.2">
      <c r="A23">
        <v>26</v>
      </c>
      <c r="B23" s="3">
        <f>abs!O24</f>
        <v>1</v>
      </c>
      <c r="C23" s="14">
        <f>IF(OR(abs!L24="", abs!$N24=""), "", abs!L24/abs!$N24)</f>
        <v>0.1555839727195226</v>
      </c>
      <c r="D23" s="14">
        <f>IF(OR(abs!M24="", abs!$N24=""), "", abs!M24/abs!$N24)</f>
        <v>0.82608695652173914</v>
      </c>
      <c r="E23" s="14">
        <f>IF(abs!$N24="", "", 1 - C23 - D23)</f>
        <v>1.8329070758738242E-2</v>
      </c>
      <c r="G23" s="3"/>
      <c r="H23" s="3"/>
      <c r="I23" s="3"/>
      <c r="J23" s="3"/>
      <c r="K23" s="3"/>
    </row>
    <row r="24" spans="1:11" x14ac:dyDescent="0.2">
      <c r="A24">
        <v>27</v>
      </c>
      <c r="B24" s="3">
        <f>abs!O25</f>
        <v>0</v>
      </c>
      <c r="C24" s="14" t="str">
        <f>IF(OR(abs!L25="", abs!$N25=""), "", abs!L25/abs!$N25)</f>
        <v/>
      </c>
      <c r="D24" s="14" t="str">
        <f>IF(OR(abs!M25="", abs!$N25=""), "", abs!M25/abs!$N25)</f>
        <v/>
      </c>
      <c r="E24" s="14" t="str">
        <f>IF(abs!$N25="", "", 1 - C24 - D24)</f>
        <v/>
      </c>
      <c r="G24" s="3"/>
      <c r="H24" s="3"/>
      <c r="I24" s="3"/>
      <c r="J24" s="3"/>
      <c r="K24" s="3"/>
    </row>
    <row r="25" spans="1:11" x14ac:dyDescent="0.2">
      <c r="A25">
        <v>28</v>
      </c>
      <c r="B25" s="3">
        <f>abs!O26</f>
        <v>25</v>
      </c>
      <c r="C25" s="14">
        <f>IF(OR(abs!L26="", abs!$N26=""), "", abs!L26/abs!$N26)</f>
        <v>1.4463172680186112E-2</v>
      </c>
      <c r="D25" s="14">
        <f>IF(OR(abs!M26="", abs!$N26=""), "", abs!M26/abs!$N26)</f>
        <v>0.97866736897550699</v>
      </c>
      <c r="E25" s="14">
        <f>IF(abs!$N26="", "", 1 - C25 - D25)</f>
        <v>6.8694583443068558E-3</v>
      </c>
      <c r="G25" s="3"/>
      <c r="H25" s="3"/>
      <c r="I25" s="3"/>
      <c r="J25" s="3"/>
      <c r="K25" s="3"/>
    </row>
    <row r="26" spans="1:11" x14ac:dyDescent="0.2">
      <c r="A26">
        <v>29</v>
      </c>
      <c r="B26" s="3">
        <f>abs!O27</f>
        <v>1</v>
      </c>
      <c r="C26" s="14">
        <f>IF(OR(abs!L27="", abs!$N27=""), "", abs!L27/abs!$N27)</f>
        <v>0.11961503208065995</v>
      </c>
      <c r="D26" s="14">
        <f>IF(OR(abs!M27="", abs!$N27=""), "", abs!M27/abs!$N27)</f>
        <v>0.86113657195233728</v>
      </c>
      <c r="E26" s="14">
        <f>IF(abs!$N27="", "", 1 - C26 - D26)</f>
        <v>1.9248395967002785E-2</v>
      </c>
      <c r="G26" s="3"/>
      <c r="H26" s="3"/>
      <c r="I26" s="3"/>
      <c r="J26" s="3"/>
      <c r="K26" s="3"/>
    </row>
    <row r="27" spans="1:11" x14ac:dyDescent="0.2">
      <c r="A27">
        <v>30</v>
      </c>
      <c r="B27" s="3">
        <f>abs!O28</f>
        <v>1</v>
      </c>
      <c r="C27" s="14">
        <f>IF(OR(abs!L28="", abs!$N28=""), "", abs!L28/abs!$N28)</f>
        <v>0.13115399763686492</v>
      </c>
      <c r="D27" s="14">
        <f>IF(OR(abs!M28="", abs!$N28=""), "", abs!M28/abs!$N28)</f>
        <v>0.85112248916896416</v>
      </c>
      <c r="E27" s="14">
        <f>IF(abs!$N28="", "", 1 - C27 - D27)</f>
        <v>1.772351319417087E-2</v>
      </c>
      <c r="G27" s="3"/>
      <c r="H27" s="3"/>
      <c r="I27" s="3"/>
      <c r="J27" s="3"/>
      <c r="K27" s="3"/>
    </row>
    <row r="28" spans="1:11" x14ac:dyDescent="0.2">
      <c r="A28">
        <v>31</v>
      </c>
      <c r="B28" s="3">
        <f>abs!O29</f>
        <v>13</v>
      </c>
      <c r="C28" s="14">
        <f>IF(OR(abs!L29="", abs!$N29=""), "", abs!L29/abs!$N29)</f>
        <v>2.4420845095666981E-2</v>
      </c>
      <c r="D28" s="14">
        <f>IF(OR(abs!M29="", abs!$N29=""), "", abs!M29/abs!$N29)</f>
        <v>0.96365999014204418</v>
      </c>
      <c r="E28" s="14">
        <f>IF(abs!$N29="", "", 1 - C28 - D28)</f>
        <v>1.1919164762288825E-2</v>
      </c>
      <c r="G28" s="3"/>
      <c r="H28" s="3"/>
      <c r="I28" s="3"/>
      <c r="J28" s="3"/>
      <c r="K28" s="3"/>
    </row>
    <row r="29" spans="1:11" x14ac:dyDescent="0.2">
      <c r="A29">
        <v>32</v>
      </c>
      <c r="B29" s="3">
        <f>abs!O30</f>
        <v>0</v>
      </c>
      <c r="C29" s="14" t="str">
        <f>IF(OR(abs!L30="", abs!$N30=""), "", abs!L30/abs!$N30)</f>
        <v/>
      </c>
      <c r="D29" s="14" t="str">
        <f>IF(OR(abs!M30="", abs!$N30=""), "", abs!M30/abs!$N30)</f>
        <v/>
      </c>
      <c r="E29" s="14" t="str">
        <f>IF(abs!$N30="", "", 1 - C29 - D29)</f>
        <v/>
      </c>
      <c r="G29" s="3"/>
      <c r="H29" s="3"/>
      <c r="I29" s="3"/>
      <c r="J29" s="3"/>
      <c r="K29" s="3"/>
    </row>
    <row r="30" spans="1:11" x14ac:dyDescent="0.2">
      <c r="A30">
        <v>33</v>
      </c>
      <c r="B30" s="3">
        <f>abs!O31</f>
        <v>19</v>
      </c>
      <c r="C30" s="14">
        <f>IF(OR(abs!L31="", abs!$N31=""), "", abs!L31/abs!$N31)</f>
        <v>3.7463564671590281E-2</v>
      </c>
      <c r="D30" s="14">
        <f>IF(OR(abs!M31="", abs!$N31=""), "", abs!M31/abs!$N31)</f>
        <v>0.95195007242359753</v>
      </c>
      <c r="E30" s="14">
        <f>IF(abs!$N31="", "", 1 - C30 - D30)</f>
        <v>1.0586362904812185E-2</v>
      </c>
      <c r="G30" s="3"/>
      <c r="H30" s="3"/>
      <c r="I30" s="3"/>
      <c r="J30" s="3"/>
      <c r="K30" s="3"/>
    </row>
    <row r="31" spans="1:11" x14ac:dyDescent="0.2">
      <c r="A31">
        <v>36</v>
      </c>
      <c r="B31" s="3">
        <f>abs!O32</f>
        <v>0</v>
      </c>
      <c r="C31" s="14" t="str">
        <f>IF(OR(abs!L32="", abs!$N32=""), "", abs!L32/abs!$N32)</f>
        <v/>
      </c>
      <c r="D31" s="14" t="str">
        <f>IF(OR(abs!M32="", abs!$N32=""), "", abs!M32/abs!$N32)</f>
        <v/>
      </c>
      <c r="E31" s="14" t="str">
        <f>IF(abs!$N32="", "", 1 - C31 - D31)</f>
        <v/>
      </c>
      <c r="G31" s="3"/>
      <c r="H31" s="3"/>
      <c r="I31" s="3"/>
      <c r="J31" s="3"/>
      <c r="K31" s="3"/>
    </row>
    <row r="32" spans="1:11" x14ac:dyDescent="0.2">
      <c r="A32">
        <v>37</v>
      </c>
      <c r="B32" s="3">
        <f>abs!O33</f>
        <v>0</v>
      </c>
      <c r="C32" s="14" t="str">
        <f>IF(OR(abs!L33="", abs!$N33=""), "", abs!L33/abs!$N33)</f>
        <v/>
      </c>
      <c r="D32" s="14" t="str">
        <f>IF(OR(abs!M33="", abs!$N33=""), "", abs!M33/abs!$N33)</f>
        <v/>
      </c>
      <c r="E32" s="14" t="str">
        <f>IF(abs!$N33="", "", 1 - C32 - D32)</f>
        <v/>
      </c>
      <c r="G32" s="3"/>
      <c r="H32" s="3"/>
      <c r="I32" s="3"/>
      <c r="J32" s="3"/>
      <c r="K32" s="3"/>
    </row>
    <row r="33" spans="1:11" x14ac:dyDescent="0.2">
      <c r="A33">
        <v>38</v>
      </c>
      <c r="B33" s="3">
        <f>abs!O34</f>
        <v>0</v>
      </c>
      <c r="C33" s="14" t="str">
        <f>IF(OR(abs!L34="", abs!$N34=""), "", abs!L34/abs!$N34)</f>
        <v/>
      </c>
      <c r="D33" s="14" t="str">
        <f>IF(OR(abs!M34="", abs!$N34=""), "", abs!M34/abs!$N34)</f>
        <v/>
      </c>
      <c r="E33" s="14" t="str">
        <f>IF(abs!$N34="", "", 1 - C33 - D33)</f>
        <v/>
      </c>
      <c r="G33" s="3"/>
      <c r="H33" s="3"/>
      <c r="I33" s="3"/>
      <c r="J33" s="3"/>
      <c r="K33" s="3"/>
    </row>
    <row r="34" spans="1:11" x14ac:dyDescent="0.2">
      <c r="A34">
        <v>39</v>
      </c>
      <c r="B34" s="3">
        <f>abs!O35</f>
        <v>44</v>
      </c>
      <c r="C34" s="14">
        <f>IF(OR(abs!L35="", abs!$N35=""), "", abs!L35/abs!$N35)</f>
        <v>8.1372618290586219E-3</v>
      </c>
      <c r="D34" s="14">
        <f>IF(OR(abs!M35="", abs!$N35=""), "", abs!M35/abs!$N35)</f>
        <v>0.98128783061306202</v>
      </c>
      <c r="E34" s="14">
        <f>IF(abs!$N35="", "", 1 - C34 - D34)</f>
        <v>1.0574907557879376E-2</v>
      </c>
      <c r="G34" s="3"/>
      <c r="H34" s="3"/>
      <c r="I34" s="3"/>
      <c r="J34" s="3"/>
      <c r="K34" s="3"/>
    </row>
    <row r="35" spans="1:11" x14ac:dyDescent="0.2">
      <c r="A35">
        <v>40</v>
      </c>
      <c r="B35" s="3">
        <f>abs!O36</f>
        <v>81</v>
      </c>
      <c r="C35" s="14">
        <f>IF(OR(abs!L36="", abs!$N36=""), "", abs!L36/abs!$N36)</f>
        <v>4.5207088690914247E-3</v>
      </c>
      <c r="D35" s="14">
        <f>IF(OR(abs!M36="", abs!$N36=""), "", abs!M36/abs!$N36)</f>
        <v>0.99115970581109925</v>
      </c>
      <c r="E35" s="14">
        <f>IF(abs!$N36="", "", 1 - C35 - D35)</f>
        <v>4.3195853198093603E-3</v>
      </c>
      <c r="G35" s="3"/>
      <c r="H35" s="3"/>
      <c r="I35" s="3"/>
      <c r="J35" s="3"/>
      <c r="K35" s="3"/>
    </row>
    <row r="36" spans="1:11" x14ac:dyDescent="0.2">
      <c r="A36">
        <v>41</v>
      </c>
      <c r="B36" s="3">
        <f>abs!O37</f>
        <v>1</v>
      </c>
      <c r="C36" s="14">
        <f>IF(OR(abs!L37="", abs!$N37=""), "", abs!L37/abs!$N37)</f>
        <v>0.10967741935483871</v>
      </c>
      <c r="D36" s="14">
        <f>IF(OR(abs!M37="", abs!$N37=""), "", abs!M37/abs!$N37)</f>
        <v>0.87338709677419357</v>
      </c>
      <c r="E36" s="14">
        <f>IF(abs!$N37="", "", 1 - C36 - D36)</f>
        <v>1.6935483870967771E-2</v>
      </c>
      <c r="G36" s="3"/>
      <c r="H36" s="3"/>
      <c r="I36" s="3"/>
      <c r="J36" s="3"/>
      <c r="K36" s="3"/>
    </row>
    <row r="37" spans="1:11" x14ac:dyDescent="0.2">
      <c r="A37">
        <v>42</v>
      </c>
      <c r="B37" s="3">
        <f>abs!O38</f>
        <v>1</v>
      </c>
      <c r="C37" s="14">
        <f>IF(OR(abs!L38="", abs!$N38=""), "", abs!L38/abs!$N38)</f>
        <v>0.12418866291648636</v>
      </c>
      <c r="D37" s="14">
        <f>IF(OR(abs!M38="", abs!$N38=""), "", abs!M38/abs!$N38)</f>
        <v>0.85547382085677193</v>
      </c>
      <c r="E37" s="14">
        <f>IF(abs!$N38="", "", 1 - C37 - D37)</f>
        <v>2.0337516226741736E-2</v>
      </c>
      <c r="G37" s="3"/>
      <c r="H37" s="3"/>
      <c r="I37" s="3"/>
      <c r="J37" s="3"/>
      <c r="K37" s="3"/>
    </row>
    <row r="38" spans="1:11" x14ac:dyDescent="0.2">
      <c r="A38">
        <v>43</v>
      </c>
      <c r="B38" s="3">
        <f>abs!O39</f>
        <v>0</v>
      </c>
      <c r="C38" s="14" t="str">
        <f>IF(OR(abs!L39="", abs!$N39=""), "", abs!L39/abs!$N39)</f>
        <v/>
      </c>
      <c r="D38" s="14" t="str">
        <f>IF(OR(abs!M39="", abs!$N39=""), "", abs!M39/abs!$N39)</f>
        <v/>
      </c>
      <c r="E38" s="14" t="str">
        <f>IF(abs!$N39="", "", 1 - C38 - D38)</f>
        <v/>
      </c>
      <c r="G38" s="3"/>
      <c r="H38" s="3"/>
      <c r="I38" s="3"/>
      <c r="J38" s="3"/>
      <c r="K38" s="3"/>
    </row>
    <row r="39" spans="1:11" x14ac:dyDescent="0.2">
      <c r="A39">
        <v>44</v>
      </c>
      <c r="B39" s="3">
        <f>abs!O40</f>
        <v>0</v>
      </c>
      <c r="C39" s="14" t="str">
        <f>IF(OR(abs!L40="", abs!$N40=""), "", abs!L40/abs!$N40)</f>
        <v/>
      </c>
      <c r="D39" s="14" t="str">
        <f>IF(OR(abs!M40="", abs!$N40=""), "", abs!M40/abs!$N40)</f>
        <v/>
      </c>
      <c r="E39" s="14" t="str">
        <f>IF(abs!$N40="", "", 1 - C39 - D39)</f>
        <v/>
      </c>
      <c r="G39" s="3"/>
      <c r="H39" s="3"/>
      <c r="I39" s="3"/>
      <c r="J39" s="3"/>
      <c r="K39" s="3"/>
    </row>
    <row r="40" spans="1:11" x14ac:dyDescent="0.2">
      <c r="A40">
        <v>45</v>
      </c>
      <c r="B40" s="3">
        <f>abs!O41</f>
        <v>0</v>
      </c>
      <c r="C40" s="14" t="str">
        <f>IF(OR(abs!L41="", abs!$N41=""), "", abs!L41/abs!$N41)</f>
        <v/>
      </c>
      <c r="D40" s="14" t="str">
        <f>IF(OR(abs!M41="", abs!$N41=""), "", abs!M41/abs!$N41)</f>
        <v/>
      </c>
      <c r="E40" s="14" t="str">
        <f>IF(abs!$N41="", "", 1 - C40 - D40)</f>
        <v/>
      </c>
      <c r="G40" s="3"/>
      <c r="H40" s="3"/>
      <c r="I40" s="3"/>
      <c r="J40" s="3"/>
      <c r="K40" s="3"/>
    </row>
    <row r="41" spans="1:11" x14ac:dyDescent="0.2">
      <c r="A41">
        <v>46</v>
      </c>
      <c r="B41" s="3">
        <f>abs!O42</f>
        <v>0</v>
      </c>
      <c r="C41" s="14" t="str">
        <f>IF(OR(abs!L42="", abs!$N42=""), "", abs!L42/abs!$N42)</f>
        <v/>
      </c>
      <c r="D41" s="14" t="str">
        <f>IF(OR(abs!M42="", abs!$N42=""), "", abs!M42/abs!$N42)</f>
        <v/>
      </c>
      <c r="E41" s="14" t="str">
        <f>IF(abs!$N42="", "", 1 - C41 - D41)</f>
        <v/>
      </c>
      <c r="G41" s="3"/>
      <c r="H41" s="3"/>
      <c r="I41" s="3"/>
      <c r="J41" s="3"/>
      <c r="K41" s="3"/>
    </row>
    <row r="42" spans="1:11" x14ac:dyDescent="0.2">
      <c r="A42">
        <v>47</v>
      </c>
      <c r="B42" s="3">
        <f>abs!O43</f>
        <v>15</v>
      </c>
      <c r="C42" s="14">
        <f>IF(OR(abs!L43="", abs!$N43=""), "", abs!L43/abs!$N43)</f>
        <v>2.0841712676880324E-2</v>
      </c>
      <c r="D42" s="14">
        <f>IF(OR(abs!M43="", abs!$N43=""), "", abs!M43/abs!$N43)</f>
        <v>0.97137006837544337</v>
      </c>
      <c r="E42" s="14">
        <f>IF(abs!$N43="", "", 1 - C42 - D42)</f>
        <v>7.7882189476763397E-3</v>
      </c>
      <c r="G42" s="3"/>
      <c r="H42" s="3"/>
      <c r="I42" s="3"/>
      <c r="J42" s="3"/>
      <c r="K42" s="3"/>
    </row>
    <row r="43" spans="1:11" x14ac:dyDescent="0.2">
      <c r="A43">
        <v>48</v>
      </c>
      <c r="B43" s="3">
        <f>abs!O44</f>
        <v>0</v>
      </c>
      <c r="C43" s="14" t="str">
        <f>IF(OR(abs!L44="", abs!$N44=""), "", abs!L44/abs!$N44)</f>
        <v/>
      </c>
      <c r="D43" s="14" t="str">
        <f>IF(OR(abs!M44="", abs!$N44=""), "", abs!M44/abs!$N44)</f>
        <v/>
      </c>
      <c r="E43" s="14" t="str">
        <f>IF(abs!$N44="", "", 1 - C43 - D43)</f>
        <v/>
      </c>
      <c r="G43" s="3"/>
      <c r="H43" s="3"/>
      <c r="I43" s="3"/>
      <c r="J43" s="3"/>
      <c r="K43" s="3"/>
    </row>
    <row r="44" spans="1:11" x14ac:dyDescent="0.2">
      <c r="A44">
        <v>49</v>
      </c>
      <c r="B44" s="3">
        <f>abs!O45</f>
        <v>0</v>
      </c>
      <c r="C44" s="14" t="str">
        <f>IF(OR(abs!L45="", abs!$N45=""), "", abs!L45/abs!$N45)</f>
        <v/>
      </c>
      <c r="D44" s="14" t="str">
        <f>IF(OR(abs!M45="", abs!$N45=""), "", abs!M45/abs!$N45)</f>
        <v/>
      </c>
      <c r="E44" s="14" t="str">
        <f>IF(abs!$N45="", "", 1 - C44 - D44)</f>
        <v/>
      </c>
      <c r="G44" s="3"/>
      <c r="H44" s="3"/>
      <c r="I44" s="3"/>
      <c r="J44" s="3"/>
      <c r="K44" s="3"/>
    </row>
    <row r="45" spans="1:11" x14ac:dyDescent="0.2">
      <c r="A45">
        <v>50</v>
      </c>
      <c r="B45" s="3">
        <f>abs!O46</f>
        <v>0</v>
      </c>
      <c r="C45" s="14" t="str">
        <f>IF(OR(abs!L46="", abs!$N46=""), "", abs!L46/abs!$N46)</f>
        <v/>
      </c>
      <c r="D45" s="14" t="str">
        <f>IF(OR(abs!M46="", abs!$N46=""), "", abs!M46/abs!$N46)</f>
        <v/>
      </c>
      <c r="E45" s="14" t="str">
        <f>IF(abs!$N46="", "", 1 - C45 - D45)</f>
        <v/>
      </c>
      <c r="G45" s="3"/>
      <c r="H45" s="3"/>
      <c r="I45" s="3"/>
      <c r="J45" s="3"/>
      <c r="K45" s="3"/>
    </row>
    <row r="46" spans="1:11" x14ac:dyDescent="0.2">
      <c r="A46">
        <v>51</v>
      </c>
      <c r="B46" s="3">
        <f>abs!O47</f>
        <v>0</v>
      </c>
      <c r="C46" s="14" t="str">
        <f>IF(OR(abs!L47="", abs!$N47=""), "", abs!L47/abs!$N47)</f>
        <v/>
      </c>
      <c r="D46" s="14" t="str">
        <f>IF(OR(abs!M47="", abs!$N47=""), "", abs!M47/abs!$N47)</f>
        <v/>
      </c>
      <c r="E46" s="14" t="str">
        <f>IF(abs!$N47="", "", 1 - C46 - D46)</f>
        <v/>
      </c>
      <c r="G46" s="3"/>
      <c r="H46" s="3"/>
      <c r="I46" s="3"/>
      <c r="J46" s="3"/>
      <c r="K46" s="3"/>
    </row>
    <row r="47" spans="1:11" x14ac:dyDescent="0.2">
      <c r="A47">
        <v>52</v>
      </c>
      <c r="B47" s="3">
        <f>abs!O48</f>
        <v>20</v>
      </c>
      <c r="C47" s="14">
        <f>IF(OR(abs!L48="", abs!$N48=""), "", abs!L48/abs!$N48)</f>
        <v>2.123136426602296E-2</v>
      </c>
      <c r="D47" s="14">
        <f>IF(OR(abs!M48="", abs!$N48=""), "", abs!M48/abs!$N48)</f>
        <v>0.86199613227085081</v>
      </c>
      <c r="E47" s="14">
        <f>IF(abs!$N48="", "", 1 - C47 - D47)</f>
        <v>0.11677250346312618</v>
      </c>
      <c r="G47" s="3"/>
      <c r="H47" s="3"/>
      <c r="I47" s="3"/>
      <c r="J47" s="3"/>
      <c r="K47" s="3"/>
    </row>
    <row r="48" spans="1:11" x14ac:dyDescent="0.2">
      <c r="A48">
        <v>53</v>
      </c>
      <c r="B48" s="3">
        <f>abs!O49</f>
        <v>1</v>
      </c>
      <c r="C48" s="14">
        <f>IF(OR(abs!L49="", abs!$N49=""), "", abs!L49/abs!$N49)</f>
        <v>0.11279170267934313</v>
      </c>
      <c r="D48" s="14">
        <f>IF(OR(abs!M49="", abs!$N49=""), "", abs!M49/abs!$N49)</f>
        <v>0.86732929991356955</v>
      </c>
      <c r="E48" s="14">
        <f>IF(abs!$N49="", "", 1 - C48 - D48)</f>
        <v>1.9878997407087318E-2</v>
      </c>
      <c r="G48" s="3"/>
      <c r="H48" s="3"/>
      <c r="I48" s="3"/>
      <c r="J48" s="3"/>
      <c r="K48" s="3"/>
    </row>
    <row r="49" spans="1:11" x14ac:dyDescent="0.2">
      <c r="A49">
        <v>54</v>
      </c>
      <c r="B49" s="3">
        <f>abs!O50</f>
        <v>5</v>
      </c>
      <c r="C49" s="14">
        <f>IF(OR(abs!L50="", abs!$N50=""), "", abs!L50/abs!$N50)</f>
        <v>3.440322890640015E-2</v>
      </c>
      <c r="D49" s="14">
        <f>IF(OR(abs!M50="", abs!$N50=""), "", abs!M50/abs!$N50)</f>
        <v>0.46844769043500545</v>
      </c>
      <c r="E49" s="14">
        <f>IF(abs!$N50="", "", 1 - C49 - D49)</f>
        <v>0.49714908065859442</v>
      </c>
      <c r="G49" s="3"/>
      <c r="H49" s="3"/>
      <c r="I49" s="3"/>
      <c r="J49" s="3"/>
      <c r="K49" s="3"/>
    </row>
    <row r="50" spans="1:11" x14ac:dyDescent="0.2">
      <c r="A50">
        <v>55</v>
      </c>
      <c r="B50" s="3">
        <f>abs!O51</f>
        <v>1</v>
      </c>
      <c r="C50" s="14">
        <f>IF(OR(abs!L51="", abs!$N51=""), "", abs!L51/abs!$N51)</f>
        <v>0.11409978308026031</v>
      </c>
      <c r="D50" s="14">
        <f>IF(OR(abs!M51="", abs!$N51=""), "", abs!M51/abs!$N51)</f>
        <v>0.86724511930585679</v>
      </c>
      <c r="E50" s="14">
        <f>IF(abs!$N51="", "", 1 - C50 - D50)</f>
        <v>1.8655097613882843E-2</v>
      </c>
      <c r="G50" s="3"/>
      <c r="H50" s="3"/>
      <c r="I50" s="3"/>
      <c r="J50" s="3"/>
      <c r="K50" s="3"/>
    </row>
    <row r="51" spans="1:11" x14ac:dyDescent="0.2">
      <c r="A51">
        <v>56</v>
      </c>
      <c r="B51" s="3">
        <f>abs!O52</f>
        <v>21</v>
      </c>
      <c r="C51" s="14">
        <f>IF(OR(abs!L52="", abs!$N52=""), "", abs!L52/abs!$N52)</f>
        <v>1.7673824981965486E-2</v>
      </c>
      <c r="D51" s="14">
        <f>IF(OR(abs!M52="", abs!$N52=""), "", abs!M52/abs!$N52)</f>
        <v>0.97208811941623663</v>
      </c>
      <c r="E51" s="14">
        <f>IF(abs!$N52="", "", 1 - C51 - D51)</f>
        <v>1.0238055601797913E-2</v>
      </c>
      <c r="G51" s="3"/>
      <c r="H51" s="3"/>
      <c r="I51" s="3"/>
      <c r="J51" s="3"/>
      <c r="K51" s="3"/>
    </row>
    <row r="52" spans="1:11" x14ac:dyDescent="0.2">
      <c r="A52">
        <v>57</v>
      </c>
      <c r="B52" s="3">
        <f>abs!O53</f>
        <v>12</v>
      </c>
      <c r="C52" s="14">
        <f>IF(OR(abs!L53="", abs!$N53=""), "", abs!L53/abs!$N53)</f>
        <v>2.5989711473943189E-2</v>
      </c>
      <c r="D52" s="14">
        <f>IF(OR(abs!M53="", abs!$N53=""), "", abs!M53/abs!$N53)</f>
        <v>0.96479534779691345</v>
      </c>
      <c r="E52" s="14">
        <f>IF(abs!$N53="", "", 1 - C52 - D52)</f>
        <v>9.2149407291434171E-3</v>
      </c>
      <c r="G52" s="3"/>
      <c r="H52" s="3"/>
      <c r="I52" s="3"/>
      <c r="J52" s="3"/>
      <c r="K52" s="3"/>
    </row>
    <row r="53" spans="1:11" x14ac:dyDescent="0.2">
      <c r="A53">
        <v>58</v>
      </c>
      <c r="B53" s="3">
        <f>abs!O54</f>
        <v>0</v>
      </c>
      <c r="C53" s="14" t="str">
        <f>IF(OR(abs!L54="", abs!$N54=""), "", abs!L54/abs!$N54)</f>
        <v/>
      </c>
      <c r="D53" s="14" t="str">
        <f>IF(OR(abs!M54="", abs!$N54=""), "", abs!M54/abs!$N54)</f>
        <v/>
      </c>
      <c r="E53" s="14" t="str">
        <f>IF(abs!$N54="", "", 1 - C53 - D53)</f>
        <v/>
      </c>
      <c r="G53" s="3"/>
      <c r="H53" s="3"/>
      <c r="I53" s="3"/>
      <c r="J53" s="3"/>
      <c r="K53" s="3"/>
    </row>
    <row r="54" spans="1:11" x14ac:dyDescent="0.2">
      <c r="A54">
        <v>59</v>
      </c>
      <c r="B54" s="3">
        <f>abs!O55</f>
        <v>7</v>
      </c>
      <c r="C54" s="14">
        <f>IF(OR(abs!L55="", abs!$N55=""), "", abs!L55/abs!$N55)</f>
        <v>6.3281155199611694E-2</v>
      </c>
      <c r="D54" s="14">
        <f>IF(OR(abs!M55="", abs!$N55=""), "", abs!M55/abs!$N55)</f>
        <v>0.9197002790923432</v>
      </c>
      <c r="E54" s="14">
        <f>IF(abs!$N55="", "", 1 - C54 - D54)</f>
        <v>1.7018565708045053E-2</v>
      </c>
      <c r="G54" s="3"/>
      <c r="H54" s="3"/>
      <c r="I54" s="3"/>
      <c r="J54" s="3"/>
      <c r="K54" s="3"/>
    </row>
    <row r="55" spans="1:11" x14ac:dyDescent="0.2">
      <c r="A55">
        <v>60</v>
      </c>
      <c r="B55" s="3">
        <f>abs!O56</f>
        <v>15</v>
      </c>
      <c r="C55" s="14">
        <f>IF(OR(abs!L56="", abs!$N56=""), "", abs!L56/abs!$N56)</f>
        <v>3.1486351260152194E-2</v>
      </c>
      <c r="D55" s="14">
        <f>IF(OR(abs!M56="", abs!$N56=""), "", abs!M56/abs!$N56)</f>
        <v>0.96169509669311859</v>
      </c>
      <c r="E55" s="14">
        <f>IF(abs!$N56="", "", 1 - C55 - D55)</f>
        <v>6.8185520467292093E-3</v>
      </c>
      <c r="G55" s="3"/>
      <c r="H55" s="3"/>
      <c r="I55" s="3"/>
      <c r="J55" s="3"/>
      <c r="K55" s="3"/>
    </row>
    <row r="56" spans="1:11" x14ac:dyDescent="0.2">
      <c r="A56">
        <v>61</v>
      </c>
      <c r="B56" s="3">
        <f>abs!O57</f>
        <v>48</v>
      </c>
      <c r="C56" s="14">
        <f>IF(OR(abs!L57="", abs!$N57=""), "", abs!L57/abs!$N57)</f>
        <v>8.0807217067852405E-3</v>
      </c>
      <c r="D56" s="14">
        <f>IF(OR(abs!M57="", abs!$N57=""), "", abs!M57/abs!$N57)</f>
        <v>0.98469365941254439</v>
      </c>
      <c r="E56" s="14">
        <f>IF(abs!$N57="", "", 1 - C56 - D56)</f>
        <v>7.2256188806704147E-3</v>
      </c>
      <c r="G56" s="3"/>
      <c r="H56" s="3"/>
      <c r="I56" s="3"/>
      <c r="J56" s="3"/>
      <c r="K56" s="3"/>
    </row>
    <row r="57" spans="1:11" x14ac:dyDescent="0.2">
      <c r="A57">
        <v>62</v>
      </c>
      <c r="B57" s="3">
        <f>abs!O58</f>
        <v>45</v>
      </c>
      <c r="C57" s="14">
        <f>IF(OR(abs!L58="", abs!$N58=""), "", abs!L58/abs!$N58)</f>
        <v>1.6101263629768388E-2</v>
      </c>
      <c r="D57" s="14">
        <f>IF(OR(abs!M58="", abs!$N58=""), "", abs!M58/abs!$N58)</f>
        <v>0.97769428172338746</v>
      </c>
      <c r="E57" s="14">
        <f>IF(abs!$N58="", "", 1 - C57 - D57)</f>
        <v>6.2044546468441597E-3</v>
      </c>
      <c r="G57" s="3"/>
      <c r="H57" s="3"/>
      <c r="I57" s="3"/>
      <c r="J57" s="3"/>
      <c r="K57" s="3"/>
    </row>
    <row r="58" spans="1:11" x14ac:dyDescent="0.2">
      <c r="A58">
        <v>63</v>
      </c>
      <c r="B58" s="3">
        <f>abs!O59</f>
        <v>21</v>
      </c>
      <c r="C58" s="14">
        <f>IF(OR(abs!L59="", abs!$N59=""), "", abs!L59/abs!$N59)</f>
        <v>2.0092853337392497E-2</v>
      </c>
      <c r="D58" s="14">
        <f>IF(OR(abs!M59="", abs!$N59=""), "", abs!M59/abs!$N59)</f>
        <v>0.97328563817642133</v>
      </c>
      <c r="E58" s="14">
        <f>IF(abs!$N59="", "", 1 - C58 - D58)</f>
        <v>6.6215084861861451E-3</v>
      </c>
      <c r="G58" s="3"/>
      <c r="H58" s="3"/>
      <c r="I58" s="3"/>
      <c r="J58" s="3"/>
      <c r="K58" s="3"/>
    </row>
    <row r="59" spans="1:11" x14ac:dyDescent="0.2">
      <c r="A59">
        <v>64</v>
      </c>
      <c r="B59" s="3">
        <f>abs!O60</f>
        <v>0</v>
      </c>
      <c r="C59" s="14" t="str">
        <f>IF(OR(abs!L60="", abs!$N60=""), "", abs!L60/abs!$N60)</f>
        <v/>
      </c>
      <c r="D59" s="14" t="str">
        <f>IF(OR(abs!M60="", abs!$N60=""), "", abs!M60/abs!$N60)</f>
        <v/>
      </c>
      <c r="E59" s="14" t="str">
        <f>IF(abs!$N60="", "", 1 - C59 - D59)</f>
        <v/>
      </c>
      <c r="G59" s="3"/>
      <c r="H59" s="3"/>
      <c r="I59" s="3"/>
      <c r="J59" s="3"/>
      <c r="K59" s="3"/>
    </row>
    <row r="60" spans="1:11" x14ac:dyDescent="0.2">
      <c r="A60">
        <v>65</v>
      </c>
      <c r="B60" s="3">
        <f>abs!O61</f>
        <v>8</v>
      </c>
      <c r="C60" s="14">
        <f>IF(OR(abs!L61="", abs!$N61=""), "", abs!L61/abs!$N61)</f>
        <v>4.1867443806446025E-2</v>
      </c>
      <c r="D60" s="14">
        <f>IF(OR(abs!M61="", abs!$N61=""), "", abs!M61/abs!$N61)</f>
        <v>0.94067576535764785</v>
      </c>
      <c r="E60" s="14">
        <f>IF(abs!$N61="", "", 1 - C60 - D60)</f>
        <v>1.7456790835906122E-2</v>
      </c>
      <c r="G60" s="3"/>
      <c r="H60" s="3"/>
      <c r="I60" s="3"/>
      <c r="J60" s="3"/>
      <c r="K60" s="3"/>
    </row>
    <row r="61" spans="1:11" x14ac:dyDescent="0.2">
      <c r="A61">
        <v>66</v>
      </c>
      <c r="B61" s="3">
        <f>abs!O62</f>
        <v>0</v>
      </c>
      <c r="C61" s="14" t="str">
        <f>IF(OR(abs!L62="", abs!$N62=""), "", abs!L62/abs!$N62)</f>
        <v/>
      </c>
      <c r="D61" s="14" t="str">
        <f>IF(OR(abs!M62="", abs!$N62=""), "", abs!M62/abs!$N62)</f>
        <v/>
      </c>
      <c r="E61" s="14" t="str">
        <f>IF(abs!$N62="", "", 1 - C61 - D61)</f>
        <v/>
      </c>
      <c r="G61" s="3"/>
      <c r="H61" s="3"/>
      <c r="I61" s="3"/>
      <c r="J61" s="3"/>
      <c r="K61" s="3"/>
    </row>
    <row r="62" spans="1:11" x14ac:dyDescent="0.2">
      <c r="A62">
        <v>67</v>
      </c>
      <c r="B62" s="3">
        <f>abs!O63</f>
        <v>0</v>
      </c>
      <c r="C62" s="14" t="str">
        <f>IF(OR(abs!L63="", abs!$N63=""), "", abs!L63/abs!$N63)</f>
        <v/>
      </c>
      <c r="D62" s="14" t="str">
        <f>IF(OR(abs!M63="", abs!$N63=""), "", abs!M63/abs!$N63)</f>
        <v/>
      </c>
      <c r="E62" s="14" t="str">
        <f>IF(abs!$N63="", "", 1 - C62 - D62)</f>
        <v/>
      </c>
      <c r="G62" s="3"/>
      <c r="H62" s="3"/>
      <c r="I62" s="3"/>
      <c r="J62" s="3"/>
      <c r="K62" s="3"/>
    </row>
    <row r="63" spans="1:11" x14ac:dyDescent="0.2">
      <c r="A63">
        <v>68</v>
      </c>
      <c r="B63" s="3">
        <f>abs!O64</f>
        <v>10</v>
      </c>
      <c r="C63" s="14">
        <f>IF(OR(abs!L64="", abs!$N64=""), "", abs!L64/abs!$N64)</f>
        <v>8.2081845996940336E-2</v>
      </c>
      <c r="D63" s="14">
        <f>IF(OR(abs!M64="", abs!$N64=""), "", abs!M64/abs!$N64)</f>
        <v>0.86528556858745542</v>
      </c>
      <c r="E63" s="14">
        <f>IF(abs!$N64="", "", 1 - C63 - D63)</f>
        <v>5.2632585415604227E-2</v>
      </c>
      <c r="G63" s="3"/>
      <c r="H63" s="3"/>
      <c r="I63" s="3"/>
      <c r="J63" s="3"/>
      <c r="K63" s="3"/>
    </row>
    <row r="64" spans="1:11" x14ac:dyDescent="0.2">
      <c r="A64">
        <v>69</v>
      </c>
      <c r="B64" s="3">
        <f>abs!O65</f>
        <v>0</v>
      </c>
      <c r="C64" s="14" t="str">
        <f>IF(OR(abs!L65="", abs!$N65=""), "", abs!L65/abs!$N65)</f>
        <v/>
      </c>
      <c r="D64" s="14" t="str">
        <f>IF(OR(abs!M65="", abs!$N65=""), "", abs!M65/abs!$N65)</f>
        <v/>
      </c>
      <c r="E64" s="14" t="str">
        <f>IF(abs!$N65="", "", 1 - C64 - D64)</f>
        <v/>
      </c>
      <c r="G64" s="3"/>
      <c r="H64" s="3"/>
      <c r="I64" s="3"/>
      <c r="J64" s="3"/>
      <c r="K64" s="3"/>
    </row>
    <row r="65" spans="1:11" x14ac:dyDescent="0.2">
      <c r="A65">
        <v>71</v>
      </c>
      <c r="B65" s="3">
        <f>abs!O66</f>
        <v>1</v>
      </c>
      <c r="C65" s="14">
        <f>IF(OR(abs!L66="", abs!$N66=""), "", abs!L66/abs!$N66)</f>
        <v>0.12529002320185614</v>
      </c>
      <c r="D65" s="14">
        <f>IF(OR(abs!M66="", abs!$N66=""), "", abs!M66/abs!$N66)</f>
        <v>0.85568445475638055</v>
      </c>
      <c r="E65" s="14">
        <f>IF(abs!$N66="", "", 1 - C65 - D65)</f>
        <v>1.9025522041763332E-2</v>
      </c>
      <c r="G65" s="3"/>
      <c r="H65" s="3"/>
      <c r="I65" s="3"/>
      <c r="J65" s="3"/>
      <c r="K65" s="3"/>
    </row>
    <row r="66" spans="1:11" x14ac:dyDescent="0.2">
      <c r="A66">
        <v>72</v>
      </c>
      <c r="B66" s="3">
        <f>abs!O67</f>
        <v>1</v>
      </c>
      <c r="C66" s="14">
        <f>IF(OR(abs!L67="", abs!$N67=""), "", abs!L67/abs!$N67)</f>
        <v>0.12089971883786317</v>
      </c>
      <c r="D66" s="14">
        <f>IF(OR(abs!M67="", abs!$N67=""), "", abs!M67/abs!$N67)</f>
        <v>0.85848172446110593</v>
      </c>
      <c r="E66" s="14">
        <f>IF(abs!$N67="", "", 1 - C66 - D66)</f>
        <v>2.0618556701030855E-2</v>
      </c>
      <c r="G66" s="3"/>
      <c r="H66" s="3"/>
      <c r="I66" s="3"/>
      <c r="J66" s="3"/>
      <c r="K66" s="3"/>
    </row>
    <row r="67" spans="1:11" x14ac:dyDescent="0.2">
      <c r="A67">
        <v>73</v>
      </c>
      <c r="B67" s="3">
        <f>abs!O68</f>
        <v>8</v>
      </c>
      <c r="C67" s="14">
        <f>IF(OR(abs!L68="", abs!$N68=""), "", abs!L68/abs!$N68)</f>
        <v>4.2204341885532105E-2</v>
      </c>
      <c r="D67" s="14">
        <f>IF(OR(abs!M68="", abs!$N68=""), "", abs!M68/abs!$N68)</f>
        <v>0.9442841961439199</v>
      </c>
      <c r="E67" s="14">
        <f>IF(abs!$N68="", "", 1 - C67 - D67)</f>
        <v>1.3511461970547978E-2</v>
      </c>
      <c r="G67" s="3"/>
      <c r="H67" s="3"/>
      <c r="I67" s="3"/>
      <c r="J67" s="3"/>
      <c r="K67" s="3"/>
    </row>
    <row r="68" spans="1:11" x14ac:dyDescent="0.2">
      <c r="A68">
        <v>74</v>
      </c>
      <c r="B68" s="3">
        <f>abs!O69</f>
        <v>0</v>
      </c>
      <c r="C68" s="14" t="str">
        <f>IF(OR(abs!L69="", abs!$N69=""), "", abs!L69/abs!$N69)</f>
        <v/>
      </c>
      <c r="D68" s="14" t="str">
        <f>IF(OR(abs!M69="", abs!$N69=""), "", abs!M69/abs!$N69)</f>
        <v/>
      </c>
      <c r="E68" s="14" t="str">
        <f>IF(abs!$N69="", "", 1 - C68 - D68)</f>
        <v/>
      </c>
      <c r="G68" s="3"/>
      <c r="H68" s="3"/>
      <c r="I68" s="3"/>
      <c r="J68" s="3"/>
      <c r="K68" s="3"/>
    </row>
    <row r="69" spans="1:11" x14ac:dyDescent="0.2">
      <c r="A69">
        <v>75</v>
      </c>
      <c r="B69" s="3">
        <f>abs!O70</f>
        <v>31</v>
      </c>
      <c r="C69" s="14">
        <f>IF(OR(abs!L70="", abs!$N70=""), "", abs!L70/abs!$N70)</f>
        <v>1.5107850842721159E-2</v>
      </c>
      <c r="D69" s="14">
        <f>IF(OR(abs!M70="", abs!$N70=""), "", abs!M70/abs!$N70)</f>
        <v>0.97890140599074316</v>
      </c>
      <c r="E69" s="14">
        <f>IF(abs!$N70="", "", 1 - C69 - D69)</f>
        <v>5.9907431665356947E-3</v>
      </c>
      <c r="G69" s="3"/>
      <c r="H69" s="3"/>
      <c r="I69" s="3"/>
      <c r="J69" s="3"/>
      <c r="K69" s="3"/>
    </row>
    <row r="70" spans="1:11" x14ac:dyDescent="0.2">
      <c r="A70">
        <v>77</v>
      </c>
      <c r="B70" s="3">
        <f>abs!O71</f>
        <v>22</v>
      </c>
      <c r="C70" s="14">
        <f>IF(OR(abs!L71="", abs!$N71=""), "", abs!L71/abs!$N71)</f>
        <v>1.6550681575312119E-2</v>
      </c>
      <c r="D70" s="14">
        <f>IF(OR(abs!M71="", abs!$N71=""), "", abs!M71/abs!$N71)</f>
        <v>0.97813224906820961</v>
      </c>
      <c r="E70" s="14">
        <f>IF(abs!$N71="", "", 1 - C70 - D70)</f>
        <v>5.3170693564782434E-3</v>
      </c>
      <c r="G70" s="3"/>
      <c r="H70" s="3"/>
      <c r="I70" s="3"/>
      <c r="J70" s="3"/>
      <c r="K70" s="3"/>
    </row>
    <row r="71" spans="1:11" x14ac:dyDescent="0.2">
      <c r="A71">
        <v>79</v>
      </c>
      <c r="B71" s="3">
        <f>abs!O72</f>
        <v>29</v>
      </c>
      <c r="C71" s="14">
        <f>IF(OR(abs!L72="", abs!$N72=""), "", abs!L72/abs!$N72)</f>
        <v>1.3207026579600847E-2</v>
      </c>
      <c r="D71" s="14">
        <f>IF(OR(abs!M72="", abs!$N72=""), "", abs!M72/abs!$N72)</f>
        <v>0.97229835372022444</v>
      </c>
      <c r="E71" s="14">
        <f>IF(abs!$N72="", "", 1 - C71 - D71)</f>
        <v>1.4494619700174738E-2</v>
      </c>
      <c r="G71" s="3"/>
      <c r="H71" s="3"/>
      <c r="I71" s="3"/>
      <c r="J71" s="3"/>
      <c r="K71" s="3"/>
    </row>
    <row r="72" spans="1:11" x14ac:dyDescent="0.2">
      <c r="A72">
        <v>80</v>
      </c>
      <c r="B72" s="3">
        <f>abs!O73</f>
        <v>15</v>
      </c>
      <c r="C72" s="14">
        <f>IF(OR(abs!L73="", abs!$N73=""), "", abs!L73/abs!$N73)</f>
        <v>2.4318092835080699E-2</v>
      </c>
      <c r="D72" s="14">
        <f>IF(OR(abs!M73="", abs!$N73=""), "", abs!M73/abs!$N73)</f>
        <v>0.96872145125505715</v>
      </c>
      <c r="E72" s="14">
        <f>IF(abs!$N73="", "", 1 - C72 - D72)</f>
        <v>6.9604559098621621E-3</v>
      </c>
      <c r="G72" s="3"/>
      <c r="H72" s="3"/>
      <c r="I72" s="3"/>
      <c r="J72" s="3"/>
      <c r="K72" s="3"/>
    </row>
    <row r="73" spans="1:11" x14ac:dyDescent="0.2">
      <c r="A73">
        <v>81</v>
      </c>
      <c r="B73" s="3">
        <f>abs!O74</f>
        <v>0</v>
      </c>
      <c r="C73" s="14" t="str">
        <f>IF(OR(abs!L74="", abs!$N74=""), "", abs!L74/abs!$N74)</f>
        <v/>
      </c>
      <c r="D73" s="14" t="str">
        <f>IF(OR(abs!M74="", abs!$N74=""), "", abs!M74/abs!$N74)</f>
        <v/>
      </c>
      <c r="E73" s="14" t="str">
        <f>IF(abs!$N74="", "", 1 - C73 - D73)</f>
        <v/>
      </c>
      <c r="G73" s="3"/>
      <c r="H73" s="3"/>
      <c r="I73" s="3"/>
      <c r="J73" s="3"/>
      <c r="K73" s="3"/>
    </row>
    <row r="74" spans="1:11" x14ac:dyDescent="0.2">
      <c r="A74">
        <v>82</v>
      </c>
      <c r="B74" s="3">
        <f>abs!O75</f>
        <v>17</v>
      </c>
      <c r="C74" s="14">
        <f>IF(OR(abs!L75="", abs!$N75=""), "", abs!L75/abs!$N75)</f>
        <v>1.9490578953056885E-2</v>
      </c>
      <c r="D74" s="14">
        <f>IF(OR(abs!M75="", abs!$N75=""), "", abs!M75/abs!$N75)</f>
        <v>0.96944914796267612</v>
      </c>
      <c r="E74" s="14">
        <f>IF(abs!$N75="", "", 1 - C74 - D74)</f>
        <v>1.1060273084267047E-2</v>
      </c>
      <c r="G74" s="3"/>
      <c r="H74" s="3"/>
      <c r="I74" s="3"/>
      <c r="J74" s="3"/>
      <c r="K74" s="3"/>
    </row>
    <row r="75" spans="1:11" x14ac:dyDescent="0.2">
      <c r="A75">
        <v>83</v>
      </c>
      <c r="B75" s="3">
        <f>abs!O76</f>
        <v>17</v>
      </c>
      <c r="C75" s="14">
        <f>IF(OR(abs!L76="", abs!$N76=""), "", abs!L76/abs!$N76)</f>
        <v>1.9656622284512964E-2</v>
      </c>
      <c r="D75" s="14">
        <f>IF(OR(abs!M76="", abs!$N76=""), "", abs!M76/abs!$N76)</f>
        <v>0.96878065872459707</v>
      </c>
      <c r="E75" s="14">
        <f>IF(abs!$N76="", "", 1 - C75 - D75)</f>
        <v>1.1562718990890009E-2</v>
      </c>
      <c r="G75" s="3"/>
      <c r="H75" s="3"/>
      <c r="I75" s="3"/>
      <c r="J75" s="3"/>
      <c r="K75" s="3"/>
    </row>
    <row r="76" spans="1:11" x14ac:dyDescent="0.2">
      <c r="A76">
        <v>85</v>
      </c>
      <c r="B76" s="3">
        <f>abs!O77</f>
        <v>0</v>
      </c>
      <c r="C76" s="14" t="str">
        <f>IF(OR(abs!L77="", abs!$N77=""), "", abs!L77/abs!$N77)</f>
        <v/>
      </c>
      <c r="D76" s="14" t="str">
        <f>IF(OR(abs!M77="", abs!$N77=""), "", abs!M77/abs!$N77)</f>
        <v/>
      </c>
      <c r="E76" s="14" t="str">
        <f>IF(abs!$N77="", "", 1 - C76 - D76)</f>
        <v/>
      </c>
      <c r="G76" s="3"/>
      <c r="H76" s="3"/>
      <c r="I76" s="3"/>
      <c r="J76" s="3"/>
      <c r="K76" s="3"/>
    </row>
    <row r="77" spans="1:11" x14ac:dyDescent="0.2">
      <c r="A77">
        <v>86</v>
      </c>
      <c r="B77" s="3">
        <f>abs!O78</f>
        <v>1</v>
      </c>
      <c r="C77" s="14">
        <f>IF(OR(abs!L78="", abs!$N78=""), "", abs!L78/abs!$N78)</f>
        <v>0.1197215777262181</v>
      </c>
      <c r="D77" s="14">
        <f>IF(OR(abs!M78="", abs!$N78=""), "", abs!M78/abs!$N78)</f>
        <v>0.8580046403712297</v>
      </c>
      <c r="E77" s="14">
        <f>IF(abs!$N78="", "", 1 - C77 - D77)</f>
        <v>2.2273781902552248E-2</v>
      </c>
      <c r="G77" s="3"/>
      <c r="H77" s="3"/>
      <c r="I77" s="3"/>
      <c r="J77" s="3"/>
      <c r="K77" s="3"/>
    </row>
    <row r="78" spans="1:11" x14ac:dyDescent="0.2">
      <c r="A78">
        <v>87</v>
      </c>
      <c r="B78" s="3">
        <f>abs!O79</f>
        <v>35</v>
      </c>
      <c r="C78" s="14">
        <f>IF(OR(abs!L79="", abs!$N79=""), "", abs!L79/abs!$N79)</f>
        <v>1.2362030905077263E-2</v>
      </c>
      <c r="D78" s="14">
        <f>IF(OR(abs!M79="", abs!$N79=""), "", abs!M79/abs!$N79)</f>
        <v>0.98386822890134151</v>
      </c>
      <c r="E78" s="14">
        <f>IF(abs!$N79="", "", 1 - C78 - D78)</f>
        <v>3.769740193581228E-3</v>
      </c>
      <c r="G78" s="3"/>
      <c r="H78" s="3"/>
      <c r="I78" s="3"/>
      <c r="J78" s="3"/>
      <c r="K78" s="3"/>
    </row>
    <row r="79" spans="1:11" x14ac:dyDescent="0.2">
      <c r="A79">
        <v>88</v>
      </c>
      <c r="B79" s="3">
        <f>abs!O80</f>
        <v>0</v>
      </c>
      <c r="C79" s="14" t="str">
        <f>IF(OR(abs!L80="", abs!$N80=""), "", abs!L80/abs!$N80)</f>
        <v/>
      </c>
      <c r="D79" s="14" t="str">
        <f>IF(OR(abs!M80="", abs!$N80=""), "", abs!M80/abs!$N80)</f>
        <v/>
      </c>
      <c r="E79" s="14" t="str">
        <f>IF(abs!$N80="", "", 1 - C79 - D79)</f>
        <v/>
      </c>
      <c r="G79" s="3"/>
      <c r="H79" s="3"/>
      <c r="I79" s="3"/>
      <c r="J79" s="3"/>
      <c r="K79" s="3"/>
    </row>
    <row r="80" spans="1:11" x14ac:dyDescent="0.2">
      <c r="A80">
        <v>89</v>
      </c>
      <c r="B80" s="3">
        <f>abs!O81</f>
        <v>51</v>
      </c>
      <c r="C80" s="14">
        <f>IF(OR(abs!L81="", abs!$N81=""), "", abs!L81/abs!$N81)</f>
        <v>6.814054924277879E-3</v>
      </c>
      <c r="D80" s="14">
        <f>IF(OR(abs!M81="", abs!$N81=""), "", abs!M81/abs!$N81)</f>
        <v>0.98549205338924351</v>
      </c>
      <c r="E80" s="14">
        <f>IF(abs!$N81="", "", 1 - C80 - D80)</f>
        <v>7.6938916864786044E-3</v>
      </c>
      <c r="G80" s="3"/>
      <c r="H80" s="3"/>
      <c r="I80" s="3"/>
      <c r="J80" s="3"/>
      <c r="K80" s="3"/>
    </row>
    <row r="81" spans="1:11" x14ac:dyDescent="0.2">
      <c r="A81">
        <v>90</v>
      </c>
      <c r="B81" s="3">
        <f>abs!O82</f>
        <v>0</v>
      </c>
      <c r="C81" s="14" t="str">
        <f>IF(OR(abs!L82="", abs!$N82=""), "", abs!L82/abs!$N82)</f>
        <v/>
      </c>
      <c r="D81" s="14" t="str">
        <f>IF(OR(abs!M82="", abs!$N82=""), "", abs!M82/abs!$N82)</f>
        <v/>
      </c>
      <c r="E81" s="14" t="str">
        <f>IF(abs!$N82="", "", 1 - C81 - D81)</f>
        <v/>
      </c>
      <c r="G81" s="3"/>
      <c r="H81" s="3"/>
      <c r="I81" s="3"/>
      <c r="J81" s="3"/>
      <c r="K81" s="3"/>
    </row>
    <row r="82" spans="1:11" x14ac:dyDescent="0.2">
      <c r="A82">
        <v>91</v>
      </c>
      <c r="B82" s="3">
        <f>abs!O83</f>
        <v>0</v>
      </c>
      <c r="C82" s="14" t="str">
        <f>IF(OR(abs!L83="", abs!$N83=""), "", abs!L83/abs!$N83)</f>
        <v/>
      </c>
      <c r="D82" s="14" t="str">
        <f>IF(OR(abs!M83="", abs!$N83=""), "", abs!M83/abs!$N83)</f>
        <v/>
      </c>
      <c r="E82" s="14" t="str">
        <f>IF(abs!$N83="", "", 1 - C82 - D82)</f>
        <v/>
      </c>
      <c r="G82" s="3"/>
      <c r="H82" s="3"/>
      <c r="I82" s="3"/>
      <c r="J82" s="3"/>
      <c r="K82" s="3"/>
    </row>
    <row r="83" spans="1:11" x14ac:dyDescent="0.2">
      <c r="A83">
        <v>92</v>
      </c>
      <c r="B83" s="3">
        <f>abs!O84</f>
        <v>0</v>
      </c>
      <c r="C83" s="14" t="str">
        <f>IF(OR(abs!L84="", abs!$N84=""), "", abs!L84/abs!$N84)</f>
        <v/>
      </c>
      <c r="D83" s="14" t="str">
        <f>IF(OR(abs!M84="", abs!$N84=""), "", abs!M84/abs!$N84)</f>
        <v/>
      </c>
      <c r="E83" s="14" t="str">
        <f>IF(abs!$N84="", "", 1 - C83 - D83)</f>
        <v/>
      </c>
      <c r="G83" s="3"/>
      <c r="H83" s="3"/>
      <c r="I83" s="3"/>
      <c r="J83" s="3"/>
      <c r="K83" s="3"/>
    </row>
    <row r="84" spans="1:11" x14ac:dyDescent="0.2">
      <c r="A84">
        <v>93</v>
      </c>
      <c r="B84" s="3">
        <f>abs!O85</f>
        <v>0</v>
      </c>
      <c r="C84" s="14" t="str">
        <f>IF(OR(abs!L85="", abs!$N85=""), "", abs!L85/abs!$N85)</f>
        <v/>
      </c>
      <c r="D84" s="14" t="str">
        <f>IF(OR(abs!M85="", abs!$N85=""), "", abs!M85/abs!$N85)</f>
        <v/>
      </c>
      <c r="E84" s="14" t="str">
        <f>IF(abs!$N85="", "", 1 - C84 - D84)</f>
        <v/>
      </c>
      <c r="G84" s="3"/>
      <c r="H84" s="3"/>
      <c r="I84" s="3"/>
      <c r="J84" s="3"/>
      <c r="K84" s="3"/>
    </row>
    <row r="85" spans="1:11" x14ac:dyDescent="0.2">
      <c r="A85">
        <v>94</v>
      </c>
      <c r="B85" s="3">
        <f>abs!O86</f>
        <v>44</v>
      </c>
      <c r="C85" s="14">
        <f>IF(OR(abs!L86="", abs!$N86=""), "", abs!L86/abs!$N86)</f>
        <v>7.1398527865404833E-3</v>
      </c>
      <c r="D85" s="14">
        <f>IF(OR(abs!M86="", abs!$N86=""), "", abs!M86/abs!$N86)</f>
        <v>0.84445846477392217</v>
      </c>
      <c r="E85" s="14">
        <f>IF(abs!$N86="", "", 1 - C85 - D85)</f>
        <v>0.14840168243953733</v>
      </c>
      <c r="G85" s="3"/>
      <c r="H85" s="3"/>
      <c r="I85" s="3"/>
      <c r="J85" s="3"/>
      <c r="K85" s="3"/>
    </row>
    <row r="86" spans="1:11" x14ac:dyDescent="0.2">
      <c r="A86">
        <v>95</v>
      </c>
      <c r="B86" s="3">
        <f>abs!O87</f>
        <v>0</v>
      </c>
      <c r="C86" s="14" t="str">
        <f>IF(OR(abs!L87="", abs!$N87=""), "", abs!L87/abs!$N87)</f>
        <v/>
      </c>
      <c r="D86" s="14" t="str">
        <f>IF(OR(abs!M87="", abs!$N87=""), "", abs!M87/abs!$N87)</f>
        <v/>
      </c>
      <c r="E86" s="14" t="str">
        <f>IF(abs!$N87="", "", 1 - C86 - D86)</f>
        <v/>
      </c>
      <c r="G86" s="3"/>
      <c r="H86" s="3"/>
      <c r="I86" s="3"/>
      <c r="J86" s="3"/>
      <c r="K86" s="3"/>
    </row>
    <row r="87" spans="1:11" x14ac:dyDescent="0.2">
      <c r="A87">
        <v>96</v>
      </c>
      <c r="B87" s="3">
        <f>abs!O88</f>
        <v>0</v>
      </c>
      <c r="C87" s="14" t="str">
        <f>IF(OR(abs!L88="", abs!$N88=""), "", abs!L88/abs!$N88)</f>
        <v/>
      </c>
      <c r="D87" s="14" t="str">
        <f>IF(OR(abs!M88="", abs!$N88=""), "", abs!M88/abs!$N88)</f>
        <v/>
      </c>
      <c r="E87" s="14" t="str">
        <f>IF(abs!$N88="", "", 1 - C87 - D87)</f>
        <v/>
      </c>
      <c r="G87" s="3"/>
      <c r="H87" s="3"/>
      <c r="I87" s="3"/>
      <c r="J87" s="3"/>
      <c r="K87" s="3"/>
    </row>
    <row r="88" spans="1:11" x14ac:dyDescent="0.2">
      <c r="A88">
        <v>97</v>
      </c>
      <c r="B88" s="3">
        <f>abs!O89</f>
        <v>38</v>
      </c>
      <c r="C88" s="14">
        <f>IF(OR(abs!L89="", abs!$N89=""), "", abs!L89/abs!$N89)</f>
        <v>9.4475506063468953E-3</v>
      </c>
      <c r="D88" s="14">
        <f>IF(OR(abs!M89="", abs!$N89=""), "", abs!M89/abs!$N89)</f>
        <v>0.98486843124196566</v>
      </c>
      <c r="E88" s="14">
        <f>IF(abs!$N89="", "", 1 - C88 - D88)</f>
        <v>5.6840181516873978E-3</v>
      </c>
      <c r="G88" s="3"/>
      <c r="H88" s="3"/>
      <c r="I88" s="3"/>
      <c r="J88" s="3"/>
      <c r="K88" s="3"/>
    </row>
    <row r="89" spans="1:11" x14ac:dyDescent="0.2">
      <c r="A89">
        <v>98</v>
      </c>
      <c r="B89" s="3">
        <f>abs!O90</f>
        <v>38</v>
      </c>
      <c r="C89" s="14">
        <f>IF(OR(abs!L90="", abs!$N90=""), "", abs!L90/abs!$N90)</f>
        <v>9.295936621518017E-3</v>
      </c>
      <c r="D89" s="14">
        <f>IF(OR(abs!M90="", abs!$N90=""), "", abs!M90/abs!$N90)</f>
        <v>0.98560886787630975</v>
      </c>
      <c r="E89" s="14">
        <f>IF(abs!$N90="", "", 1 - C89 - D89)</f>
        <v>5.0951955021721895E-3</v>
      </c>
      <c r="G89" s="3"/>
      <c r="H89" s="3"/>
      <c r="I89" s="3"/>
      <c r="J89" s="3"/>
      <c r="K89" s="3"/>
    </row>
    <row r="90" spans="1:11" x14ac:dyDescent="0.2">
      <c r="A90">
        <v>99</v>
      </c>
      <c r="B90" s="3">
        <f>abs!O91</f>
        <v>40</v>
      </c>
      <c r="C90" s="14">
        <f>IF(OR(abs!L91="", abs!$N91=""), "", abs!L91/abs!$N91)</f>
        <v>9.145002801035626E-3</v>
      </c>
      <c r="D90" s="14">
        <f>IF(OR(abs!M91="", abs!$N91=""), "", abs!M91/abs!$N91)</f>
        <v>0.98561630354141749</v>
      </c>
      <c r="E90" s="14">
        <f>IF(abs!$N91="", "", 1 - C90 - D90)</f>
        <v>5.2386936575469223E-3</v>
      </c>
      <c r="G90" s="3"/>
      <c r="H90" s="3"/>
      <c r="I90" s="3"/>
      <c r="J90" s="3"/>
      <c r="K90" s="3"/>
    </row>
    <row r="91" spans="1:11" x14ac:dyDescent="0.2">
      <c r="A91">
        <v>100</v>
      </c>
      <c r="B91" s="3">
        <f>abs!O92</f>
        <v>38</v>
      </c>
      <c r="C91" s="14">
        <f>IF(OR(abs!L92="", abs!$N92=""), "", abs!L92/abs!$N92)</f>
        <v>1.0251192175682653E-2</v>
      </c>
      <c r="D91" s="14">
        <f>IF(OR(abs!M92="", abs!$N92=""), "", abs!M92/abs!$N92)</f>
        <v>0.9843726270388482</v>
      </c>
      <c r="E91" s="14">
        <f>IF(abs!$N92="", "", 1 - C91 - D91)</f>
        <v>5.3761807854691979E-3</v>
      </c>
      <c r="G91" s="3"/>
      <c r="H91" s="3"/>
      <c r="I91" s="3"/>
      <c r="J91" s="3"/>
      <c r="K91" s="3"/>
    </row>
    <row r="92" spans="1:11" x14ac:dyDescent="0.2">
      <c r="A92">
        <v>101</v>
      </c>
      <c r="B92" s="3">
        <f>abs!O93</f>
        <v>18</v>
      </c>
      <c r="C92" s="14">
        <f>IF(OR(abs!L93="", abs!$N93=""), "", abs!L93/abs!$N93)</f>
        <v>1.7238101273844984E-2</v>
      </c>
      <c r="D92" s="14">
        <f>IF(OR(abs!M93="", abs!$N93=""), "", abs!M93/abs!$N93)</f>
        <v>0.97293871601495663</v>
      </c>
      <c r="E92" s="14">
        <f>IF(abs!$N93="", "", 1 - C92 - D92)</f>
        <v>9.8231827111984193E-3</v>
      </c>
      <c r="G92" s="3"/>
      <c r="H92" s="3"/>
      <c r="I92" s="3"/>
      <c r="J92" s="3"/>
      <c r="K92" s="3"/>
    </row>
    <row r="93" spans="1:11" x14ac:dyDescent="0.2">
      <c r="A93">
        <v>102</v>
      </c>
      <c r="B93" s="3">
        <f>abs!O94</f>
        <v>40</v>
      </c>
      <c r="C93" s="14">
        <f>IF(OR(abs!L94="", abs!$N94=""), "", abs!L94/abs!$N94)</f>
        <v>8.9684043268349316E-3</v>
      </c>
      <c r="D93" s="14">
        <f>IF(OR(abs!M94="", abs!$N94=""), "", abs!M94/abs!$N94)</f>
        <v>0.98591334107437512</v>
      </c>
      <c r="E93" s="14">
        <f>IF(abs!$N94="", "", 1 - C93 - D93)</f>
        <v>5.1182545987900063E-3</v>
      </c>
      <c r="G93" s="3"/>
      <c r="H93" s="3"/>
      <c r="I93" s="3"/>
      <c r="J93" s="3"/>
      <c r="K93" s="3"/>
    </row>
    <row r="94" spans="1:11" x14ac:dyDescent="0.2">
      <c r="A94">
        <v>103</v>
      </c>
      <c r="B94" s="3">
        <f>abs!O95</f>
        <v>35</v>
      </c>
      <c r="C94" s="14">
        <f>IF(OR(abs!L95="", abs!$N95=""), "", abs!L95/abs!$N95)</f>
        <v>1.0190611964728867E-2</v>
      </c>
      <c r="D94" s="14">
        <f>IF(OR(abs!M95="", abs!$N95=""), "", abs!M95/abs!$N95)</f>
        <v>0.98672932396993862</v>
      </c>
      <c r="E94" s="14">
        <f>IF(abs!$N95="", "", 1 - C94 - D94)</f>
        <v>3.0800640653325662E-3</v>
      </c>
      <c r="G94" s="3"/>
      <c r="H94" s="3"/>
      <c r="I94" s="3"/>
      <c r="J94" s="3"/>
      <c r="K94" s="3"/>
    </row>
    <row r="95" spans="1:11" x14ac:dyDescent="0.2">
      <c r="A95">
        <v>104</v>
      </c>
      <c r="B95" s="3">
        <f>abs!O96</f>
        <v>40</v>
      </c>
      <c r="C95" s="14">
        <f>IF(OR(abs!L96="", abs!$N96=""), "", abs!L96/abs!$N96)</f>
        <v>9.480056542314548E-3</v>
      </c>
      <c r="D95" s="14">
        <f>IF(OR(abs!M96="", abs!$N96=""), "", abs!M96/abs!$N96)</f>
        <v>0.98749308585827544</v>
      </c>
      <c r="E95" s="14">
        <f>IF(abs!$N96="", "", 1 - C95 - D95)</f>
        <v>3.0268575994100155E-3</v>
      </c>
      <c r="G95" s="3"/>
      <c r="H95" s="3"/>
      <c r="I95" s="3"/>
      <c r="J95" s="3"/>
      <c r="K95" s="3"/>
    </row>
    <row r="96" spans="1:11" x14ac:dyDescent="0.2">
      <c r="A96">
        <v>105</v>
      </c>
      <c r="B96" s="3">
        <f>abs!O97</f>
        <v>1</v>
      </c>
      <c r="C96" s="14">
        <f>IF(OR(abs!L97="", abs!$N97=""), "", abs!L97/abs!$N97)</f>
        <v>0.11335861778339655</v>
      </c>
      <c r="D96" s="14">
        <f>IF(OR(abs!M97="", abs!$N97=""), "", abs!M97/abs!$N97)</f>
        <v>0.86725663716814161</v>
      </c>
      <c r="E96" s="14">
        <f>IF(abs!$N97="", "", 1 - C96 - D96)</f>
        <v>1.9384745048461882E-2</v>
      </c>
      <c r="G96" s="3"/>
      <c r="H96" s="3"/>
      <c r="I96" s="3"/>
      <c r="J96" s="3"/>
      <c r="K96" s="3"/>
    </row>
    <row r="97" spans="1:11" x14ac:dyDescent="0.2">
      <c r="A97">
        <v>106</v>
      </c>
      <c r="B97" s="3">
        <f>abs!O98</f>
        <v>0</v>
      </c>
      <c r="C97" s="14" t="str">
        <f>IF(OR(abs!L98="", abs!$N98=""), "", abs!L98/abs!$N98)</f>
        <v/>
      </c>
      <c r="D97" s="14" t="str">
        <f>IF(OR(abs!M98="", abs!$N98=""), "", abs!M98/abs!$N98)</f>
        <v/>
      </c>
      <c r="E97" s="14" t="str">
        <f>IF(abs!$N98="", "", 1 - C97 - D97)</f>
        <v/>
      </c>
      <c r="G97" s="3"/>
      <c r="H97" s="3"/>
      <c r="I97" s="3"/>
      <c r="J97" s="3"/>
      <c r="K97" s="3"/>
    </row>
    <row r="98" spans="1:11" x14ac:dyDescent="0.2">
      <c r="A98">
        <v>107</v>
      </c>
      <c r="B98" s="3">
        <f>abs!O99</f>
        <v>1</v>
      </c>
      <c r="C98" s="14">
        <f>IF(OR(abs!L99="", abs!$N99=""), "", abs!L99/abs!$N99)</f>
        <v>0.13327745180217937</v>
      </c>
      <c r="D98" s="14">
        <f>IF(OR(abs!M99="", abs!$N99=""), "", abs!M99/abs!$N99)</f>
        <v>0.84367141659681477</v>
      </c>
      <c r="E98" s="14">
        <f>IF(abs!$N99="", "", 1 - C98 - D98)</f>
        <v>2.3051131601005914E-2</v>
      </c>
      <c r="G98" s="3"/>
      <c r="H98" s="3"/>
      <c r="I98" s="3"/>
      <c r="J98" s="3"/>
      <c r="K98" s="3"/>
    </row>
    <row r="99" spans="1:11" x14ac:dyDescent="0.2">
      <c r="A99">
        <v>108</v>
      </c>
      <c r="B99" s="3">
        <f>abs!O100</f>
        <v>16</v>
      </c>
      <c r="C99" s="14">
        <f>IF(OR(abs!L100="", abs!$N100=""), "", abs!L100/abs!$N100)</f>
        <v>2.2564019317397831E-2</v>
      </c>
      <c r="D99" s="14">
        <f>IF(OR(abs!M100="", abs!$N100=""), "", abs!M100/abs!$N100)</f>
        <v>0.9718761413903656</v>
      </c>
      <c r="E99" s="14">
        <f>IF(abs!$N100="", "", 1 - C99 - D99)</f>
        <v>5.5598392922365791E-3</v>
      </c>
      <c r="G99" s="3"/>
      <c r="H99" s="3"/>
      <c r="I99" s="3"/>
      <c r="J99" s="3"/>
      <c r="K99" s="3"/>
    </row>
    <row r="100" spans="1:11" x14ac:dyDescent="0.2">
      <c r="A100">
        <v>109</v>
      </c>
      <c r="B100" s="3">
        <f>abs!O101</f>
        <v>40</v>
      </c>
      <c r="C100" s="14">
        <f>IF(OR(abs!L101="", abs!$N101=""), "", abs!L101/abs!$N101)</f>
        <v>9.2702382235636521E-3</v>
      </c>
      <c r="D100" s="14">
        <f>IF(OR(abs!M101="", abs!$N101=""), "", abs!M101/abs!$N101)</f>
        <v>0.98749595774496068</v>
      </c>
      <c r="E100" s="14">
        <f>IF(abs!$N101="", "", 1 - C100 - D100)</f>
        <v>3.2338040314756622E-3</v>
      </c>
      <c r="G100" s="3"/>
      <c r="H100" s="3"/>
      <c r="I100" s="3"/>
      <c r="J100" s="3"/>
      <c r="K100" s="3"/>
    </row>
    <row r="101" spans="1:11" x14ac:dyDescent="0.2">
      <c r="A101">
        <v>110</v>
      </c>
      <c r="B101" s="3">
        <f>abs!O102</f>
        <v>1</v>
      </c>
      <c r="C101" s="14">
        <f>IF(OR(abs!L102="", abs!$N102=""), "", abs!L102/abs!$N102)</f>
        <v>0.13056092843326886</v>
      </c>
      <c r="D101" s="14">
        <f>IF(OR(abs!M102="", abs!$N102=""), "", abs!M102/abs!$N102)</f>
        <v>0.84622823984526108</v>
      </c>
      <c r="E101" s="14">
        <f>IF(abs!$N102="", "", 1 - C101 - D101)</f>
        <v>2.3210831721470093E-2</v>
      </c>
      <c r="G101" s="3"/>
      <c r="H101" s="3"/>
      <c r="I101" s="3"/>
      <c r="J101" s="3"/>
      <c r="K101" s="3"/>
    </row>
    <row r="102" spans="1:11" x14ac:dyDescent="0.2">
      <c r="A102">
        <v>111</v>
      </c>
      <c r="B102" s="3">
        <f>abs!O103</f>
        <v>1</v>
      </c>
      <c r="C102" s="14">
        <f>IF(OR(abs!L103="", abs!$N103=""), "", abs!L103/abs!$N103)</f>
        <v>0.12007168458781362</v>
      </c>
      <c r="D102" s="14">
        <f>IF(OR(abs!M103="", abs!$N103=""), "", abs!M103/abs!$N103)</f>
        <v>0.86200716845878134</v>
      </c>
      <c r="E102" s="14">
        <f>IF(abs!$N103="", "", 1 - C102 - D102)</f>
        <v>1.7921146953405076E-2</v>
      </c>
      <c r="G102" s="3"/>
      <c r="H102" s="3"/>
      <c r="I102" s="3"/>
      <c r="J102" s="3"/>
      <c r="K102" s="3"/>
    </row>
    <row r="103" spans="1:11" x14ac:dyDescent="0.2">
      <c r="A103">
        <v>112</v>
      </c>
      <c r="B103" s="3">
        <f>abs!O104</f>
        <v>11</v>
      </c>
      <c r="C103" s="14">
        <f>IF(OR(abs!L104="", abs!$N104=""), "", abs!L104/abs!$N104)</f>
        <v>5.0134360734289507E-2</v>
      </c>
      <c r="D103" s="14">
        <f>IF(OR(abs!M104="", abs!$N104=""), "", abs!M104/abs!$N104)</f>
        <v>0.93869589147537802</v>
      </c>
      <c r="E103" s="14">
        <f>IF(abs!$N104="", "", 1 - C103 - D103)</f>
        <v>1.1169747790332529E-2</v>
      </c>
      <c r="G103" s="3"/>
      <c r="H103" s="3"/>
      <c r="I103" s="3"/>
      <c r="J103" s="3"/>
      <c r="K103" s="3"/>
    </row>
    <row r="104" spans="1:11" x14ac:dyDescent="0.2">
      <c r="A104">
        <v>113</v>
      </c>
      <c r="B104" s="3">
        <f>abs!O105</f>
        <v>43</v>
      </c>
      <c r="C104" s="14">
        <f>IF(OR(abs!L105="", abs!$N105=""), "", abs!L105/abs!$N105)</f>
        <v>8.4810890926058074E-3</v>
      </c>
      <c r="D104" s="14">
        <f>IF(OR(abs!M105="", abs!$N105=""), "", abs!M105/abs!$N105)</f>
        <v>0.98645495965307128</v>
      </c>
      <c r="E104" s="14">
        <f>IF(abs!$N105="", "", 1 - C104 - D104)</f>
        <v>5.063951254322907E-3</v>
      </c>
      <c r="G104" s="3"/>
      <c r="H104" s="3"/>
      <c r="I104" s="3"/>
      <c r="J104" s="3"/>
      <c r="K104" s="3"/>
    </row>
    <row r="105" spans="1:11" x14ac:dyDescent="0.2">
      <c r="A105">
        <v>114</v>
      </c>
      <c r="B105" s="3">
        <f>abs!O106</f>
        <v>1</v>
      </c>
      <c r="C105" s="14">
        <f>IF(OR(abs!L106="", abs!$N106=""), "", abs!L106/abs!$N106)</f>
        <v>0.12873369793857803</v>
      </c>
      <c r="D105" s="14">
        <f>IF(OR(abs!M106="", abs!$N106=""), "", abs!M106/abs!$N106)</f>
        <v>0.84896928901977287</v>
      </c>
      <c r="E105" s="14">
        <f>IF(abs!$N106="", "", 1 - C105 - D105)</f>
        <v>2.2297013041649105E-2</v>
      </c>
      <c r="G105" s="3"/>
      <c r="H105" s="3"/>
      <c r="I105" s="3"/>
      <c r="J105" s="3"/>
      <c r="K105" s="3"/>
    </row>
    <row r="106" spans="1:11" x14ac:dyDescent="0.2">
      <c r="A106">
        <v>115</v>
      </c>
      <c r="B106" s="3">
        <f>abs!O107</f>
        <v>1</v>
      </c>
      <c r="C106" s="14">
        <f>IF(OR(abs!L107="", abs!$N107=""), "", abs!L107/abs!$N107)</f>
        <v>0.11594867094408799</v>
      </c>
      <c r="D106" s="14">
        <f>IF(OR(abs!M107="", abs!$N107=""), "", abs!M107/abs!$N107)</f>
        <v>0.86251145737855184</v>
      </c>
      <c r="E106" s="14">
        <f>IF(abs!$N107="", "", 1 - C106 - D106)</f>
        <v>2.1539871677360156E-2</v>
      </c>
      <c r="G106" s="3"/>
      <c r="H106" s="3"/>
      <c r="I106" s="3"/>
      <c r="J106" s="3"/>
      <c r="K106" s="3"/>
    </row>
    <row r="107" spans="1:11" x14ac:dyDescent="0.2">
      <c r="A107">
        <v>116</v>
      </c>
      <c r="B107" s="3">
        <f>abs!O108</f>
        <v>1</v>
      </c>
      <c r="C107" s="14">
        <f>IF(OR(abs!L108="", abs!$N108=""), "", abs!L108/abs!$N108)</f>
        <v>0.13188922401974226</v>
      </c>
      <c r="D107" s="14">
        <f>IF(OR(abs!M108="", abs!$N108=""), "", abs!M108/abs!$N108)</f>
        <v>0.8505621058404168</v>
      </c>
      <c r="E107" s="14">
        <f>IF(abs!$N108="", "", 1 - C107 - D107)</f>
        <v>1.7548670139840961E-2</v>
      </c>
      <c r="G107" s="3"/>
      <c r="H107" s="3"/>
      <c r="I107" s="3"/>
      <c r="J107" s="3"/>
      <c r="K107" s="3"/>
    </row>
    <row r="108" spans="1:11" x14ac:dyDescent="0.2">
      <c r="A108">
        <v>117</v>
      </c>
      <c r="B108" s="3">
        <f>abs!O109</f>
        <v>39</v>
      </c>
      <c r="C108" s="14">
        <f>IF(OR(abs!L109="", abs!$N109=""), "", abs!L109/abs!$N109)</f>
        <v>9.2558023769522737E-3</v>
      </c>
      <c r="D108" s="14">
        <f>IF(OR(abs!M109="", abs!$N109=""), "", abs!M109/abs!$N109)</f>
        <v>0.98337066766224879</v>
      </c>
      <c r="E108" s="14">
        <f>IF(abs!$N109="", "", 1 - C108 - D108)</f>
        <v>7.3735299607989857E-3</v>
      </c>
      <c r="G108" s="3"/>
      <c r="H108" s="3"/>
      <c r="I108" s="3"/>
      <c r="J108" s="3"/>
      <c r="K108" s="3"/>
    </row>
    <row r="109" spans="1:11" x14ac:dyDescent="0.2">
      <c r="A109">
        <v>118</v>
      </c>
      <c r="B109" s="3">
        <f>abs!O110</f>
        <v>1</v>
      </c>
      <c r="C109" s="14">
        <f>IF(OR(abs!L110="", abs!$N110=""), "", abs!L110/abs!$N110)</f>
        <v>0.12477718360071301</v>
      </c>
      <c r="D109" s="14">
        <f>IF(OR(abs!M110="", abs!$N110=""), "", abs!M110/abs!$N110)</f>
        <v>0.85650623885917998</v>
      </c>
      <c r="E109" s="14">
        <f>IF(abs!$N110="", "", 1 - C109 - D109)</f>
        <v>1.8716577540107027E-2</v>
      </c>
      <c r="G109" s="3"/>
      <c r="H109" s="3"/>
      <c r="I109" s="3"/>
      <c r="J109" s="3"/>
      <c r="K109" s="3"/>
    </row>
    <row r="110" spans="1:11" x14ac:dyDescent="0.2">
      <c r="A110">
        <v>119</v>
      </c>
      <c r="B110" s="3">
        <f>abs!O111</f>
        <v>1</v>
      </c>
      <c r="C110" s="14">
        <f>IF(OR(abs!L111="", abs!$N111=""), "", abs!L111/abs!$N111)</f>
        <v>0.1292352371732817</v>
      </c>
      <c r="D110" s="14">
        <f>IF(OR(abs!M111="", abs!$N111=""), "", abs!M111/abs!$N111)</f>
        <v>0.85091965150048399</v>
      </c>
      <c r="E110" s="14">
        <f>IF(abs!$N111="", "", 1 - C110 - D110)</f>
        <v>1.9845111326234344E-2</v>
      </c>
      <c r="G110" s="3"/>
      <c r="H110" s="3"/>
      <c r="I110" s="3"/>
      <c r="J110" s="3"/>
      <c r="K110" s="3"/>
    </row>
    <row r="111" spans="1:11" x14ac:dyDescent="0.2">
      <c r="A111">
        <v>120</v>
      </c>
      <c r="B111" s="3">
        <f>abs!O112</f>
        <v>37</v>
      </c>
      <c r="C111" s="14">
        <f>IF(OR(abs!L112="", abs!$N112=""), "", abs!L112/abs!$N112)</f>
        <v>9.4073530610581241E-3</v>
      </c>
      <c r="D111" s="14">
        <f>IF(OR(abs!M112="", abs!$N112=""), "", abs!M112/abs!$N112)</f>
        <v>0.98521235835982723</v>
      </c>
      <c r="E111" s="14">
        <f>IF(abs!$N112="", "", 1 - C111 - D111)</f>
        <v>5.380288579114656E-3</v>
      </c>
      <c r="G111" s="3"/>
      <c r="H111" s="3"/>
      <c r="I111" s="3"/>
      <c r="J111" s="3"/>
      <c r="K111" s="3"/>
    </row>
    <row r="112" spans="1:11" x14ac:dyDescent="0.2">
      <c r="A112">
        <v>121</v>
      </c>
      <c r="B112" s="3">
        <f>abs!O113</f>
        <v>31</v>
      </c>
      <c r="C112" s="14">
        <f>IF(OR(abs!L113="", abs!$N113=""), "", abs!L113/abs!$N113)</f>
        <v>1.0670703219898712E-2</v>
      </c>
      <c r="D112" s="14">
        <f>IF(OR(abs!M113="", abs!$N113=""), "", abs!M113/abs!$N113)</f>
        <v>0.98278858552447157</v>
      </c>
      <c r="E112" s="14">
        <f>IF(abs!$N113="", "", 1 - C112 - D112)</f>
        <v>6.5407112556297164E-3</v>
      </c>
      <c r="G112" s="3"/>
      <c r="H112" s="3"/>
      <c r="I112" s="3"/>
      <c r="J112" s="3"/>
      <c r="K112" s="3"/>
    </row>
    <row r="113" spans="1:11" x14ac:dyDescent="0.2">
      <c r="A113">
        <v>122</v>
      </c>
      <c r="B113" s="3">
        <f>abs!O114</f>
        <v>1</v>
      </c>
      <c r="C113" s="14">
        <f>IF(OR(abs!L114="", abs!$N114=""), "", abs!L114/abs!$N114)</f>
        <v>0.12623181604880337</v>
      </c>
      <c r="D113" s="14">
        <f>IF(OR(abs!M114="", abs!$N114=""), "", abs!M114/abs!$N114)</f>
        <v>0.85452839042702955</v>
      </c>
      <c r="E113" s="14">
        <f>IF(abs!$N114="", "", 1 - C113 - D113)</f>
        <v>1.9239793524167048E-2</v>
      </c>
      <c r="G113" s="3"/>
      <c r="H113" s="3"/>
      <c r="I113" s="3"/>
      <c r="J113" s="3"/>
      <c r="K113" s="3"/>
    </row>
    <row r="114" spans="1:11" x14ac:dyDescent="0.2">
      <c r="A114">
        <v>123</v>
      </c>
      <c r="B114" s="3">
        <f>abs!O115</f>
        <v>35</v>
      </c>
      <c r="C114" s="14">
        <f>IF(OR(abs!L115="", abs!$N115=""), "", abs!L115/abs!$N115)</f>
        <v>1.0805267109865757E-2</v>
      </c>
      <c r="D114" s="14">
        <f>IF(OR(abs!M115="", abs!$N115=""), "", abs!M115/abs!$N115)</f>
        <v>0.98589821072102268</v>
      </c>
      <c r="E114" s="14">
        <f>IF(abs!$N115="", "", 1 - C114 - D114)</f>
        <v>3.296522169111582E-3</v>
      </c>
      <c r="G114" s="3"/>
      <c r="H114" s="3"/>
      <c r="I114" s="3"/>
      <c r="J114" s="3"/>
      <c r="K114" s="3"/>
    </row>
    <row r="115" spans="1:11" x14ac:dyDescent="0.2">
      <c r="A115">
        <v>124</v>
      </c>
      <c r="B115" s="3">
        <f>abs!O116</f>
        <v>43</v>
      </c>
      <c r="C115" s="14">
        <f>IF(OR(abs!L116="", abs!$N116=""), "", abs!L116/abs!$N116)</f>
        <v>8.9534967816590726E-3</v>
      </c>
      <c r="D115" s="14">
        <f>IF(OR(abs!M116="", abs!$N116=""), "", abs!M116/abs!$N116)</f>
        <v>0.98615751789976136</v>
      </c>
      <c r="E115" s="14">
        <f>IF(abs!$N116="", "", 1 - C115 - D115)</f>
        <v>4.8889853185796195E-3</v>
      </c>
      <c r="G115" s="3"/>
      <c r="H115" s="3"/>
      <c r="I115" s="3"/>
      <c r="J115" s="3"/>
      <c r="K115" s="3"/>
    </row>
    <row r="116" spans="1:11" x14ac:dyDescent="0.2">
      <c r="A116">
        <v>125</v>
      </c>
      <c r="B116" s="3">
        <f>abs!O117</f>
        <v>38</v>
      </c>
      <c r="C116" s="14">
        <f>IF(OR(abs!L117="", abs!$N117=""), "", abs!L117/abs!$N117)</f>
        <v>9.7756773379082638E-3</v>
      </c>
      <c r="D116" s="14">
        <f>IF(OR(abs!M117="", abs!$N117=""), "", abs!M117/abs!$N117)</f>
        <v>0.98413880167028134</v>
      </c>
      <c r="E116" s="14">
        <f>IF(abs!$N117="", "", 1 - C116 - D116)</f>
        <v>6.085520991810367E-3</v>
      </c>
      <c r="G116" s="3"/>
      <c r="H116" s="3"/>
      <c r="I116" s="3"/>
      <c r="J116" s="3"/>
      <c r="K116" s="3"/>
    </row>
    <row r="117" spans="1:11" x14ac:dyDescent="0.2">
      <c r="A117">
        <v>126</v>
      </c>
      <c r="B117" s="3">
        <f>abs!O118</f>
        <v>38</v>
      </c>
      <c r="C117" s="14">
        <f>IF(OR(abs!L118="", abs!$N118=""), "", abs!L118/abs!$N118)</f>
        <v>9.212252141038501E-3</v>
      </c>
      <c r="D117" s="14">
        <f>IF(OR(abs!M118="", abs!$N118=""), "", abs!M118/abs!$N118)</f>
        <v>0.98564925545868376</v>
      </c>
      <c r="E117" s="14">
        <f>IF(abs!$N118="", "", 1 - C117 - D117)</f>
        <v>5.1384924002777499E-3</v>
      </c>
      <c r="G117" s="3"/>
      <c r="H117" s="3"/>
      <c r="I117" s="3"/>
      <c r="J117" s="3"/>
      <c r="K117" s="3"/>
    </row>
    <row r="118" spans="1:11" x14ac:dyDescent="0.2">
      <c r="A118">
        <v>127</v>
      </c>
      <c r="B118" s="3">
        <f>abs!O119</f>
        <v>38</v>
      </c>
      <c r="C118" s="14">
        <f>IF(OR(abs!L119="", abs!$N119=""), "", abs!L119/abs!$N119)</f>
        <v>9.4360853909465029E-3</v>
      </c>
      <c r="D118" s="14">
        <f>IF(OR(abs!M119="", abs!$N119=""), "", abs!M119/abs!$N119)</f>
        <v>0.98763824588477367</v>
      </c>
      <c r="E118" s="14">
        <f>IF(abs!$N119="", "", 1 - C118 - D118)</f>
        <v>2.9256687242797952E-3</v>
      </c>
      <c r="G118" s="3"/>
      <c r="H118" s="3"/>
      <c r="I118" s="3"/>
      <c r="J118" s="3"/>
      <c r="K118" s="3"/>
    </row>
    <row r="119" spans="1:11" x14ac:dyDescent="0.2">
      <c r="A119">
        <v>128</v>
      </c>
      <c r="B119" s="3">
        <f>abs!O120</f>
        <v>14</v>
      </c>
      <c r="C119" s="14">
        <f>IF(OR(abs!L120="", abs!$N120=""), "", abs!L120/abs!$N120)</f>
        <v>2.3385154368294286E-2</v>
      </c>
      <c r="D119" s="14">
        <f>IF(OR(abs!M120="", abs!$N120=""), "", abs!M120/abs!$N120)</f>
        <v>0.96286402452375741</v>
      </c>
      <c r="E119" s="14">
        <f>IF(abs!$N120="", "", 1 - C119 - D119)</f>
        <v>1.3750821107948341E-2</v>
      </c>
      <c r="G119" s="3"/>
      <c r="H119" s="3"/>
      <c r="I119" s="3"/>
      <c r="J119" s="3"/>
      <c r="K119" s="3"/>
    </row>
    <row r="120" spans="1:11" x14ac:dyDescent="0.2">
      <c r="A120">
        <v>129</v>
      </c>
      <c r="B120" s="3">
        <f>abs!O121</f>
        <v>1</v>
      </c>
      <c r="C120" s="14">
        <f>IF(OR(abs!L121="", abs!$N121=""), "", abs!L121/abs!$N121)</f>
        <v>0.12494150678521292</v>
      </c>
      <c r="D120" s="14">
        <f>IF(OR(abs!M121="", abs!$N121=""), "", abs!M121/abs!$N121)</f>
        <v>0.85680861020121668</v>
      </c>
      <c r="E120" s="14">
        <f>IF(abs!$N121="", "", 1 - C120 - D120)</f>
        <v>1.8249883013570445E-2</v>
      </c>
      <c r="G120" s="3"/>
      <c r="H120" s="3"/>
      <c r="I120" s="3"/>
      <c r="J120" s="3"/>
      <c r="K120" s="3"/>
    </row>
    <row r="121" spans="1:11" x14ac:dyDescent="0.2">
      <c r="A121">
        <v>130</v>
      </c>
      <c r="B121" s="3">
        <f>abs!O122</f>
        <v>42</v>
      </c>
      <c r="C121" s="14">
        <f>IF(OR(abs!L122="", abs!$N122=""), "", abs!L122/abs!$N122)</f>
        <v>8.5243523026912391E-3</v>
      </c>
      <c r="D121" s="14">
        <f>IF(OR(abs!M122="", abs!$N122=""), "", abs!M122/abs!$N122)</f>
        <v>0.98617408652705885</v>
      </c>
      <c r="E121" s="14">
        <f>IF(abs!$N122="", "", 1 - C121 - D121)</f>
        <v>5.3015611702499355E-3</v>
      </c>
      <c r="G121" s="3"/>
      <c r="H121" s="3"/>
      <c r="I121" s="3"/>
      <c r="J121" s="3"/>
      <c r="K121" s="3"/>
    </row>
    <row r="122" spans="1:11" x14ac:dyDescent="0.2">
      <c r="A122">
        <v>131</v>
      </c>
      <c r="B122" s="3">
        <f>abs!O123</f>
        <v>1</v>
      </c>
      <c r="C122" s="14">
        <f>IF(OR(abs!L123="", abs!$N123=""), "", abs!L123/abs!$N123)</f>
        <v>0.1232427366447985</v>
      </c>
      <c r="D122" s="14">
        <f>IF(OR(abs!M123="", abs!$N123=""), "", abs!M123/abs!$N123)</f>
        <v>0.85520149953139646</v>
      </c>
      <c r="E122" s="14">
        <f>IF(abs!$N123="", "", 1 - C122 - D122)</f>
        <v>2.1555763823805085E-2</v>
      </c>
      <c r="G122" s="3"/>
      <c r="H122" s="3"/>
      <c r="I122" s="3"/>
      <c r="J122" s="3"/>
      <c r="K122" s="3"/>
    </row>
    <row r="123" spans="1:11" x14ac:dyDescent="0.2">
      <c r="A123">
        <v>132</v>
      </c>
      <c r="B123" s="3">
        <f>abs!O124</f>
        <v>0</v>
      </c>
      <c r="C123" s="14" t="str">
        <f>IF(OR(abs!L124="", abs!$N124=""), "", abs!L124/abs!$N124)</f>
        <v/>
      </c>
      <c r="D123" s="14" t="str">
        <f>IF(OR(abs!M124="", abs!$N124=""), "", abs!M124/abs!$N124)</f>
        <v/>
      </c>
      <c r="E123" s="14" t="str">
        <f>IF(abs!$N124="", "", 1 - C123 - D123)</f>
        <v/>
      </c>
      <c r="G123" s="3"/>
      <c r="H123" s="3"/>
      <c r="I123" s="3"/>
      <c r="J123" s="3"/>
      <c r="K123" s="3"/>
    </row>
    <row r="124" spans="1:11" x14ac:dyDescent="0.2">
      <c r="A124">
        <v>133</v>
      </c>
      <c r="B124" s="3">
        <f>abs!O125</f>
        <v>0</v>
      </c>
      <c r="C124" s="14" t="str">
        <f>IF(OR(abs!L125="", abs!$N125=""), "", abs!L125/abs!$N125)</f>
        <v/>
      </c>
      <c r="D124" s="14" t="str">
        <f>IF(OR(abs!M125="", abs!$N125=""), "", abs!M125/abs!$N125)</f>
        <v/>
      </c>
      <c r="E124" s="14" t="str">
        <f>IF(abs!$N125="", "", 1 - C124 - D124)</f>
        <v/>
      </c>
      <c r="G124" s="3"/>
      <c r="H124" s="3"/>
      <c r="I124" s="3"/>
      <c r="J124" s="3"/>
      <c r="K124" s="3"/>
    </row>
    <row r="125" spans="1:11" x14ac:dyDescent="0.2">
      <c r="A125">
        <v>134</v>
      </c>
      <c r="B125" s="3">
        <f>abs!O126</f>
        <v>1</v>
      </c>
      <c r="C125" s="14">
        <f>IF(OR(abs!L126="", abs!$N126=""), "", abs!L126/abs!$N126)</f>
        <v>0.13032945736434109</v>
      </c>
      <c r="D125" s="14">
        <f>IF(OR(abs!M126="", abs!$N126=""), "", abs!M126/abs!$N126)</f>
        <v>0.85029069767441856</v>
      </c>
      <c r="E125" s="14">
        <f>IF(abs!$N126="", "", 1 - C125 - D125)</f>
        <v>1.9379844961240345E-2</v>
      </c>
      <c r="G125" s="3"/>
      <c r="H125" s="3"/>
      <c r="I125" s="3"/>
      <c r="J125" s="3"/>
      <c r="K125" s="3"/>
    </row>
    <row r="126" spans="1:11" x14ac:dyDescent="0.2">
      <c r="A126">
        <v>135</v>
      </c>
      <c r="B126" s="3">
        <f>abs!O127</f>
        <v>0</v>
      </c>
      <c r="C126" s="14" t="str">
        <f>IF(OR(abs!L127="", abs!$N127=""), "", abs!L127/abs!$N127)</f>
        <v/>
      </c>
      <c r="D126" s="14" t="str">
        <f>IF(OR(abs!M127="", abs!$N127=""), "", abs!M127/abs!$N127)</f>
        <v/>
      </c>
      <c r="E126" s="14" t="str">
        <f>IF(abs!$N127="", "", 1 - C126 - D126)</f>
        <v/>
      </c>
      <c r="G126" s="3"/>
      <c r="H126" s="3"/>
      <c r="I126" s="3"/>
      <c r="J126" s="3"/>
      <c r="K126" s="3"/>
    </row>
    <row r="127" spans="1:11" x14ac:dyDescent="0.2">
      <c r="A127">
        <v>136</v>
      </c>
      <c r="B127" s="3">
        <f>abs!O128</f>
        <v>0</v>
      </c>
      <c r="C127" s="14" t="str">
        <f>IF(OR(abs!L128="", abs!$N128=""), "", abs!L128/abs!$N128)</f>
        <v/>
      </c>
      <c r="D127" s="14" t="str">
        <f>IF(OR(abs!M128="", abs!$N128=""), "", abs!M128/abs!$N128)</f>
        <v/>
      </c>
      <c r="E127" s="14" t="str">
        <f>IF(abs!$N128="", "", 1 - C127 - D127)</f>
        <v/>
      </c>
      <c r="G127" s="3"/>
      <c r="H127" s="3"/>
      <c r="I127" s="3"/>
      <c r="J127" s="3"/>
      <c r="K127" s="3"/>
    </row>
    <row r="128" spans="1:11" x14ac:dyDescent="0.2">
      <c r="A128">
        <v>137</v>
      </c>
      <c r="B128" s="3">
        <f>abs!O129</f>
        <v>0</v>
      </c>
      <c r="C128" s="14" t="str">
        <f>IF(OR(abs!L129="", abs!$N129=""), "", abs!L129/abs!$N129)</f>
        <v/>
      </c>
      <c r="D128" s="14" t="str">
        <f>IF(OR(abs!M129="", abs!$N129=""), "", abs!M129/abs!$N129)</f>
        <v/>
      </c>
      <c r="E128" s="14" t="str">
        <f>IF(abs!$N129="", "", 1 - C128 - D128)</f>
        <v/>
      </c>
      <c r="G128" s="3"/>
      <c r="H128" s="3"/>
      <c r="I128" s="3"/>
      <c r="J128" s="3"/>
      <c r="K128" s="3"/>
    </row>
    <row r="129" spans="1:11" x14ac:dyDescent="0.2">
      <c r="A129">
        <v>138</v>
      </c>
      <c r="B129" s="3">
        <f>abs!O130</f>
        <v>8</v>
      </c>
      <c r="C129" s="14">
        <f>IF(OR(abs!L130="", abs!$N130=""), "", abs!L130/abs!$N130)</f>
        <v>2.2744996100857812E-2</v>
      </c>
      <c r="D129" s="14">
        <f>IF(OR(abs!M130="", abs!$N130=""), "", abs!M130/abs!$N130)</f>
        <v>0.82501516333073388</v>
      </c>
      <c r="E129" s="14">
        <f>IF(abs!$N130="", "", 1 - C129 - D129)</f>
        <v>0.15223984056840834</v>
      </c>
      <c r="G129" s="3"/>
      <c r="H129" s="3"/>
      <c r="I129" s="3"/>
      <c r="J129" s="3"/>
      <c r="K129" s="3"/>
    </row>
    <row r="130" spans="1:11" x14ac:dyDescent="0.2">
      <c r="A130">
        <v>139</v>
      </c>
      <c r="B130" s="3">
        <f>abs!O131</f>
        <v>14</v>
      </c>
      <c r="C130" s="14">
        <f>IF(OR(abs!L131="", abs!$N131=""), "", abs!L131/abs!$N131)</f>
        <v>2.1121105043366527E-2</v>
      </c>
      <c r="D130" s="14">
        <f>IF(OR(abs!M131="", abs!$N131=""), "", abs!M131/abs!$N131)</f>
        <v>0.9630179890780598</v>
      </c>
      <c r="E130" s="14">
        <f>IF(abs!$N131="", "", 1 - C130 - D130)</f>
        <v>1.5860905878573694E-2</v>
      </c>
      <c r="G130" s="3"/>
      <c r="H130" s="3"/>
      <c r="I130" s="3"/>
      <c r="J130" s="3"/>
      <c r="K130" s="3"/>
    </row>
    <row r="131" spans="1:11" x14ac:dyDescent="0.2">
      <c r="A131">
        <v>140</v>
      </c>
      <c r="B131" s="3">
        <f>abs!O132</f>
        <v>16</v>
      </c>
      <c r="C131" s="14">
        <f>IF(OR(abs!L132="", abs!$N132=""), "", abs!L132/abs!$N132)</f>
        <v>2.1002353106451727E-2</v>
      </c>
      <c r="D131" s="14">
        <f>IF(OR(abs!M132="", abs!$N132=""), "", abs!M132/abs!$N132)</f>
        <v>0.96789941347943664</v>
      </c>
      <c r="E131" s="14">
        <f>IF(abs!$N132="", "", 1 - C131 - D131)</f>
        <v>1.1098233414111647E-2</v>
      </c>
      <c r="G131" s="3"/>
      <c r="H131" s="3"/>
      <c r="I131" s="3"/>
      <c r="J131" s="3"/>
      <c r="K131" s="3"/>
    </row>
    <row r="132" spans="1:11" x14ac:dyDescent="0.2">
      <c r="A132">
        <v>141</v>
      </c>
      <c r="B132" s="3">
        <f>abs!O133</f>
        <v>17</v>
      </c>
      <c r="C132" s="14">
        <f>IF(OR(abs!L133="", abs!$N133=""), "", abs!L133/abs!$N133)</f>
        <v>1.9402239817390685E-2</v>
      </c>
      <c r="D132" s="14">
        <f>IF(OR(abs!M133="", abs!$N133=""), "", abs!M133/abs!$N133)</f>
        <v>0.96996932734146513</v>
      </c>
      <c r="E132" s="14">
        <f>IF(abs!$N133="", "", 1 - C132 - D132)</f>
        <v>1.0628432841144231E-2</v>
      </c>
      <c r="G132" s="3"/>
      <c r="H132" s="3"/>
      <c r="I132" s="3"/>
      <c r="J132" s="3"/>
      <c r="K132" s="3"/>
    </row>
    <row r="133" spans="1:11" x14ac:dyDescent="0.2">
      <c r="A133">
        <v>142</v>
      </c>
      <c r="B133" s="3">
        <f>abs!O134</f>
        <v>0</v>
      </c>
      <c r="C133" s="14" t="str">
        <f>IF(OR(abs!L134="", abs!$N134=""), "", abs!L134/abs!$N134)</f>
        <v/>
      </c>
      <c r="D133" s="14" t="str">
        <f>IF(OR(abs!M134="", abs!$N134=""), "", abs!M134/abs!$N134)</f>
        <v/>
      </c>
      <c r="E133" s="14" t="str">
        <f>IF(abs!$N134="", "", 1 - C133 - D133)</f>
        <v/>
      </c>
      <c r="G133" s="3"/>
      <c r="H133" s="3"/>
      <c r="I133" s="3"/>
      <c r="J133" s="3"/>
      <c r="K133" s="3"/>
    </row>
    <row r="134" spans="1:11" x14ac:dyDescent="0.2">
      <c r="A134">
        <v>143</v>
      </c>
      <c r="B134" s="3">
        <f>abs!O135</f>
        <v>42</v>
      </c>
      <c r="C134" s="14">
        <f>IF(OR(abs!L135="", abs!$N135=""), "", abs!L135/abs!$N135)</f>
        <v>9.881394581725874E-3</v>
      </c>
      <c r="D134" s="14">
        <f>IF(OR(abs!M135="", abs!$N135=""), "", abs!M135/abs!$N135)</f>
        <v>0.98605991939994553</v>
      </c>
      <c r="E134" s="14">
        <f>IF(abs!$N135="", "", 1 - C134 - D134)</f>
        <v>4.0586860183285944E-3</v>
      </c>
      <c r="G134" s="3"/>
      <c r="H134" s="3"/>
      <c r="I134" s="3"/>
      <c r="J134" s="3"/>
      <c r="K134" s="3"/>
    </row>
    <row r="135" spans="1:11" x14ac:dyDescent="0.2">
      <c r="A135">
        <v>144</v>
      </c>
      <c r="B135" s="3">
        <f>abs!O136</f>
        <v>0</v>
      </c>
      <c r="C135" s="14" t="str">
        <f>IF(OR(abs!L136="", abs!$N136=""), "", abs!L136/abs!$N136)</f>
        <v/>
      </c>
      <c r="D135" s="14" t="str">
        <f>IF(OR(abs!M136="", abs!$N136=""), "", abs!M136/abs!$N136)</f>
        <v/>
      </c>
      <c r="E135" s="14" t="str">
        <f>IF(abs!$N136="", "", 1 - C135 - D135)</f>
        <v/>
      </c>
      <c r="G135" s="3"/>
      <c r="H135" s="3"/>
      <c r="I135" s="3"/>
      <c r="J135" s="3"/>
      <c r="K135" s="3"/>
    </row>
    <row r="136" spans="1:11" x14ac:dyDescent="0.2">
      <c r="A136">
        <v>145</v>
      </c>
      <c r="B136" s="3">
        <f>abs!O137</f>
        <v>22</v>
      </c>
      <c r="C136" s="14">
        <f>IF(OR(abs!L137="", abs!$N137=""), "", abs!L137/abs!$N137)</f>
        <v>1.3189217010873062E-2</v>
      </c>
      <c r="D136" s="14">
        <f>IF(OR(abs!M137="", abs!$N137=""), "", abs!M137/abs!$N137)</f>
        <v>0.82073387805871878</v>
      </c>
      <c r="E136" s="14">
        <f>IF(abs!$N137="", "", 1 - C136 - D136)</f>
        <v>0.16607690493040816</v>
      </c>
      <c r="G136" s="3"/>
      <c r="H136" s="3"/>
      <c r="I136" s="3"/>
      <c r="J136" s="3"/>
      <c r="K136" s="3"/>
    </row>
    <row r="137" spans="1:11" x14ac:dyDescent="0.2">
      <c r="A137">
        <v>146</v>
      </c>
      <c r="B137" s="3">
        <f>abs!O138</f>
        <v>12</v>
      </c>
      <c r="C137" s="14">
        <f>IF(OR(abs!L138="", abs!$N138=""), "", abs!L138/abs!$N138)</f>
        <v>3.3806168394924972E-2</v>
      </c>
      <c r="D137" s="14">
        <f>IF(OR(abs!M138="", abs!$N138=""), "", abs!M138/abs!$N138)</f>
        <v>0.9476291578202406</v>
      </c>
      <c r="E137" s="14">
        <f>IF(abs!$N138="", "", 1 - C137 - D137)</f>
        <v>1.8564673784834396E-2</v>
      </c>
      <c r="G137" s="3"/>
      <c r="H137" s="3"/>
      <c r="I137" s="3"/>
      <c r="J137" s="3"/>
      <c r="K137" s="3"/>
    </row>
    <row r="138" spans="1:11" x14ac:dyDescent="0.2">
      <c r="A138">
        <v>147</v>
      </c>
      <c r="B138" s="3">
        <f>abs!O139</f>
        <v>12</v>
      </c>
      <c r="C138" s="14">
        <f>IF(OR(abs!L139="", abs!$N139=""), "", abs!L139/abs!$N139)</f>
        <v>3.0932051740886549E-2</v>
      </c>
      <c r="D138" s="14">
        <f>IF(OR(abs!M139="", abs!$N139=""), "", abs!M139/abs!$N139)</f>
        <v>0.96063193414796255</v>
      </c>
      <c r="E138" s="14">
        <f>IF(abs!$N139="", "", 1 - C138 - D138)</f>
        <v>8.4360141111509135E-3</v>
      </c>
      <c r="G138" s="3"/>
      <c r="H138" s="3"/>
      <c r="I138" s="3"/>
      <c r="J138" s="3"/>
      <c r="K138" s="3"/>
    </row>
    <row r="139" spans="1:11" x14ac:dyDescent="0.2">
      <c r="A139">
        <v>148</v>
      </c>
      <c r="B139" s="3">
        <f>abs!O140</f>
        <v>37</v>
      </c>
      <c r="C139" s="14">
        <f>IF(OR(abs!L140="", abs!$N140=""), "", abs!L140/abs!$N140)</f>
        <v>9.5721732877943558E-3</v>
      </c>
      <c r="D139" s="14">
        <f>IF(OR(abs!M140="", abs!$N140=""), "", abs!M140/abs!$N140)</f>
        <v>0.92787165198633825</v>
      </c>
      <c r="E139" s="14">
        <f>IF(abs!$N140="", "", 1 - C139 - D139)</f>
        <v>6.2556174725867386E-2</v>
      </c>
      <c r="G139" s="3"/>
      <c r="H139" s="3"/>
      <c r="I139" s="3"/>
      <c r="J139" s="3"/>
      <c r="K139" s="3"/>
    </row>
    <row r="140" spans="1:11" x14ac:dyDescent="0.2">
      <c r="A140">
        <v>149</v>
      </c>
      <c r="B140" s="3">
        <f>abs!O141</f>
        <v>62</v>
      </c>
      <c r="C140" s="14">
        <f>IF(OR(abs!L141="", abs!$N141=""), "", abs!L141/abs!$N141)</f>
        <v>4.9084851137571571E-3</v>
      </c>
      <c r="D140" s="14">
        <f>IF(OR(abs!M141="", abs!$N141=""), "", abs!M141/abs!$N141)</f>
        <v>0.76496440343370642</v>
      </c>
      <c r="E140" s="14">
        <f>IF(abs!$N141="", "", 1 - C140 - D140)</f>
        <v>0.23012711145253639</v>
      </c>
      <c r="G140" s="3"/>
      <c r="H140" s="3"/>
      <c r="I140" s="3"/>
      <c r="J140" s="3"/>
      <c r="K140" s="3"/>
    </row>
    <row r="141" spans="1:11" x14ac:dyDescent="0.2">
      <c r="A141">
        <v>151</v>
      </c>
      <c r="B141" s="3">
        <f>abs!O142</f>
        <v>16</v>
      </c>
      <c r="C141" s="14">
        <f>IF(OR(abs!L142="", abs!$N142=""), "", abs!L142/abs!$N142)</f>
        <v>1.9911043157967892E-2</v>
      </c>
      <c r="D141" s="14">
        <f>IF(OR(abs!M142="", abs!$N142=""), "", abs!M142/abs!$N142)</f>
        <v>0.9686566126902495</v>
      </c>
      <c r="E141" s="14">
        <f>IF(abs!$N142="", "", 1 - C141 - D141)</f>
        <v>1.1432344151782625E-2</v>
      </c>
      <c r="G141" s="3"/>
      <c r="H141" s="3"/>
      <c r="I141" s="3"/>
      <c r="J141" s="3"/>
      <c r="K141" s="3"/>
    </row>
    <row r="142" spans="1:11" x14ac:dyDescent="0.2">
      <c r="A142">
        <v>152</v>
      </c>
      <c r="B142" s="3">
        <f>abs!O143</f>
        <v>14</v>
      </c>
      <c r="C142" s="14">
        <f>IF(OR(abs!L143="", abs!$N143=""), "", abs!L143/abs!$N143)</f>
        <v>2.3229461756373939E-2</v>
      </c>
      <c r="D142" s="14">
        <f>IF(OR(abs!M143="", abs!$N143=""), "", abs!M143/abs!$N143)</f>
        <v>0.96556050182112507</v>
      </c>
      <c r="E142" s="14">
        <f>IF(abs!$N143="", "", 1 - C142 - D142)</f>
        <v>1.1210036422500957E-2</v>
      </c>
      <c r="G142" s="3"/>
      <c r="H142" s="3"/>
      <c r="I142" s="3"/>
      <c r="J142" s="3"/>
      <c r="K142" s="3"/>
    </row>
    <row r="143" spans="1:11" x14ac:dyDescent="0.2">
      <c r="A143">
        <v>153</v>
      </c>
      <c r="B143" s="3">
        <f>abs!O144</f>
        <v>17</v>
      </c>
      <c r="C143" s="14">
        <f>IF(OR(abs!L144="", abs!$N144=""), "", abs!L144/abs!$N144)</f>
        <v>1.8862998498792506E-2</v>
      </c>
      <c r="D143" s="14">
        <f>IF(OR(abs!M144="", abs!$N144=""), "", abs!M144/abs!$N144)</f>
        <v>0.97056327915932383</v>
      </c>
      <c r="E143" s="14">
        <f>IF(abs!$N144="", "", 1 - C143 - D143)</f>
        <v>1.0573722341883696E-2</v>
      </c>
      <c r="G143" s="3"/>
      <c r="H143" s="3"/>
      <c r="I143" s="3"/>
      <c r="J143" s="3"/>
      <c r="K143" s="3"/>
    </row>
    <row r="144" spans="1:11" x14ac:dyDescent="0.2">
      <c r="A144">
        <v>155</v>
      </c>
      <c r="B144" s="3">
        <f>abs!O145</f>
        <v>1</v>
      </c>
      <c r="C144" s="14">
        <f>IF(OR(abs!L145="", abs!$N145=""), "", abs!L145/abs!$N145)</f>
        <v>0.11721944570649705</v>
      </c>
      <c r="D144" s="14">
        <f>IF(OR(abs!M145="", abs!$N145=""), "", abs!M145/abs!$N145)</f>
        <v>0.86324398000908675</v>
      </c>
      <c r="E144" s="14">
        <f>IF(abs!$N145="", "", 1 - C144 - D144)</f>
        <v>1.9536574284416242E-2</v>
      </c>
      <c r="G144" s="3"/>
      <c r="H144" s="3"/>
      <c r="I144" s="3"/>
      <c r="J144" s="3"/>
      <c r="K144" s="3"/>
    </row>
    <row r="145" spans="1:11" x14ac:dyDescent="0.2">
      <c r="A145">
        <v>157</v>
      </c>
      <c r="B145" s="3">
        <f>abs!O146</f>
        <v>1</v>
      </c>
      <c r="C145" s="14">
        <f>IF(OR(abs!L146="", abs!$N146=""), "", abs!L146/abs!$N146)</f>
        <v>0.13759933082392303</v>
      </c>
      <c r="D145" s="14">
        <f>IF(OR(abs!M146="", abs!$N146=""), "", abs!M146/abs!$N146)</f>
        <v>0.84274362191551655</v>
      </c>
      <c r="E145" s="14">
        <f>IF(abs!$N146="", "", 1 - C145 - D145)</f>
        <v>1.965704726056039E-2</v>
      </c>
      <c r="G145" s="3"/>
      <c r="H145" s="3"/>
      <c r="I145" s="3"/>
      <c r="J145" s="3"/>
      <c r="K145" s="3"/>
    </row>
    <row r="146" spans="1:11" x14ac:dyDescent="0.2">
      <c r="A146">
        <v>160</v>
      </c>
      <c r="B146" s="3">
        <f>abs!O147</f>
        <v>12</v>
      </c>
      <c r="C146" s="14">
        <f>IF(OR(abs!L147="", abs!$N147=""), "", abs!L147/abs!$N147)</f>
        <v>2.6149938858056627E-2</v>
      </c>
      <c r="D146" s="14">
        <f>IF(OR(abs!M147="", abs!$N147=""), "", abs!M147/abs!$N147)</f>
        <v>0.95851754303452164</v>
      </c>
      <c r="E146" s="14">
        <f>IF(abs!$N147="", "", 1 - C146 - D146)</f>
        <v>1.5332518107421755E-2</v>
      </c>
      <c r="G146" s="3"/>
      <c r="H146" s="3"/>
      <c r="I146" s="3"/>
      <c r="J146" s="3"/>
      <c r="K146" s="3"/>
    </row>
    <row r="147" spans="1:11" x14ac:dyDescent="0.2">
      <c r="A147">
        <v>161</v>
      </c>
      <c r="B147" s="3">
        <f>abs!O148</f>
        <v>0</v>
      </c>
      <c r="C147" s="14" t="str">
        <f>IF(OR(abs!L148="", abs!$N148=""), "", abs!L148/abs!$N148)</f>
        <v/>
      </c>
      <c r="D147" s="14" t="str">
        <f>IF(OR(abs!M148="", abs!$N148=""), "", abs!M148/abs!$N148)</f>
        <v/>
      </c>
      <c r="E147" s="14" t="str">
        <f>IF(abs!$N148="", "", 1 - C147 - D147)</f>
        <v/>
      </c>
      <c r="G147" s="3"/>
      <c r="H147" s="3"/>
      <c r="I147" s="3"/>
      <c r="J147" s="3"/>
      <c r="K147" s="3"/>
    </row>
    <row r="148" spans="1:11" x14ac:dyDescent="0.2">
      <c r="A148">
        <v>162</v>
      </c>
      <c r="B148" s="3">
        <f>abs!O149</f>
        <v>29</v>
      </c>
      <c r="C148" s="14">
        <f>IF(OR(abs!L149="", abs!$N149=""), "", abs!L149/abs!$N149)</f>
        <v>1.67303006465724E-2</v>
      </c>
      <c r="D148" s="14">
        <f>IF(OR(abs!M149="", abs!$N149=""), "", abs!M149/abs!$N149)</f>
        <v>0.97459757103662636</v>
      </c>
      <c r="E148" s="14">
        <f>IF(abs!$N149="", "", 1 - C148 - D148)</f>
        <v>8.6721283168011976E-3</v>
      </c>
      <c r="G148" s="3"/>
      <c r="H148" s="3"/>
      <c r="I148" s="3"/>
      <c r="J148" s="3"/>
      <c r="K148" s="3"/>
    </row>
    <row r="149" spans="1:11" x14ac:dyDescent="0.2">
      <c r="A149">
        <v>163</v>
      </c>
      <c r="B149" s="3">
        <f>abs!O150</f>
        <v>14</v>
      </c>
      <c r="C149" s="14">
        <f>IF(OR(abs!L150="", abs!$N150=""), "", abs!L150/abs!$N150)</f>
        <v>2.1243911577369802E-2</v>
      </c>
      <c r="D149" s="14">
        <f>IF(OR(abs!M150="", abs!$N150=""), "", abs!M150/abs!$N150)</f>
        <v>0.96534282502810043</v>
      </c>
      <c r="E149" s="14">
        <f>IF(abs!$N150="", "", 1 - C149 - D149)</f>
        <v>1.3413263394529751E-2</v>
      </c>
      <c r="G149" s="3"/>
      <c r="H149" s="3"/>
      <c r="I149" s="3"/>
      <c r="J149" s="3"/>
      <c r="K149" s="3"/>
    </row>
    <row r="150" spans="1:11" x14ac:dyDescent="0.2">
      <c r="A150">
        <v>164</v>
      </c>
      <c r="B150" s="3">
        <f>abs!O151</f>
        <v>0</v>
      </c>
      <c r="C150" s="14" t="str">
        <f>IF(OR(abs!L151="", abs!$N151=""), "", abs!L151/abs!$N151)</f>
        <v/>
      </c>
      <c r="D150" s="14" t="str">
        <f>IF(OR(abs!M151="", abs!$N151=""), "", abs!M151/abs!$N151)</f>
        <v/>
      </c>
      <c r="E150" s="14" t="str">
        <f>IF(abs!$N151="", "", 1 - C150 - D150)</f>
        <v/>
      </c>
      <c r="G150" s="3"/>
      <c r="H150" s="3"/>
      <c r="I150" s="3"/>
      <c r="J150" s="3"/>
      <c r="K150" s="3"/>
    </row>
    <row r="151" spans="1:11" x14ac:dyDescent="0.2">
      <c r="A151">
        <v>165</v>
      </c>
      <c r="B151" s="3">
        <f>abs!O152</f>
        <v>0</v>
      </c>
      <c r="C151" s="14" t="str">
        <f>IF(OR(abs!L152="", abs!$N152=""), "", abs!L152/abs!$N152)</f>
        <v/>
      </c>
      <c r="D151" s="14" t="str">
        <f>IF(OR(abs!M152="", abs!$N152=""), "", abs!M152/abs!$N152)</f>
        <v/>
      </c>
      <c r="E151" s="14" t="str">
        <f>IF(abs!$N152="", "", 1 - C151 - D151)</f>
        <v/>
      </c>
      <c r="G151" s="3"/>
      <c r="H151" s="3"/>
      <c r="I151" s="3"/>
      <c r="J151" s="3"/>
      <c r="K151" s="3"/>
    </row>
    <row r="152" spans="1:11" x14ac:dyDescent="0.2">
      <c r="A152">
        <v>166</v>
      </c>
      <c r="B152" s="3">
        <f>abs!O153</f>
        <v>18</v>
      </c>
      <c r="C152" s="14">
        <f>IF(OR(abs!L153="", abs!$N153=""), "", abs!L153/abs!$N153)</f>
        <v>2.4781179598921593E-2</v>
      </c>
      <c r="D152" s="14">
        <f>IF(OR(abs!M153="", abs!$N153=""), "", abs!M153/abs!$N153)</f>
        <v>0.96310521845108399</v>
      </c>
      <c r="E152" s="14">
        <f>IF(abs!$N153="", "", 1 - C152 - D152)</f>
        <v>1.2113601949994446E-2</v>
      </c>
      <c r="G152" s="3"/>
      <c r="H152" s="3"/>
      <c r="I152" s="3"/>
      <c r="J152" s="3"/>
      <c r="K152" s="3"/>
    </row>
    <row r="153" spans="1:11" x14ac:dyDescent="0.2">
      <c r="A153">
        <v>167</v>
      </c>
      <c r="B153" s="3">
        <f>abs!O154</f>
        <v>1</v>
      </c>
      <c r="C153" s="14">
        <f>IF(OR(abs!L154="", abs!$N154=""), "", abs!L154/abs!$N154)</f>
        <v>0.12563745943439963</v>
      </c>
      <c r="D153" s="14">
        <f>IF(OR(abs!M154="", abs!$N154=""), "", abs!M154/abs!$N154)</f>
        <v>0.85489105238757535</v>
      </c>
      <c r="E153" s="14">
        <f>IF(abs!$N154="", "", 1 - C153 - D153)</f>
        <v>1.947148817802502E-2</v>
      </c>
      <c r="G153" s="3"/>
      <c r="H153" s="3"/>
      <c r="I153" s="3"/>
      <c r="J153" s="3"/>
      <c r="K153" s="3"/>
    </row>
    <row r="154" spans="1:11" x14ac:dyDescent="0.2">
      <c r="A154">
        <v>168</v>
      </c>
      <c r="B154" s="3">
        <f>abs!O155</f>
        <v>11</v>
      </c>
      <c r="C154" s="14">
        <f>IF(OR(abs!L155="", abs!$N155=""), "", abs!L155/abs!$N155)</f>
        <v>2.7641436321363989E-2</v>
      </c>
      <c r="D154" s="14">
        <f>IF(OR(abs!M155="", abs!$N155=""), "", abs!M155/abs!$N155)</f>
        <v>0.95773701885817619</v>
      </c>
      <c r="E154" s="14">
        <f>IF(abs!$N155="", "", 1 - C154 - D154)</f>
        <v>1.4621544820459853E-2</v>
      </c>
      <c r="G154" s="3"/>
      <c r="H154" s="3"/>
      <c r="I154" s="3"/>
      <c r="J154" s="3"/>
      <c r="K154" s="3"/>
    </row>
    <row r="155" spans="1:11" x14ac:dyDescent="0.2">
      <c r="A155">
        <v>169</v>
      </c>
      <c r="B155" s="3">
        <f>abs!O156</f>
        <v>1</v>
      </c>
      <c r="C155" s="14">
        <f>IF(OR(abs!L156="", abs!$N156=""), "", abs!L156/abs!$N156)</f>
        <v>0.12917398945518455</v>
      </c>
      <c r="D155" s="14">
        <f>IF(OR(abs!M156="", abs!$N156=""), "", abs!M156/abs!$N156)</f>
        <v>0.85237258347978906</v>
      </c>
      <c r="E155" s="14">
        <f>IF(abs!$N156="", "", 1 - C155 - D155)</f>
        <v>1.8453427065026395E-2</v>
      </c>
      <c r="G155" s="3"/>
      <c r="H155" s="3"/>
      <c r="I155" s="3"/>
      <c r="J155" s="3"/>
      <c r="K155" s="3"/>
    </row>
    <row r="156" spans="1:11" x14ac:dyDescent="0.2">
      <c r="A156">
        <v>170</v>
      </c>
      <c r="B156" s="3">
        <f>abs!O157</f>
        <v>0</v>
      </c>
      <c r="C156" s="14" t="str">
        <f>IF(OR(abs!L157="", abs!$N157=""), "", abs!L157/abs!$N157)</f>
        <v/>
      </c>
      <c r="D156" s="14" t="str">
        <f>IF(OR(abs!M157="", abs!$N157=""), "", abs!M157/abs!$N157)</f>
        <v/>
      </c>
      <c r="E156" s="14" t="str">
        <f>IF(abs!$N157="", "", 1 - C156 - D156)</f>
        <v/>
      </c>
      <c r="G156" s="3"/>
      <c r="H156" s="3"/>
      <c r="I156" s="3"/>
      <c r="J156" s="3"/>
      <c r="K156" s="3"/>
    </row>
    <row r="157" spans="1:11" x14ac:dyDescent="0.2">
      <c r="A157">
        <v>171</v>
      </c>
      <c r="B157" s="3">
        <f>abs!O158</f>
        <v>0</v>
      </c>
      <c r="C157" s="14" t="str">
        <f>IF(OR(abs!L158="", abs!$N158=""), "", abs!L158/abs!$N158)</f>
        <v/>
      </c>
      <c r="D157" s="14" t="str">
        <f>IF(OR(abs!M158="", abs!$N158=""), "", abs!M158/abs!$N158)</f>
        <v/>
      </c>
      <c r="E157" s="14" t="str">
        <f>IF(abs!$N158="", "", 1 - C157 - D157)</f>
        <v/>
      </c>
      <c r="G157" s="3"/>
      <c r="H157" s="3"/>
      <c r="I157" s="3"/>
      <c r="J157" s="3"/>
      <c r="K157" s="3"/>
    </row>
    <row r="158" spans="1:11" x14ac:dyDescent="0.2">
      <c r="A158">
        <v>172</v>
      </c>
      <c r="B158" s="3">
        <f>abs!O159</f>
        <v>0</v>
      </c>
      <c r="C158" s="14" t="str">
        <f>IF(OR(abs!L159="", abs!$N159=""), "", abs!L159/abs!$N159)</f>
        <v/>
      </c>
      <c r="D158" s="14" t="str">
        <f>IF(OR(abs!M159="", abs!$N159=""), "", abs!M159/abs!$N159)</f>
        <v/>
      </c>
      <c r="E158" s="14" t="str">
        <f>IF(abs!$N159="", "", 1 - C158 - D158)</f>
        <v/>
      </c>
      <c r="G158" s="3"/>
      <c r="H158" s="3"/>
      <c r="I158" s="3"/>
      <c r="J158" s="3"/>
      <c r="K158" s="3"/>
    </row>
    <row r="159" spans="1:11" x14ac:dyDescent="0.2">
      <c r="A159">
        <v>173</v>
      </c>
      <c r="B159" s="3">
        <f>abs!O160</f>
        <v>0</v>
      </c>
      <c r="C159" s="14" t="str">
        <f>IF(OR(abs!L160="", abs!$N160=""), "", abs!L160/abs!$N160)</f>
        <v/>
      </c>
      <c r="D159" s="14" t="str">
        <f>IF(OR(abs!M160="", abs!$N160=""), "", abs!M160/abs!$N160)</f>
        <v/>
      </c>
      <c r="E159" s="14" t="str">
        <f>IF(abs!$N160="", "", 1 - C159 - D159)</f>
        <v/>
      </c>
      <c r="G159" s="3"/>
      <c r="H159" s="3"/>
      <c r="I159" s="3"/>
      <c r="J159" s="3"/>
      <c r="K159" s="3"/>
    </row>
    <row r="160" spans="1:11" x14ac:dyDescent="0.2">
      <c r="A160">
        <v>174</v>
      </c>
      <c r="B160" s="3">
        <f>abs!O161</f>
        <v>14</v>
      </c>
      <c r="C160" s="14">
        <f>IF(OR(abs!L161="", abs!$N161=""), "", abs!L161/abs!$N161)</f>
        <v>2.3719786972552233E-2</v>
      </c>
      <c r="D160" s="14">
        <f>IF(OR(abs!M161="", abs!$N161=""), "", abs!M161/abs!$N161)</f>
        <v>0.96464563703400241</v>
      </c>
      <c r="E160" s="14">
        <f>IF(abs!$N161="", "", 1 - C160 - D160)</f>
        <v>1.1634575993445306E-2</v>
      </c>
      <c r="G160" s="3"/>
      <c r="H160" s="3"/>
      <c r="I160" s="3"/>
      <c r="J160" s="3"/>
      <c r="K160" s="3"/>
    </row>
    <row r="161" spans="1:11" x14ac:dyDescent="0.2">
      <c r="A161">
        <v>175</v>
      </c>
      <c r="B161" s="3">
        <f>abs!O162</f>
        <v>20</v>
      </c>
      <c r="C161" s="14">
        <f>IF(OR(abs!L162="", abs!$N162=""), "", abs!L162/abs!$N162)</f>
        <v>2.9600257613163528E-2</v>
      </c>
      <c r="D161" s="14">
        <f>IF(OR(abs!M162="", abs!$N162=""), "", abs!M162/abs!$N162)</f>
        <v>0.96279762844352401</v>
      </c>
      <c r="E161" s="14">
        <f>IF(abs!$N162="", "", 1 - C161 - D161)</f>
        <v>7.6021139433124496E-3</v>
      </c>
      <c r="G161" s="3"/>
      <c r="H161" s="3"/>
      <c r="I161" s="3"/>
      <c r="J161" s="3"/>
      <c r="K161" s="3"/>
    </row>
    <row r="162" spans="1:11" x14ac:dyDescent="0.2">
      <c r="A162">
        <v>176</v>
      </c>
      <c r="B162" s="3">
        <f>abs!O163</f>
        <v>15</v>
      </c>
      <c r="C162" s="14">
        <f>IF(OR(abs!L163="", abs!$N163=""), "", abs!L163/abs!$N163)</f>
        <v>5.2419287631048223E-3</v>
      </c>
      <c r="D162" s="14">
        <f>IF(OR(abs!M163="", abs!$N163=""), "", abs!M163/abs!$N163)</f>
        <v>0.22311115555777788</v>
      </c>
      <c r="E162" s="14">
        <f>IF(abs!$N163="", "", 1 - C162 - D162)</f>
        <v>0.77164691567911725</v>
      </c>
      <c r="G162" s="3"/>
      <c r="H162" s="3"/>
      <c r="I162" s="3"/>
      <c r="J162" s="3"/>
      <c r="K162" s="3"/>
    </row>
    <row r="163" spans="1:11" x14ac:dyDescent="0.2">
      <c r="A163">
        <v>177</v>
      </c>
      <c r="B163" s="3">
        <f>abs!O164</f>
        <v>17</v>
      </c>
      <c r="C163" s="14">
        <f>IF(OR(abs!L164="", abs!$N164=""), "", abs!L164/abs!$N164)</f>
        <v>6.8886856922854803E-2</v>
      </c>
      <c r="D163" s="14">
        <f>IF(OR(abs!M164="", abs!$N164=""), "", abs!M164/abs!$N164)</f>
        <v>0.92410606862697919</v>
      </c>
      <c r="E163" s="14">
        <f>IF(abs!$N164="", "", 1 - C163 - D163)</f>
        <v>7.0070744501660176E-3</v>
      </c>
      <c r="G163" s="3"/>
      <c r="H163" s="3"/>
      <c r="I163" s="3"/>
      <c r="J163" s="3"/>
      <c r="K163" s="3"/>
    </row>
    <row r="164" spans="1:11" x14ac:dyDescent="0.2">
      <c r="A164">
        <v>181</v>
      </c>
      <c r="B164" s="3">
        <f>abs!O165</f>
        <v>78</v>
      </c>
      <c r="C164" s="14">
        <f>IF(OR(abs!L165="", abs!$N165=""), "", abs!L165/abs!$N165)</f>
        <v>4.1653634391305861E-3</v>
      </c>
      <c r="D164" s="14">
        <f>IF(OR(abs!M165="", abs!$N165=""), "", abs!M165/abs!$N165)</f>
        <v>0.99046285677405266</v>
      </c>
      <c r="E164" s="14">
        <f>IF(abs!$N165="", "", 1 - C164 - D164)</f>
        <v>5.3717797868167994E-3</v>
      </c>
      <c r="G164" s="3"/>
      <c r="H164" s="3"/>
      <c r="I164" s="3"/>
      <c r="J164" s="3"/>
      <c r="K164" s="3"/>
    </row>
    <row r="165" spans="1:11" x14ac:dyDescent="0.2">
      <c r="A165">
        <v>186</v>
      </c>
      <c r="B165" s="3">
        <f>abs!O166</f>
        <v>11</v>
      </c>
      <c r="C165" s="14">
        <f>IF(OR(abs!L166="", abs!$N166=""), "", abs!L166/abs!$N166)</f>
        <v>8.1139658980232926E-2</v>
      </c>
      <c r="D165" s="14">
        <f>IF(OR(abs!M166="", abs!$N166=""), "", abs!M166/abs!$N166)</f>
        <v>0.90510157889682985</v>
      </c>
      <c r="E165" s="14">
        <f>IF(abs!$N166="", "", 1 - C165 - D165)</f>
        <v>1.3758762122937251E-2</v>
      </c>
      <c r="G165" s="3"/>
      <c r="H165" s="3"/>
      <c r="I165" s="3"/>
      <c r="J165" s="3"/>
      <c r="K165" s="3"/>
    </row>
    <row r="166" spans="1:11" x14ac:dyDescent="0.2">
      <c r="A166">
        <v>187</v>
      </c>
      <c r="B166" s="3">
        <f>abs!O167</f>
        <v>0</v>
      </c>
      <c r="C166" s="14" t="str">
        <f>IF(OR(abs!L167="", abs!$N167=""), "", abs!L167/abs!$N167)</f>
        <v/>
      </c>
      <c r="D166" s="14" t="str">
        <f>IF(OR(abs!M167="", abs!$N167=""), "", abs!M167/abs!$N167)</f>
        <v/>
      </c>
      <c r="E166" s="14" t="str">
        <f>IF(abs!$N167="", "", 1 - C166 - D166)</f>
        <v/>
      </c>
      <c r="G166" s="3"/>
      <c r="H166" s="3"/>
      <c r="I166" s="3"/>
      <c r="J166" s="3"/>
      <c r="K166" s="3"/>
    </row>
    <row r="167" spans="1:11" x14ac:dyDescent="0.2">
      <c r="A167">
        <v>188</v>
      </c>
      <c r="B167" s="3">
        <f>abs!O168</f>
        <v>0</v>
      </c>
      <c r="C167" s="14" t="str">
        <f>IF(OR(abs!L168="", abs!$N168=""), "", abs!L168/abs!$N168)</f>
        <v/>
      </c>
      <c r="D167" s="14" t="str">
        <f>IF(OR(abs!M168="", abs!$N168=""), "", abs!M168/abs!$N168)</f>
        <v/>
      </c>
      <c r="E167" s="14" t="str">
        <f>IF(abs!$N168="", "", 1 - C167 - D167)</f>
        <v/>
      </c>
      <c r="G167" s="3"/>
      <c r="H167" s="3"/>
      <c r="I167" s="3"/>
      <c r="J167" s="3"/>
      <c r="K167" s="3"/>
    </row>
    <row r="168" spans="1:11" x14ac:dyDescent="0.2">
      <c r="A168">
        <v>189</v>
      </c>
      <c r="B168" s="3">
        <f>abs!O169</f>
        <v>0</v>
      </c>
      <c r="C168" s="14" t="str">
        <f>IF(OR(abs!L169="", abs!$N169=""), "", abs!L169/abs!$N169)</f>
        <v/>
      </c>
      <c r="D168" s="14" t="str">
        <f>IF(OR(abs!M169="", abs!$N169=""), "", abs!M169/abs!$N169)</f>
        <v/>
      </c>
      <c r="E168" s="14" t="str">
        <f>IF(abs!$N169="", "", 1 - C168 - D168)</f>
        <v/>
      </c>
      <c r="G168" s="3"/>
      <c r="H168" s="3"/>
      <c r="I168" s="3"/>
      <c r="J168" s="3"/>
      <c r="K168" s="3"/>
    </row>
    <row r="169" spans="1:11" x14ac:dyDescent="0.2">
      <c r="A169">
        <v>192</v>
      </c>
      <c r="B169" s="3">
        <f>abs!O170</f>
        <v>1</v>
      </c>
      <c r="C169" s="14">
        <f>IF(OR(abs!L170="", abs!$N170=""), "", abs!L170/abs!$N170)</f>
        <v>0.12079299216228677</v>
      </c>
      <c r="D169" s="14">
        <f>IF(OR(abs!M170="", abs!$N170=""), "", abs!M170/abs!$N170)</f>
        <v>0.86076532964499775</v>
      </c>
      <c r="E169" s="14">
        <f>IF(abs!$N170="", "", 1 - C169 - D169)</f>
        <v>1.8441678192715472E-2</v>
      </c>
      <c r="G169" s="3"/>
      <c r="H169" s="3"/>
      <c r="I169" s="3"/>
      <c r="J169" s="3"/>
      <c r="K169" s="3"/>
    </row>
    <row r="170" spans="1:11" x14ac:dyDescent="0.2">
      <c r="A170">
        <v>193</v>
      </c>
      <c r="B170" s="3">
        <f>abs!O171</f>
        <v>0</v>
      </c>
      <c r="C170" s="14" t="str">
        <f>IF(OR(abs!L171="", abs!$N171=""), "", abs!L171/abs!$N171)</f>
        <v/>
      </c>
      <c r="D170" s="14" t="str">
        <f>IF(OR(abs!M171="", abs!$N171=""), "", abs!M171/abs!$N171)</f>
        <v/>
      </c>
      <c r="E170" s="14" t="str">
        <f>IF(abs!$N171="", "", 1 - C170 - D170)</f>
        <v/>
      </c>
      <c r="G170" s="3"/>
      <c r="H170" s="3"/>
      <c r="I170" s="3"/>
      <c r="J170" s="3"/>
      <c r="K170" s="3"/>
    </row>
    <row r="171" spans="1:11" x14ac:dyDescent="0.2">
      <c r="A171">
        <v>194</v>
      </c>
      <c r="B171" s="3">
        <f>abs!O172</f>
        <v>0</v>
      </c>
      <c r="C171" s="14" t="str">
        <f>IF(OR(abs!L172="", abs!$N172=""), "", abs!L172/abs!$N172)</f>
        <v/>
      </c>
      <c r="D171" s="14" t="str">
        <f>IF(OR(abs!M172="", abs!$N172=""), "", abs!M172/abs!$N172)</f>
        <v/>
      </c>
      <c r="E171" s="14" t="str">
        <f>IF(abs!$N172="", "", 1 - C171 - D171)</f>
        <v/>
      </c>
      <c r="G171" s="3"/>
      <c r="H171" s="3"/>
      <c r="I171" s="3"/>
      <c r="J171" s="3"/>
      <c r="K171" s="3"/>
    </row>
    <row r="172" spans="1:11" x14ac:dyDescent="0.2">
      <c r="A172">
        <v>195</v>
      </c>
      <c r="B172" s="3">
        <f>abs!O173</f>
        <v>7</v>
      </c>
      <c r="C172" s="14">
        <f>IF(OR(abs!L173="", abs!$N173=""), "", abs!L173/abs!$N173)</f>
        <v>7.3990215501556628E-3</v>
      </c>
      <c r="D172" s="14">
        <f>IF(OR(abs!M173="", abs!$N173=""), "", abs!M173/abs!$N173)</f>
        <v>0.1454062723217294</v>
      </c>
      <c r="E172" s="14">
        <f>IF(abs!$N173="", "", 1 - C172 - D172)</f>
        <v>0.84719470612811487</v>
      </c>
      <c r="G172" s="3"/>
      <c r="H172" s="3"/>
      <c r="I172" s="3"/>
      <c r="J172" s="3"/>
      <c r="K172" s="3"/>
    </row>
    <row r="173" spans="1:11" x14ac:dyDescent="0.2">
      <c r="A173">
        <v>196</v>
      </c>
      <c r="B173" s="3">
        <f>abs!O174</f>
        <v>0</v>
      </c>
      <c r="C173" s="14" t="str">
        <f>IF(OR(abs!L174="", abs!$N174=""), "", abs!L174/abs!$N174)</f>
        <v/>
      </c>
      <c r="D173" s="14" t="str">
        <f>IF(OR(abs!M174="", abs!$N174=""), "", abs!M174/abs!$N174)</f>
        <v/>
      </c>
      <c r="E173" s="14" t="str">
        <f>IF(abs!$N174="", "", 1 - C173 - D173)</f>
        <v/>
      </c>
      <c r="G173" s="3"/>
      <c r="H173" s="3"/>
      <c r="I173" s="3"/>
      <c r="J173" s="3"/>
      <c r="K173" s="3"/>
    </row>
    <row r="174" spans="1:11" x14ac:dyDescent="0.2">
      <c r="A174">
        <v>197</v>
      </c>
      <c r="B174" s="3">
        <f>abs!O175</f>
        <v>0</v>
      </c>
      <c r="C174" s="14" t="str">
        <f>IF(OR(abs!L175="", abs!$N175=""), "", abs!L175/abs!$N175)</f>
        <v/>
      </c>
      <c r="D174" s="14" t="str">
        <f>IF(OR(abs!M175="", abs!$N175=""), "", abs!M175/abs!$N175)</f>
        <v/>
      </c>
      <c r="E174" s="14" t="str">
        <f>IF(abs!$N175="", "", 1 - C174 - D174)</f>
        <v/>
      </c>
      <c r="G174" s="3"/>
      <c r="H174" s="3"/>
      <c r="I174" s="3"/>
      <c r="J174" s="3"/>
      <c r="K174" s="3"/>
    </row>
    <row r="175" spans="1:11" x14ac:dyDescent="0.2">
      <c r="A175">
        <v>198</v>
      </c>
      <c r="B175" s="3">
        <f>abs!O176</f>
        <v>0</v>
      </c>
      <c r="C175" s="14" t="str">
        <f>IF(OR(abs!L176="", abs!$N176=""), "", abs!L176/abs!$N176)</f>
        <v/>
      </c>
      <c r="D175" s="14" t="str">
        <f>IF(OR(abs!M176="", abs!$N176=""), "", abs!M176/abs!$N176)</f>
        <v/>
      </c>
      <c r="E175" s="14" t="str">
        <f>IF(abs!$N176="", "", 1 - C175 - D175)</f>
        <v/>
      </c>
      <c r="G175" s="3"/>
      <c r="H175" s="3"/>
      <c r="I175" s="3"/>
      <c r="J175" s="3"/>
      <c r="K175" s="3"/>
    </row>
    <row r="176" spans="1:11" x14ac:dyDescent="0.2">
      <c r="A176">
        <v>200</v>
      </c>
      <c r="B176" s="3">
        <f>abs!O177</f>
        <v>1</v>
      </c>
      <c r="C176" s="14">
        <f>IF(OR(abs!L177="", abs!$N177=""), "", abs!L177/abs!$N177)</f>
        <v>0.12872194228126432</v>
      </c>
      <c r="D176" s="14">
        <f>IF(OR(abs!M177="", abs!$N177=""), "", abs!M177/abs!$N177)</f>
        <v>0.85203847915712327</v>
      </c>
      <c r="E176" s="14">
        <f>IF(abs!$N177="", "", 1 - C176 - D176)</f>
        <v>1.9239578561612403E-2</v>
      </c>
      <c r="G176" s="3"/>
      <c r="H176" s="3"/>
      <c r="I176" s="3"/>
      <c r="J176" s="3"/>
      <c r="K176" s="3"/>
    </row>
    <row r="177" spans="1:11" x14ac:dyDescent="0.2">
      <c r="A177">
        <v>201</v>
      </c>
      <c r="B177" s="3">
        <f>abs!O178</f>
        <v>10</v>
      </c>
      <c r="C177" s="14">
        <f>IF(OR(abs!L178="", abs!$N178=""), "", abs!L178/abs!$N178)</f>
        <v>8.2560702115472367E-2</v>
      </c>
      <c r="D177" s="14">
        <f>IF(OR(abs!M178="", abs!$N178=""), "", abs!M178/abs!$N178)</f>
        <v>0.90784734425210911</v>
      </c>
      <c r="E177" s="14">
        <f>IF(abs!$N178="", "", 1 - C177 - D177)</f>
        <v>9.5919536324184929E-3</v>
      </c>
      <c r="G177" s="3"/>
      <c r="H177" s="3"/>
      <c r="I177" s="3"/>
      <c r="J177" s="3"/>
      <c r="K177" s="3"/>
    </row>
    <row r="178" spans="1:11" x14ac:dyDescent="0.2">
      <c r="A178">
        <v>203</v>
      </c>
      <c r="B178" s="3">
        <f>abs!O179</f>
        <v>7</v>
      </c>
      <c r="C178" s="14">
        <f>IF(OR(abs!L179="", abs!$N179=""), "", abs!L179/abs!$N179)</f>
        <v>5.0192046668784476E-2</v>
      </c>
      <c r="D178" s="14">
        <f>IF(OR(abs!M179="", abs!$N179=""), "", abs!M179/abs!$N179)</f>
        <v>0.93167181679036593</v>
      </c>
      <c r="E178" s="14">
        <f>IF(abs!$N179="", "", 1 - C178 - D178)</f>
        <v>1.8136136540849557E-2</v>
      </c>
      <c r="G178" s="3"/>
      <c r="H178" s="3"/>
      <c r="I178" s="3"/>
      <c r="J178" s="3"/>
      <c r="K178" s="3"/>
    </row>
    <row r="179" spans="1:11" x14ac:dyDescent="0.2">
      <c r="A179">
        <v>204</v>
      </c>
      <c r="B179" s="3">
        <f>abs!O180</f>
        <v>0</v>
      </c>
      <c r="C179" s="14" t="str">
        <f>IF(OR(abs!L180="", abs!$N180=""), "", abs!L180/abs!$N180)</f>
        <v/>
      </c>
      <c r="D179" s="14" t="str">
        <f>IF(OR(abs!M180="", abs!$N180=""), "", abs!M180/abs!$N180)</f>
        <v/>
      </c>
      <c r="E179" s="14" t="str">
        <f>IF(abs!$N180="", "", 1 - C179 - D179)</f>
        <v/>
      </c>
      <c r="G179" s="3"/>
      <c r="H179" s="3"/>
      <c r="I179" s="3"/>
      <c r="J179" s="3"/>
      <c r="K179" s="3"/>
    </row>
    <row r="180" spans="1:11" x14ac:dyDescent="0.2">
      <c r="A180">
        <v>205</v>
      </c>
      <c r="B180" s="3">
        <f>abs!O181</f>
        <v>0</v>
      </c>
      <c r="C180" s="14" t="str">
        <f>IF(OR(abs!L181="", abs!$N181=""), "", abs!L181/abs!$N181)</f>
        <v/>
      </c>
      <c r="D180" s="14" t="str">
        <f>IF(OR(abs!M181="", abs!$N181=""), "", abs!M181/abs!$N181)</f>
        <v/>
      </c>
      <c r="E180" s="14" t="str">
        <f>IF(abs!$N181="", "", 1 - C180 - D180)</f>
        <v/>
      </c>
      <c r="G180" s="3"/>
      <c r="H180" s="3"/>
      <c r="I180" s="3"/>
      <c r="J180" s="3"/>
      <c r="K180" s="3"/>
    </row>
    <row r="181" spans="1:11" x14ac:dyDescent="0.2">
      <c r="A181">
        <v>207</v>
      </c>
      <c r="B181" s="3">
        <f>abs!O182</f>
        <v>12</v>
      </c>
      <c r="C181" s="14">
        <f>IF(OR(abs!L182="", abs!$N182=""), "", abs!L182/abs!$N182)</f>
        <v>2.1408539716396096E-2</v>
      </c>
      <c r="D181" s="14">
        <f>IF(OR(abs!M182="", abs!$N182=""), "", abs!M182/abs!$N182)</f>
        <v>0.96287079827783706</v>
      </c>
      <c r="E181" s="14">
        <f>IF(abs!$N182="", "", 1 - C181 - D181)</f>
        <v>1.5720662005766828E-2</v>
      </c>
      <c r="G181" s="3"/>
      <c r="H181" s="3"/>
      <c r="I181" s="3"/>
      <c r="J181" s="3"/>
      <c r="K181" s="3"/>
    </row>
    <row r="182" spans="1:11" x14ac:dyDescent="0.2">
      <c r="A182">
        <v>208</v>
      </c>
      <c r="B182" s="3">
        <f>abs!O183</f>
        <v>7</v>
      </c>
      <c r="C182" s="14">
        <f>IF(OR(abs!L183="", abs!$N183=""), "", abs!L183/abs!$N183)</f>
        <v>2.7476682631711619E-2</v>
      </c>
      <c r="D182" s="14">
        <f>IF(OR(abs!M183="", abs!$N183=""), "", abs!M183/abs!$N183)</f>
        <v>0.5410637761532644</v>
      </c>
      <c r="E182" s="14">
        <f>IF(abs!$N183="", "", 1 - C182 - D182)</f>
        <v>0.43145954121502395</v>
      </c>
      <c r="G182" s="3"/>
      <c r="H182" s="3"/>
      <c r="I182" s="3"/>
      <c r="J182" s="3"/>
      <c r="K182" s="3"/>
    </row>
    <row r="183" spans="1:11" x14ac:dyDescent="0.2">
      <c r="A183">
        <v>209</v>
      </c>
      <c r="B183" s="3">
        <f>abs!O184</f>
        <v>0</v>
      </c>
      <c r="C183" s="14" t="str">
        <f>IF(OR(abs!L184="", abs!$N184=""), "", abs!L184/abs!$N184)</f>
        <v/>
      </c>
      <c r="D183" s="14" t="str">
        <f>IF(OR(abs!M184="", abs!$N184=""), "", abs!M184/abs!$N184)</f>
        <v/>
      </c>
      <c r="E183" s="14" t="str">
        <f>IF(abs!$N184="", "", 1 - C183 - D183)</f>
        <v/>
      </c>
      <c r="G183" s="3"/>
      <c r="H183" s="3"/>
      <c r="I183" s="3"/>
      <c r="J183" s="3"/>
      <c r="K183" s="3"/>
    </row>
    <row r="184" spans="1:11" x14ac:dyDescent="0.2">
      <c r="A184">
        <v>210</v>
      </c>
      <c r="B184" s="3">
        <f>abs!O185</f>
        <v>0</v>
      </c>
      <c r="C184" s="14" t="str">
        <f>IF(OR(abs!L185="", abs!$N185=""), "", abs!L185/abs!$N185)</f>
        <v/>
      </c>
      <c r="D184" s="14" t="str">
        <f>IF(OR(abs!M185="", abs!$N185=""), "", abs!M185/abs!$N185)</f>
        <v/>
      </c>
      <c r="E184" s="14" t="str">
        <f>IF(abs!$N185="", "", 1 - C184 - D184)</f>
        <v/>
      </c>
      <c r="G184" s="3"/>
      <c r="H184" s="3"/>
      <c r="I184" s="3"/>
      <c r="J184" s="3"/>
      <c r="K184" s="3"/>
    </row>
    <row r="185" spans="1:11" x14ac:dyDescent="0.2">
      <c r="A185">
        <v>211</v>
      </c>
      <c r="B185" s="3">
        <f>abs!O186</f>
        <v>0</v>
      </c>
      <c r="C185" s="14" t="str">
        <f>IF(OR(abs!L186="", abs!$N186=""), "", abs!L186/abs!$N186)</f>
        <v/>
      </c>
      <c r="D185" s="14" t="str">
        <f>IF(OR(abs!M186="", abs!$N186=""), "", abs!M186/abs!$N186)</f>
        <v/>
      </c>
      <c r="E185" s="14" t="str">
        <f>IF(abs!$N186="", "", 1 - C185 - D185)</f>
        <v/>
      </c>
      <c r="G185" s="3"/>
      <c r="H185" s="3"/>
      <c r="I185" s="3"/>
      <c r="J185" s="3"/>
      <c r="K185" s="3"/>
    </row>
    <row r="186" spans="1:11" x14ac:dyDescent="0.2">
      <c r="A186">
        <v>212</v>
      </c>
      <c r="B186" s="3">
        <f>abs!O187</f>
        <v>0</v>
      </c>
      <c r="C186" s="14" t="str">
        <f>IF(OR(abs!L187="", abs!$N187=""), "", abs!L187/abs!$N187)</f>
        <v/>
      </c>
      <c r="D186" s="14" t="str">
        <f>IF(OR(abs!M187="", abs!$N187=""), "", abs!M187/abs!$N187)</f>
        <v/>
      </c>
      <c r="E186" s="14" t="str">
        <f>IF(abs!$N187="", "", 1 - C186 - D186)</f>
        <v/>
      </c>
      <c r="G186" s="3"/>
      <c r="H186" s="3"/>
      <c r="I186" s="3"/>
      <c r="J186" s="3"/>
      <c r="K186" s="3"/>
    </row>
    <row r="187" spans="1:11" x14ac:dyDescent="0.2">
      <c r="A187">
        <v>213</v>
      </c>
      <c r="B187" s="3">
        <f>abs!O188</f>
        <v>1</v>
      </c>
      <c r="C187" s="14">
        <f>IF(OR(abs!L188="", abs!$N188=""), "", abs!L188/abs!$N188)</f>
        <v>0.12541876046901174</v>
      </c>
      <c r="D187" s="14">
        <f>IF(OR(abs!M188="", abs!$N188=""), "", abs!M188/abs!$N188)</f>
        <v>0.85929648241206025</v>
      </c>
      <c r="E187" s="14">
        <f>IF(abs!$N188="", "", 1 - C187 - D187)</f>
        <v>1.5284757118927961E-2</v>
      </c>
      <c r="G187" s="3"/>
      <c r="H187" s="3"/>
      <c r="I187" s="3"/>
      <c r="J187" s="3"/>
      <c r="K187" s="3"/>
    </row>
    <row r="188" spans="1:11" x14ac:dyDescent="0.2">
      <c r="A188">
        <v>214</v>
      </c>
      <c r="B188" s="3">
        <f>abs!O189</f>
        <v>26</v>
      </c>
      <c r="C188" s="14">
        <f>IF(OR(abs!L189="", abs!$N189=""), "", abs!L189/abs!$N189)</f>
        <v>1.1851037946866538E-2</v>
      </c>
      <c r="D188" s="14">
        <f>IF(OR(abs!M189="", abs!$N189=""), "", abs!M189/abs!$N189)</f>
        <v>0.97362947847584669</v>
      </c>
      <c r="E188" s="14">
        <f>IF(abs!$N189="", "", 1 - C188 - D188)</f>
        <v>1.4519483577286718E-2</v>
      </c>
      <c r="G188" s="3"/>
      <c r="H188" s="3"/>
      <c r="I188" s="3"/>
      <c r="J188" s="3"/>
      <c r="K188" s="3"/>
    </row>
    <row r="189" spans="1:11" x14ac:dyDescent="0.2">
      <c r="A189">
        <v>215</v>
      </c>
      <c r="B189" s="3">
        <f>abs!O190</f>
        <v>0</v>
      </c>
      <c r="C189" s="14" t="str">
        <f>IF(OR(abs!L190="", abs!$N190=""), "", abs!L190/abs!$N190)</f>
        <v/>
      </c>
      <c r="D189" s="14" t="str">
        <f>IF(OR(abs!M190="", abs!$N190=""), "", abs!M190/abs!$N190)</f>
        <v/>
      </c>
      <c r="E189" s="14" t="str">
        <f>IF(abs!$N190="", "", 1 - C189 - D189)</f>
        <v/>
      </c>
      <c r="G189" s="3"/>
      <c r="H189" s="3"/>
      <c r="I189" s="3"/>
      <c r="J189" s="3"/>
      <c r="K189" s="3"/>
    </row>
    <row r="190" spans="1:11" x14ac:dyDescent="0.2">
      <c r="A190">
        <v>216</v>
      </c>
      <c r="B190" s="3">
        <f>abs!O191</f>
        <v>0</v>
      </c>
      <c r="C190" s="14" t="str">
        <f>IF(OR(abs!L191="", abs!$N191=""), "", abs!L191/abs!$N191)</f>
        <v/>
      </c>
      <c r="D190" s="14" t="str">
        <f>IF(OR(abs!M191="", abs!$N191=""), "", abs!M191/abs!$N191)</f>
        <v/>
      </c>
      <c r="E190" s="14" t="str">
        <f>IF(abs!$N191="", "", 1 - C190 - D190)</f>
        <v/>
      </c>
      <c r="G190" s="3"/>
      <c r="H190" s="3"/>
      <c r="I190" s="3"/>
      <c r="J190" s="3"/>
      <c r="K190" s="3"/>
    </row>
    <row r="191" spans="1:11" x14ac:dyDescent="0.2">
      <c r="A191">
        <v>218</v>
      </c>
      <c r="B191" s="3">
        <f>abs!O192</f>
        <v>0</v>
      </c>
      <c r="C191" s="14" t="str">
        <f>IF(OR(abs!L192="", abs!$N192=""), "", abs!L192/abs!$N192)</f>
        <v/>
      </c>
      <c r="D191" s="14" t="str">
        <f>IF(OR(abs!M192="", abs!$N192=""), "", abs!M192/abs!$N192)</f>
        <v/>
      </c>
      <c r="E191" s="14" t="str">
        <f>IF(abs!$N192="", "", 1 - C191 - D191)</f>
        <v/>
      </c>
      <c r="G191" s="3"/>
      <c r="H191" s="3"/>
      <c r="I191" s="3"/>
      <c r="J191" s="3"/>
      <c r="K191" s="3"/>
    </row>
    <row r="192" spans="1:11" x14ac:dyDescent="0.2">
      <c r="A192">
        <v>219</v>
      </c>
      <c r="B192" s="3">
        <f>abs!O193</f>
        <v>1</v>
      </c>
      <c r="C192" s="14">
        <f>IF(OR(abs!L193="", abs!$N193=""), "", abs!L193/abs!$N193)</f>
        <v>0.13001824817518248</v>
      </c>
      <c r="D192" s="14">
        <f>IF(OR(abs!M193="", abs!$N193=""), "", abs!M193/abs!$N193)</f>
        <v>0.85082116788321172</v>
      </c>
      <c r="E192" s="14">
        <f>IF(abs!$N193="", "", 1 - C192 - D192)</f>
        <v>1.9160583941605802E-2</v>
      </c>
      <c r="G192" s="3"/>
      <c r="H192" s="3"/>
      <c r="I192" s="3"/>
      <c r="J192" s="3"/>
      <c r="K192" s="3"/>
    </row>
    <row r="193" spans="1:11" x14ac:dyDescent="0.2">
      <c r="A193">
        <v>220</v>
      </c>
      <c r="B193" s="3">
        <f>abs!O194</f>
        <v>0</v>
      </c>
      <c r="C193" s="14" t="str">
        <f>IF(OR(abs!L194="", abs!$N194=""), "", abs!L194/abs!$N194)</f>
        <v/>
      </c>
      <c r="D193" s="14" t="str">
        <f>IF(OR(abs!M194="", abs!$N194=""), "", abs!M194/abs!$N194)</f>
        <v/>
      </c>
      <c r="E193" s="14" t="str">
        <f>IF(abs!$N194="", "", 1 - C193 - D193)</f>
        <v/>
      </c>
      <c r="G193" s="3"/>
      <c r="H193" s="3"/>
      <c r="I193" s="3"/>
      <c r="J193" s="3"/>
      <c r="K193" s="3"/>
    </row>
    <row r="194" spans="1:11" x14ac:dyDescent="0.2">
      <c r="A194">
        <v>221</v>
      </c>
      <c r="B194" s="3">
        <f>abs!O195</f>
        <v>22</v>
      </c>
      <c r="C194" s="14">
        <f>IF(OR(abs!L195="", abs!$N195=""), "", abs!L195/abs!$N195)</f>
        <v>9.3046106206547477E-3</v>
      </c>
      <c r="D194" s="14">
        <f>IF(OR(abs!M195="", abs!$N195=""), "", abs!M195/abs!$N195)</f>
        <v>0.63481264236054247</v>
      </c>
      <c r="E194" s="14">
        <f>IF(abs!$N195="", "", 1 - C194 - D194)</f>
        <v>0.35588274701880274</v>
      </c>
      <c r="G194" s="3"/>
      <c r="H194" s="3"/>
      <c r="I194" s="3"/>
      <c r="J194" s="3"/>
      <c r="K194" s="3"/>
    </row>
    <row r="195" spans="1:11" x14ac:dyDescent="0.2">
      <c r="A195">
        <v>224</v>
      </c>
      <c r="B195" s="3">
        <f>abs!O196</f>
        <v>1</v>
      </c>
      <c r="C195" s="14">
        <f>IF(OR(abs!L196="", abs!$N196=""), "", abs!L196/abs!$N196)</f>
        <v>0.14459665144596651</v>
      </c>
      <c r="D195" s="14">
        <f>IF(OR(abs!M196="", abs!$N196=""), "", abs!M196/abs!$N196)</f>
        <v>0.82648401826484019</v>
      </c>
      <c r="E195" s="14">
        <f>IF(abs!$N196="", "", 1 - C195 - D195)</f>
        <v>2.8919330289193357E-2</v>
      </c>
      <c r="G195" s="3"/>
      <c r="H195" s="3"/>
      <c r="I195" s="3"/>
      <c r="J195" s="3"/>
      <c r="K195" s="3"/>
    </row>
    <row r="196" spans="1:11" x14ac:dyDescent="0.2">
      <c r="A196">
        <v>225</v>
      </c>
      <c r="B196" s="3">
        <f>abs!O197</f>
        <v>0</v>
      </c>
      <c r="C196" s="14" t="str">
        <f>IF(OR(abs!L197="", abs!$N197=""), "", abs!L197/abs!$N197)</f>
        <v/>
      </c>
      <c r="D196" s="14" t="str">
        <f>IF(OR(abs!M197="", abs!$N197=""), "", abs!M197/abs!$N197)</f>
        <v/>
      </c>
      <c r="E196" s="14" t="str">
        <f>IF(abs!$N197="", "", 1 - C196 - D196)</f>
        <v/>
      </c>
      <c r="G196" s="3"/>
      <c r="H196" s="3"/>
      <c r="I196" s="3"/>
      <c r="J196" s="3"/>
      <c r="K196" s="3"/>
    </row>
    <row r="197" spans="1:11" x14ac:dyDescent="0.2">
      <c r="A197">
        <v>226</v>
      </c>
      <c r="B197" s="3">
        <f>abs!O198</f>
        <v>1</v>
      </c>
      <c r="C197" s="14">
        <f>IF(OR(abs!L198="", abs!$N198=""), "", abs!L198/abs!$N198)</f>
        <v>0.1224007561436673</v>
      </c>
      <c r="D197" s="14">
        <f>IF(OR(abs!M198="", abs!$N198=""), "", abs!M198/abs!$N198)</f>
        <v>0.85727788279773154</v>
      </c>
      <c r="E197" s="14">
        <f>IF(abs!$N198="", "", 1 - C197 - D197)</f>
        <v>2.0321361058601162E-2</v>
      </c>
      <c r="G197" s="3"/>
      <c r="H197" s="3"/>
      <c r="I197" s="3"/>
      <c r="J197" s="3"/>
      <c r="K197" s="3"/>
    </row>
    <row r="198" spans="1:11" x14ac:dyDescent="0.2">
      <c r="A198">
        <v>227</v>
      </c>
      <c r="B198" s="3">
        <f>abs!O199</f>
        <v>0</v>
      </c>
      <c r="C198" s="14" t="str">
        <f>IF(OR(abs!L199="", abs!$N199=""), "", abs!L199/abs!$N199)</f>
        <v/>
      </c>
      <c r="D198" s="14" t="str">
        <f>IF(OR(abs!M199="", abs!$N199=""), "", abs!M199/abs!$N199)</f>
        <v/>
      </c>
      <c r="E198" s="14" t="str">
        <f>IF(abs!$N199="", "", 1 - C198 - D198)</f>
        <v/>
      </c>
      <c r="G198" s="3"/>
      <c r="H198" s="3"/>
      <c r="I198" s="3"/>
      <c r="J198" s="3"/>
      <c r="K198" s="3"/>
    </row>
    <row r="199" spans="1:11" x14ac:dyDescent="0.2">
      <c r="A199">
        <v>228</v>
      </c>
      <c r="B199" s="3">
        <f>abs!O200</f>
        <v>9</v>
      </c>
      <c r="C199" s="14">
        <f>IF(OR(abs!L200="", abs!$N200=""), "", abs!L200/abs!$N200)</f>
        <v>6.5474791847576236E-2</v>
      </c>
      <c r="D199" s="14">
        <f>IF(OR(abs!M200="", abs!$N200=""), "", abs!M200/abs!$N200)</f>
        <v>0.91862900342238341</v>
      </c>
      <c r="E199" s="14">
        <f>IF(abs!$N200="", "", 1 - C199 - D199)</f>
        <v>1.5896204730040386E-2</v>
      </c>
      <c r="G199" s="3"/>
      <c r="H199" s="3"/>
      <c r="I199" s="3"/>
      <c r="J199" s="3"/>
      <c r="K199" s="3"/>
    </row>
    <row r="200" spans="1:11" x14ac:dyDescent="0.2">
      <c r="A200">
        <v>229</v>
      </c>
      <c r="B200" s="3">
        <f>abs!O201</f>
        <v>0</v>
      </c>
      <c r="C200" s="14" t="str">
        <f>IF(OR(abs!L201="", abs!$N201=""), "", abs!L201/abs!$N201)</f>
        <v/>
      </c>
      <c r="D200" s="14" t="str">
        <f>IF(OR(abs!M201="", abs!$N201=""), "", abs!M201/abs!$N201)</f>
        <v/>
      </c>
      <c r="E200" s="14" t="str">
        <f>IF(abs!$N201="", "", 1 - C200 - D200)</f>
        <v/>
      </c>
      <c r="G200" s="3"/>
      <c r="H200" s="3"/>
      <c r="I200" s="3"/>
      <c r="J200" s="3"/>
      <c r="K200" s="3"/>
    </row>
    <row r="201" spans="1:11" x14ac:dyDescent="0.2">
      <c r="A201">
        <v>230</v>
      </c>
      <c r="B201" s="3">
        <f>abs!O202</f>
        <v>14</v>
      </c>
      <c r="C201" s="14">
        <f>IF(OR(abs!L202="", abs!$N202=""), "", abs!L202/abs!$N202)</f>
        <v>2.3012638425754395E-2</v>
      </c>
      <c r="D201" s="14">
        <f>IF(OR(abs!M202="", abs!$N202=""), "", abs!M202/abs!$N202)</f>
        <v>0.96204355522621543</v>
      </c>
      <c r="E201" s="14">
        <f>IF(abs!$N202="", "", 1 - C201 - D201)</f>
        <v>1.4943806348030164E-2</v>
      </c>
      <c r="G201" s="3"/>
      <c r="H201" s="3"/>
      <c r="I201" s="3"/>
      <c r="J201" s="3"/>
      <c r="K201" s="3"/>
    </row>
    <row r="202" spans="1:11" x14ac:dyDescent="0.2">
      <c r="A202">
        <v>231</v>
      </c>
      <c r="B202" s="3">
        <f>abs!O203</f>
        <v>30</v>
      </c>
      <c r="C202" s="14">
        <f>IF(OR(abs!L203="", abs!$N203=""), "", abs!L203/abs!$N203)</f>
        <v>1.1239224529880333E-2</v>
      </c>
      <c r="D202" s="14">
        <f>IF(OR(abs!M203="", abs!$N203=""), "", abs!M203/abs!$N203)</f>
        <v>0.98001309424217076</v>
      </c>
      <c r="E202" s="14">
        <f>IF(abs!$N203="", "", 1 - C202 - D202)</f>
        <v>8.7476812279488891E-3</v>
      </c>
      <c r="G202" s="3"/>
      <c r="H202" s="3"/>
      <c r="I202" s="3"/>
      <c r="J202" s="3"/>
      <c r="K202" s="3"/>
    </row>
    <row r="203" spans="1:11" x14ac:dyDescent="0.2">
      <c r="A203">
        <v>233</v>
      </c>
      <c r="B203" s="3">
        <f>abs!O204</f>
        <v>24</v>
      </c>
      <c r="C203" s="14">
        <f>IF(OR(abs!L204="", abs!$N204=""), "", abs!L204/abs!$N204)</f>
        <v>1.3494546037856913E-2</v>
      </c>
      <c r="D203" s="14">
        <f>IF(OR(abs!M204="", abs!$N204=""), "", abs!M204/abs!$N204)</f>
        <v>0.97720163618864297</v>
      </c>
      <c r="E203" s="14">
        <f>IF(abs!$N204="", "", 1 - C203 - D203)</f>
        <v>9.3038177735000893E-3</v>
      </c>
      <c r="G203" s="3"/>
      <c r="H203" s="3"/>
      <c r="I203" s="3"/>
      <c r="J203" s="3"/>
      <c r="K203" s="3"/>
    </row>
    <row r="204" spans="1:11" x14ac:dyDescent="0.2">
      <c r="A204">
        <v>234</v>
      </c>
      <c r="B204" s="3">
        <f>abs!O205</f>
        <v>15</v>
      </c>
      <c r="C204" s="14">
        <f>IF(OR(abs!L205="", abs!$N205=""), "", abs!L205/abs!$N205)</f>
        <v>1.9967266775777415E-2</v>
      </c>
      <c r="D204" s="14">
        <f>IF(OR(abs!M205="", abs!$N205=""), "", abs!M205/abs!$N205)</f>
        <v>0.96933987997817783</v>
      </c>
      <c r="E204" s="14">
        <f>IF(abs!$N205="", "", 1 - C204 - D204)</f>
        <v>1.0692853246044742E-2</v>
      </c>
      <c r="G204" s="3"/>
      <c r="H204" s="3"/>
      <c r="I204" s="3"/>
      <c r="J204" s="3"/>
      <c r="K204" s="3"/>
    </row>
    <row r="205" spans="1:11" x14ac:dyDescent="0.2">
      <c r="A205">
        <v>235</v>
      </c>
      <c r="B205" s="3">
        <f>abs!O206</f>
        <v>1</v>
      </c>
      <c r="C205" s="14">
        <f>IF(OR(abs!L206="", abs!$N206=""), "", abs!L206/abs!$N206)</f>
        <v>0.13908378043747421</v>
      </c>
      <c r="D205" s="14">
        <f>IF(OR(abs!M206="", abs!$N206=""), "", abs!M206/abs!$N206)</f>
        <v>0.84234420140321919</v>
      </c>
      <c r="E205" s="14">
        <f>IF(abs!$N206="", "", 1 - C205 - D205)</f>
        <v>1.8572018159306536E-2</v>
      </c>
      <c r="G205" s="3"/>
      <c r="H205" s="3"/>
      <c r="I205" s="3"/>
      <c r="J205" s="3"/>
      <c r="K205" s="3"/>
    </row>
    <row r="206" spans="1:11" x14ac:dyDescent="0.2">
      <c r="A206">
        <v>236</v>
      </c>
      <c r="B206" s="3">
        <f>abs!O207</f>
        <v>17</v>
      </c>
      <c r="C206" s="14">
        <f>IF(OR(abs!L207="", abs!$N207=""), "", abs!L207/abs!$N207)</f>
        <v>1.8585509939928978E-2</v>
      </c>
      <c r="D206" s="14">
        <f>IF(OR(abs!M207="", abs!$N207=""), "", abs!M207/abs!$N207)</f>
        <v>0.97039593773854171</v>
      </c>
      <c r="E206" s="14">
        <f>IF(abs!$N207="", "", 1 - C206 - D206)</f>
        <v>1.1018552321529262E-2</v>
      </c>
      <c r="G206" s="3"/>
      <c r="H206" s="3"/>
      <c r="I206" s="3"/>
      <c r="J206" s="3"/>
      <c r="K206" s="3"/>
    </row>
    <row r="207" spans="1:11" x14ac:dyDescent="0.2">
      <c r="A207">
        <v>237</v>
      </c>
      <c r="B207" s="3">
        <f>abs!O208</f>
        <v>26</v>
      </c>
      <c r="C207" s="14">
        <f>IF(OR(abs!L208="", abs!$N208=""), "", abs!L208/abs!$N208)</f>
        <v>1.3289896658108778E-2</v>
      </c>
      <c r="D207" s="14">
        <f>IF(OR(abs!M208="", abs!$N208=""), "", abs!M208/abs!$N208)</f>
        <v>0.97764881016590799</v>
      </c>
      <c r="E207" s="14">
        <f>IF(abs!$N208="", "", 1 - C207 - D207)</f>
        <v>9.0612931759832538E-3</v>
      </c>
      <c r="G207" s="3"/>
      <c r="H207" s="3"/>
      <c r="I207" s="3"/>
      <c r="J207" s="3"/>
      <c r="K207" s="3"/>
    </row>
    <row r="208" spans="1:11" x14ac:dyDescent="0.2">
      <c r="A208">
        <v>238</v>
      </c>
      <c r="B208" s="3">
        <f>abs!O209</f>
        <v>0</v>
      </c>
      <c r="C208" s="14" t="str">
        <f>IF(OR(abs!L209="", abs!$N209=""), "", abs!L209/abs!$N209)</f>
        <v/>
      </c>
      <c r="D208" s="14" t="str">
        <f>IF(OR(abs!M209="", abs!$N209=""), "", abs!M209/abs!$N209)</f>
        <v/>
      </c>
      <c r="E208" s="14" t="str">
        <f>IF(abs!$N209="", "", 1 - C208 - D208)</f>
        <v/>
      </c>
      <c r="G208" s="3"/>
      <c r="H208" s="3"/>
      <c r="I208" s="3"/>
      <c r="J208" s="3"/>
      <c r="K208" s="3"/>
    </row>
    <row r="209" spans="1:11" x14ac:dyDescent="0.2">
      <c r="A209">
        <v>239</v>
      </c>
      <c r="B209" s="3">
        <f>abs!O210</f>
        <v>16</v>
      </c>
      <c r="C209" s="14">
        <f>IF(OR(abs!L210="", abs!$N210=""), "", abs!L210/abs!$N210)</f>
        <v>8.3698598535094301E-3</v>
      </c>
      <c r="D209" s="14">
        <f>IF(OR(abs!M210="", abs!$N210=""), "", abs!M210/abs!$N210)</f>
        <v>0.35873608627948556</v>
      </c>
      <c r="E209" s="14">
        <f>IF(abs!$N210="", "", 1 - C209 - D209)</f>
        <v>0.63289405386700492</v>
      </c>
      <c r="G209" s="3"/>
      <c r="H209" s="3"/>
      <c r="I209" s="3"/>
      <c r="J209" s="3"/>
      <c r="K209" s="3"/>
    </row>
    <row r="210" spans="1:11" x14ac:dyDescent="0.2">
      <c r="A210">
        <v>240</v>
      </c>
      <c r="B210" s="3">
        <f>abs!O211</f>
        <v>1</v>
      </c>
      <c r="C210" s="14">
        <f>IF(OR(abs!L211="", abs!$N211=""), "", abs!L211/abs!$N211)</f>
        <v>0.15048543689320387</v>
      </c>
      <c r="D210" s="14">
        <f>IF(OR(abs!M211="", abs!$N211=""), "", abs!M211/abs!$N211)</f>
        <v>0.83159073935772965</v>
      </c>
      <c r="E210" s="14">
        <f>IF(abs!$N211="", "", 1 - C210 - D210)</f>
        <v>1.7923823749066536E-2</v>
      </c>
      <c r="G210" s="3"/>
      <c r="H210" s="3"/>
      <c r="I210" s="3"/>
      <c r="J210" s="3"/>
      <c r="K210" s="3"/>
    </row>
    <row r="211" spans="1:11" x14ac:dyDescent="0.2">
      <c r="A211">
        <v>241</v>
      </c>
      <c r="B211" s="3">
        <f>abs!O212</f>
        <v>0</v>
      </c>
      <c r="C211" s="14" t="str">
        <f>IF(OR(abs!L212="", abs!$N212=""), "", abs!L212/abs!$N212)</f>
        <v/>
      </c>
      <c r="D211" s="14" t="str">
        <f>IF(OR(abs!M212="", abs!$N212=""), "", abs!M212/abs!$N212)</f>
        <v/>
      </c>
      <c r="E211" s="14" t="str">
        <f>IF(abs!$N212="", "", 1 - C211 - D211)</f>
        <v/>
      </c>
      <c r="G211" s="3"/>
      <c r="H211" s="3"/>
      <c r="I211" s="3"/>
      <c r="J211" s="3"/>
      <c r="K211" s="3"/>
    </row>
    <row r="212" spans="1:11" x14ac:dyDescent="0.2">
      <c r="A212">
        <v>242</v>
      </c>
      <c r="B212" s="3">
        <f>abs!O213</f>
        <v>0</v>
      </c>
      <c r="C212" s="14" t="str">
        <f>IF(OR(abs!L213="", abs!$N213=""), "", abs!L213/abs!$N213)</f>
        <v/>
      </c>
      <c r="D212" s="14" t="str">
        <f>IF(OR(abs!M213="", abs!$N213=""), "", abs!M213/abs!$N213)</f>
        <v/>
      </c>
      <c r="E212" s="14" t="str">
        <f>IF(abs!$N213="", "", 1 - C212 - D212)</f>
        <v/>
      </c>
      <c r="G212" s="3"/>
      <c r="H212" s="3"/>
      <c r="I212" s="3"/>
      <c r="J212" s="3"/>
      <c r="K212" s="3"/>
    </row>
    <row r="213" spans="1:11" x14ac:dyDescent="0.2">
      <c r="A213">
        <v>243</v>
      </c>
      <c r="B213" s="3">
        <f>abs!O214</f>
        <v>1</v>
      </c>
      <c r="C213" s="14">
        <f>IF(OR(abs!L214="", abs!$N214=""), "", abs!L214/abs!$N214)</f>
        <v>0.12875536480686695</v>
      </c>
      <c r="D213" s="14">
        <f>IF(OR(abs!M214="", abs!$N214=""), "", abs!M214/abs!$N214)</f>
        <v>0.85216976633285646</v>
      </c>
      <c r="E213" s="14">
        <f>IF(abs!$N214="", "", 1 - C213 - D213)</f>
        <v>1.907486886027665E-2</v>
      </c>
      <c r="G213" s="3"/>
      <c r="H213" s="3"/>
      <c r="I213" s="3"/>
      <c r="J213" s="3"/>
      <c r="K213" s="3"/>
    </row>
    <row r="214" spans="1:11" x14ac:dyDescent="0.2">
      <c r="A214">
        <v>246</v>
      </c>
      <c r="B214" s="3">
        <f>abs!O215</f>
        <v>0</v>
      </c>
      <c r="C214" s="14" t="str">
        <f>IF(OR(abs!L215="", abs!$N215=""), "", abs!L215/abs!$N215)</f>
        <v/>
      </c>
      <c r="D214" s="14" t="str">
        <f>IF(OR(abs!M215="", abs!$N215=""), "", abs!M215/abs!$N215)</f>
        <v/>
      </c>
      <c r="E214" s="14" t="str">
        <f>IF(abs!$N215="", "", 1 - C214 - D214)</f>
        <v/>
      </c>
      <c r="G214" s="3"/>
      <c r="H214" s="3"/>
      <c r="I214" s="3"/>
      <c r="J214" s="3"/>
      <c r="K214" s="3"/>
    </row>
    <row r="215" spans="1:11" x14ac:dyDescent="0.2">
      <c r="A215">
        <v>247</v>
      </c>
      <c r="B215" s="3">
        <f>abs!O216</f>
        <v>0</v>
      </c>
      <c r="C215" s="14" t="str">
        <f>IF(OR(abs!L216="", abs!$N216=""), "", abs!L216/abs!$N216)</f>
        <v/>
      </c>
      <c r="D215" s="14" t="str">
        <f>IF(OR(abs!M216="", abs!$N216=""), "", abs!M216/abs!$N216)</f>
        <v/>
      </c>
      <c r="E215" s="14" t="str">
        <f>IF(abs!$N216="", "", 1 - C215 - D215)</f>
        <v/>
      </c>
      <c r="G215" s="3"/>
      <c r="H215" s="3"/>
      <c r="I215" s="3"/>
      <c r="J215" s="3"/>
      <c r="K215" s="3"/>
    </row>
    <row r="216" spans="1:11" x14ac:dyDescent="0.2">
      <c r="A216">
        <v>248</v>
      </c>
      <c r="B216" s="3">
        <f>abs!O217</f>
        <v>12</v>
      </c>
      <c r="C216" s="14">
        <f>IF(OR(abs!L217="", abs!$N217=""), "", abs!L217/abs!$N217)</f>
        <v>2.368654741840193E-2</v>
      </c>
      <c r="D216" s="14">
        <f>IF(OR(abs!M217="", abs!$N217=""), "", abs!M217/abs!$N217)</f>
        <v>0.71458344660106199</v>
      </c>
      <c r="E216" s="14">
        <f>IF(abs!$N217="", "", 1 - C216 - D216)</f>
        <v>0.26173000598053608</v>
      </c>
      <c r="G216" s="3"/>
      <c r="H216" s="3"/>
      <c r="I216" s="3"/>
      <c r="J216" s="3"/>
      <c r="K216" s="3"/>
    </row>
    <row r="217" spans="1:11" x14ac:dyDescent="0.2">
      <c r="A217">
        <v>249</v>
      </c>
      <c r="B217" s="3">
        <f>abs!O218</f>
        <v>0</v>
      </c>
      <c r="C217" s="14" t="str">
        <f>IF(OR(abs!L218="", abs!$N218=""), "", abs!L218/abs!$N218)</f>
        <v/>
      </c>
      <c r="D217" s="14" t="str">
        <f>IF(OR(abs!M218="", abs!$N218=""), "", abs!M218/abs!$N218)</f>
        <v/>
      </c>
      <c r="E217" s="14" t="str">
        <f>IF(abs!$N218="", "", 1 - C217 - D217)</f>
        <v/>
      </c>
      <c r="G217" s="3"/>
      <c r="H217" s="3"/>
      <c r="I217" s="3"/>
      <c r="J217" s="3"/>
      <c r="K217" s="3"/>
    </row>
    <row r="218" spans="1:11" x14ac:dyDescent="0.2">
      <c r="A218">
        <v>250</v>
      </c>
      <c r="B218" s="3">
        <f>abs!O219</f>
        <v>10</v>
      </c>
      <c r="C218" s="14">
        <f>IF(OR(abs!L219="", abs!$N219=""), "", abs!L219/abs!$N219)</f>
        <v>2.941687215642691E-2</v>
      </c>
      <c r="D218" s="14">
        <f>IF(OR(abs!M219="", abs!$N219=""), "", abs!M219/abs!$N219)</f>
        <v>0.95703816899940963</v>
      </c>
      <c r="E218" s="14">
        <f>IF(abs!$N219="", "", 1 - C218 - D218)</f>
        <v>1.3544958844163402E-2</v>
      </c>
      <c r="G218" s="3"/>
      <c r="H218" s="3"/>
      <c r="I218" s="3"/>
      <c r="J218" s="3"/>
      <c r="K218" s="3"/>
    </row>
    <row r="219" spans="1:11" x14ac:dyDescent="0.2">
      <c r="A219">
        <v>251</v>
      </c>
      <c r="B219" s="3">
        <f>abs!O220</f>
        <v>9</v>
      </c>
      <c r="C219" s="14">
        <f>IF(OR(abs!L220="", abs!$N220=""), "", abs!L220/abs!$N220)</f>
        <v>3.9679968903861107E-2</v>
      </c>
      <c r="D219" s="14">
        <f>IF(OR(abs!M220="", abs!$N220=""), "", abs!M220/abs!$N220)</f>
        <v>0.94836745270795542</v>
      </c>
      <c r="E219" s="14">
        <f>IF(abs!$N220="", "", 1 - C219 - D219)</f>
        <v>1.1952578388183421E-2</v>
      </c>
      <c r="G219" s="3"/>
      <c r="H219" s="3"/>
      <c r="I219" s="3"/>
      <c r="J219" s="3"/>
      <c r="K219" s="3"/>
    </row>
    <row r="220" spans="1:11" x14ac:dyDescent="0.2">
      <c r="A220">
        <v>252</v>
      </c>
      <c r="B220" s="3">
        <f>abs!O221</f>
        <v>0</v>
      </c>
      <c r="C220" s="14" t="str">
        <f>IF(OR(abs!L221="", abs!$N221=""), "", abs!L221/abs!$N221)</f>
        <v/>
      </c>
      <c r="D220" s="14" t="str">
        <f>IF(OR(abs!M221="", abs!$N221=""), "", abs!M221/abs!$N221)</f>
        <v/>
      </c>
      <c r="E220" s="14" t="str">
        <f>IF(abs!$N221="", "", 1 - C220 - D220)</f>
        <v/>
      </c>
      <c r="G220" s="3"/>
      <c r="H220" s="3"/>
      <c r="I220" s="3"/>
      <c r="J220" s="3"/>
      <c r="K220" s="3"/>
    </row>
    <row r="221" spans="1:11" x14ac:dyDescent="0.2">
      <c r="A221">
        <v>253</v>
      </c>
      <c r="B221" s="3">
        <f>abs!O222</f>
        <v>38</v>
      </c>
      <c r="C221" s="14">
        <f>IF(OR(abs!L222="", abs!$N222=""), "", abs!L222/abs!$N222)</f>
        <v>7.7202653917455358E-3</v>
      </c>
      <c r="D221" s="14">
        <f>IF(OR(abs!M222="", abs!$N222=""), "", abs!M222/abs!$N222)</f>
        <v>0.98270562981754317</v>
      </c>
      <c r="E221" s="14">
        <f>IF(abs!$N222="", "", 1 - C221 - D221)</f>
        <v>9.5741047907113019E-3</v>
      </c>
      <c r="G221" s="3"/>
      <c r="H221" s="3"/>
      <c r="I221" s="3"/>
      <c r="J221" s="3"/>
      <c r="K221" s="3"/>
    </row>
    <row r="222" spans="1:11" x14ac:dyDescent="0.2">
      <c r="A222">
        <v>254</v>
      </c>
      <c r="B222" s="3">
        <f>abs!O223</f>
        <v>12</v>
      </c>
      <c r="C222" s="14">
        <f>IF(OR(abs!L223="", abs!$N223=""), "", abs!L223/abs!$N223)</f>
        <v>2.5233644859813085E-2</v>
      </c>
      <c r="D222" s="14">
        <f>IF(OR(abs!M223="", abs!$N223=""), "", abs!M223/abs!$N223)</f>
        <v>0.96065420560747661</v>
      </c>
      <c r="E222" s="14">
        <f>IF(abs!$N223="", "", 1 - C222 - D222)</f>
        <v>1.4112149532710339E-2</v>
      </c>
      <c r="G222" s="3"/>
      <c r="H222" s="3"/>
      <c r="I222" s="3"/>
      <c r="J222" s="3"/>
      <c r="K222" s="3"/>
    </row>
    <row r="223" spans="1:11" x14ac:dyDescent="0.2">
      <c r="A223">
        <v>256</v>
      </c>
      <c r="B223" s="3">
        <f>abs!O224</f>
        <v>1</v>
      </c>
      <c r="C223" s="14">
        <f>IF(OR(abs!L224="", abs!$N224=""), "", abs!L224/abs!$N224)</f>
        <v>0.125</v>
      </c>
      <c r="D223" s="14">
        <f>IF(OR(abs!M224="", abs!$N224=""), "", abs!M224/abs!$N224)</f>
        <v>0.85587686567164178</v>
      </c>
      <c r="E223" s="14">
        <f>IF(abs!$N224="", "", 1 - C223 - D223)</f>
        <v>1.9123134328358216E-2</v>
      </c>
      <c r="G223" s="3"/>
      <c r="H223" s="3"/>
      <c r="I223" s="3"/>
      <c r="J223" s="3"/>
      <c r="K223" s="3"/>
    </row>
    <row r="224" spans="1:11" x14ac:dyDescent="0.2">
      <c r="A224">
        <v>257</v>
      </c>
      <c r="B224" s="3">
        <f>abs!O225</f>
        <v>1</v>
      </c>
      <c r="C224" s="14">
        <f>IF(OR(abs!L225="", abs!$N225=""), "", abs!L225/abs!$N225)</f>
        <v>0.12435957149510946</v>
      </c>
      <c r="D224" s="14">
        <f>IF(OR(abs!M225="", abs!$N225=""), "", abs!M225/abs!$N225)</f>
        <v>0.85654401490451793</v>
      </c>
      <c r="E224" s="14">
        <f>IF(abs!$N225="", "", 1 - C224 - D224)</f>
        <v>1.9096413600372619E-2</v>
      </c>
      <c r="G224" s="3"/>
      <c r="H224" s="3"/>
      <c r="I224" s="3"/>
      <c r="J224" s="3"/>
      <c r="K224" s="3"/>
    </row>
    <row r="225" spans="1:11" x14ac:dyDescent="0.2">
      <c r="A225">
        <v>258</v>
      </c>
      <c r="B225" s="3">
        <f>abs!O226</f>
        <v>1</v>
      </c>
      <c r="C225" s="14">
        <f>IF(OR(abs!L226="", abs!$N226=""), "", abs!L226/abs!$N226)</f>
        <v>0.12805810397553516</v>
      </c>
      <c r="D225" s="14">
        <f>IF(OR(abs!M226="", abs!$N226=""), "", abs!M226/abs!$N226)</f>
        <v>0.84212538226299694</v>
      </c>
      <c r="E225" s="14">
        <f>IF(abs!$N226="", "", 1 - C225 - D225)</f>
        <v>2.9816513761467878E-2</v>
      </c>
      <c r="G225" s="3"/>
      <c r="H225" s="3"/>
      <c r="I225" s="3"/>
      <c r="J225" s="3"/>
      <c r="K225" s="3"/>
    </row>
    <row r="226" spans="1:11" x14ac:dyDescent="0.2">
      <c r="A226">
        <v>259</v>
      </c>
      <c r="B226" s="3">
        <f>abs!O227</f>
        <v>0</v>
      </c>
      <c r="C226" s="14" t="str">
        <f>IF(OR(abs!L227="", abs!$N227=""), "", abs!L227/abs!$N227)</f>
        <v/>
      </c>
      <c r="D226" s="14" t="str">
        <f>IF(OR(abs!M227="", abs!$N227=""), "", abs!M227/abs!$N227)</f>
        <v/>
      </c>
      <c r="E226" s="14" t="str">
        <f>IF(abs!$N227="", "", 1 - C226 - D226)</f>
        <v/>
      </c>
      <c r="G226" s="3"/>
      <c r="H226" s="3"/>
      <c r="I226" s="3"/>
      <c r="J226" s="3"/>
      <c r="K226" s="3"/>
    </row>
    <row r="227" spans="1:11" x14ac:dyDescent="0.2">
      <c r="A227">
        <v>260</v>
      </c>
      <c r="B227" s="3">
        <f>abs!O228</f>
        <v>29</v>
      </c>
      <c r="C227" s="14">
        <f>IF(OR(abs!L228="", abs!$N228=""), "", abs!L228/abs!$N228)</f>
        <v>1.1991810470897923E-2</v>
      </c>
      <c r="D227" s="14">
        <f>IF(OR(abs!M228="", abs!$N228=""), "", abs!M228/abs!$N228)</f>
        <v>0.9749439407234084</v>
      </c>
      <c r="E227" s="14">
        <f>IF(abs!$N228="", "", 1 - C227 - D227)</f>
        <v>1.3064248805693679E-2</v>
      </c>
      <c r="G227" s="3"/>
      <c r="H227" s="3"/>
      <c r="I227" s="3"/>
      <c r="J227" s="3"/>
      <c r="K227" s="3"/>
    </row>
    <row r="228" spans="1:11" x14ac:dyDescent="0.2">
      <c r="A228">
        <v>261</v>
      </c>
      <c r="B228" s="3">
        <f>abs!O229</f>
        <v>13</v>
      </c>
      <c r="C228" s="14">
        <f>IF(OR(abs!L229="", abs!$N229=""), "", abs!L229/abs!$N229)</f>
        <v>3.2782753348007995E-2</v>
      </c>
      <c r="D228" s="14">
        <f>IF(OR(abs!M229="", abs!$N229=""), "", abs!M229/abs!$N229)</f>
        <v>0.87009560936266028</v>
      </c>
      <c r="E228" s="14">
        <f>IF(abs!$N229="", "", 1 - C228 - D228)</f>
        <v>9.7121637289331764E-2</v>
      </c>
      <c r="G228" s="3"/>
      <c r="H228" s="3"/>
      <c r="I228" s="3"/>
      <c r="J228" s="3"/>
      <c r="K228" s="3"/>
    </row>
    <row r="229" spans="1:11" x14ac:dyDescent="0.2">
      <c r="A229">
        <v>262</v>
      </c>
      <c r="B229" s="3">
        <f>abs!O230</f>
        <v>0</v>
      </c>
      <c r="C229" s="14" t="str">
        <f>IF(OR(abs!L230="", abs!$N230=""), "", abs!L230/abs!$N230)</f>
        <v/>
      </c>
      <c r="D229" s="14" t="str">
        <f>IF(OR(abs!M230="", abs!$N230=""), "", abs!M230/abs!$N230)</f>
        <v/>
      </c>
      <c r="E229" s="14" t="str">
        <f>IF(abs!$N230="", "", 1 - C229 - D229)</f>
        <v/>
      </c>
      <c r="G229" s="3"/>
      <c r="H229" s="3"/>
      <c r="I229" s="3"/>
      <c r="J229" s="3"/>
      <c r="K229" s="3"/>
    </row>
    <row r="230" spans="1:11" x14ac:dyDescent="0.2">
      <c r="A230">
        <v>264</v>
      </c>
      <c r="B230" s="3">
        <f>abs!O231</f>
        <v>0</v>
      </c>
      <c r="C230" s="14" t="str">
        <f>IF(OR(abs!L231="", abs!$N231=""), "", abs!L231/abs!$N231)</f>
        <v/>
      </c>
      <c r="D230" s="14" t="str">
        <f>IF(OR(abs!M231="", abs!$N231=""), "", abs!M231/abs!$N231)</f>
        <v/>
      </c>
      <c r="E230" s="14" t="str">
        <f>IF(abs!$N231="", "", 1 - C230 - D230)</f>
        <v/>
      </c>
      <c r="G230" s="3"/>
      <c r="H230" s="3"/>
      <c r="I230" s="3"/>
      <c r="J230" s="3"/>
      <c r="K230" s="3"/>
    </row>
    <row r="231" spans="1:11" x14ac:dyDescent="0.2">
      <c r="A231">
        <v>265</v>
      </c>
      <c r="B231" s="3">
        <f>abs!O232</f>
        <v>0</v>
      </c>
      <c r="C231" s="14" t="str">
        <f>IF(OR(abs!L232="", abs!$N232=""), "", abs!L232/abs!$N232)</f>
        <v/>
      </c>
      <c r="D231" s="14" t="str">
        <f>IF(OR(abs!M232="", abs!$N232=""), "", abs!M232/abs!$N232)</f>
        <v/>
      </c>
      <c r="E231" s="14" t="str">
        <f>IF(abs!$N232="", "", 1 - C231 - D231)</f>
        <v/>
      </c>
      <c r="G231" s="3"/>
      <c r="H231" s="3"/>
      <c r="I231" s="3"/>
      <c r="J231" s="3"/>
      <c r="K231" s="3"/>
    </row>
    <row r="232" spans="1:11" x14ac:dyDescent="0.2">
      <c r="A232">
        <v>266</v>
      </c>
      <c r="B232" s="3">
        <f>abs!O233</f>
        <v>6</v>
      </c>
      <c r="C232" s="14">
        <f>IF(OR(abs!L233="", abs!$N233=""), "", abs!L233/abs!$N233)</f>
        <v>3.1159671638339694E-2</v>
      </c>
      <c r="D232" s="14">
        <f>IF(OR(abs!M233="", abs!$N233=""), "", abs!M233/abs!$N233)</f>
        <v>0.50179211469534046</v>
      </c>
      <c r="E232" s="14">
        <f>IF(abs!$N233="", "", 1 - C232 - D232)</f>
        <v>0.46704821366631988</v>
      </c>
      <c r="G232" s="3"/>
      <c r="H232" s="3"/>
      <c r="I232" s="3"/>
      <c r="J232" s="3"/>
      <c r="K232" s="3"/>
    </row>
    <row r="233" spans="1:11" x14ac:dyDescent="0.2">
      <c r="A233">
        <v>267</v>
      </c>
      <c r="B233" s="3">
        <f>abs!O234</f>
        <v>11</v>
      </c>
      <c r="C233" s="14">
        <f>IF(OR(abs!L234="", abs!$N234=""), "", abs!L234/abs!$N234)</f>
        <v>4.2885493692909962E-3</v>
      </c>
      <c r="D233" s="14">
        <f>IF(OR(abs!M234="", abs!$N234=""), "", abs!M234/abs!$N234)</f>
        <v>0.12071145063070901</v>
      </c>
      <c r="E233" s="14">
        <f>IF(abs!$N234="", "", 1 - C233 - D233)</f>
        <v>0.875</v>
      </c>
      <c r="G233" s="3"/>
      <c r="H233" s="3"/>
      <c r="I233" s="3"/>
      <c r="J233" s="3"/>
      <c r="K233" s="3"/>
    </row>
    <row r="234" spans="1:11" x14ac:dyDescent="0.2">
      <c r="A234">
        <v>268</v>
      </c>
      <c r="B234" s="3">
        <f>abs!O235</f>
        <v>0</v>
      </c>
      <c r="C234" s="14" t="str">
        <f>IF(OR(abs!L235="", abs!$N235=""), "", abs!L235/abs!$N235)</f>
        <v/>
      </c>
      <c r="D234" s="14" t="str">
        <f>IF(OR(abs!M235="", abs!$N235=""), "", abs!M235/abs!$N235)</f>
        <v/>
      </c>
      <c r="E234" s="14" t="str">
        <f>IF(abs!$N235="", "", 1 - C234 - D234)</f>
        <v/>
      </c>
      <c r="G234" s="3"/>
      <c r="H234" s="3"/>
      <c r="I234" s="3"/>
      <c r="J234" s="3"/>
      <c r="K234" s="3"/>
    </row>
    <row r="235" spans="1:11" x14ac:dyDescent="0.2">
      <c r="A235">
        <v>269</v>
      </c>
      <c r="B235" s="3">
        <f>abs!O236</f>
        <v>0</v>
      </c>
      <c r="C235" s="14" t="str">
        <f>IF(OR(abs!L236="", abs!$N236=""), "", abs!L236/abs!$N236)</f>
        <v/>
      </c>
      <c r="D235" s="14" t="str">
        <f>IF(OR(abs!M236="", abs!$N236=""), "", abs!M236/abs!$N236)</f>
        <v/>
      </c>
      <c r="E235" s="14" t="str">
        <f>IF(abs!$N236="", "", 1 - C235 - D235)</f>
        <v/>
      </c>
      <c r="G235" s="3"/>
      <c r="H235" s="3"/>
      <c r="I235" s="3"/>
      <c r="J235" s="3"/>
      <c r="K235" s="3"/>
    </row>
    <row r="236" spans="1:11" x14ac:dyDescent="0.2">
      <c r="A236">
        <v>270</v>
      </c>
      <c r="B236" s="3">
        <f>abs!O237</f>
        <v>0</v>
      </c>
      <c r="C236" s="14" t="str">
        <f>IF(OR(abs!L237="", abs!$N237=""), "", abs!L237/abs!$N237)</f>
        <v/>
      </c>
      <c r="D236" s="14" t="str">
        <f>IF(OR(abs!M237="", abs!$N237=""), "", abs!M237/abs!$N237)</f>
        <v/>
      </c>
      <c r="E236" s="14" t="str">
        <f>IF(abs!$N237="", "", 1 - C236 - D236)</f>
        <v/>
      </c>
      <c r="G236" s="3"/>
      <c r="H236" s="3"/>
      <c r="I236" s="3"/>
      <c r="J236" s="3"/>
      <c r="K236" s="3"/>
    </row>
    <row r="237" spans="1:11" x14ac:dyDescent="0.2">
      <c r="A237">
        <v>271</v>
      </c>
      <c r="B237" s="3">
        <f>abs!O238</f>
        <v>7</v>
      </c>
      <c r="C237" s="14">
        <f>IF(OR(abs!L238="", abs!$N238=""), "", abs!L238/abs!$N238)</f>
        <v>6.8154177950023515E-2</v>
      </c>
      <c r="D237" s="14">
        <f>IF(OR(abs!M238="", abs!$N238=""), "", abs!M238/abs!$N238)</f>
        <v>0.91590588464220268</v>
      </c>
      <c r="E237" s="14">
        <f>IF(abs!$N238="", "", 1 - C237 - D237)</f>
        <v>1.5939937407773774E-2</v>
      </c>
      <c r="G237" s="3"/>
      <c r="H237" s="3"/>
      <c r="I237" s="3"/>
      <c r="J237" s="3"/>
      <c r="K237" s="3"/>
    </row>
    <row r="238" spans="1:11" x14ac:dyDescent="0.2">
      <c r="A238">
        <v>272</v>
      </c>
      <c r="B238" s="3">
        <f>abs!O239</f>
        <v>0</v>
      </c>
      <c r="C238" s="14" t="str">
        <f>IF(OR(abs!L239="", abs!$N239=""), "", abs!L239/abs!$N239)</f>
        <v/>
      </c>
      <c r="D238" s="14" t="str">
        <f>IF(OR(abs!M239="", abs!$N239=""), "", abs!M239/abs!$N239)</f>
        <v/>
      </c>
      <c r="E238" s="14" t="str">
        <f>IF(abs!$N239="", "", 1 - C238 - D238)</f>
        <v/>
      </c>
      <c r="G238" s="3"/>
      <c r="H238" s="3"/>
      <c r="I238" s="3"/>
      <c r="J238" s="3"/>
      <c r="K238" s="3"/>
    </row>
    <row r="239" spans="1:11" x14ac:dyDescent="0.2">
      <c r="A239">
        <v>273</v>
      </c>
      <c r="B239" s="3">
        <f>abs!O240</f>
        <v>0</v>
      </c>
      <c r="C239" s="14" t="str">
        <f>IF(OR(abs!L240="", abs!$N240=""), "", abs!L240/abs!$N240)</f>
        <v/>
      </c>
      <c r="D239" s="14" t="str">
        <f>IF(OR(abs!M240="", abs!$N240=""), "", abs!M240/abs!$N240)</f>
        <v/>
      </c>
      <c r="E239" s="14" t="str">
        <f>IF(abs!$N240="", "", 1 - C239 - D239)</f>
        <v/>
      </c>
      <c r="G239" s="3"/>
      <c r="H239" s="3"/>
      <c r="I239" s="3"/>
      <c r="J239" s="3"/>
      <c r="K239" s="3"/>
    </row>
    <row r="240" spans="1:11" x14ac:dyDescent="0.2">
      <c r="A240">
        <v>274</v>
      </c>
      <c r="B240" s="3">
        <f>abs!O241</f>
        <v>5</v>
      </c>
      <c r="C240" s="14">
        <f>IF(OR(abs!L241="", abs!$N241=""), "", abs!L241/abs!$N241)</f>
        <v>0.11539502164502165</v>
      </c>
      <c r="D240" s="14">
        <f>IF(OR(abs!M241="", abs!$N241=""), "", abs!M241/abs!$N241)</f>
        <v>0.52597402597402598</v>
      </c>
      <c r="E240" s="14">
        <f>IF(abs!$N241="", "", 1 - C240 - D240)</f>
        <v>0.35863095238095233</v>
      </c>
      <c r="G240" s="3"/>
      <c r="H240" s="3"/>
      <c r="I240" s="3"/>
      <c r="J240" s="3"/>
      <c r="K240" s="3"/>
    </row>
    <row r="241" spans="1:11" x14ac:dyDescent="0.2">
      <c r="A241">
        <v>275</v>
      </c>
      <c r="B241" s="3">
        <f>abs!O242</f>
        <v>1</v>
      </c>
      <c r="C241" s="14">
        <f>IF(OR(abs!L242="", abs!$N242=""), "", abs!L242/abs!$N242)</f>
        <v>0.13743293437886916</v>
      </c>
      <c r="D241" s="14">
        <f>IF(OR(abs!M242="", abs!$N242=""), "", abs!M242/abs!$N242)</f>
        <v>0.84358233594717291</v>
      </c>
      <c r="E241" s="14">
        <f>IF(abs!$N242="", "", 1 - C241 - D241)</f>
        <v>1.8984729673957923E-2</v>
      </c>
      <c r="G241" s="3"/>
      <c r="H241" s="3"/>
      <c r="I241" s="3"/>
      <c r="J241" s="3"/>
      <c r="K241" s="3"/>
    </row>
    <row r="242" spans="1:11" x14ac:dyDescent="0.2">
      <c r="A242">
        <v>276</v>
      </c>
      <c r="B242" s="3">
        <f>abs!O243</f>
        <v>0</v>
      </c>
      <c r="C242" s="14" t="str">
        <f>IF(OR(abs!L243="", abs!$N243=""), "", abs!L243/abs!$N243)</f>
        <v/>
      </c>
      <c r="D242" s="14" t="str">
        <f>IF(OR(abs!M243="", abs!$N243=""), "", abs!M243/abs!$N243)</f>
        <v/>
      </c>
      <c r="E242" s="14" t="str">
        <f>IF(abs!$N243="", "", 1 - C242 - D242)</f>
        <v/>
      </c>
      <c r="G242" s="3"/>
      <c r="H242" s="3"/>
      <c r="I242" s="3"/>
      <c r="J242" s="3"/>
      <c r="K242" s="3"/>
    </row>
    <row r="243" spans="1:11" x14ac:dyDescent="0.2">
      <c r="A243">
        <v>277</v>
      </c>
      <c r="B243" s="3">
        <f>abs!O244</f>
        <v>0</v>
      </c>
      <c r="C243" s="14" t="str">
        <f>IF(OR(abs!L244="", abs!$N244=""), "", abs!L244/abs!$N244)</f>
        <v/>
      </c>
      <c r="D243" s="14" t="str">
        <f>IF(OR(abs!M244="", abs!$N244=""), "", abs!M244/abs!$N244)</f>
        <v/>
      </c>
      <c r="E243" s="14" t="str">
        <f>IF(abs!$N244="", "", 1 - C243 - D243)</f>
        <v/>
      </c>
      <c r="G243" s="3"/>
      <c r="H243" s="3"/>
      <c r="I243" s="3"/>
      <c r="J243" s="3"/>
      <c r="K243" s="3"/>
    </row>
    <row r="244" spans="1:11" x14ac:dyDescent="0.2">
      <c r="A244">
        <v>278</v>
      </c>
      <c r="B244" s="3">
        <f>abs!O245</f>
        <v>11</v>
      </c>
      <c r="C244" s="14">
        <f>IF(OR(abs!L245="", abs!$N245=""), "", abs!L245/abs!$N245)</f>
        <v>1.3760444301192571E-2</v>
      </c>
      <c r="D244" s="14">
        <f>IF(OR(abs!M245="", abs!$N245=""), "", abs!M245/abs!$N245)</f>
        <v>0.42156546748320234</v>
      </c>
      <c r="E244" s="14">
        <f>IF(abs!$N245="", "", 1 - C244 - D244)</f>
        <v>0.56467408821560505</v>
      </c>
      <c r="G244" s="3"/>
      <c r="H244" s="3"/>
      <c r="I244" s="3"/>
      <c r="J244" s="3"/>
      <c r="K244" s="3"/>
    </row>
    <row r="245" spans="1:11" x14ac:dyDescent="0.2">
      <c r="A245">
        <v>279</v>
      </c>
      <c r="B245" s="3">
        <f>abs!O246</f>
        <v>8</v>
      </c>
      <c r="C245" s="14">
        <f>IF(OR(abs!L246="", abs!$N246=""), "", abs!L246/abs!$N246)</f>
        <v>2.2689972099130148E-2</v>
      </c>
      <c r="D245" s="14">
        <f>IF(OR(abs!M246="", abs!$N246=""), "", abs!M246/abs!$N246)</f>
        <v>0.81277695716395859</v>
      </c>
      <c r="E245" s="14">
        <f>IF(abs!$N246="", "", 1 - C245 - D245)</f>
        <v>0.16453307073691126</v>
      </c>
      <c r="G245" s="3"/>
      <c r="H245" s="3"/>
      <c r="I245" s="3"/>
      <c r="J245" s="3"/>
      <c r="K245" s="3"/>
    </row>
    <row r="246" spans="1:11" x14ac:dyDescent="0.2">
      <c r="A246">
        <v>280</v>
      </c>
      <c r="B246" s="3">
        <f>abs!O247</f>
        <v>0</v>
      </c>
      <c r="C246" s="14" t="str">
        <f>IF(OR(abs!L247="", abs!$N247=""), "", abs!L247/abs!$N247)</f>
        <v/>
      </c>
      <c r="D246" s="14" t="str">
        <f>IF(OR(abs!M247="", abs!$N247=""), "", abs!M247/abs!$N247)</f>
        <v/>
      </c>
      <c r="E246" s="14" t="str">
        <f>IF(abs!$N247="", "", 1 - C246 - D246)</f>
        <v/>
      </c>
      <c r="G246" s="3"/>
      <c r="H246" s="3"/>
      <c r="I246" s="3"/>
      <c r="J246" s="3"/>
      <c r="K246" s="3"/>
    </row>
    <row r="247" spans="1:11" x14ac:dyDescent="0.2">
      <c r="A247">
        <v>281</v>
      </c>
      <c r="B247" s="3">
        <f>abs!O248</f>
        <v>14</v>
      </c>
      <c r="C247" s="14">
        <f>IF(OR(abs!L248="", abs!$N248=""), "", abs!L248/abs!$N248)</f>
        <v>2.6368477103301386E-2</v>
      </c>
      <c r="D247" s="14">
        <f>IF(OR(abs!M248="", abs!$N248=""), "", abs!M248/abs!$N248)</f>
        <v>0.96660276890308838</v>
      </c>
      <c r="E247" s="14">
        <f>IF(abs!$N248="", "", 1 - C247 - D247)</f>
        <v>7.0287539936102483E-3</v>
      </c>
      <c r="G247" s="3"/>
      <c r="H247" s="3"/>
      <c r="I247" s="3"/>
      <c r="J247" s="3"/>
      <c r="K247" s="3"/>
    </row>
    <row r="248" spans="1:11" x14ac:dyDescent="0.2">
      <c r="A248">
        <v>282</v>
      </c>
      <c r="B248" s="3">
        <f>abs!O249</f>
        <v>0</v>
      </c>
      <c r="C248" s="14" t="str">
        <f>IF(OR(abs!L249="", abs!$N249=""), "", abs!L249/abs!$N249)</f>
        <v/>
      </c>
      <c r="D248" s="14" t="str">
        <f>IF(OR(abs!M249="", abs!$N249=""), "", abs!M249/abs!$N249)</f>
        <v/>
      </c>
      <c r="E248" s="14" t="str">
        <f>IF(abs!$N249="", "", 1 - C248 - D248)</f>
        <v/>
      </c>
      <c r="G248" s="3"/>
      <c r="H248" s="3"/>
      <c r="I248" s="3"/>
      <c r="J248" s="3"/>
      <c r="K248" s="3"/>
    </row>
    <row r="249" spans="1:11" x14ac:dyDescent="0.2">
      <c r="A249">
        <v>283</v>
      </c>
      <c r="B249" s="3">
        <f>abs!O250</f>
        <v>0</v>
      </c>
      <c r="C249" s="14" t="str">
        <f>IF(OR(abs!L250="", abs!$N250=""), "", abs!L250/abs!$N250)</f>
        <v/>
      </c>
      <c r="D249" s="14" t="str">
        <f>IF(OR(abs!M250="", abs!$N250=""), "", abs!M250/abs!$N250)</f>
        <v/>
      </c>
      <c r="E249" s="14" t="str">
        <f>IF(abs!$N250="", "", 1 - C249 - D249)</f>
        <v/>
      </c>
      <c r="G249" s="3"/>
      <c r="H249" s="3"/>
      <c r="I249" s="3"/>
      <c r="J249" s="3"/>
      <c r="K249" s="3"/>
    </row>
    <row r="250" spans="1:11" x14ac:dyDescent="0.2">
      <c r="A250">
        <v>284</v>
      </c>
      <c r="B250" s="3">
        <f>abs!O251</f>
        <v>1</v>
      </c>
      <c r="C250" s="14">
        <f>IF(OR(abs!L251="", abs!$N251=""), "", abs!L251/abs!$N251)</f>
        <v>0.13519603424966201</v>
      </c>
      <c r="D250" s="14">
        <f>IF(OR(abs!M251="", abs!$N251=""), "", abs!M251/abs!$N251)</f>
        <v>0.84407390716538977</v>
      </c>
      <c r="E250" s="14">
        <f>IF(abs!$N251="", "", 1 - C250 - D250)</f>
        <v>2.0730058584948252E-2</v>
      </c>
      <c r="G250" s="3"/>
      <c r="H250" s="3"/>
      <c r="I250" s="3"/>
      <c r="J250" s="3"/>
      <c r="K250" s="3"/>
    </row>
    <row r="251" spans="1:11" x14ac:dyDescent="0.2">
      <c r="A251">
        <v>285</v>
      </c>
      <c r="B251" s="3">
        <f>abs!O252</f>
        <v>0</v>
      </c>
      <c r="C251" s="14" t="str">
        <f>IF(OR(abs!L252="", abs!$N252=""), "", abs!L252/abs!$N252)</f>
        <v/>
      </c>
      <c r="D251" s="14" t="str">
        <f>IF(OR(abs!M252="", abs!$N252=""), "", abs!M252/abs!$N252)</f>
        <v/>
      </c>
      <c r="E251" s="14" t="str">
        <f>IF(abs!$N252="", "", 1 - C251 - D251)</f>
        <v/>
      </c>
      <c r="G251" s="3"/>
      <c r="H251" s="3"/>
      <c r="I251" s="3"/>
      <c r="J251" s="3"/>
      <c r="K251" s="3"/>
    </row>
    <row r="252" spans="1:11" x14ac:dyDescent="0.2">
      <c r="A252">
        <v>286</v>
      </c>
      <c r="B252" s="3">
        <f>abs!O253</f>
        <v>0</v>
      </c>
      <c r="C252" s="14" t="str">
        <f>IF(OR(abs!L253="", abs!$N253=""), "", abs!L253/abs!$N253)</f>
        <v/>
      </c>
      <c r="D252" s="14" t="str">
        <f>IF(OR(abs!M253="", abs!$N253=""), "", abs!M253/abs!$N253)</f>
        <v/>
      </c>
      <c r="E252" s="14" t="str">
        <f>IF(abs!$N253="", "", 1 - C252 - D252)</f>
        <v/>
      </c>
      <c r="G252" s="3"/>
      <c r="H252" s="3"/>
      <c r="I252" s="3"/>
      <c r="J252" s="3"/>
      <c r="K252" s="3"/>
    </row>
    <row r="253" spans="1:11" x14ac:dyDescent="0.2">
      <c r="A253">
        <v>287</v>
      </c>
      <c r="B253" s="3">
        <f>abs!O254</f>
        <v>0</v>
      </c>
      <c r="C253" s="14" t="str">
        <f>IF(OR(abs!L254="", abs!$N254=""), "", abs!L254/abs!$N254)</f>
        <v/>
      </c>
      <c r="D253" s="14" t="str">
        <f>IF(OR(abs!M254="", abs!$N254=""), "", abs!M254/abs!$N254)</f>
        <v/>
      </c>
      <c r="E253" s="14" t="str">
        <f>IF(abs!$N254="", "", 1 - C253 - D253)</f>
        <v/>
      </c>
      <c r="G253" s="3"/>
      <c r="H253" s="3"/>
      <c r="I253" s="3"/>
      <c r="J253" s="3"/>
      <c r="K253" s="3"/>
    </row>
    <row r="254" spans="1:11" x14ac:dyDescent="0.2">
      <c r="A254">
        <v>289</v>
      </c>
      <c r="B254" s="3">
        <f>abs!O255</f>
        <v>0</v>
      </c>
      <c r="C254" s="14" t="str">
        <f>IF(OR(abs!L255="", abs!$N255=""), "", abs!L255/abs!$N255)</f>
        <v/>
      </c>
      <c r="D254" s="14" t="str">
        <f>IF(OR(abs!M255="", abs!$N255=""), "", abs!M255/abs!$N255)</f>
        <v/>
      </c>
      <c r="E254" s="14" t="str">
        <f>IF(abs!$N255="", "", 1 - C254 - D254)</f>
        <v/>
      </c>
      <c r="G254" s="3"/>
      <c r="H254" s="3"/>
      <c r="I254" s="3"/>
      <c r="J254" s="3"/>
      <c r="K254" s="3"/>
    </row>
    <row r="255" spans="1:11" x14ac:dyDescent="0.2">
      <c r="A255">
        <v>290</v>
      </c>
      <c r="B255" s="3">
        <f>abs!O256</f>
        <v>0</v>
      </c>
      <c r="C255" s="14" t="str">
        <f>IF(OR(abs!L256="", abs!$N256=""), "", abs!L256/abs!$N256)</f>
        <v/>
      </c>
      <c r="D255" s="14" t="str">
        <f>IF(OR(abs!M256="", abs!$N256=""), "", abs!M256/abs!$N256)</f>
        <v/>
      </c>
      <c r="E255" s="14" t="str">
        <f>IF(abs!$N256="", "", 1 - C255 - D255)</f>
        <v/>
      </c>
      <c r="G255" s="3"/>
      <c r="H255" s="3"/>
      <c r="I255" s="3"/>
      <c r="J255" s="3"/>
      <c r="K255" s="3"/>
    </row>
    <row r="256" spans="1:11" x14ac:dyDescent="0.2">
      <c r="A256">
        <v>291</v>
      </c>
      <c r="B256" s="3">
        <f>abs!O257</f>
        <v>9</v>
      </c>
      <c r="C256" s="14">
        <f>IF(OR(abs!L257="", abs!$N257=""), "", abs!L257/abs!$N257)</f>
        <v>4.6854404987540767E-2</v>
      </c>
      <c r="D256" s="14">
        <f>IF(OR(abs!M257="", abs!$N257=""), "", abs!M257/abs!$N257)</f>
        <v>0.94438083876119649</v>
      </c>
      <c r="E256" s="14">
        <f>IF(abs!$N257="", "", 1 - C256 - D256)</f>
        <v>8.7647562512627175E-3</v>
      </c>
      <c r="G256" s="3"/>
      <c r="H256" s="3"/>
      <c r="I256" s="3"/>
      <c r="J256" s="3"/>
      <c r="K256" s="3"/>
    </row>
    <row r="257" spans="1:11" x14ac:dyDescent="0.2">
      <c r="A257">
        <v>292</v>
      </c>
      <c r="B257" s="3">
        <f>abs!O258</f>
        <v>16</v>
      </c>
      <c r="C257" s="14">
        <f>IF(OR(abs!L258="", abs!$N258=""), "", abs!L258/abs!$N258)</f>
        <v>2.2454010999431066E-2</v>
      </c>
      <c r="D257" s="14">
        <f>IF(OR(abs!M258="", abs!$N258=""), "", abs!M258/abs!$N258)</f>
        <v>0.9708325431443201</v>
      </c>
      <c r="E257" s="14">
        <f>IF(abs!$N258="", "", 1 - C257 - D257)</f>
        <v>6.7134458562487787E-3</v>
      </c>
      <c r="G257" s="3"/>
      <c r="H257" s="3"/>
      <c r="I257" s="3"/>
      <c r="J257" s="3"/>
      <c r="K257" s="3"/>
    </row>
    <row r="258" spans="1:11" x14ac:dyDescent="0.2">
      <c r="A258">
        <v>293</v>
      </c>
      <c r="B258" s="3">
        <f>abs!O259</f>
        <v>0</v>
      </c>
      <c r="C258" s="14" t="str">
        <f>IF(OR(abs!L259="", abs!$N259=""), "", abs!L259/abs!$N259)</f>
        <v/>
      </c>
      <c r="D258" s="14" t="str">
        <f>IF(OR(abs!M259="", abs!$N259=""), "", abs!M259/abs!$N259)</f>
        <v/>
      </c>
      <c r="E258" s="14" t="str">
        <f>IF(abs!$N259="", "", 1 - C258 - D258)</f>
        <v/>
      </c>
      <c r="G258" s="3"/>
      <c r="H258" s="3"/>
      <c r="I258" s="3"/>
      <c r="J258" s="3"/>
      <c r="K258" s="3"/>
    </row>
    <row r="259" spans="1:11" x14ac:dyDescent="0.2">
      <c r="A259">
        <v>294</v>
      </c>
      <c r="B259" s="3">
        <f>abs!O260</f>
        <v>21</v>
      </c>
      <c r="C259" s="14">
        <f>IF(OR(abs!L260="", abs!$N260=""), "", abs!L260/abs!$N260)</f>
        <v>1.5558848433530906E-2</v>
      </c>
      <c r="D259" s="14">
        <f>IF(OR(abs!M260="", abs!$N260=""), "", abs!M260/abs!$N260)</f>
        <v>0.97536515664690937</v>
      </c>
      <c r="E259" s="14">
        <f>IF(abs!$N260="", "", 1 - C259 - D259)</f>
        <v>9.0759949195596823E-3</v>
      </c>
      <c r="G259" s="3"/>
      <c r="H259" s="3"/>
      <c r="I259" s="3"/>
      <c r="J259" s="3"/>
      <c r="K259" s="3"/>
    </row>
    <row r="260" spans="1:11" x14ac:dyDescent="0.2">
      <c r="A260">
        <v>295</v>
      </c>
      <c r="B260" s="3">
        <f>abs!O261</f>
        <v>0</v>
      </c>
      <c r="C260" s="14" t="str">
        <f>IF(OR(abs!L261="", abs!$N261=""), "", abs!L261/abs!$N261)</f>
        <v/>
      </c>
      <c r="D260" s="14" t="str">
        <f>IF(OR(abs!M261="", abs!$N261=""), "", abs!M261/abs!$N261)</f>
        <v/>
      </c>
      <c r="E260" s="14" t="str">
        <f>IF(abs!$N261="", "", 1 - C260 - D260)</f>
        <v/>
      </c>
      <c r="G260" s="3"/>
      <c r="H260" s="3"/>
      <c r="I260" s="3"/>
      <c r="J260" s="3"/>
      <c r="K260" s="3"/>
    </row>
    <row r="261" spans="1:11" x14ac:dyDescent="0.2">
      <c r="A261">
        <v>296</v>
      </c>
      <c r="B261" s="3">
        <f>abs!O262</f>
        <v>10</v>
      </c>
      <c r="C261" s="14">
        <f>IF(OR(abs!L262="", abs!$N262=""), "", abs!L262/abs!$N262)</f>
        <v>8.255441792328147E-2</v>
      </c>
      <c r="D261" s="14">
        <f>IF(OR(abs!M262="", abs!$N262=""), "", abs!M262/abs!$N262)</f>
        <v>0.90878329962898685</v>
      </c>
      <c r="E261" s="14">
        <f>IF(abs!$N262="", "", 1 - C261 - D261)</f>
        <v>8.6622824477317062E-3</v>
      </c>
      <c r="G261" s="3"/>
      <c r="H261" s="3"/>
      <c r="I261" s="3"/>
      <c r="J261" s="3"/>
      <c r="K261" s="3"/>
    </row>
    <row r="262" spans="1:11" x14ac:dyDescent="0.2">
      <c r="A262">
        <v>297</v>
      </c>
      <c r="B262" s="3">
        <f>abs!O263</f>
        <v>0</v>
      </c>
      <c r="C262" s="14" t="str">
        <f>IF(OR(abs!L263="", abs!$N263=""), "", abs!L263/abs!$N263)</f>
        <v/>
      </c>
      <c r="D262" s="14" t="str">
        <f>IF(OR(abs!M263="", abs!$N263=""), "", abs!M263/abs!$N263)</f>
        <v/>
      </c>
      <c r="E262" s="14" t="str">
        <f>IF(abs!$N263="", "", 1 - C262 - D262)</f>
        <v/>
      </c>
      <c r="G262" s="3"/>
      <c r="H262" s="3"/>
      <c r="I262" s="3"/>
      <c r="J262" s="3"/>
      <c r="K262" s="3"/>
    </row>
    <row r="263" spans="1:11" x14ac:dyDescent="0.2">
      <c r="A263">
        <v>298</v>
      </c>
      <c r="B263" s="3">
        <f>abs!O264</f>
        <v>0</v>
      </c>
      <c r="C263" s="14" t="str">
        <f>IF(OR(abs!L264="", abs!$N264=""), "", abs!L264/abs!$N264)</f>
        <v/>
      </c>
      <c r="D263" s="14" t="str">
        <f>IF(OR(abs!M264="", abs!$N264=""), "", abs!M264/abs!$N264)</f>
        <v/>
      </c>
      <c r="E263" s="14" t="str">
        <f>IF(abs!$N264="", "", 1 - C263 - D263)</f>
        <v/>
      </c>
      <c r="G263" s="3"/>
      <c r="H263" s="3"/>
      <c r="I263" s="3"/>
      <c r="J263" s="3"/>
      <c r="K263" s="3"/>
    </row>
    <row r="264" spans="1:11" x14ac:dyDescent="0.2">
      <c r="A264">
        <v>299</v>
      </c>
      <c r="B264" s="3">
        <f>abs!O265</f>
        <v>1</v>
      </c>
      <c r="C264" s="14">
        <f>IF(OR(abs!L265="", abs!$N265=""), "", abs!L265/abs!$N265)</f>
        <v>0.13157894736842105</v>
      </c>
      <c r="D264" s="14">
        <f>IF(OR(abs!M265="", abs!$N265=""), "", abs!M265/abs!$N265)</f>
        <v>0.8494921514312096</v>
      </c>
      <c r="E264" s="14">
        <f>IF(abs!$N265="", "", 1 - C264 - D264)</f>
        <v>1.8928901200369386E-2</v>
      </c>
      <c r="G264" s="3"/>
      <c r="H264" s="3"/>
      <c r="I264" s="3"/>
      <c r="J264" s="3"/>
      <c r="K264" s="3"/>
    </row>
    <row r="265" spans="1:11" x14ac:dyDescent="0.2">
      <c r="A265">
        <v>300</v>
      </c>
      <c r="B265" s="3">
        <f>abs!O266</f>
        <v>19</v>
      </c>
      <c r="C265" s="14">
        <f>IF(OR(abs!L266="", abs!$N266=""), "", abs!L266/abs!$N266)</f>
        <v>2.9186175919148977E-2</v>
      </c>
      <c r="D265" s="14">
        <f>IF(OR(abs!M266="", abs!$N266=""), "", abs!M266/abs!$N266)</f>
        <v>0.96311372682701857</v>
      </c>
      <c r="E265" s="14">
        <f>IF(abs!$N266="", "", 1 - C265 - D265)</f>
        <v>7.7000972538324719E-3</v>
      </c>
      <c r="G265" s="3"/>
      <c r="H265" s="3"/>
      <c r="I265" s="3"/>
      <c r="J265" s="3"/>
      <c r="K265" s="3"/>
    </row>
    <row r="266" spans="1:11" x14ac:dyDescent="0.2">
      <c r="A266">
        <v>301</v>
      </c>
      <c r="B266" s="3">
        <f>abs!O267</f>
        <v>1</v>
      </c>
      <c r="C266" s="14">
        <f>IF(OR(abs!L267="", abs!$N267=""), "", abs!L267/abs!$N267)</f>
        <v>0.12149532710280374</v>
      </c>
      <c r="D266" s="14">
        <f>IF(OR(abs!M267="", abs!$N267=""), "", abs!M267/abs!$N267)</f>
        <v>0.858411214953271</v>
      </c>
      <c r="E266" s="14">
        <f>IF(abs!$N267="", "", 1 - C266 - D266)</f>
        <v>2.0093457943925253E-2</v>
      </c>
      <c r="G266" s="3"/>
      <c r="H266" s="3"/>
      <c r="I266" s="3"/>
      <c r="J266" s="3"/>
      <c r="K266" s="3"/>
    </row>
    <row r="267" spans="1:11" x14ac:dyDescent="0.2">
      <c r="A267">
        <v>302</v>
      </c>
      <c r="B267" s="3">
        <f>abs!O268</f>
        <v>1</v>
      </c>
      <c r="C267" s="14">
        <f>IF(OR(abs!L268="", abs!$N268=""), "", abs!L268/abs!$N268)</f>
        <v>0.12336530078465563</v>
      </c>
      <c r="D267" s="14">
        <f>IF(OR(abs!M268="", abs!$N268=""), "", abs!M268/abs!$N268)</f>
        <v>0.85614646904969482</v>
      </c>
      <c r="E267" s="14">
        <f>IF(abs!$N268="", "", 1 - C267 - D267)</f>
        <v>2.0488230165649601E-2</v>
      </c>
      <c r="G267" s="3"/>
      <c r="H267" s="3"/>
      <c r="I267" s="3"/>
      <c r="J267" s="3"/>
      <c r="K267" s="3"/>
    </row>
    <row r="268" spans="1:11" x14ac:dyDescent="0.2">
      <c r="A268">
        <v>303</v>
      </c>
      <c r="B268" s="3">
        <f>abs!O269</f>
        <v>0</v>
      </c>
      <c r="C268" s="14" t="str">
        <f>IF(OR(abs!L269="", abs!$N269=""), "", abs!L269/abs!$N269)</f>
        <v/>
      </c>
      <c r="D268" s="14" t="str">
        <f>IF(OR(abs!M269="", abs!$N269=""), "", abs!M269/abs!$N269)</f>
        <v/>
      </c>
      <c r="E268" s="14" t="str">
        <f>IF(abs!$N269="", "", 1 - C268 - D268)</f>
        <v/>
      </c>
      <c r="G268" s="3"/>
      <c r="H268" s="3"/>
      <c r="I268" s="3"/>
      <c r="J268" s="3"/>
      <c r="K268" s="3"/>
    </row>
    <row r="269" spans="1:11" x14ac:dyDescent="0.2">
      <c r="A269">
        <v>304</v>
      </c>
      <c r="B269" s="3">
        <f>abs!O270</f>
        <v>0</v>
      </c>
      <c r="C269" s="14" t="str">
        <f>IF(OR(abs!L270="", abs!$N270=""), "", abs!L270/abs!$N270)</f>
        <v/>
      </c>
      <c r="D269" s="14" t="str">
        <f>IF(OR(abs!M270="", abs!$N270=""), "", abs!M270/abs!$N270)</f>
        <v/>
      </c>
      <c r="E269" s="14" t="str">
        <f>IF(abs!$N270="", "", 1 - C269 - D269)</f>
        <v/>
      </c>
      <c r="G269" s="3"/>
      <c r="H269" s="3"/>
      <c r="I269" s="3"/>
      <c r="J269" s="3"/>
      <c r="K269" s="3"/>
    </row>
    <row r="270" spans="1:11" x14ac:dyDescent="0.2">
      <c r="A270">
        <v>305</v>
      </c>
      <c r="B270" s="3">
        <f>abs!O271</f>
        <v>26</v>
      </c>
      <c r="C270" s="14">
        <f>IF(OR(abs!L271="", abs!$N271=""), "", abs!L271/abs!$N271)</f>
        <v>1.3640786502414218E-2</v>
      </c>
      <c r="D270" s="14">
        <f>IF(OR(abs!M271="", abs!$N271=""), "", abs!M271/abs!$N271)</f>
        <v>0.98041087591106868</v>
      </c>
      <c r="E270" s="14">
        <f>IF(abs!$N271="", "", 1 - C270 - D270)</f>
        <v>5.9483375865171384E-3</v>
      </c>
      <c r="G270" s="3"/>
      <c r="H270" s="3"/>
      <c r="I270" s="3"/>
      <c r="J270" s="3"/>
      <c r="K270" s="3"/>
    </row>
    <row r="271" spans="1:11" x14ac:dyDescent="0.2">
      <c r="G271" s="3"/>
      <c r="H271" s="3"/>
      <c r="I271" s="3"/>
      <c r="J271" s="3"/>
      <c r="K271" s="3"/>
    </row>
    <row r="272" spans="1:11" x14ac:dyDescent="0.2">
      <c r="G272" s="3"/>
      <c r="H272" s="3"/>
      <c r="I272" s="3"/>
      <c r="J272" s="3"/>
      <c r="K272" s="3"/>
    </row>
    <row r="273" spans="7:11" x14ac:dyDescent="0.2">
      <c r="G273" s="3"/>
      <c r="H273" s="3"/>
      <c r="I273" s="3"/>
      <c r="J273" s="3"/>
      <c r="K273" s="3"/>
    </row>
    <row r="274" spans="7:11" x14ac:dyDescent="0.2">
      <c r="G274" s="3"/>
      <c r="H274" s="3"/>
      <c r="I274" s="3"/>
      <c r="J274" s="3"/>
      <c r="K274" s="3"/>
    </row>
    <row r="275" spans="7:11" x14ac:dyDescent="0.2">
      <c r="G275" s="3"/>
      <c r="H275" s="3"/>
      <c r="I275" s="3"/>
      <c r="J275" s="3"/>
      <c r="K275" s="3"/>
    </row>
    <row r="276" spans="7:11" x14ac:dyDescent="0.2">
      <c r="G276" s="3"/>
      <c r="H276" s="3"/>
      <c r="I276" s="3"/>
      <c r="J276" s="3"/>
      <c r="K276" s="3"/>
    </row>
    <row r="277" spans="7:11" x14ac:dyDescent="0.2">
      <c r="G277" s="3"/>
      <c r="H277" s="3"/>
      <c r="I277" s="3"/>
      <c r="J277" s="3"/>
      <c r="K277" s="3"/>
    </row>
    <row r="278" spans="7:11" x14ac:dyDescent="0.2">
      <c r="G278" s="3"/>
      <c r="H278" s="3"/>
      <c r="I278" s="3"/>
      <c r="J278" s="3"/>
      <c r="K278" s="3"/>
    </row>
    <row r="279" spans="7:11" x14ac:dyDescent="0.2">
      <c r="G279" s="3"/>
      <c r="H279" s="3"/>
      <c r="I279" s="3"/>
      <c r="J279" s="3"/>
      <c r="K279" s="3"/>
    </row>
    <row r="280" spans="7:11" x14ac:dyDescent="0.2">
      <c r="G280" s="3"/>
      <c r="H280" s="3"/>
      <c r="I280" s="3"/>
      <c r="J280" s="3"/>
      <c r="K280" s="3"/>
    </row>
    <row r="281" spans="7:11" x14ac:dyDescent="0.2">
      <c r="G281" s="3"/>
      <c r="H281" s="3"/>
      <c r="I281" s="3"/>
      <c r="J281" s="3"/>
      <c r="K281" s="3"/>
    </row>
    <row r="282" spans="7:11" x14ac:dyDescent="0.2">
      <c r="G282" s="3"/>
      <c r="H282" s="3"/>
      <c r="I282" s="3"/>
      <c r="J282" s="3"/>
      <c r="K282" s="3"/>
    </row>
    <row r="283" spans="7:11" x14ac:dyDescent="0.2">
      <c r="G283" s="3"/>
      <c r="H283" s="3"/>
      <c r="I283" s="3"/>
      <c r="J283" s="3"/>
      <c r="K283" s="3"/>
    </row>
    <row r="284" spans="7:11" x14ac:dyDescent="0.2">
      <c r="G284" s="3"/>
      <c r="H284" s="3"/>
      <c r="I284" s="3"/>
      <c r="J284" s="3"/>
      <c r="K284" s="3"/>
    </row>
    <row r="285" spans="7:11" x14ac:dyDescent="0.2">
      <c r="G285" s="3"/>
      <c r="H285" s="3"/>
      <c r="I285" s="3"/>
      <c r="J285" s="3"/>
      <c r="K285" s="3"/>
    </row>
    <row r="286" spans="7:11" x14ac:dyDescent="0.2">
      <c r="G286" s="3"/>
      <c r="H286" s="3"/>
      <c r="I286" s="3"/>
      <c r="J286" s="3"/>
      <c r="K286" s="3"/>
    </row>
    <row r="287" spans="7:11" x14ac:dyDescent="0.2">
      <c r="G287" s="3"/>
      <c r="H287" s="3"/>
      <c r="I287" s="3"/>
      <c r="J287" s="3"/>
      <c r="K287" s="3"/>
    </row>
    <row r="288" spans="7:11" x14ac:dyDescent="0.2">
      <c r="G288" s="3"/>
      <c r="H288" s="3"/>
      <c r="I288" s="3"/>
      <c r="J288" s="3"/>
      <c r="K288" s="3"/>
    </row>
    <row r="289" spans="7:11" x14ac:dyDescent="0.2">
      <c r="G289" s="3"/>
      <c r="H289" s="3"/>
      <c r="I289" s="3"/>
      <c r="J289" s="3"/>
      <c r="K289" s="3"/>
    </row>
    <row r="290" spans="7:11" x14ac:dyDescent="0.2">
      <c r="G290" s="3"/>
      <c r="H290" s="3"/>
      <c r="I290" s="3"/>
      <c r="J290" s="3"/>
      <c r="K290" s="3"/>
    </row>
    <row r="291" spans="7:11" x14ac:dyDescent="0.2">
      <c r="G291" s="3"/>
      <c r="H291" s="3"/>
      <c r="I291" s="3"/>
      <c r="J291" s="3"/>
      <c r="K291" s="3"/>
    </row>
    <row r="292" spans="7:11" x14ac:dyDescent="0.2">
      <c r="G292" s="3"/>
      <c r="H292" s="3"/>
      <c r="I292" s="3"/>
      <c r="J292" s="3"/>
      <c r="K292" s="3"/>
    </row>
    <row r="293" spans="7:11" x14ac:dyDescent="0.2">
      <c r="G293" s="3"/>
      <c r="H293" s="3"/>
      <c r="I293" s="3"/>
      <c r="J293" s="3"/>
      <c r="K293" s="3"/>
    </row>
    <row r="294" spans="7:11" x14ac:dyDescent="0.2">
      <c r="G294" s="3"/>
      <c r="H294" s="3"/>
      <c r="I294" s="3"/>
      <c r="J294" s="3"/>
      <c r="K294" s="3"/>
    </row>
    <row r="295" spans="7:11" x14ac:dyDescent="0.2">
      <c r="G295" s="3"/>
      <c r="H295" s="3"/>
      <c r="I295" s="3"/>
      <c r="J295" s="3"/>
      <c r="K295" s="3"/>
    </row>
    <row r="296" spans="7:11" x14ac:dyDescent="0.2">
      <c r="G296" s="3"/>
      <c r="H296" s="3"/>
      <c r="I296" s="3"/>
      <c r="J296" s="3"/>
      <c r="K296" s="3"/>
    </row>
    <row r="297" spans="7:11" x14ac:dyDescent="0.2">
      <c r="G297" s="3"/>
      <c r="H297" s="3"/>
      <c r="I297" s="3"/>
      <c r="J297" s="3"/>
      <c r="K297" s="3"/>
    </row>
    <row r="298" spans="7:11" x14ac:dyDescent="0.2">
      <c r="G298" s="3"/>
      <c r="H298" s="3"/>
      <c r="I298" s="3"/>
      <c r="J298" s="3"/>
      <c r="K298" s="3"/>
    </row>
    <row r="299" spans="7:11" x14ac:dyDescent="0.2">
      <c r="G299" s="3"/>
      <c r="H299" s="3"/>
      <c r="I299" s="3"/>
      <c r="J299" s="3"/>
      <c r="K299" s="3"/>
    </row>
    <row r="300" spans="7:11" x14ac:dyDescent="0.2">
      <c r="G300" s="3"/>
      <c r="H300" s="3"/>
      <c r="I300" s="3"/>
      <c r="J300" s="3"/>
      <c r="K300" s="3"/>
    </row>
    <row r="301" spans="7:11" x14ac:dyDescent="0.2">
      <c r="G301" s="3"/>
      <c r="H301" s="3"/>
      <c r="I301" s="3"/>
      <c r="J301" s="3"/>
      <c r="K301" s="3"/>
    </row>
    <row r="302" spans="7:11" x14ac:dyDescent="0.2">
      <c r="G302" s="3"/>
      <c r="H302" s="3"/>
      <c r="I302" s="3"/>
      <c r="J302" s="3"/>
      <c r="K302" s="3"/>
    </row>
    <row r="303" spans="7:11" x14ac:dyDescent="0.2">
      <c r="G303" s="3"/>
      <c r="H303" s="3"/>
      <c r="I303" s="3"/>
      <c r="J303" s="3"/>
      <c r="K303" s="3"/>
    </row>
    <row r="304" spans="7:11" x14ac:dyDescent="0.2">
      <c r="G304" s="3"/>
      <c r="H304" s="3"/>
      <c r="I304" s="3"/>
      <c r="J304" s="3"/>
      <c r="K304" s="3"/>
    </row>
    <row r="305" spans="7:11" x14ac:dyDescent="0.2">
      <c r="G305" s="3"/>
      <c r="H305" s="3"/>
      <c r="I305" s="3"/>
      <c r="J305" s="3"/>
      <c r="K305" s="3"/>
    </row>
    <row r="306" spans="7:11" x14ac:dyDescent="0.2">
      <c r="G306" s="3"/>
      <c r="H306" s="3"/>
      <c r="I306" s="3"/>
      <c r="J306" s="3"/>
      <c r="K306" s="3"/>
    </row>
    <row r="307" spans="7:11" x14ac:dyDescent="0.2">
      <c r="G307" s="3"/>
      <c r="H307" s="3"/>
      <c r="I307" s="3"/>
      <c r="J307" s="3"/>
      <c r="K307" s="3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85C0-658B-C341-8699-00B58FD3629F}">
  <dimension ref="A1:O307"/>
  <sheetViews>
    <sheetView topLeftCell="J2" zoomScale="200" workbookViewId="0">
      <selection activeCell="W7" sqref="W7"/>
    </sheetView>
  </sheetViews>
  <sheetFormatPr baseColWidth="10" defaultRowHeight="16" x14ac:dyDescent="0.2"/>
  <cols>
    <col min="1" max="1" width="4.1640625" bestFit="1" customWidth="1"/>
    <col min="2" max="2" width="4.5" bestFit="1" customWidth="1"/>
    <col min="3" max="4" width="10.6640625" style="14"/>
    <col min="5" max="5" width="11" style="14" bestFit="1" customWidth="1"/>
    <col min="7" max="7" width="3.6640625" bestFit="1" customWidth="1"/>
    <col min="8" max="8" width="5.83203125" bestFit="1" customWidth="1"/>
    <col min="9" max="9" width="13.83203125" bestFit="1" customWidth="1"/>
    <col min="10" max="10" width="8.5" bestFit="1" customWidth="1"/>
    <col min="11" max="13" width="10.83203125" bestFit="1" customWidth="1"/>
    <col min="14" max="14" width="10.83203125" customWidth="1"/>
  </cols>
  <sheetData>
    <row r="1" spans="1:15" x14ac:dyDescent="0.2">
      <c r="A1" s="21" t="s">
        <v>13</v>
      </c>
      <c r="B1" s="21" t="s">
        <v>52</v>
      </c>
      <c r="C1" s="13" t="s">
        <v>43</v>
      </c>
      <c r="D1" s="13" t="s">
        <v>51</v>
      </c>
      <c r="E1" s="13" t="s">
        <v>15</v>
      </c>
      <c r="F1" s="13" t="s">
        <v>755</v>
      </c>
      <c r="G1" s="28" t="s">
        <v>16</v>
      </c>
      <c r="H1" s="28"/>
      <c r="I1" s="21" t="s">
        <v>16</v>
      </c>
      <c r="J1" s="21" t="s">
        <v>50</v>
      </c>
      <c r="K1" s="13" t="s">
        <v>54</v>
      </c>
      <c r="L1" s="13" t="s">
        <v>53</v>
      </c>
      <c r="M1" s="13" t="s">
        <v>55</v>
      </c>
      <c r="N1" s="22" t="s">
        <v>755</v>
      </c>
    </row>
    <row r="2" spans="1:15" x14ac:dyDescent="0.2">
      <c r="A2">
        <v>1</v>
      </c>
      <c r="B2" s="3">
        <f>abs!O3</f>
        <v>1</v>
      </c>
      <c r="C2" s="14">
        <f>IF(OR(abs!$E3="", OR(abs!L3="", abs!$N3="")), "", abs!L3/abs!$N3)</f>
        <v>0.12436897659476824</v>
      </c>
      <c r="D2" s="14">
        <f>IF(OR(abs!$E3="", OR(abs!M3="", abs!$N3="")), "", abs!M3/abs!$N3)</f>
        <v>0.85635612666360716</v>
      </c>
      <c r="E2" s="14">
        <f>IF(OR(abs!$E3="", abs!$N3=""), "", 1 - C2 - D2)</f>
        <v>1.9274896741624636E-2</v>
      </c>
      <c r="F2" s="14">
        <f>IF(OR(abs!$E3="", abs!$N3=""), "", abs!E3/abs!$N3)</f>
        <v>16.454795777879763</v>
      </c>
      <c r="G2" s="3">
        <v>1</v>
      </c>
      <c r="H2" s="3">
        <v>10</v>
      </c>
      <c r="I2" s="3" t="str">
        <f>G2&amp;"-"&amp;H2&amp;"    "&amp;J2</f>
        <v>1-10    62</v>
      </c>
      <c r="J2" s="3">
        <f>COUNTIFS($C$2:$C$270,"&lt;&gt;*",abs!$O$3:$O$271,"&gt;="&amp;$G2,abs!$O$3:$O$271,"&lt;="&amp;$H2)</f>
        <v>62</v>
      </c>
      <c r="K2" s="14">
        <f>AVERAGEIFS(C$2:C$270,C$2:C$270, "&lt;&gt;*",abs!$O$3:$O$271,"&gt;="&amp;$G2,abs!$O$3:$O$271,"&lt;="&amp;$H2)</f>
        <v>0.10621984801534294</v>
      </c>
      <c r="L2" s="14">
        <f>AVERAGEIFS(D$2:D$270,D$2:D$270, "&lt;&gt;*",abs!$O$3:$O$271,"&gt;="&amp;$G2,abs!$O$3:$O$271,"&lt;="&amp;$H2)</f>
        <v>0.82762081412656241</v>
      </c>
      <c r="M2" s="14">
        <f>AVERAGEIFS(E$2:E$270,E$2:E$270, "&lt;&gt;*",abs!$O$3:$O$271,"&gt;="&amp;$G2)</f>
        <v>5.8950672154342382E-2</v>
      </c>
      <c r="N2" s="14">
        <f>AVERAGEIFS(F$2:F$270,F$2:F$270, "&lt;&gt;*",abs!$O$3:$O$271,"&gt;="&amp;$G2,abs!$O$3:$O$271,"&lt;="&amp;$H2)</f>
        <v>13.30967514662661</v>
      </c>
      <c r="O2" s="14"/>
    </row>
    <row r="3" spans="1:15" x14ac:dyDescent="0.2">
      <c r="A3">
        <v>2</v>
      </c>
      <c r="B3" s="3">
        <f>abs!O4</f>
        <v>1</v>
      </c>
      <c r="C3" s="14">
        <f>IF(OR(abs!$E4="", OR(abs!L4="", abs!$N4="")), "", abs!L4/abs!$N4)</f>
        <v>0.12368300503893724</v>
      </c>
      <c r="D3" s="14">
        <f>IF(OR(abs!$E4="", OR(abs!M4="", abs!$N4="")), "", abs!M4/abs!$N4)</f>
        <v>0.85616124599175447</v>
      </c>
      <c r="E3" s="14">
        <f>IF(OR(abs!$E4="", abs!$N4=""), "", 1 - C3 - D3)</f>
        <v>2.0155748969308274E-2</v>
      </c>
      <c r="F3" s="14">
        <f>IF(OR(abs!$E4="", abs!$N4=""), "", abs!E4/abs!$N4)</f>
        <v>16.345396243701327</v>
      </c>
      <c r="G3" s="3">
        <v>11</v>
      </c>
      <c r="H3" s="3">
        <v>20</v>
      </c>
      <c r="I3" s="3" t="str">
        <f>G3&amp;"-"&amp;H3&amp;"    "&amp;J3</f>
        <v>11-20    43</v>
      </c>
      <c r="J3" s="3">
        <f>COUNTIFS($C$2:$C$270,"&lt;&gt;*",abs!$O$3:$O$271,"&gt;="&amp;$G3,abs!$O$3:$O$271,"&lt;="&amp;$H3)</f>
        <v>43</v>
      </c>
      <c r="K3" s="14">
        <f>AVERAGEIFS(C$2:C$270,C$2:C$270, "&lt;&gt;*",abs!$O$3:$O$271,"&gt;="&amp;$G3,abs!$O$3:$O$271,"&lt;="&amp;$H3)</f>
        <v>2.5694160156244598E-2</v>
      </c>
      <c r="L3" s="14">
        <f>AVERAGEIFS(D$2:D$270,D$2:D$270, "&lt;&gt;*",abs!$O$3:$O$271,"&gt;="&amp;$G3,abs!$O$3:$O$271,"&lt;="&amp;$H3)</f>
        <v>0.90106325884399863</v>
      </c>
      <c r="M3" s="14">
        <f>AVERAGEIFS(E$2:E$270,E$2:E$270, "&lt;&gt;*",abs!$O$3:$O$271,"&gt;="&amp;$G3)</f>
        <v>5.3432928035420817E-2</v>
      </c>
      <c r="N3" s="14">
        <f>AVERAGEIFS(F$2:F$270,F$2:F$270, "&lt;&gt;*",abs!$O$3:$O$271,"&gt;="&amp;$G3,abs!$O$3:$O$271,"&lt;="&amp;$H3)</f>
        <v>1.1720088273717642</v>
      </c>
      <c r="O3" s="14"/>
    </row>
    <row r="4" spans="1:15" x14ac:dyDescent="0.2">
      <c r="A4">
        <v>3</v>
      </c>
      <c r="B4" s="3">
        <f>abs!O5</f>
        <v>0</v>
      </c>
      <c r="C4" s="14" t="str">
        <f>IF(OR(abs!$E5="", OR(abs!L5="", abs!$N5="")), "", abs!L5/abs!$N5)</f>
        <v/>
      </c>
      <c r="D4" s="14" t="str">
        <f>IF(OR(abs!$E5="", OR(abs!M5="", abs!$N5="")), "", abs!M5/abs!$N5)</f>
        <v/>
      </c>
      <c r="E4" s="14" t="str">
        <f>IF(OR(abs!$E5="", abs!$N5=""), "", 1 - C4 - D4)</f>
        <v/>
      </c>
      <c r="F4" s="14" t="str">
        <f>IF(OR(abs!$E5="", abs!$N5=""), "", abs!E5/abs!$N5)</f>
        <v/>
      </c>
      <c r="G4" s="3">
        <v>21</v>
      </c>
      <c r="H4" s="3">
        <v>30</v>
      </c>
      <c r="I4" s="3" t="str">
        <f t="shared" ref="I4" si="0">G4&amp;"-"&amp;H4&amp;"    "&amp;J4</f>
        <v>21-30    13</v>
      </c>
      <c r="J4" s="3">
        <f>COUNTIFS($C$2:$C$270,"&lt;&gt;*",abs!$O$3:$O$271,"&gt;="&amp;$G4,abs!$O$3:$O$271,"&lt;="&amp;$H4)</f>
        <v>13</v>
      </c>
      <c r="K4" s="14">
        <f>AVERAGEIFS(C$2:C$270,C$2:C$270, "&lt;&gt;*",abs!$O$3:$O$271,"&gt;="&amp;$G4,abs!$O$3:$O$271,"&lt;="&amp;$H4)</f>
        <v>1.3869440091836228E-2</v>
      </c>
      <c r="L4" s="14">
        <f>AVERAGEIFS(D$2:D$270,D$2:D$270, "&lt;&gt;*",abs!$O$3:$O$271,"&gt;="&amp;$G4,abs!$O$3:$O$271,"&lt;="&amp;$H4)</f>
        <v>0.93834974316436626</v>
      </c>
      <c r="M4" s="14">
        <f>AVERAGEIFS(E$2:E$270,E$2:E$270, "&lt;&gt;*",abs!$O$3:$O$271,"&gt;="&amp;$G4)</f>
        <v>3.1016741786304092E-2</v>
      </c>
      <c r="N4" s="14">
        <f>AVERAGEIFS(F$2:F$270,F$2:F$270, "&lt;&gt;*",abs!$O$3:$O$271,"&gt;="&amp;$G4,abs!$O$3:$O$271,"&lt;="&amp;$H4)</f>
        <v>0.89966944588945152</v>
      </c>
      <c r="O4" s="14"/>
    </row>
    <row r="5" spans="1:15" x14ac:dyDescent="0.2">
      <c r="A5">
        <v>4</v>
      </c>
      <c r="B5" s="3">
        <f>abs!O6</f>
        <v>1</v>
      </c>
      <c r="C5" s="14">
        <f>IF(OR(abs!$E6="", OR(abs!L6="", abs!$N6="")), "", abs!L6/abs!$N6)</f>
        <v>0.12738853503184713</v>
      </c>
      <c r="D5" s="14">
        <f>IF(OR(abs!$E6="", OR(abs!M6="", abs!$N6="")), "", abs!M6/abs!$N6)</f>
        <v>0.85441310282074612</v>
      </c>
      <c r="E5" s="14">
        <f>IF(OR(abs!$E6="", abs!$N6=""), "", 1 - C5 - D5)</f>
        <v>1.8198362147406777E-2</v>
      </c>
      <c r="F5" s="14">
        <f>IF(OR(abs!$E6="", abs!$N6=""), "", abs!E6/abs!$N6)</f>
        <v>16.35031847133758</v>
      </c>
      <c r="G5" s="3">
        <v>31</v>
      </c>
      <c r="H5" s="3">
        <v>40</v>
      </c>
      <c r="I5" s="3" t="str">
        <f>G5&amp;"-"&amp;H5&amp;"    "&amp;J5</f>
        <v>31-40    17</v>
      </c>
      <c r="J5" s="3">
        <f>COUNTIFS($C$2:$C$270,"&lt;&gt;*",abs!$O$3:$O$271,"&gt;="&amp;$G5,abs!$O$3:$O$271,"&lt;="&amp;$H5)</f>
        <v>17</v>
      </c>
      <c r="K5" s="14">
        <f>AVERAGEIFS(C$2:C$270,C$2:C$270, "&lt;&gt;*",abs!$O$3:$O$271,"&gt;="&amp;$G5,abs!$O$3:$O$271,"&lt;="&amp;$H5)</f>
        <v>9.5237983870137179E-3</v>
      </c>
      <c r="L5" s="14">
        <f>AVERAGEIFS(D$2:D$270,D$2:D$270, "&lt;&gt;*",abs!$O$3:$O$271,"&gt;="&amp;$G5,abs!$O$3:$O$271,"&lt;="&amp;$H5)</f>
        <v>0.98196302031948712</v>
      </c>
      <c r="M5" s="14">
        <f>AVERAGEIFS(E$2:E$270,E$2:E$270, "&lt;&gt;*",abs!$O$3:$O$271,"&gt;="&amp;$G5)</f>
        <v>2.2299422808407573E-2</v>
      </c>
      <c r="N5" s="14">
        <f>AVERAGEIFS(F$2:F$270,F$2:F$270, "&lt;&gt;*",abs!$O$3:$O$271,"&gt;="&amp;$G5,abs!$O$3:$O$271,"&lt;="&amp;$H5)</f>
        <v>0.57018695626519011</v>
      </c>
      <c r="O5" s="14"/>
    </row>
    <row r="6" spans="1:15" x14ac:dyDescent="0.2">
      <c r="A6">
        <v>5</v>
      </c>
      <c r="B6" s="3">
        <f>abs!O7</f>
        <v>15</v>
      </c>
      <c r="C6" s="14">
        <f>IF(OR(abs!$E7="", OR(abs!L7="", abs!$N7="")), "", abs!L7/abs!$N7)</f>
        <v>2.1068360104594695E-2</v>
      </c>
      <c r="D6" s="14">
        <f>IF(OR(abs!$E7="", OR(abs!M7="", abs!$N7="")), "", abs!M7/abs!$N7)</f>
        <v>0.97228240567799773</v>
      </c>
      <c r="E6" s="14">
        <f>IF(OR(abs!$E7="", abs!$N7=""), "", 1 - C6 - D6)</f>
        <v>6.6492342174075958E-3</v>
      </c>
      <c r="F6" s="14">
        <f>IF(OR(abs!$E7="", abs!$N7=""), "", abs!E7/abs!$N7)</f>
        <v>1.3202838998879343</v>
      </c>
      <c r="G6" s="3">
        <v>41</v>
      </c>
      <c r="H6" s="3" t="s">
        <v>765</v>
      </c>
      <c r="I6" s="3" t="str">
        <f>G6&amp;"+"&amp;H6&amp;"    "&amp;J6</f>
        <v>41+       8</v>
      </c>
      <c r="J6" s="3">
        <f>COUNTIFS($C$2:$C$270,"&lt;&gt;*",abs!$O$3:$O$271,"&gt;="&amp;$G6)</f>
        <v>8</v>
      </c>
      <c r="K6" s="14">
        <f>AVERAGEIFS(C$2:C$270,C$2:C$270, "&lt;&gt;*",abs!$O$3:$O$271,"&gt;="&amp;$G6)</f>
        <v>7.847930911255345E-3</v>
      </c>
      <c r="L6" s="14">
        <f>AVERAGEIFS(D$2:D$270,D$2:D$270, "&lt;&gt;*",abs!$O$3:$O$271,"&gt;="&amp;$G6)</f>
        <v>0.94055688306115659</v>
      </c>
      <c r="M6" s="14">
        <f>AVERAGEIFS(E$2:E$270,E$2:E$270, "&lt;&gt;*",abs!$O$3:$O$271,"&gt;="&amp;$G6)</f>
        <v>5.1595186027587975E-2</v>
      </c>
      <c r="N6" s="14">
        <f>AVERAGEIFS(F$2:F$270,F$2:F$270, "&lt;&gt;*",abs!$O$3:$O$271,"&gt;="&amp;$G6)</f>
        <v>0.45187249296775361</v>
      </c>
      <c r="O6" s="14"/>
    </row>
    <row r="7" spans="1:15" x14ac:dyDescent="0.2">
      <c r="A7">
        <v>6</v>
      </c>
      <c r="B7" s="3">
        <f>abs!O8</f>
        <v>18</v>
      </c>
      <c r="C7" s="14">
        <f>IF(OR(abs!$E8="", OR(abs!L8="", abs!$N8="")), "", abs!L8/abs!$N8)</f>
        <v>1.9174821475800054E-2</v>
      </c>
      <c r="D7" s="14">
        <f>IF(OR(abs!$E8="", OR(abs!M8="", abs!$N8="")), "", abs!M8/abs!$N8)</f>
        <v>0.97335361015604338</v>
      </c>
      <c r="E7" s="14">
        <f>IF(OR(abs!$E8="", abs!$N8=""), "", 1 - C7 - D7)</f>
        <v>7.4715683681565448E-3</v>
      </c>
      <c r="F7" s="14">
        <f>IF(OR(abs!$E8="", abs!$N8=""), "", abs!E8/abs!$N8)</f>
        <v>1.1794168209468394</v>
      </c>
      <c r="G7" s="3"/>
      <c r="H7" s="3"/>
      <c r="I7" s="3"/>
      <c r="J7" s="3"/>
      <c r="K7" s="14"/>
      <c r="L7" s="14"/>
      <c r="M7" s="14"/>
      <c r="N7" s="14"/>
      <c r="O7" s="14"/>
    </row>
    <row r="8" spans="1:15" x14ac:dyDescent="0.2">
      <c r="A8">
        <v>8</v>
      </c>
      <c r="B8" s="3">
        <f>abs!O9</f>
        <v>1</v>
      </c>
      <c r="C8" s="14">
        <f>IF(OR(abs!$E9="", OR(abs!L9="", abs!$N9="")), "", abs!L9/abs!$N9)</f>
        <v>0.12289719626168225</v>
      </c>
      <c r="D8" s="14">
        <f>IF(OR(abs!$E9="", OR(abs!M9="", abs!$N9="")), "", abs!M9/abs!$N9)</f>
        <v>0.85467289719626172</v>
      </c>
      <c r="E8" s="14">
        <f>IF(OR(abs!$E9="", abs!$N9=""), "", 1 - C8 - D8)</f>
        <v>2.2429906542056011E-2</v>
      </c>
      <c r="F8" s="14">
        <f>IF(OR(abs!$E9="", abs!$N9=""), "", abs!E9/abs!$N9)</f>
        <v>16.553271028037383</v>
      </c>
      <c r="G8" s="3"/>
      <c r="H8" s="3"/>
      <c r="I8" s="3" t="str">
        <f>"all    "&amp;J8</f>
        <v>all    143</v>
      </c>
      <c r="J8" s="3">
        <f>SUM(J2:J6)</f>
        <v>143</v>
      </c>
      <c r="K8" s="14">
        <f>AVERAGEIFS(C$2:C$270,C$2:C$270, "&lt;&gt;*")</f>
        <v>5.6611679753377123E-2</v>
      </c>
      <c r="L8" s="14">
        <f>AVERAGEIFS(D$2:D$270,D$2:D$270, "&lt;&gt;*")</f>
        <v>0.88443764809228076</v>
      </c>
      <c r="M8" s="14">
        <f>AVERAGEIFS(E$2:E$270,E$2:E$270, "&lt;&gt;*")</f>
        <v>5.8950672154342382E-2</v>
      </c>
      <c r="N8" s="14">
        <f>AVERAGEIFS(F$2:F$270,F$2:F$270, "&lt;&gt;*")</f>
        <v>6.2979027948576869</v>
      </c>
      <c r="O8" s="14"/>
    </row>
    <row r="9" spans="1:15" x14ac:dyDescent="0.2">
      <c r="A9">
        <v>10</v>
      </c>
      <c r="B9" s="3">
        <f>abs!O10</f>
        <v>1</v>
      </c>
      <c r="C9" s="14">
        <f>IF(OR(abs!$E10="", OR(abs!L10="", abs!$N10="")), "", abs!L10/abs!$N10)</f>
        <v>0.12854442344045369</v>
      </c>
      <c r="D9" s="14">
        <f>IF(OR(abs!$E10="", OR(abs!M10="", abs!$N10="")), "", abs!M10/abs!$N10)</f>
        <v>0.8516068052930057</v>
      </c>
      <c r="E9" s="14">
        <f>IF(OR(abs!$E10="", abs!$N10=""), "", 1 - C9 - D9)</f>
        <v>1.984877126654061E-2</v>
      </c>
      <c r="F9" s="14">
        <f>IF(OR(abs!$E10="", abs!$N10=""), "", abs!E10/abs!$N10)</f>
        <v>16.721172022684311</v>
      </c>
      <c r="G9" s="3"/>
      <c r="H9" s="3"/>
      <c r="I9" s="3"/>
      <c r="J9" s="3"/>
      <c r="K9" s="3"/>
    </row>
    <row r="10" spans="1:15" x14ac:dyDescent="0.2">
      <c r="A10">
        <v>11</v>
      </c>
      <c r="B10" s="3">
        <f>abs!O11</f>
        <v>10</v>
      </c>
      <c r="C10" s="14">
        <f>IF(OR(abs!$E11="", OR(abs!L11="", abs!$N11="")), "", abs!L11/abs!$N11)</f>
        <v>3.5230190481877352E-2</v>
      </c>
      <c r="D10" s="14">
        <f>IF(OR(abs!$E11="", OR(abs!M11="", abs!$N11="")), "", abs!M11/abs!$N11)</f>
        <v>0.95587269361676719</v>
      </c>
      <c r="E10" s="14">
        <f>IF(OR(abs!$E11="", abs!$N11=""), "", 1 - C10 - D10)</f>
        <v>8.8971159013554457E-3</v>
      </c>
      <c r="F10" s="14">
        <f>IF(OR(abs!$E11="", abs!$N11=""), "", abs!E11/abs!$N11)</f>
        <v>2.2166358153699171</v>
      </c>
      <c r="G10" s="3"/>
      <c r="H10" s="3"/>
      <c r="I10" s="3"/>
      <c r="J10" s="13" t="s">
        <v>54</v>
      </c>
      <c r="K10" s="13" t="s">
        <v>53</v>
      </c>
      <c r="L10" s="13" t="s">
        <v>55</v>
      </c>
      <c r="M10" s="22" t="s">
        <v>755</v>
      </c>
    </row>
    <row r="11" spans="1:15" x14ac:dyDescent="0.2">
      <c r="A11">
        <v>12</v>
      </c>
      <c r="B11" s="3">
        <f>abs!O12</f>
        <v>0</v>
      </c>
      <c r="C11" s="14" t="str">
        <f>IF(OR(abs!$E12="", OR(abs!L12="", abs!$N12="")), "", abs!L12/abs!$N12)</f>
        <v/>
      </c>
      <c r="D11" s="14" t="str">
        <f>IF(OR(abs!$E12="", OR(abs!M12="", abs!$N12="")), "", abs!M12/abs!$N12)</f>
        <v/>
      </c>
      <c r="E11" s="14" t="str">
        <f>IF(OR(abs!$E12="", abs!$N12=""), "", 1 - C11 - D11)</f>
        <v/>
      </c>
      <c r="F11" s="14" t="str">
        <f>IF(OR(abs!$E12="", abs!$N12=""), "", abs!E12/abs!$N12)</f>
        <v/>
      </c>
      <c r="G11" s="3"/>
      <c r="H11" s="3" t="str">
        <f>I$2</f>
        <v>1-10    62</v>
      </c>
      <c r="I11" s="3"/>
      <c r="J11" s="27">
        <f>K$2</f>
        <v>0.10621984801534294</v>
      </c>
      <c r="K11" s="27">
        <f t="shared" ref="K11:M12" si="1">L$2</f>
        <v>0.82762081412656241</v>
      </c>
      <c r="L11" s="27">
        <f t="shared" si="1"/>
        <v>5.8950672154342382E-2</v>
      </c>
    </row>
    <row r="12" spans="1:15" x14ac:dyDescent="0.2">
      <c r="A12">
        <v>13</v>
      </c>
      <c r="B12" s="3">
        <f>abs!O13</f>
        <v>10</v>
      </c>
      <c r="C12" s="14">
        <f>IF(OR(abs!$E13="", OR(abs!L13="", abs!$N13="")), "", abs!L13/abs!$N13)</f>
        <v>0.31567483366775795</v>
      </c>
      <c r="D12" s="14">
        <f>IF(OR(abs!$E13="", OR(abs!M13="", abs!$N13="")), "", abs!M13/abs!$N13)</f>
        <v>0.67924279226951101</v>
      </c>
      <c r="E12" s="14">
        <f>IF(OR(abs!$E13="", abs!$N13=""), "", 1 - C12 - D12)</f>
        <v>5.0823740627310432E-3</v>
      </c>
      <c r="F12" s="14">
        <f>IF(OR(abs!$E13="", abs!$N13=""), "", abs!E13/abs!$N13)</f>
        <v>0.48773629739148799</v>
      </c>
      <c r="G12" s="3"/>
      <c r="H12" s="3"/>
      <c r="I12" s="3"/>
      <c r="M12" s="27">
        <f t="shared" si="1"/>
        <v>13.30967514662661</v>
      </c>
    </row>
    <row r="13" spans="1:15" x14ac:dyDescent="0.2">
      <c r="A13">
        <v>14</v>
      </c>
      <c r="B13" s="3">
        <f>abs!O14</f>
        <v>10</v>
      </c>
      <c r="C13" s="14">
        <f>IF(OR(abs!$E14="", OR(abs!L14="", abs!$N14="")), "", abs!L14/abs!$N14)</f>
        <v>1.2800442029652822E-2</v>
      </c>
      <c r="D13" s="14">
        <f>IF(OR(abs!$E14="", OR(abs!M14="", abs!$N14="")), "", abs!M14/abs!$N14)</f>
        <v>0.39989870153789481</v>
      </c>
      <c r="E13" s="14">
        <f>IF(OR(abs!$E14="", abs!$N14=""), "", 1 - C13 - D13)</f>
        <v>0.58730085643245244</v>
      </c>
      <c r="F13" s="14">
        <f>IF(OR(abs!$E14="", abs!$N14=""), "", abs!E14/abs!$N14)</f>
        <v>0.83665622985541943</v>
      </c>
      <c r="G13" s="3"/>
      <c r="H13" s="3" t="str">
        <f>I$3</f>
        <v>11-20    43</v>
      </c>
      <c r="I13" s="3"/>
      <c r="J13" s="27">
        <f>K$3</f>
        <v>2.5694160156244598E-2</v>
      </c>
      <c r="K13" s="27">
        <f t="shared" ref="K13:M14" si="2">L$3</f>
        <v>0.90106325884399863</v>
      </c>
      <c r="L13" s="27">
        <f t="shared" si="2"/>
        <v>5.3432928035420817E-2</v>
      </c>
    </row>
    <row r="14" spans="1:15" x14ac:dyDescent="0.2">
      <c r="A14">
        <v>16</v>
      </c>
      <c r="B14" s="3">
        <f>abs!O15</f>
        <v>0</v>
      </c>
      <c r="C14" s="14" t="str">
        <f>IF(OR(abs!$E15="", OR(abs!L15="", abs!$N15="")), "", abs!L15/abs!$N15)</f>
        <v/>
      </c>
      <c r="D14" s="14" t="str">
        <f>IF(OR(abs!$E15="", OR(abs!M15="", abs!$N15="")), "", abs!M15/abs!$N15)</f>
        <v/>
      </c>
      <c r="E14" s="14" t="str">
        <f>IF(OR(abs!$E15="", abs!$N15=""), "", 1 - C14 - D14)</f>
        <v/>
      </c>
      <c r="F14" s="14" t="str">
        <f>IF(OR(abs!$E15="", abs!$N15=""), "", abs!E15/abs!$N15)</f>
        <v/>
      </c>
      <c r="G14" s="3"/>
      <c r="H14" s="3"/>
      <c r="I14" s="3"/>
      <c r="M14" s="27">
        <f t="shared" si="2"/>
        <v>1.1720088273717642</v>
      </c>
    </row>
    <row r="15" spans="1:15" x14ac:dyDescent="0.2">
      <c r="A15">
        <v>17</v>
      </c>
      <c r="B15" s="3">
        <f>abs!O16</f>
        <v>0</v>
      </c>
      <c r="C15" s="14" t="str">
        <f>IF(OR(abs!$E16="", OR(abs!L16="", abs!$N16="")), "", abs!L16/abs!$N16)</f>
        <v/>
      </c>
      <c r="D15" s="14" t="str">
        <f>IF(OR(abs!$E16="", OR(abs!M16="", abs!$N16="")), "", abs!M16/abs!$N16)</f>
        <v/>
      </c>
      <c r="E15" s="14" t="str">
        <f>IF(OR(abs!$E16="", abs!$N16=""), "", 1 - C15 - D15)</f>
        <v/>
      </c>
      <c r="F15" s="14" t="str">
        <f>IF(OR(abs!$E16="", abs!$N16=""), "", abs!E16/abs!$N16)</f>
        <v/>
      </c>
      <c r="G15" s="3"/>
      <c r="H15" s="3" t="str">
        <f>I$4</f>
        <v>21-30    13</v>
      </c>
      <c r="I15" s="3"/>
      <c r="J15" s="27">
        <f>K$4</f>
        <v>1.3869440091836228E-2</v>
      </c>
      <c r="K15" s="27">
        <f t="shared" ref="K15:M16" si="3">L$4</f>
        <v>0.93834974316436626</v>
      </c>
      <c r="L15" s="27">
        <f t="shared" si="3"/>
        <v>3.1016741786304092E-2</v>
      </c>
    </row>
    <row r="16" spans="1:15" x14ac:dyDescent="0.2">
      <c r="A16">
        <v>19</v>
      </c>
      <c r="B16" s="3">
        <f>abs!O17</f>
        <v>21</v>
      </c>
      <c r="C16" s="14" t="str">
        <f>IF(OR(abs!$E17="", OR(abs!L17="", abs!$N17="")), "", abs!L17/abs!$N17)</f>
        <v/>
      </c>
      <c r="D16" s="14" t="str">
        <f>IF(OR(abs!$E17="", OR(abs!M17="", abs!$N17="")), "", abs!M17/abs!$N17)</f>
        <v/>
      </c>
      <c r="E16" s="14" t="str">
        <f>IF(OR(abs!$E17="", abs!$N17=""), "", 1 - C16 - D16)</f>
        <v/>
      </c>
      <c r="F16" s="14" t="str">
        <f>IF(OR(abs!$E17="", abs!$N17=""), "", abs!E17/abs!$N17)</f>
        <v/>
      </c>
      <c r="G16" s="3"/>
      <c r="H16" s="3"/>
      <c r="I16" s="3"/>
      <c r="M16" s="27">
        <f t="shared" si="3"/>
        <v>0.89966944588945152</v>
      </c>
    </row>
    <row r="17" spans="1:13" x14ac:dyDescent="0.2">
      <c r="A17">
        <v>20</v>
      </c>
      <c r="B17" s="3">
        <f>abs!O18</f>
        <v>14</v>
      </c>
      <c r="C17" s="14">
        <f>IF(OR(abs!$E18="", OR(abs!L18="", abs!$N18="")), "", abs!L18/abs!$N18)</f>
        <v>2.3371224974550391E-2</v>
      </c>
      <c r="D17" s="14">
        <f>IF(OR(abs!$E18="", OR(abs!M18="", abs!$N18="")), "", abs!M18/abs!$N18)</f>
        <v>0.96975738038683412</v>
      </c>
      <c r="E17" s="14">
        <f>IF(OR(abs!$E18="", abs!$N18=""), "", 1 - C17 - D17)</f>
        <v>6.8713946386155245E-3</v>
      </c>
      <c r="F17" s="14">
        <f>IF(OR(abs!$E18="", abs!$N18=""), "", abs!E18/abs!$N18)</f>
        <v>1.5173905666779777</v>
      </c>
      <c r="G17" s="3"/>
      <c r="H17" s="3" t="str">
        <f>I$5</f>
        <v>31-40    17</v>
      </c>
      <c r="I17" s="3"/>
      <c r="J17" s="27">
        <f>K$5</f>
        <v>9.5237983870137179E-3</v>
      </c>
      <c r="K17" s="27">
        <f t="shared" ref="K17:M18" si="4">L$5</f>
        <v>0.98196302031948712</v>
      </c>
      <c r="L17" s="27">
        <f t="shared" si="4"/>
        <v>2.2299422808407573E-2</v>
      </c>
    </row>
    <row r="18" spans="1:13" x14ac:dyDescent="0.2">
      <c r="A18">
        <v>21</v>
      </c>
      <c r="B18" s="3">
        <f>abs!O19</f>
        <v>1</v>
      </c>
      <c r="C18" s="14">
        <f>IF(OR(abs!$E19="", OR(abs!L19="", abs!$N19="")), "", abs!L19/abs!$N19)</f>
        <v>0.1206896551724138</v>
      </c>
      <c r="D18" s="14">
        <f>IF(OR(abs!$E19="", OR(abs!M19="", abs!$N19="")), "", abs!M19/abs!$N19)</f>
        <v>0.85985853227232534</v>
      </c>
      <c r="E18" s="14">
        <f>IF(OR(abs!$E19="", abs!$N19=""), "", 1 - C18 - D18)</f>
        <v>1.945181255526085E-2</v>
      </c>
      <c r="F18" s="14">
        <f>IF(OR(abs!$E19="", abs!$N19=""), "", abs!E19/abs!$N19)</f>
        <v>18.153846153846153</v>
      </c>
      <c r="G18" s="3"/>
      <c r="H18" s="3"/>
      <c r="I18" s="3"/>
      <c r="M18" s="27">
        <f t="shared" si="4"/>
        <v>0.57018695626519011</v>
      </c>
    </row>
    <row r="19" spans="1:13" x14ac:dyDescent="0.2">
      <c r="A19">
        <v>22</v>
      </c>
      <c r="B19" s="3">
        <f>abs!O20</f>
        <v>0</v>
      </c>
      <c r="C19" s="14" t="str">
        <f>IF(OR(abs!$E20="", OR(abs!L20="", abs!$N20="")), "", abs!L20/abs!$N20)</f>
        <v/>
      </c>
      <c r="D19" s="14" t="str">
        <f>IF(OR(abs!$E20="", OR(abs!M20="", abs!$N20="")), "", abs!M20/abs!$N20)</f>
        <v/>
      </c>
      <c r="E19" s="14" t="str">
        <f>IF(OR(abs!$E20="", abs!$N20=""), "", 1 - C19 - D19)</f>
        <v/>
      </c>
      <c r="F19" s="14" t="str">
        <f>IF(OR(abs!$E20="", abs!$N20=""), "", abs!E20/abs!$N20)</f>
        <v/>
      </c>
      <c r="G19" s="3"/>
      <c r="H19" s="3" t="str">
        <f>I$6</f>
        <v>41+       8</v>
      </c>
      <c r="I19" s="3"/>
      <c r="J19" s="27">
        <f>K$6</f>
        <v>7.847930911255345E-3</v>
      </c>
      <c r="K19" s="27">
        <f t="shared" ref="K19:M20" si="5">L$6</f>
        <v>0.94055688306115659</v>
      </c>
      <c r="L19" s="27">
        <f t="shared" si="5"/>
        <v>5.1595186027587975E-2</v>
      </c>
    </row>
    <row r="20" spans="1:13" x14ac:dyDescent="0.2">
      <c r="A20">
        <v>23</v>
      </c>
      <c r="B20" s="3">
        <f>abs!O21</f>
        <v>0</v>
      </c>
      <c r="C20" s="14" t="str">
        <f>IF(OR(abs!$E21="", OR(abs!L21="", abs!$N21="")), "", abs!L21/abs!$N21)</f>
        <v/>
      </c>
      <c r="D20" s="14" t="str">
        <f>IF(OR(abs!$E21="", OR(abs!M21="", abs!$N21="")), "", abs!M21/abs!$N21)</f>
        <v/>
      </c>
      <c r="E20" s="14" t="str">
        <f>IF(OR(abs!$E21="", abs!$N21=""), "", 1 - C20 - D20)</f>
        <v/>
      </c>
      <c r="F20" s="14" t="str">
        <f>IF(OR(abs!$E21="", abs!$N21=""), "", abs!E21/abs!$N21)</f>
        <v/>
      </c>
      <c r="G20" s="3"/>
      <c r="H20" s="3"/>
      <c r="I20" s="3"/>
      <c r="M20" s="27">
        <f t="shared" si="5"/>
        <v>0.45187249296775361</v>
      </c>
    </row>
    <row r="21" spans="1:13" x14ac:dyDescent="0.2">
      <c r="A21">
        <v>24</v>
      </c>
      <c r="B21" s="3">
        <f>abs!O22</f>
        <v>24</v>
      </c>
      <c r="C21" s="14">
        <f>IF(OR(abs!$E22="", OR(abs!L22="", abs!$N22="")), "", abs!L22/abs!$N22)</f>
        <v>1.4965549601165633E-2</v>
      </c>
      <c r="D21" s="14">
        <f>IF(OR(abs!$E22="", OR(abs!M22="", abs!$N22="")), "", abs!M22/abs!$N22)</f>
        <v>0.98071271577803576</v>
      </c>
      <c r="E21" s="14">
        <f>IF(OR(abs!$E22="", abs!$N22=""), "", 1 - C21 - D21)</f>
        <v>4.3217346207986562E-3</v>
      </c>
      <c r="F21" s="14">
        <f>IF(OR(abs!$E22="", abs!$N22=""), "", abs!E22/abs!$N22)</f>
        <v>0.88847455115699014</v>
      </c>
      <c r="G21" s="3"/>
      <c r="H21" t="s">
        <v>766</v>
      </c>
      <c r="J21">
        <v>0</v>
      </c>
    </row>
    <row r="22" spans="1:13" x14ac:dyDescent="0.2">
      <c r="A22">
        <v>25</v>
      </c>
      <c r="B22" s="3">
        <f>abs!O23</f>
        <v>22</v>
      </c>
      <c r="C22" s="14" t="str">
        <f>IF(OR(abs!$E23="", OR(abs!L23="", abs!$N23="")), "", abs!L23/abs!$N23)</f>
        <v/>
      </c>
      <c r="D22" s="14" t="str">
        <f>IF(OR(abs!$E23="", OR(abs!M23="", abs!$N23="")), "", abs!M23/abs!$N23)</f>
        <v/>
      </c>
      <c r="E22" s="14" t="str">
        <f>IF(OR(abs!$E23="", abs!$N23=""), "", 1 - C22 - D22)</f>
        <v/>
      </c>
      <c r="F22" s="14" t="str">
        <f>IF(OR(abs!$E23="", abs!$N23=""), "", abs!E23/abs!$N23)</f>
        <v/>
      </c>
      <c r="G22" s="3"/>
      <c r="H22" s="3" t="str">
        <f>I$8</f>
        <v>all    143</v>
      </c>
      <c r="I22" s="3"/>
      <c r="J22" s="27">
        <f>K$8</f>
        <v>5.6611679753377123E-2</v>
      </c>
      <c r="K22" s="27">
        <f t="shared" ref="K22:M23" si="6">L$8</f>
        <v>0.88443764809228076</v>
      </c>
      <c r="L22" s="27">
        <f t="shared" si="6"/>
        <v>5.8950672154342382E-2</v>
      </c>
    </row>
    <row r="23" spans="1:13" x14ac:dyDescent="0.2">
      <c r="A23">
        <v>26</v>
      </c>
      <c r="B23" s="3">
        <f>abs!O24</f>
        <v>1</v>
      </c>
      <c r="C23" s="14">
        <f>IF(OR(abs!$E24="", OR(abs!L24="", abs!$N24="")), "", abs!L24/abs!$N24)</f>
        <v>0.1555839727195226</v>
      </c>
      <c r="D23" s="14">
        <f>IF(OR(abs!$E24="", OR(abs!M24="", abs!$N24="")), "", abs!M24/abs!$N24)</f>
        <v>0.82608695652173914</v>
      </c>
      <c r="E23" s="14">
        <f>IF(OR(abs!$E24="", abs!$N24=""), "", 1 - C23 - D23)</f>
        <v>1.8329070758738242E-2</v>
      </c>
      <c r="F23" s="14">
        <f>IF(OR(abs!$E24="", abs!$N24=""), "", abs!E24/abs!$N24)</f>
        <v>17.67220801364024</v>
      </c>
      <c r="G23" s="3"/>
      <c r="H23" s="3"/>
      <c r="I23" s="3" t="s">
        <v>766</v>
      </c>
      <c r="M23" s="27">
        <f t="shared" si="6"/>
        <v>6.2979027948576869</v>
      </c>
    </row>
    <row r="24" spans="1:13" x14ac:dyDescent="0.2">
      <c r="A24">
        <v>27</v>
      </c>
      <c r="B24" s="3">
        <f>abs!O25</f>
        <v>0</v>
      </c>
      <c r="C24" s="14" t="str">
        <f>IF(OR(abs!$E25="", OR(abs!L25="", abs!$N25="")), "", abs!L25/abs!$N25)</f>
        <v/>
      </c>
      <c r="D24" s="14" t="str">
        <f>IF(OR(abs!$E25="", OR(abs!M25="", abs!$N25="")), "", abs!M25/abs!$N25)</f>
        <v/>
      </c>
      <c r="E24" s="14" t="str">
        <f>IF(OR(abs!$E25="", abs!$N25=""), "", 1 - C24 - D24)</f>
        <v/>
      </c>
      <c r="F24" s="14" t="str">
        <f>IF(OR(abs!$E25="", abs!$N25=""), "", abs!E25/abs!$N25)</f>
        <v/>
      </c>
      <c r="G24" s="3"/>
    </row>
    <row r="25" spans="1:13" x14ac:dyDescent="0.2">
      <c r="A25">
        <v>28</v>
      </c>
      <c r="B25" s="3">
        <f>abs!O26</f>
        <v>25</v>
      </c>
      <c r="C25" s="14">
        <f>IF(OR(abs!$E26="", OR(abs!L26="", abs!$N26="")), "", abs!L26/abs!$N26)</f>
        <v>1.4463172680186112E-2</v>
      </c>
      <c r="D25" s="14">
        <f>IF(OR(abs!$E26="", OR(abs!M26="", abs!$N26="")), "", abs!M26/abs!$N26)</f>
        <v>0.97866736897550699</v>
      </c>
      <c r="E25" s="14">
        <f>IF(OR(abs!$E26="", abs!$N26=""), "", 1 - C25 - D25)</f>
        <v>6.8694583443068558E-3</v>
      </c>
      <c r="F25" s="14">
        <f>IF(OR(abs!$E26="", abs!$N26=""), "", abs!E26/abs!$N26)</f>
        <v>0.80721622333421117</v>
      </c>
      <c r="G25" s="3"/>
      <c r="H25" s="3"/>
    </row>
    <row r="26" spans="1:13" x14ac:dyDescent="0.2">
      <c r="A26">
        <v>29</v>
      </c>
      <c r="B26" s="3">
        <f>abs!O27</f>
        <v>1</v>
      </c>
      <c r="C26" s="14">
        <f>IF(OR(abs!$E27="", OR(abs!L27="", abs!$N27="")), "", abs!L27/abs!$N27)</f>
        <v>0.11961503208065995</v>
      </c>
      <c r="D26" s="14">
        <f>IF(OR(abs!$E27="", OR(abs!M27="", abs!$N27="")), "", abs!M27/abs!$N27)</f>
        <v>0.86113657195233728</v>
      </c>
      <c r="E26" s="14">
        <f>IF(OR(abs!$E27="", abs!$N27=""), "", 1 - C26 - D26)</f>
        <v>1.9248395967002785E-2</v>
      </c>
      <c r="F26" s="14">
        <f>IF(OR(abs!$E27="", abs!$N27=""), "", abs!E27/abs!$N27)</f>
        <v>16.44179651695692</v>
      </c>
      <c r="G26" s="3"/>
    </row>
    <row r="27" spans="1:13" x14ac:dyDescent="0.2">
      <c r="A27">
        <v>30</v>
      </c>
      <c r="B27" s="3">
        <f>abs!O28</f>
        <v>1</v>
      </c>
      <c r="C27" s="14">
        <f>IF(OR(abs!$E28="", OR(abs!L28="", abs!$N28="")), "", abs!L28/abs!$N28)</f>
        <v>0.13115399763686492</v>
      </c>
      <c r="D27" s="14">
        <f>IF(OR(abs!$E28="", OR(abs!M28="", abs!$N28="")), "", abs!M28/abs!$N28)</f>
        <v>0.85112248916896416</v>
      </c>
      <c r="E27" s="14">
        <f>IF(OR(abs!$E28="", abs!$N28=""), "", 1 - C27 - D27)</f>
        <v>1.772351319417087E-2</v>
      </c>
      <c r="F27" s="14">
        <f>IF(OR(abs!$E28="", abs!$N28=""), "", abs!E28/abs!$N28)</f>
        <v>16.224497833792832</v>
      </c>
      <c r="G27" s="3"/>
    </row>
    <row r="28" spans="1:13" x14ac:dyDescent="0.2">
      <c r="A28">
        <v>31</v>
      </c>
      <c r="B28" s="3">
        <f>abs!O29</f>
        <v>13</v>
      </c>
      <c r="C28" s="14">
        <f>IF(OR(abs!$E29="", OR(abs!L29="", abs!$N29="")), "", abs!L29/abs!$N29)</f>
        <v>2.4420845095666981E-2</v>
      </c>
      <c r="D28" s="14">
        <f>IF(OR(abs!$E29="", OR(abs!M29="", abs!$N29="")), "", abs!M29/abs!$N29)</f>
        <v>0.96365999014204418</v>
      </c>
      <c r="E28" s="14">
        <f>IF(OR(abs!$E29="", abs!$N29=""), "", 1 - C28 - D28)</f>
        <v>1.1919164762288825E-2</v>
      </c>
      <c r="F28" s="14">
        <f>IF(OR(abs!$E29="", abs!$N29=""), "", abs!E29/abs!$N29)</f>
        <v>1.6035757494286866</v>
      </c>
      <c r="G28" s="3"/>
    </row>
    <row r="29" spans="1:13" x14ac:dyDescent="0.2">
      <c r="A29">
        <v>32</v>
      </c>
      <c r="B29" s="3">
        <f>abs!O30</f>
        <v>0</v>
      </c>
      <c r="C29" s="14" t="str">
        <f>IF(OR(abs!$E30="", OR(abs!L30="", abs!$N30="")), "", abs!L30/abs!$N30)</f>
        <v/>
      </c>
      <c r="D29" s="14" t="str">
        <f>IF(OR(abs!$E30="", OR(abs!M30="", abs!$N30="")), "", abs!M30/abs!$N30)</f>
        <v/>
      </c>
      <c r="E29" s="14" t="str">
        <f>IF(OR(abs!$E30="", abs!$N30=""), "", 1 - C29 - D29)</f>
        <v/>
      </c>
      <c r="F29" s="14" t="str">
        <f>IF(OR(abs!$E30="", abs!$N30=""), "", abs!E30/abs!$N30)</f>
        <v/>
      </c>
      <c r="G29" s="3"/>
    </row>
    <row r="30" spans="1:13" x14ac:dyDescent="0.2">
      <c r="A30">
        <v>33</v>
      </c>
      <c r="B30" s="3">
        <f>abs!O31</f>
        <v>19</v>
      </c>
      <c r="C30" s="14">
        <f>IF(OR(abs!$E31="", OR(abs!L31="", abs!$N31="")), "", abs!L31/abs!$N31)</f>
        <v>3.7463564671590281E-2</v>
      </c>
      <c r="D30" s="14">
        <f>IF(OR(abs!$E31="", OR(abs!M31="", abs!$N31="")), "", abs!M31/abs!$N31)</f>
        <v>0.95195007242359753</v>
      </c>
      <c r="E30" s="14">
        <f>IF(OR(abs!$E31="", abs!$N31=""), "", 1 - C30 - D30)</f>
        <v>1.0586362904812185E-2</v>
      </c>
      <c r="F30" s="14">
        <f>IF(OR(abs!$E31="", abs!$N31=""), "", abs!E31/abs!$N31)</f>
        <v>0.80704923016398133</v>
      </c>
      <c r="G30" s="3"/>
      <c r="H30" s="3"/>
    </row>
    <row r="31" spans="1:13" x14ac:dyDescent="0.2">
      <c r="A31">
        <v>36</v>
      </c>
      <c r="B31" s="3">
        <f>abs!O32</f>
        <v>0</v>
      </c>
      <c r="C31" s="14" t="str">
        <f>IF(OR(abs!$E32="", OR(abs!L32="", abs!$N32="")), "", abs!L32/abs!$N32)</f>
        <v/>
      </c>
      <c r="D31" s="14" t="str">
        <f>IF(OR(abs!$E32="", OR(abs!M32="", abs!$N32="")), "", abs!M32/abs!$N32)</f>
        <v/>
      </c>
      <c r="E31" s="14" t="str">
        <f>IF(OR(abs!$E32="", abs!$N32=""), "", 1 - C31 - D31)</f>
        <v/>
      </c>
      <c r="F31" s="14" t="str">
        <f>IF(OR(abs!$E32="", abs!$N32=""), "", abs!E32/abs!$N32)</f>
        <v/>
      </c>
      <c r="G31" s="3"/>
      <c r="H31" s="3"/>
      <c r="J31" s="3"/>
      <c r="K31" s="3"/>
    </row>
    <row r="32" spans="1:13" x14ac:dyDescent="0.2">
      <c r="A32">
        <v>37</v>
      </c>
      <c r="B32" s="3">
        <f>abs!O33</f>
        <v>0</v>
      </c>
      <c r="C32" s="14" t="str">
        <f>IF(OR(abs!$E33="", OR(abs!L33="", abs!$N33="")), "", abs!L33/abs!$N33)</f>
        <v/>
      </c>
      <c r="D32" s="14" t="str">
        <f>IF(OR(abs!$E33="", OR(abs!M33="", abs!$N33="")), "", abs!M33/abs!$N33)</f>
        <v/>
      </c>
      <c r="E32" s="14" t="str">
        <f>IF(OR(abs!$E33="", abs!$N33=""), "", 1 - C32 - D32)</f>
        <v/>
      </c>
      <c r="F32" s="14" t="str">
        <f>IF(OR(abs!$E33="", abs!$N33=""), "", abs!E33/abs!$N33)</f>
        <v/>
      </c>
      <c r="G32" s="3"/>
      <c r="H32" s="3"/>
      <c r="I32" s="3"/>
      <c r="J32" s="27"/>
      <c r="K32" s="27"/>
      <c r="L32" s="27"/>
      <c r="M32" s="27"/>
    </row>
    <row r="33" spans="1:11" x14ac:dyDescent="0.2">
      <c r="A33">
        <v>38</v>
      </c>
      <c r="B33" s="3">
        <f>abs!O34</f>
        <v>0</v>
      </c>
      <c r="C33" s="14" t="str">
        <f>IF(OR(abs!$E34="", OR(abs!L34="", abs!$N34="")), "", abs!L34/abs!$N34)</f>
        <v/>
      </c>
      <c r="D33" s="14" t="str">
        <f>IF(OR(abs!$E34="", OR(abs!M34="", abs!$N34="")), "", abs!M34/abs!$N34)</f>
        <v/>
      </c>
      <c r="E33" s="14" t="str">
        <f>IF(OR(abs!$E34="", abs!$N34=""), "", 1 - C33 - D33)</f>
        <v/>
      </c>
      <c r="F33" s="14" t="str">
        <f>IF(OR(abs!$E34="", abs!$N34=""), "", abs!E34/abs!$N34)</f>
        <v/>
      </c>
      <c r="G33" s="3"/>
      <c r="H33" s="3"/>
      <c r="I33" s="3"/>
      <c r="J33" s="3"/>
      <c r="K33" s="3"/>
    </row>
    <row r="34" spans="1:11" x14ac:dyDescent="0.2">
      <c r="A34">
        <v>39</v>
      </c>
      <c r="B34" s="3">
        <f>abs!O35</f>
        <v>44</v>
      </c>
      <c r="C34" s="14" t="str">
        <f>IF(OR(abs!$E35="", OR(abs!L35="", abs!$N35="")), "", abs!L35/abs!$N35)</f>
        <v/>
      </c>
      <c r="D34" s="14" t="str">
        <f>IF(OR(abs!$E35="", OR(abs!M35="", abs!$N35="")), "", abs!M35/abs!$N35)</f>
        <v/>
      </c>
      <c r="E34" s="14" t="str">
        <f>IF(OR(abs!$E35="", abs!$N35=""), "", 1 - C34 - D34)</f>
        <v/>
      </c>
      <c r="F34" s="14" t="str">
        <f>IF(OR(abs!$E35="", abs!$N35=""), "", abs!E35/abs!$N35)</f>
        <v/>
      </c>
      <c r="G34" s="3"/>
      <c r="H34" s="3"/>
      <c r="I34" s="3"/>
      <c r="J34" s="3"/>
      <c r="K34" s="3"/>
    </row>
    <row r="35" spans="1:11" x14ac:dyDescent="0.2">
      <c r="A35">
        <v>40</v>
      </c>
      <c r="B35" s="3">
        <f>abs!O36</f>
        <v>81</v>
      </c>
      <c r="C35" s="14" t="str">
        <f>IF(OR(abs!$E36="", OR(abs!L36="", abs!$N36="")), "", abs!L36/abs!$N36)</f>
        <v/>
      </c>
      <c r="D35" s="14" t="str">
        <f>IF(OR(abs!$E36="", OR(abs!M36="", abs!$N36="")), "", abs!M36/abs!$N36)</f>
        <v/>
      </c>
      <c r="E35" s="14" t="str">
        <f>IF(OR(abs!$E36="", abs!$N36=""), "", 1 - C35 - D35)</f>
        <v/>
      </c>
      <c r="F35" s="14" t="str">
        <f>IF(OR(abs!$E36="", abs!$N36=""), "", abs!E36/abs!$N36)</f>
        <v/>
      </c>
      <c r="G35" s="3"/>
      <c r="H35" s="3"/>
    </row>
    <row r="36" spans="1:11" x14ac:dyDescent="0.2">
      <c r="A36">
        <v>41</v>
      </c>
      <c r="B36" s="3">
        <f>abs!O37</f>
        <v>1</v>
      </c>
      <c r="C36" s="14">
        <f>IF(OR(abs!$E37="", OR(abs!L37="", abs!$N37="")), "", abs!L37/abs!$N37)</f>
        <v>0.10967741935483871</v>
      </c>
      <c r="D36" s="14">
        <f>IF(OR(abs!$E37="", OR(abs!M37="", abs!$N37="")), "", abs!M37/abs!$N37)</f>
        <v>0.87338709677419357</v>
      </c>
      <c r="E36" s="14">
        <f>IF(OR(abs!$E37="", abs!$N37=""), "", 1 - C36 - D36)</f>
        <v>1.6935483870967771E-2</v>
      </c>
      <c r="F36" s="14">
        <f>IF(OR(abs!$E37="", abs!$N37=""), "", abs!E37/abs!$N37)</f>
        <v>14.603629032258064</v>
      </c>
      <c r="G36" s="3"/>
      <c r="H36" s="3"/>
    </row>
    <row r="37" spans="1:11" x14ac:dyDescent="0.2">
      <c r="A37">
        <v>42</v>
      </c>
      <c r="B37" s="3">
        <f>abs!O38</f>
        <v>1</v>
      </c>
      <c r="C37" s="14">
        <f>IF(OR(abs!$E38="", OR(abs!L38="", abs!$N38="")), "", abs!L38/abs!$N38)</f>
        <v>0.12418866291648636</v>
      </c>
      <c r="D37" s="14">
        <f>IF(OR(abs!$E38="", OR(abs!M38="", abs!$N38="")), "", abs!M38/abs!$N38)</f>
        <v>0.85547382085677193</v>
      </c>
      <c r="E37" s="14">
        <f>IF(OR(abs!$E38="", abs!$N38=""), "", 1 - C37 - D37)</f>
        <v>2.0337516226741736E-2</v>
      </c>
      <c r="F37" s="14">
        <f>IF(OR(abs!$E38="", abs!$N38=""), "", abs!E38/abs!$N38)</f>
        <v>15.752055387278235</v>
      </c>
      <c r="G37" s="3"/>
      <c r="H37" s="3"/>
    </row>
    <row r="38" spans="1:11" x14ac:dyDescent="0.2">
      <c r="A38">
        <v>43</v>
      </c>
      <c r="B38" s="3">
        <f>abs!O39</f>
        <v>0</v>
      </c>
      <c r="C38" s="14" t="str">
        <f>IF(OR(abs!$E39="", OR(abs!L39="", abs!$N39="")), "", abs!L39/abs!$N39)</f>
        <v/>
      </c>
      <c r="D38" s="14" t="str">
        <f>IF(OR(abs!$E39="", OR(abs!M39="", abs!$N39="")), "", abs!M39/abs!$N39)</f>
        <v/>
      </c>
      <c r="E38" s="14" t="str">
        <f>IF(OR(abs!$E39="", abs!$N39=""), "", 1 - C38 - D38)</f>
        <v/>
      </c>
      <c r="F38" s="14" t="str">
        <f>IF(OR(abs!$E39="", abs!$N39=""), "", abs!E39/abs!$N39)</f>
        <v/>
      </c>
      <c r="G38" s="3"/>
      <c r="H38" s="3"/>
      <c r="I38" s="3"/>
      <c r="J38" s="3"/>
      <c r="K38" s="3"/>
    </row>
    <row r="39" spans="1:11" x14ac:dyDescent="0.2">
      <c r="A39">
        <v>44</v>
      </c>
      <c r="B39" s="3">
        <f>abs!O40</f>
        <v>0</v>
      </c>
      <c r="C39" s="14" t="str">
        <f>IF(OR(abs!$E40="", OR(abs!L40="", abs!$N40="")), "", abs!L40/abs!$N40)</f>
        <v/>
      </c>
      <c r="D39" s="14" t="str">
        <f>IF(OR(abs!$E40="", OR(abs!M40="", abs!$N40="")), "", abs!M40/abs!$N40)</f>
        <v/>
      </c>
      <c r="E39" s="14" t="str">
        <f>IF(OR(abs!$E40="", abs!$N40=""), "", 1 - C39 - D39)</f>
        <v/>
      </c>
      <c r="F39" s="14" t="str">
        <f>IF(OR(abs!$E40="", abs!$N40=""), "", abs!E40/abs!$N40)</f>
        <v/>
      </c>
      <c r="G39" s="3"/>
      <c r="H39" s="3"/>
    </row>
    <row r="40" spans="1:11" x14ac:dyDescent="0.2">
      <c r="A40">
        <v>45</v>
      </c>
      <c r="B40" s="3">
        <f>abs!O41</f>
        <v>0</v>
      </c>
      <c r="C40" s="14" t="str">
        <f>IF(OR(abs!$E41="", OR(abs!L41="", abs!$N41="")), "", abs!L41/abs!$N41)</f>
        <v/>
      </c>
      <c r="D40" s="14" t="str">
        <f>IF(OR(abs!$E41="", OR(abs!M41="", abs!$N41="")), "", abs!M41/abs!$N41)</f>
        <v/>
      </c>
      <c r="E40" s="14" t="str">
        <f>IF(OR(abs!$E41="", abs!$N41=""), "", 1 - C40 - D40)</f>
        <v/>
      </c>
      <c r="F40" s="14" t="str">
        <f>IF(OR(abs!$E41="", abs!$N41=""), "", abs!E41/abs!$N41)</f>
        <v/>
      </c>
      <c r="G40" s="3"/>
      <c r="H40" s="3"/>
    </row>
    <row r="41" spans="1:11" x14ac:dyDescent="0.2">
      <c r="A41">
        <v>46</v>
      </c>
      <c r="B41" s="3">
        <f>abs!O42</f>
        <v>0</v>
      </c>
      <c r="C41" s="14" t="str">
        <f>IF(OR(abs!$E42="", OR(abs!L42="", abs!$N42="")), "", abs!L42/abs!$N42)</f>
        <v/>
      </c>
      <c r="D41" s="14" t="str">
        <f>IF(OR(abs!$E42="", OR(abs!M42="", abs!$N42="")), "", abs!M42/abs!$N42)</f>
        <v/>
      </c>
      <c r="E41" s="14" t="str">
        <f>IF(OR(abs!$E42="", abs!$N42=""), "", 1 - C41 - D41)</f>
        <v/>
      </c>
      <c r="F41" s="14" t="str">
        <f>IF(OR(abs!$E42="", abs!$N42=""), "", abs!E42/abs!$N42)</f>
        <v/>
      </c>
      <c r="G41" s="3"/>
      <c r="H41" s="3"/>
    </row>
    <row r="42" spans="1:11" x14ac:dyDescent="0.2">
      <c r="A42">
        <v>47</v>
      </c>
      <c r="B42" s="3">
        <f>abs!O43</f>
        <v>15</v>
      </c>
      <c r="C42" s="14">
        <f>IF(OR(abs!$E43="", OR(abs!L43="", abs!$N43="")), "", abs!L43/abs!$N43)</f>
        <v>2.0841712676880324E-2</v>
      </c>
      <c r="D42" s="14">
        <f>IF(OR(abs!$E43="", OR(abs!M43="", abs!$N43="")), "", abs!M43/abs!$N43)</f>
        <v>0.97137006837544337</v>
      </c>
      <c r="E42" s="14">
        <f>IF(OR(abs!$E43="", abs!$N43=""), "", 1 - C42 - D42)</f>
        <v>7.7882189476763397E-3</v>
      </c>
      <c r="F42" s="14">
        <f>IF(OR(abs!$E43="", abs!$N43=""), "", abs!E43/abs!$N43)</f>
        <v>1.2997915828732312</v>
      </c>
      <c r="G42" s="3"/>
      <c r="H42" s="3"/>
      <c r="I42" s="3"/>
      <c r="J42" s="3"/>
      <c r="K42" s="3"/>
    </row>
    <row r="43" spans="1:11" x14ac:dyDescent="0.2">
      <c r="A43">
        <v>48</v>
      </c>
      <c r="B43" s="3">
        <f>abs!O44</f>
        <v>0</v>
      </c>
      <c r="C43" s="14" t="str">
        <f>IF(OR(abs!$E44="", OR(abs!L44="", abs!$N44="")), "", abs!L44/abs!$N44)</f>
        <v/>
      </c>
      <c r="D43" s="14" t="str">
        <f>IF(OR(abs!$E44="", OR(abs!M44="", abs!$N44="")), "", abs!M44/abs!$N44)</f>
        <v/>
      </c>
      <c r="E43" s="14" t="str">
        <f>IF(OR(abs!$E44="", abs!$N44=""), "", 1 - C43 - D43)</f>
        <v/>
      </c>
      <c r="F43" s="14" t="str">
        <f>IF(OR(abs!$E44="", abs!$N44=""), "", abs!E44/abs!$N44)</f>
        <v/>
      </c>
      <c r="G43" s="3"/>
      <c r="H43" s="3"/>
      <c r="I43" s="3"/>
      <c r="J43" s="3"/>
      <c r="K43" s="3"/>
    </row>
    <row r="44" spans="1:11" x14ac:dyDescent="0.2">
      <c r="A44">
        <v>49</v>
      </c>
      <c r="B44" s="3">
        <f>abs!O45</f>
        <v>0</v>
      </c>
      <c r="C44" s="14" t="str">
        <f>IF(OR(abs!$E45="", OR(abs!L45="", abs!$N45="")), "", abs!L45/abs!$N45)</f>
        <v/>
      </c>
      <c r="D44" s="14" t="str">
        <f>IF(OR(abs!$E45="", OR(abs!M45="", abs!$N45="")), "", abs!M45/abs!$N45)</f>
        <v/>
      </c>
      <c r="E44" s="14" t="str">
        <f>IF(OR(abs!$E45="", abs!$N45=""), "", 1 - C44 - D44)</f>
        <v/>
      </c>
      <c r="F44" s="14" t="str">
        <f>IF(OR(abs!$E45="", abs!$N45=""), "", abs!E45/abs!$N45)</f>
        <v/>
      </c>
      <c r="G44" s="3"/>
      <c r="H44" s="3"/>
    </row>
    <row r="45" spans="1:11" x14ac:dyDescent="0.2">
      <c r="A45">
        <v>50</v>
      </c>
      <c r="B45" s="3">
        <f>abs!O46</f>
        <v>0</v>
      </c>
      <c r="C45" s="14" t="str">
        <f>IF(OR(abs!$E46="", OR(abs!L46="", abs!$N46="")), "", abs!L46/abs!$N46)</f>
        <v/>
      </c>
      <c r="D45" s="14" t="str">
        <f>IF(OR(abs!$E46="", OR(abs!M46="", abs!$N46="")), "", abs!M46/abs!$N46)</f>
        <v/>
      </c>
      <c r="E45" s="14" t="str">
        <f>IF(OR(abs!$E46="", abs!$N46=""), "", 1 - C45 - D45)</f>
        <v/>
      </c>
      <c r="F45" s="14" t="str">
        <f>IF(OR(abs!$E46="", abs!$N46=""), "", abs!E46/abs!$N46)</f>
        <v/>
      </c>
      <c r="G45" s="3"/>
      <c r="H45" s="3"/>
    </row>
    <row r="46" spans="1:11" x14ac:dyDescent="0.2">
      <c r="A46">
        <v>51</v>
      </c>
      <c r="B46" s="3">
        <f>abs!O47</f>
        <v>0</v>
      </c>
      <c r="C46" s="14" t="str">
        <f>IF(OR(abs!$E47="", OR(abs!L47="", abs!$N47="")), "", abs!L47/abs!$N47)</f>
        <v/>
      </c>
      <c r="D46" s="14" t="str">
        <f>IF(OR(abs!$E47="", OR(abs!M47="", abs!$N47="")), "", abs!M47/abs!$N47)</f>
        <v/>
      </c>
      <c r="E46" s="14" t="str">
        <f>IF(OR(abs!$E47="", abs!$N47=""), "", 1 - C46 - D46)</f>
        <v/>
      </c>
      <c r="F46" s="14" t="str">
        <f>IF(OR(abs!$E47="", abs!$N47=""), "", abs!E47/abs!$N47)</f>
        <v/>
      </c>
      <c r="G46" s="3"/>
      <c r="H46" s="3"/>
      <c r="I46" s="3"/>
      <c r="J46" s="3"/>
      <c r="K46" s="3"/>
    </row>
    <row r="47" spans="1:11" x14ac:dyDescent="0.2">
      <c r="A47">
        <v>52</v>
      </c>
      <c r="B47" s="3">
        <f>abs!O48</f>
        <v>20</v>
      </c>
      <c r="C47" s="14">
        <f>IF(OR(abs!$E48="", OR(abs!L48="", abs!$N48="")), "", abs!L48/abs!$N48)</f>
        <v>2.123136426602296E-2</v>
      </c>
      <c r="D47" s="14">
        <f>IF(OR(abs!$E48="", OR(abs!M48="", abs!$N48="")), "", abs!M48/abs!$N48)</f>
        <v>0.86199613227085081</v>
      </c>
      <c r="E47" s="14">
        <f>IF(OR(abs!$E48="", abs!$N48=""), "", 1 - C47 - D47)</f>
        <v>0.11677250346312618</v>
      </c>
      <c r="F47" s="14">
        <f>IF(OR(abs!$E48="", abs!$N48=""), "", abs!E48/abs!$N48)</f>
        <v>0.4985667457585275</v>
      </c>
      <c r="G47" s="3"/>
      <c r="H47" s="3"/>
      <c r="I47" s="3"/>
      <c r="J47" s="3"/>
      <c r="K47" s="3"/>
    </row>
    <row r="48" spans="1:11" x14ac:dyDescent="0.2">
      <c r="A48">
        <v>53</v>
      </c>
      <c r="B48" s="3">
        <f>abs!O49</f>
        <v>1</v>
      </c>
      <c r="C48" s="14">
        <f>IF(OR(abs!$E49="", OR(abs!L49="", abs!$N49="")), "", abs!L49/abs!$N49)</f>
        <v>0.11279170267934313</v>
      </c>
      <c r="D48" s="14">
        <f>IF(OR(abs!$E49="", OR(abs!M49="", abs!$N49="")), "", abs!M49/abs!$N49)</f>
        <v>0.86732929991356955</v>
      </c>
      <c r="E48" s="14">
        <f>IF(OR(abs!$E49="", abs!$N49=""), "", 1 - C48 - D48)</f>
        <v>1.9878997407087318E-2</v>
      </c>
      <c r="F48" s="14">
        <f>IF(OR(abs!$E49="", abs!$N49=""), "", abs!E49/abs!$N49)</f>
        <v>15.582541054451166</v>
      </c>
      <c r="G48" s="3"/>
      <c r="H48" s="3"/>
      <c r="I48" s="3"/>
      <c r="J48" s="3"/>
      <c r="K48" s="3"/>
    </row>
    <row r="49" spans="1:11" x14ac:dyDescent="0.2">
      <c r="A49">
        <v>54</v>
      </c>
      <c r="B49" s="3">
        <f>abs!O50</f>
        <v>5</v>
      </c>
      <c r="C49" s="14">
        <f>IF(OR(abs!$E50="", OR(abs!L50="", abs!$N50="")), "", abs!L50/abs!$N50)</f>
        <v>3.440322890640015E-2</v>
      </c>
      <c r="D49" s="14">
        <f>IF(OR(abs!$E50="", OR(abs!M50="", abs!$N50="")), "", abs!M50/abs!$N50)</f>
        <v>0.46844769043500545</v>
      </c>
      <c r="E49" s="14">
        <f>IF(OR(abs!$E50="", abs!$N50=""), "", 1 - C49 - D49)</f>
        <v>0.49714908065859442</v>
      </c>
      <c r="F49" s="14">
        <f>IF(OR(abs!$E50="", abs!$N50=""), "", abs!E50/abs!$N50)</f>
        <v>2.305080402331988</v>
      </c>
      <c r="G49" s="3"/>
      <c r="H49" s="3"/>
      <c r="I49" s="3"/>
      <c r="J49" s="3"/>
      <c r="K49" s="3"/>
    </row>
    <row r="50" spans="1:11" x14ac:dyDescent="0.2">
      <c r="A50">
        <v>55</v>
      </c>
      <c r="B50" s="3">
        <f>abs!O51</f>
        <v>1</v>
      </c>
      <c r="C50" s="14">
        <f>IF(OR(abs!$E51="", OR(abs!L51="", abs!$N51="")), "", abs!L51/abs!$N51)</f>
        <v>0.11409978308026031</v>
      </c>
      <c r="D50" s="14">
        <f>IF(OR(abs!$E51="", OR(abs!M51="", abs!$N51="")), "", abs!M51/abs!$N51)</f>
        <v>0.86724511930585679</v>
      </c>
      <c r="E50" s="14">
        <f>IF(OR(abs!$E51="", abs!$N51=""), "", 1 - C50 - D50)</f>
        <v>1.8655097613882843E-2</v>
      </c>
      <c r="F50" s="14">
        <f>IF(OR(abs!$E51="", abs!$N51=""), "", abs!E51/abs!$N51)</f>
        <v>15.229934924078091</v>
      </c>
      <c r="G50" s="3"/>
      <c r="H50" s="3"/>
      <c r="I50" s="3"/>
      <c r="J50" s="3"/>
      <c r="K50" s="3"/>
    </row>
    <row r="51" spans="1:11" x14ac:dyDescent="0.2">
      <c r="A51">
        <v>56</v>
      </c>
      <c r="B51" s="3">
        <f>abs!O52</f>
        <v>21</v>
      </c>
      <c r="C51" s="14">
        <f>IF(OR(abs!$E52="", OR(abs!L52="", abs!$N52="")), "", abs!L52/abs!$N52)</f>
        <v>1.7673824981965486E-2</v>
      </c>
      <c r="D51" s="14">
        <f>IF(OR(abs!$E52="", OR(abs!M52="", abs!$N52="")), "", abs!M52/abs!$N52)</f>
        <v>0.97208811941623663</v>
      </c>
      <c r="E51" s="14">
        <f>IF(OR(abs!$E52="", abs!$N52=""), "", 1 - C51 - D51)</f>
        <v>1.0238055601797913E-2</v>
      </c>
      <c r="F51" s="14">
        <f>IF(OR(abs!$E52="", abs!$N52=""), "", abs!E52/abs!$N52)</f>
        <v>1.0007213806115087</v>
      </c>
      <c r="G51" s="3"/>
      <c r="H51" s="3"/>
      <c r="I51" s="3"/>
      <c r="J51" s="3"/>
      <c r="K51" s="3"/>
    </row>
    <row r="52" spans="1:11" x14ac:dyDescent="0.2">
      <c r="A52">
        <v>57</v>
      </c>
      <c r="B52" s="3">
        <f>abs!O53</f>
        <v>12</v>
      </c>
      <c r="C52" s="14" t="str">
        <f>IF(OR(abs!$E53="", OR(abs!L53="", abs!$N53="")), "", abs!L53/abs!$N53)</f>
        <v/>
      </c>
      <c r="D52" s="14" t="str">
        <f>IF(OR(abs!$E53="", OR(abs!M53="", abs!$N53="")), "", abs!M53/abs!$N53)</f>
        <v/>
      </c>
      <c r="E52" s="14" t="str">
        <f>IF(OR(abs!$E53="", abs!$N53=""), "", 1 - C52 - D52)</f>
        <v/>
      </c>
      <c r="F52" s="14" t="str">
        <f>IF(OR(abs!$E53="", abs!$N53=""), "", abs!E53/abs!$N53)</f>
        <v/>
      </c>
      <c r="G52" s="3"/>
      <c r="H52" s="3"/>
      <c r="I52" s="3"/>
      <c r="J52" s="3"/>
      <c r="K52" s="3"/>
    </row>
    <row r="53" spans="1:11" x14ac:dyDescent="0.2">
      <c r="A53">
        <v>58</v>
      </c>
      <c r="B53" s="3">
        <f>abs!O54</f>
        <v>0</v>
      </c>
      <c r="C53" s="14" t="str">
        <f>IF(OR(abs!$E54="", OR(abs!L54="", abs!$N54="")), "", abs!L54/abs!$N54)</f>
        <v/>
      </c>
      <c r="D53" s="14" t="str">
        <f>IF(OR(abs!$E54="", OR(abs!M54="", abs!$N54="")), "", abs!M54/abs!$N54)</f>
        <v/>
      </c>
      <c r="E53" s="14" t="str">
        <f>IF(OR(abs!$E54="", abs!$N54=""), "", 1 - C53 - D53)</f>
        <v/>
      </c>
      <c r="F53" s="14" t="str">
        <f>IF(OR(abs!$E54="", abs!$N54=""), "", abs!E54/abs!$N54)</f>
        <v/>
      </c>
      <c r="G53" s="3"/>
      <c r="H53" s="3"/>
      <c r="I53" s="3"/>
      <c r="J53" s="3"/>
      <c r="K53" s="3"/>
    </row>
    <row r="54" spans="1:11" x14ac:dyDescent="0.2">
      <c r="A54">
        <v>59</v>
      </c>
      <c r="B54" s="3">
        <f>abs!O55</f>
        <v>7</v>
      </c>
      <c r="C54" s="14">
        <f>IF(OR(abs!$E55="", OR(abs!L55="", abs!$N55="")), "", abs!L55/abs!$N55)</f>
        <v>6.3281155199611694E-2</v>
      </c>
      <c r="D54" s="14">
        <f>IF(OR(abs!$E55="", OR(abs!M55="", abs!$N55="")), "", abs!M55/abs!$N55)</f>
        <v>0.9197002790923432</v>
      </c>
      <c r="E54" s="14">
        <f>IF(OR(abs!$E55="", abs!$N55=""), "", 1 - C54 - D54)</f>
        <v>1.7018565708045053E-2</v>
      </c>
      <c r="F54" s="14">
        <f>IF(OR(abs!$E55="", abs!$N55=""), "", abs!E55/abs!$N55)</f>
        <v>1.111758281761922</v>
      </c>
      <c r="G54" s="3"/>
      <c r="H54" s="3"/>
      <c r="I54" s="3"/>
      <c r="J54" s="3"/>
      <c r="K54" s="3"/>
    </row>
    <row r="55" spans="1:11" x14ac:dyDescent="0.2">
      <c r="A55">
        <v>60</v>
      </c>
      <c r="B55" s="3">
        <f>abs!O56</f>
        <v>15</v>
      </c>
      <c r="C55" s="14">
        <f>IF(OR(abs!$E56="", OR(abs!L56="", abs!$N56="")), "", abs!L56/abs!$N56)</f>
        <v>3.1486351260152194E-2</v>
      </c>
      <c r="D55" s="14">
        <f>IF(OR(abs!$E56="", OR(abs!M56="", abs!$N56="")), "", abs!M56/abs!$N56)</f>
        <v>0.96169509669311859</v>
      </c>
      <c r="E55" s="14">
        <f>IF(OR(abs!$E56="", abs!$N56=""), "", 1 - C55 - D55)</f>
        <v>6.8185520467292093E-3</v>
      </c>
      <c r="F55" s="14">
        <f>IF(OR(abs!$E56="", abs!$N56=""), "", abs!E56/abs!$N56)</f>
        <v>2.4973586837634683</v>
      </c>
      <c r="G55" s="3"/>
      <c r="H55" s="3"/>
      <c r="I55" s="3"/>
      <c r="J55" s="3"/>
      <c r="K55" s="3"/>
    </row>
    <row r="56" spans="1:11" x14ac:dyDescent="0.2">
      <c r="A56">
        <v>61</v>
      </c>
      <c r="B56" s="3">
        <f>abs!O57</f>
        <v>48</v>
      </c>
      <c r="C56" s="14">
        <f>IF(OR(abs!$E57="", OR(abs!L57="", abs!$N57="")), "", abs!L57/abs!$N57)</f>
        <v>8.0807217067852405E-3</v>
      </c>
      <c r="D56" s="14">
        <f>IF(OR(abs!$E57="", OR(abs!M57="", abs!$N57="")), "", abs!M57/abs!$N57)</f>
        <v>0.98469365941254439</v>
      </c>
      <c r="E56" s="14">
        <f>IF(OR(abs!$E57="", abs!$N57=""), "", 1 - C56 - D56)</f>
        <v>7.2256188806704147E-3</v>
      </c>
      <c r="F56" s="14">
        <f>IF(OR(abs!$E57="", abs!$N57=""), "", abs!E57/abs!$N57)</f>
        <v>0.39024755226816027</v>
      </c>
      <c r="G56" s="3"/>
      <c r="H56" s="3"/>
      <c r="I56" s="3"/>
      <c r="J56" s="3"/>
      <c r="K56" s="3"/>
    </row>
    <row r="57" spans="1:11" x14ac:dyDescent="0.2">
      <c r="A57">
        <v>62</v>
      </c>
      <c r="B57" s="3">
        <f>abs!O58</f>
        <v>45</v>
      </c>
      <c r="C57" s="14" t="str">
        <f>IF(OR(abs!$E58="", OR(abs!L58="", abs!$N58="")), "", abs!L58/abs!$N58)</f>
        <v/>
      </c>
      <c r="D57" s="14" t="str">
        <f>IF(OR(abs!$E58="", OR(abs!M58="", abs!$N58="")), "", abs!M58/abs!$N58)</f>
        <v/>
      </c>
      <c r="E57" s="14" t="str">
        <f>IF(OR(abs!$E58="", abs!$N58=""), "", 1 - C57 - D57)</f>
        <v/>
      </c>
      <c r="F57" s="14" t="str">
        <f>IF(OR(abs!$E58="", abs!$N58=""), "", abs!E58/abs!$N58)</f>
        <v/>
      </c>
      <c r="G57" s="3"/>
      <c r="H57" s="3"/>
      <c r="I57" s="3"/>
      <c r="J57" s="3"/>
      <c r="K57" s="3"/>
    </row>
    <row r="58" spans="1:11" x14ac:dyDescent="0.2">
      <c r="A58">
        <v>63</v>
      </c>
      <c r="B58" s="3">
        <f>abs!O59</f>
        <v>21</v>
      </c>
      <c r="C58" s="14" t="str">
        <f>IF(OR(abs!$E59="", OR(abs!L59="", abs!$N59="")), "", abs!L59/abs!$N59)</f>
        <v/>
      </c>
      <c r="D58" s="14" t="str">
        <f>IF(OR(abs!$E59="", OR(abs!M59="", abs!$N59="")), "", abs!M59/abs!$N59)</f>
        <v/>
      </c>
      <c r="E58" s="14" t="str">
        <f>IF(OR(abs!$E59="", abs!$N59=""), "", 1 - C58 - D58)</f>
        <v/>
      </c>
      <c r="F58" s="14" t="str">
        <f>IF(OR(abs!$E59="", abs!$N59=""), "", abs!E59/abs!$N59)</f>
        <v/>
      </c>
      <c r="G58" s="3"/>
      <c r="H58" s="3"/>
      <c r="I58" s="3"/>
      <c r="J58" s="3"/>
      <c r="K58" s="3"/>
    </row>
    <row r="59" spans="1:11" x14ac:dyDescent="0.2">
      <c r="A59">
        <v>64</v>
      </c>
      <c r="B59" s="3">
        <f>abs!O60</f>
        <v>0</v>
      </c>
      <c r="C59" s="14" t="str">
        <f>IF(OR(abs!$E60="", OR(abs!L60="", abs!$N60="")), "", abs!L60/abs!$N60)</f>
        <v/>
      </c>
      <c r="D59" s="14" t="str">
        <f>IF(OR(abs!$E60="", OR(abs!M60="", abs!$N60="")), "", abs!M60/abs!$N60)</f>
        <v/>
      </c>
      <c r="E59" s="14" t="str">
        <f>IF(OR(abs!$E60="", abs!$N60=""), "", 1 - C59 - D59)</f>
        <v/>
      </c>
      <c r="F59" s="14" t="str">
        <f>IF(OR(abs!$E60="", abs!$N60=""), "", abs!E60/abs!$N60)</f>
        <v/>
      </c>
      <c r="G59" s="3"/>
      <c r="H59" s="3"/>
      <c r="I59" s="3"/>
      <c r="J59" s="3"/>
      <c r="K59" s="3"/>
    </row>
    <row r="60" spans="1:11" x14ac:dyDescent="0.2">
      <c r="A60">
        <v>65</v>
      </c>
      <c r="B60" s="3">
        <f>abs!O61</f>
        <v>8</v>
      </c>
      <c r="C60" s="14" t="str">
        <f>IF(OR(abs!$E61="", OR(abs!L61="", abs!$N61="")), "", abs!L61/abs!$N61)</f>
        <v/>
      </c>
      <c r="D60" s="14" t="str">
        <f>IF(OR(abs!$E61="", OR(abs!M61="", abs!$N61="")), "", abs!M61/abs!$N61)</f>
        <v/>
      </c>
      <c r="E60" s="14" t="str">
        <f>IF(OR(abs!$E61="", abs!$N61=""), "", 1 - C60 - D60)</f>
        <v/>
      </c>
      <c r="F60" s="14" t="str">
        <f>IF(OR(abs!$E61="", abs!$N61=""), "", abs!E61/abs!$N61)</f>
        <v/>
      </c>
      <c r="G60" s="3"/>
      <c r="H60" s="3"/>
      <c r="I60" s="3"/>
      <c r="J60" s="3"/>
      <c r="K60" s="3"/>
    </row>
    <row r="61" spans="1:11" x14ac:dyDescent="0.2">
      <c r="A61">
        <v>66</v>
      </c>
      <c r="B61" s="3">
        <f>abs!O62</f>
        <v>0</v>
      </c>
      <c r="C61" s="14" t="str">
        <f>IF(OR(abs!$E62="", OR(abs!L62="", abs!$N62="")), "", abs!L62/abs!$N62)</f>
        <v/>
      </c>
      <c r="D61" s="14" t="str">
        <f>IF(OR(abs!$E62="", OR(abs!M62="", abs!$N62="")), "", abs!M62/abs!$N62)</f>
        <v/>
      </c>
      <c r="E61" s="14" t="str">
        <f>IF(OR(abs!$E62="", abs!$N62=""), "", 1 - C61 - D61)</f>
        <v/>
      </c>
      <c r="F61" s="14" t="str">
        <f>IF(OR(abs!$E62="", abs!$N62=""), "", abs!E62/abs!$N62)</f>
        <v/>
      </c>
      <c r="G61" s="3"/>
      <c r="H61" s="3"/>
      <c r="I61" s="3"/>
      <c r="J61" s="3"/>
      <c r="K61" s="3"/>
    </row>
    <row r="62" spans="1:11" x14ac:dyDescent="0.2">
      <c r="A62">
        <v>67</v>
      </c>
      <c r="B62" s="3">
        <f>abs!O63</f>
        <v>0</v>
      </c>
      <c r="C62" s="14" t="str">
        <f>IF(OR(abs!$E63="", OR(abs!L63="", abs!$N63="")), "", abs!L63/abs!$N63)</f>
        <v/>
      </c>
      <c r="D62" s="14" t="str">
        <f>IF(OR(abs!$E63="", OR(abs!M63="", abs!$N63="")), "", abs!M63/abs!$N63)</f>
        <v/>
      </c>
      <c r="E62" s="14" t="str">
        <f>IF(OR(abs!$E63="", abs!$N63=""), "", 1 - C62 - D62)</f>
        <v/>
      </c>
      <c r="F62" s="14" t="str">
        <f>IF(OR(abs!$E63="", abs!$N63=""), "", abs!E63/abs!$N63)</f>
        <v/>
      </c>
      <c r="G62" s="3"/>
      <c r="H62" s="3"/>
      <c r="I62" s="3"/>
      <c r="J62" s="3"/>
      <c r="K62" s="3"/>
    </row>
    <row r="63" spans="1:11" x14ac:dyDescent="0.2">
      <c r="A63">
        <v>68</v>
      </c>
      <c r="B63" s="3">
        <f>abs!O64</f>
        <v>10</v>
      </c>
      <c r="C63" s="14">
        <f>IF(OR(abs!$E64="", OR(abs!L64="", abs!$N64="")), "", abs!L64/abs!$N64)</f>
        <v>8.2081845996940336E-2</v>
      </c>
      <c r="D63" s="14">
        <f>IF(OR(abs!$E64="", OR(abs!M64="", abs!$N64="")), "", abs!M64/abs!$N64)</f>
        <v>0.86528556858745542</v>
      </c>
      <c r="E63" s="14">
        <f>IF(OR(abs!$E64="", abs!$N64=""), "", 1 - C63 - D63)</f>
        <v>5.2632585415604227E-2</v>
      </c>
      <c r="F63" s="14">
        <f>IF(OR(abs!$E64="", abs!$N64=""), "", abs!E64/abs!$N64)</f>
        <v>0.2683898521162672</v>
      </c>
      <c r="G63" s="3"/>
      <c r="H63" s="3"/>
      <c r="I63" s="3"/>
      <c r="J63" s="3"/>
      <c r="K63" s="3"/>
    </row>
    <row r="64" spans="1:11" x14ac:dyDescent="0.2">
      <c r="A64">
        <v>69</v>
      </c>
      <c r="B64" s="3">
        <f>abs!O65</f>
        <v>0</v>
      </c>
      <c r="C64" s="14" t="str">
        <f>IF(OR(abs!$E65="", OR(abs!L65="", abs!$N65="")), "", abs!L65/abs!$N65)</f>
        <v/>
      </c>
      <c r="D64" s="14" t="str">
        <f>IF(OR(abs!$E65="", OR(abs!M65="", abs!$N65="")), "", abs!M65/abs!$N65)</f>
        <v/>
      </c>
      <c r="E64" s="14" t="str">
        <f>IF(OR(abs!$E65="", abs!$N65=""), "", 1 - C64 - D64)</f>
        <v/>
      </c>
      <c r="F64" s="14" t="str">
        <f>IF(OR(abs!$E65="", abs!$N65=""), "", abs!E65/abs!$N65)</f>
        <v/>
      </c>
      <c r="G64" s="3"/>
      <c r="H64" s="3"/>
      <c r="I64" s="3"/>
      <c r="J64" s="3"/>
      <c r="K64" s="3"/>
    </row>
    <row r="65" spans="1:11" x14ac:dyDescent="0.2">
      <c r="A65">
        <v>71</v>
      </c>
      <c r="B65" s="3">
        <f>abs!O66</f>
        <v>1</v>
      </c>
      <c r="C65" s="14">
        <f>IF(OR(abs!$E66="", OR(abs!L66="", abs!$N66="")), "", abs!L66/abs!$N66)</f>
        <v>0.12529002320185614</v>
      </c>
      <c r="D65" s="14">
        <f>IF(OR(abs!$E66="", OR(abs!M66="", abs!$N66="")), "", abs!M66/abs!$N66)</f>
        <v>0.85568445475638055</v>
      </c>
      <c r="E65" s="14">
        <f>IF(OR(abs!$E66="", abs!$N66=""), "", 1 - C65 - D65)</f>
        <v>1.9025522041763332E-2</v>
      </c>
      <c r="F65" s="14">
        <f>IF(OR(abs!$E66="", abs!$N66=""), "", abs!E66/abs!$N66)</f>
        <v>16.380510440835266</v>
      </c>
      <c r="G65" s="3"/>
      <c r="H65" s="3"/>
      <c r="I65" s="3"/>
      <c r="J65" s="3"/>
      <c r="K65" s="3"/>
    </row>
    <row r="66" spans="1:11" x14ac:dyDescent="0.2">
      <c r="A66">
        <v>72</v>
      </c>
      <c r="B66" s="3">
        <f>abs!O67</f>
        <v>1</v>
      </c>
      <c r="C66" s="14">
        <f>IF(OR(abs!$E67="", OR(abs!L67="", abs!$N67="")), "", abs!L67/abs!$N67)</f>
        <v>0.12089971883786317</v>
      </c>
      <c r="D66" s="14">
        <f>IF(OR(abs!$E67="", OR(abs!M67="", abs!$N67="")), "", abs!M67/abs!$N67)</f>
        <v>0.85848172446110593</v>
      </c>
      <c r="E66" s="14">
        <f>IF(OR(abs!$E67="", abs!$N67=""), "", 1 - C66 - D66)</f>
        <v>2.0618556701030855E-2</v>
      </c>
      <c r="F66" s="14">
        <f>IF(OR(abs!$E67="", abs!$N67=""), "", abs!E67/abs!$N67)</f>
        <v>16.478444236176195</v>
      </c>
      <c r="G66" s="3"/>
      <c r="H66" s="3"/>
      <c r="I66" s="3"/>
      <c r="J66" s="3"/>
      <c r="K66" s="3"/>
    </row>
    <row r="67" spans="1:11" x14ac:dyDescent="0.2">
      <c r="A67">
        <v>73</v>
      </c>
      <c r="B67" s="3">
        <f>abs!O68</f>
        <v>8</v>
      </c>
      <c r="C67" s="14">
        <f>IF(OR(abs!$E68="", OR(abs!L68="", abs!$N68="")), "", abs!L68/abs!$N68)</f>
        <v>4.2204341885532105E-2</v>
      </c>
      <c r="D67" s="14">
        <f>IF(OR(abs!$E68="", OR(abs!M68="", abs!$N68="")), "", abs!M68/abs!$N68)</f>
        <v>0.9442841961439199</v>
      </c>
      <c r="E67" s="14">
        <f>IF(OR(abs!$E68="", abs!$N68=""), "", 1 - C67 - D67)</f>
        <v>1.3511461970547978E-2</v>
      </c>
      <c r="F67" s="14">
        <f>IF(OR(abs!$E68="", abs!$N68=""), "", abs!E68/abs!$N68)</f>
        <v>2.7470016699559738</v>
      </c>
      <c r="G67" s="3"/>
      <c r="H67" s="3"/>
      <c r="I67" s="3"/>
      <c r="J67" s="3"/>
      <c r="K67" s="3"/>
    </row>
    <row r="68" spans="1:11" x14ac:dyDescent="0.2">
      <c r="A68">
        <v>74</v>
      </c>
      <c r="B68" s="3">
        <f>abs!O69</f>
        <v>0</v>
      </c>
      <c r="C68" s="14" t="str">
        <f>IF(OR(abs!$E69="", OR(abs!L69="", abs!$N69="")), "", abs!L69/abs!$N69)</f>
        <v/>
      </c>
      <c r="D68" s="14" t="str">
        <f>IF(OR(abs!$E69="", OR(abs!M69="", abs!$N69="")), "", abs!M69/abs!$N69)</f>
        <v/>
      </c>
      <c r="E68" s="14" t="str">
        <f>IF(OR(abs!$E69="", abs!$N69=""), "", 1 - C68 - D68)</f>
        <v/>
      </c>
      <c r="F68" s="14" t="str">
        <f>IF(OR(abs!$E69="", abs!$N69=""), "", abs!E69/abs!$N69)</f>
        <v/>
      </c>
      <c r="G68" s="3"/>
      <c r="H68" s="3"/>
      <c r="I68" s="3"/>
      <c r="J68" s="3"/>
      <c r="K68" s="3"/>
    </row>
    <row r="69" spans="1:11" x14ac:dyDescent="0.2">
      <c r="A69">
        <v>75</v>
      </c>
      <c r="B69" s="3">
        <f>abs!O70</f>
        <v>31</v>
      </c>
      <c r="C69" s="14" t="str">
        <f>IF(OR(abs!$E70="", OR(abs!L70="", abs!$N70="")), "", abs!L70/abs!$N70)</f>
        <v/>
      </c>
      <c r="D69" s="14" t="str">
        <f>IF(OR(abs!$E70="", OR(abs!M70="", abs!$N70="")), "", abs!M70/abs!$N70)</f>
        <v/>
      </c>
      <c r="E69" s="14" t="str">
        <f>IF(OR(abs!$E70="", abs!$N70=""), "", 1 - C69 - D69)</f>
        <v/>
      </c>
      <c r="F69" s="14" t="str">
        <f>IF(OR(abs!$E70="", abs!$N70=""), "", abs!E70/abs!$N70)</f>
        <v/>
      </c>
      <c r="G69" s="3"/>
      <c r="H69" s="3"/>
      <c r="I69" s="3"/>
      <c r="J69" s="3"/>
      <c r="K69" s="3"/>
    </row>
    <row r="70" spans="1:11" x14ac:dyDescent="0.2">
      <c r="A70">
        <v>77</v>
      </c>
      <c r="B70" s="3">
        <f>abs!O71</f>
        <v>22</v>
      </c>
      <c r="C70" s="14">
        <f>IF(OR(abs!$E71="", OR(abs!L71="", abs!$N71="")), "", abs!L71/abs!$N71)</f>
        <v>1.6550681575312119E-2</v>
      </c>
      <c r="D70" s="14">
        <f>IF(OR(abs!$E71="", OR(abs!M71="", abs!$N71="")), "", abs!M71/abs!$N71)</f>
        <v>0.97813224906820961</v>
      </c>
      <c r="E70" s="14">
        <f>IF(OR(abs!$E71="", abs!$N71=""), "", 1 - C70 - D70)</f>
        <v>5.3170693564782434E-3</v>
      </c>
      <c r="F70" s="14">
        <f>IF(OR(abs!$E71="", abs!$N71=""), "", abs!E71/abs!$N71)</f>
        <v>0.97140772017619303</v>
      </c>
      <c r="G70" s="3"/>
      <c r="H70" s="3"/>
      <c r="I70" s="3"/>
      <c r="J70" s="3"/>
      <c r="K70" s="3"/>
    </row>
    <row r="71" spans="1:11" x14ac:dyDescent="0.2">
      <c r="A71">
        <v>79</v>
      </c>
      <c r="B71" s="3">
        <f>abs!O72</f>
        <v>29</v>
      </c>
      <c r="C71" s="14" t="str">
        <f>IF(OR(abs!$E72="", OR(abs!L72="", abs!$N72="")), "", abs!L72/abs!$N72)</f>
        <v/>
      </c>
      <c r="D71" s="14" t="str">
        <f>IF(OR(abs!$E72="", OR(abs!M72="", abs!$N72="")), "", abs!M72/abs!$N72)</f>
        <v/>
      </c>
      <c r="E71" s="14" t="str">
        <f>IF(OR(abs!$E72="", abs!$N72=""), "", 1 - C71 - D71)</f>
        <v/>
      </c>
      <c r="F71" s="14" t="str">
        <f>IF(OR(abs!$E72="", abs!$N72=""), "", abs!E72/abs!$N72)</f>
        <v/>
      </c>
      <c r="G71" s="3"/>
      <c r="H71" s="3"/>
      <c r="I71" s="3"/>
      <c r="J71" s="3"/>
      <c r="K71" s="3"/>
    </row>
    <row r="72" spans="1:11" x14ac:dyDescent="0.2">
      <c r="A72">
        <v>80</v>
      </c>
      <c r="B72" s="3">
        <f>abs!O73</f>
        <v>15</v>
      </c>
      <c r="C72" s="14">
        <f>IF(OR(abs!$E73="", OR(abs!L73="", abs!$N73="")), "", abs!L73/abs!$N73)</f>
        <v>2.4318092835080699E-2</v>
      </c>
      <c r="D72" s="14">
        <f>IF(OR(abs!$E73="", OR(abs!M73="", abs!$N73="")), "", abs!M73/abs!$N73)</f>
        <v>0.96872145125505715</v>
      </c>
      <c r="E72" s="14">
        <f>IF(OR(abs!$E73="", abs!$N73=""), "", 1 - C72 - D72)</f>
        <v>6.9604559098621621E-3</v>
      </c>
      <c r="F72" s="14">
        <f>IF(OR(abs!$E73="", abs!$N73=""), "", abs!E73/abs!$N73)</f>
        <v>1.5551398616609389</v>
      </c>
      <c r="G72" s="3"/>
      <c r="H72" s="3"/>
      <c r="I72" s="3"/>
      <c r="J72" s="3"/>
      <c r="K72" s="3"/>
    </row>
    <row r="73" spans="1:11" x14ac:dyDescent="0.2">
      <c r="A73">
        <v>81</v>
      </c>
      <c r="B73" s="3">
        <f>abs!O74</f>
        <v>0</v>
      </c>
      <c r="C73" s="14" t="str">
        <f>IF(OR(abs!$E74="", OR(abs!L74="", abs!$N74="")), "", abs!L74/abs!$N74)</f>
        <v/>
      </c>
      <c r="D73" s="14" t="str">
        <f>IF(OR(abs!$E74="", OR(abs!M74="", abs!$N74="")), "", abs!M74/abs!$N74)</f>
        <v/>
      </c>
      <c r="E73" s="14" t="str">
        <f>IF(OR(abs!$E74="", abs!$N74=""), "", 1 - C73 - D73)</f>
        <v/>
      </c>
      <c r="F73" s="14" t="str">
        <f>IF(OR(abs!$E74="", abs!$N74=""), "", abs!E74/abs!$N74)</f>
        <v/>
      </c>
      <c r="G73" s="3"/>
      <c r="H73" s="3"/>
      <c r="I73" s="3"/>
      <c r="J73" s="3"/>
      <c r="K73" s="3"/>
    </row>
    <row r="74" spans="1:11" x14ac:dyDescent="0.2">
      <c r="A74">
        <v>82</v>
      </c>
      <c r="B74" s="3">
        <f>abs!O75</f>
        <v>17</v>
      </c>
      <c r="C74" s="14">
        <f>IF(OR(abs!$E75="", OR(abs!L75="", abs!$N75="")), "", abs!L75/abs!$N75)</f>
        <v>1.9490578953056885E-2</v>
      </c>
      <c r="D74" s="14">
        <f>IF(OR(abs!$E75="", OR(abs!M75="", abs!$N75="")), "", abs!M75/abs!$N75)</f>
        <v>0.96944914796267612</v>
      </c>
      <c r="E74" s="14">
        <f>IF(OR(abs!$E75="", abs!$N75=""), "", 1 - C74 - D74)</f>
        <v>1.1060273084267047E-2</v>
      </c>
      <c r="F74" s="14">
        <f>IF(OR(abs!$E75="", abs!$N75=""), "", abs!E75/abs!$N75)</f>
        <v>1.2779479050329647</v>
      </c>
      <c r="G74" s="3"/>
      <c r="H74" s="3"/>
      <c r="I74" s="3"/>
      <c r="J74" s="3"/>
      <c r="K74" s="3"/>
    </row>
    <row r="75" spans="1:11" x14ac:dyDescent="0.2">
      <c r="A75">
        <v>83</v>
      </c>
      <c r="B75" s="3">
        <f>abs!O76</f>
        <v>17</v>
      </c>
      <c r="C75" s="14">
        <f>IF(OR(abs!$E76="", OR(abs!L76="", abs!$N76="")), "", abs!L76/abs!$N76)</f>
        <v>1.9656622284512964E-2</v>
      </c>
      <c r="D75" s="14">
        <f>IF(OR(abs!$E76="", OR(abs!M76="", abs!$N76="")), "", abs!M76/abs!$N76)</f>
        <v>0.96878065872459707</v>
      </c>
      <c r="E75" s="14">
        <f>IF(OR(abs!$E76="", abs!$N76=""), "", 1 - C75 - D75)</f>
        <v>1.1562718990890009E-2</v>
      </c>
      <c r="F75" s="14">
        <f>IF(OR(abs!$E76="", abs!$N76=""), "", abs!E76/abs!$N76)</f>
        <v>1.2596355991590751</v>
      </c>
      <c r="G75" s="3"/>
      <c r="H75" s="3"/>
      <c r="I75" s="3"/>
      <c r="J75" s="3"/>
      <c r="K75" s="3"/>
    </row>
    <row r="76" spans="1:11" x14ac:dyDescent="0.2">
      <c r="A76">
        <v>85</v>
      </c>
      <c r="B76" s="3">
        <f>abs!O77</f>
        <v>0</v>
      </c>
      <c r="C76" s="14" t="str">
        <f>IF(OR(abs!$E77="", OR(abs!L77="", abs!$N77="")), "", abs!L77/abs!$N77)</f>
        <v/>
      </c>
      <c r="D76" s="14" t="str">
        <f>IF(OR(abs!$E77="", OR(abs!M77="", abs!$N77="")), "", abs!M77/abs!$N77)</f>
        <v/>
      </c>
      <c r="E76" s="14" t="str">
        <f>IF(OR(abs!$E77="", abs!$N77=""), "", 1 - C76 - D76)</f>
        <v/>
      </c>
      <c r="F76" s="14" t="str">
        <f>IF(OR(abs!$E77="", abs!$N77=""), "", abs!E77/abs!$N77)</f>
        <v/>
      </c>
      <c r="G76" s="3"/>
      <c r="H76" s="3"/>
      <c r="I76" s="3"/>
      <c r="J76" s="3"/>
      <c r="K76" s="3"/>
    </row>
    <row r="77" spans="1:11" x14ac:dyDescent="0.2">
      <c r="A77">
        <v>86</v>
      </c>
      <c r="B77" s="3">
        <f>abs!O78</f>
        <v>1</v>
      </c>
      <c r="C77" s="14">
        <f>IF(OR(abs!$E78="", OR(abs!L78="", abs!$N78="")), "", abs!L78/abs!$N78)</f>
        <v>0.1197215777262181</v>
      </c>
      <c r="D77" s="14">
        <f>IF(OR(abs!$E78="", OR(abs!M78="", abs!$N78="")), "", abs!M78/abs!$N78)</f>
        <v>0.8580046403712297</v>
      </c>
      <c r="E77" s="14">
        <f>IF(OR(abs!$E78="", abs!$N78=""), "", 1 - C77 - D77)</f>
        <v>2.2273781902552248E-2</v>
      </c>
      <c r="F77" s="14">
        <f>IF(OR(abs!$E78="", abs!$N78=""), "", abs!E78/abs!$N78)</f>
        <v>16.781438515081206</v>
      </c>
      <c r="G77" s="3"/>
      <c r="H77" s="3"/>
      <c r="I77" s="3"/>
      <c r="J77" s="3"/>
      <c r="K77" s="3"/>
    </row>
    <row r="78" spans="1:11" x14ac:dyDescent="0.2">
      <c r="A78">
        <v>87</v>
      </c>
      <c r="B78" s="3">
        <f>abs!O79</f>
        <v>35</v>
      </c>
      <c r="C78" s="14" t="str">
        <f>IF(OR(abs!$E79="", OR(abs!L79="", abs!$N79="")), "", abs!L79/abs!$N79)</f>
        <v/>
      </c>
      <c r="D78" s="14" t="str">
        <f>IF(OR(abs!$E79="", OR(abs!M79="", abs!$N79="")), "", abs!M79/abs!$N79)</f>
        <v/>
      </c>
      <c r="E78" s="14" t="str">
        <f>IF(OR(abs!$E79="", abs!$N79=""), "", 1 - C78 - D78)</f>
        <v/>
      </c>
      <c r="F78" s="14" t="str">
        <f>IF(OR(abs!$E79="", abs!$N79=""), "", abs!E79/abs!$N79)</f>
        <v/>
      </c>
      <c r="G78" s="3"/>
      <c r="H78" s="3"/>
      <c r="I78" s="3"/>
      <c r="J78" s="3"/>
      <c r="K78" s="3"/>
    </row>
    <row r="79" spans="1:11" x14ac:dyDescent="0.2">
      <c r="A79">
        <v>88</v>
      </c>
      <c r="B79" s="3">
        <f>abs!O80</f>
        <v>0</v>
      </c>
      <c r="C79" s="14" t="str">
        <f>IF(OR(abs!$E80="", OR(abs!L80="", abs!$N80="")), "", abs!L80/abs!$N80)</f>
        <v/>
      </c>
      <c r="D79" s="14" t="str">
        <f>IF(OR(abs!$E80="", OR(abs!M80="", abs!$N80="")), "", abs!M80/abs!$N80)</f>
        <v/>
      </c>
      <c r="E79" s="14" t="str">
        <f>IF(OR(abs!$E80="", abs!$N80=""), "", 1 - C79 - D79)</f>
        <v/>
      </c>
      <c r="F79" s="14" t="str">
        <f>IF(OR(abs!$E80="", abs!$N80=""), "", abs!E80/abs!$N80)</f>
        <v/>
      </c>
      <c r="G79" s="3"/>
      <c r="H79" s="3"/>
      <c r="I79" s="3"/>
      <c r="J79" s="3"/>
      <c r="K79" s="3"/>
    </row>
    <row r="80" spans="1:11" x14ac:dyDescent="0.2">
      <c r="A80">
        <v>89</v>
      </c>
      <c r="B80" s="3">
        <f>abs!O81</f>
        <v>51</v>
      </c>
      <c r="C80" s="14">
        <f>IF(OR(abs!$E81="", OR(abs!L81="", abs!$N81="")), "", abs!L81/abs!$N81)</f>
        <v>6.814054924277879E-3</v>
      </c>
      <c r="D80" s="14">
        <f>IF(OR(abs!$E81="", OR(abs!M81="", abs!$N81="")), "", abs!M81/abs!$N81)</f>
        <v>0.98549205338924351</v>
      </c>
      <c r="E80" s="14">
        <f>IF(OR(abs!$E81="", abs!$N81=""), "", 1 - C80 - D80)</f>
        <v>7.6938916864786044E-3</v>
      </c>
      <c r="F80" s="14">
        <f>IF(OR(abs!$E81="", abs!$N81=""), "", abs!E81/abs!$N81)</f>
        <v>0.34351073588049197</v>
      </c>
      <c r="G80" s="3"/>
      <c r="H80" s="3"/>
      <c r="I80" s="3"/>
      <c r="J80" s="3"/>
      <c r="K80" s="3"/>
    </row>
    <row r="81" spans="1:11" x14ac:dyDescent="0.2">
      <c r="A81">
        <v>90</v>
      </c>
      <c r="B81" s="3">
        <f>abs!O82</f>
        <v>0</v>
      </c>
      <c r="C81" s="14" t="str">
        <f>IF(OR(abs!$E82="", OR(abs!L82="", abs!$N82="")), "", abs!L82/abs!$N82)</f>
        <v/>
      </c>
      <c r="D81" s="14" t="str">
        <f>IF(OR(abs!$E82="", OR(abs!M82="", abs!$N82="")), "", abs!M82/abs!$N82)</f>
        <v/>
      </c>
      <c r="E81" s="14" t="str">
        <f>IF(OR(abs!$E82="", abs!$N82=""), "", 1 - C81 - D81)</f>
        <v/>
      </c>
      <c r="F81" s="14" t="str">
        <f>IF(OR(abs!$E82="", abs!$N82=""), "", abs!E82/abs!$N82)</f>
        <v/>
      </c>
      <c r="G81" s="3"/>
      <c r="H81" s="3"/>
      <c r="I81" s="3"/>
      <c r="J81" s="3"/>
      <c r="K81" s="3"/>
    </row>
    <row r="82" spans="1:11" x14ac:dyDescent="0.2">
      <c r="A82">
        <v>91</v>
      </c>
      <c r="B82" s="3">
        <f>abs!O83</f>
        <v>0</v>
      </c>
      <c r="C82" s="14" t="str">
        <f>IF(OR(abs!$E83="", OR(abs!L83="", abs!$N83="")), "", abs!L83/abs!$N83)</f>
        <v/>
      </c>
      <c r="D82" s="14" t="str">
        <f>IF(OR(abs!$E83="", OR(abs!M83="", abs!$N83="")), "", abs!M83/abs!$N83)</f>
        <v/>
      </c>
      <c r="E82" s="14" t="str">
        <f>IF(OR(abs!$E83="", abs!$N83=""), "", 1 - C82 - D82)</f>
        <v/>
      </c>
      <c r="F82" s="14" t="str">
        <f>IF(OR(abs!$E83="", abs!$N83=""), "", abs!E83/abs!$N83)</f>
        <v/>
      </c>
      <c r="G82" s="3"/>
      <c r="H82" s="3"/>
      <c r="I82" s="3"/>
      <c r="J82" s="3"/>
      <c r="K82" s="3"/>
    </row>
    <row r="83" spans="1:11" x14ac:dyDescent="0.2">
      <c r="A83">
        <v>92</v>
      </c>
      <c r="B83" s="3">
        <f>abs!O84</f>
        <v>0</v>
      </c>
      <c r="C83" s="14" t="str">
        <f>IF(OR(abs!$E84="", OR(abs!L84="", abs!$N84="")), "", abs!L84/abs!$N84)</f>
        <v/>
      </c>
      <c r="D83" s="14" t="str">
        <f>IF(OR(abs!$E84="", OR(abs!M84="", abs!$N84="")), "", abs!M84/abs!$N84)</f>
        <v/>
      </c>
      <c r="E83" s="14" t="str">
        <f>IF(OR(abs!$E84="", abs!$N84=""), "", 1 - C83 - D83)</f>
        <v/>
      </c>
      <c r="F83" s="14" t="str">
        <f>IF(OR(abs!$E84="", abs!$N84=""), "", abs!E84/abs!$N84)</f>
        <v/>
      </c>
      <c r="G83" s="3"/>
      <c r="H83" s="3"/>
      <c r="I83" s="3"/>
      <c r="J83" s="3"/>
      <c r="K83" s="3"/>
    </row>
    <row r="84" spans="1:11" x14ac:dyDescent="0.2">
      <c r="A84">
        <v>93</v>
      </c>
      <c r="B84" s="3">
        <f>abs!O85</f>
        <v>0</v>
      </c>
      <c r="C84" s="14" t="str">
        <f>IF(OR(abs!$E85="", OR(abs!L85="", abs!$N85="")), "", abs!L85/abs!$N85)</f>
        <v/>
      </c>
      <c r="D84" s="14" t="str">
        <f>IF(OR(abs!$E85="", OR(abs!M85="", abs!$N85="")), "", abs!M85/abs!$N85)</f>
        <v/>
      </c>
      <c r="E84" s="14" t="str">
        <f>IF(OR(abs!$E85="", abs!$N85=""), "", 1 - C84 - D84)</f>
        <v/>
      </c>
      <c r="F84" s="14" t="str">
        <f>IF(OR(abs!$E85="", abs!$N85=""), "", abs!E85/abs!$N85)</f>
        <v/>
      </c>
      <c r="G84" s="3"/>
      <c r="H84" s="3"/>
      <c r="I84" s="3"/>
      <c r="J84" s="3"/>
      <c r="K84" s="3"/>
    </row>
    <row r="85" spans="1:11" x14ac:dyDescent="0.2">
      <c r="A85">
        <v>94</v>
      </c>
      <c r="B85" s="3">
        <f>abs!O86</f>
        <v>44</v>
      </c>
      <c r="C85" s="14">
        <f>IF(OR(abs!$E86="", OR(abs!L86="", abs!$N86="")), "", abs!L86/abs!$N86)</f>
        <v>7.1398527865404833E-3</v>
      </c>
      <c r="D85" s="14">
        <f>IF(OR(abs!$E86="", OR(abs!M86="", abs!$N86="")), "", abs!M86/abs!$N86)</f>
        <v>0.84445846477392217</v>
      </c>
      <c r="E85" s="14">
        <f>IF(OR(abs!$E86="", abs!$N86=""), "", 1 - C85 - D85)</f>
        <v>0.14840168243953733</v>
      </c>
      <c r="F85" s="14">
        <f>IF(OR(abs!$E86="", abs!$N86=""), "", abs!E86/abs!$N86)</f>
        <v>0.51415352260778124</v>
      </c>
      <c r="G85" s="3"/>
      <c r="H85" s="3"/>
      <c r="I85" s="3"/>
      <c r="J85" s="3"/>
      <c r="K85" s="3"/>
    </row>
    <row r="86" spans="1:11" x14ac:dyDescent="0.2">
      <c r="A86">
        <v>95</v>
      </c>
      <c r="B86" s="3">
        <f>abs!O87</f>
        <v>0</v>
      </c>
      <c r="C86" s="14" t="str">
        <f>IF(OR(abs!$E87="", OR(abs!L87="", abs!$N87="")), "", abs!L87/abs!$N87)</f>
        <v/>
      </c>
      <c r="D86" s="14" t="str">
        <f>IF(OR(abs!$E87="", OR(abs!M87="", abs!$N87="")), "", abs!M87/abs!$N87)</f>
        <v/>
      </c>
      <c r="E86" s="14" t="str">
        <f>IF(OR(abs!$E87="", abs!$N87=""), "", 1 - C86 - D86)</f>
        <v/>
      </c>
      <c r="F86" s="14" t="str">
        <f>IF(OR(abs!$E87="", abs!$N87=""), "", abs!E87/abs!$N87)</f>
        <v/>
      </c>
      <c r="G86" s="3"/>
      <c r="H86" s="3"/>
      <c r="I86" s="3"/>
      <c r="J86" s="3"/>
      <c r="K86" s="3"/>
    </row>
    <row r="87" spans="1:11" x14ac:dyDescent="0.2">
      <c r="A87">
        <v>96</v>
      </c>
      <c r="B87" s="3">
        <f>abs!O88</f>
        <v>0</v>
      </c>
      <c r="C87" s="14" t="str">
        <f>IF(OR(abs!$E88="", OR(abs!L88="", abs!$N88="")), "", abs!L88/abs!$N88)</f>
        <v/>
      </c>
      <c r="D87" s="14" t="str">
        <f>IF(OR(abs!$E88="", OR(abs!M88="", abs!$N88="")), "", abs!M88/abs!$N88)</f>
        <v/>
      </c>
      <c r="E87" s="14" t="str">
        <f>IF(OR(abs!$E88="", abs!$N88=""), "", 1 - C87 - D87)</f>
        <v/>
      </c>
      <c r="F87" s="14" t="str">
        <f>IF(OR(abs!$E88="", abs!$N88=""), "", abs!E88/abs!$N88)</f>
        <v/>
      </c>
      <c r="G87" s="3"/>
      <c r="H87" s="3"/>
      <c r="I87" s="3"/>
      <c r="J87" s="3"/>
      <c r="K87" s="3"/>
    </row>
    <row r="88" spans="1:11" x14ac:dyDescent="0.2">
      <c r="A88">
        <v>97</v>
      </c>
      <c r="B88" s="3">
        <f>abs!O89</f>
        <v>38</v>
      </c>
      <c r="C88" s="14">
        <f>IF(OR(abs!$E89="", OR(abs!L89="", abs!$N89="")), "", abs!L89/abs!$N89)</f>
        <v>9.4475506063468953E-3</v>
      </c>
      <c r="D88" s="14">
        <f>IF(OR(abs!$E89="", OR(abs!M89="", abs!$N89="")), "", abs!M89/abs!$N89)</f>
        <v>0.98486843124196566</v>
      </c>
      <c r="E88" s="14">
        <f>IF(OR(abs!$E89="", abs!$N89=""), "", 1 - C88 - D88)</f>
        <v>5.6840181516873978E-3</v>
      </c>
      <c r="F88" s="14">
        <f>IF(OR(abs!$E89="", abs!$N89=""), "", abs!E89/abs!$N89)</f>
        <v>0.55666207195626249</v>
      </c>
      <c r="G88" s="3"/>
      <c r="H88" s="3"/>
      <c r="I88" s="3"/>
      <c r="J88" s="3"/>
      <c r="K88" s="3"/>
    </row>
    <row r="89" spans="1:11" x14ac:dyDescent="0.2">
      <c r="A89">
        <v>98</v>
      </c>
      <c r="B89" s="3">
        <f>abs!O90</f>
        <v>38</v>
      </c>
      <c r="C89" s="14">
        <f>IF(OR(abs!$E90="", OR(abs!L90="", abs!$N90="")), "", abs!L90/abs!$N90)</f>
        <v>9.295936621518017E-3</v>
      </c>
      <c r="D89" s="14">
        <f>IF(OR(abs!$E90="", OR(abs!M90="", abs!$N90="")), "", abs!M90/abs!$N90)</f>
        <v>0.98560886787630975</v>
      </c>
      <c r="E89" s="14">
        <f>IF(OR(abs!$E90="", abs!$N90=""), "", 1 - C89 - D89)</f>
        <v>5.0951955021721895E-3</v>
      </c>
      <c r="F89" s="14">
        <f>IF(OR(abs!$E90="", abs!$N90=""), "", abs!E90/abs!$N90)</f>
        <v>0.56741949910554557</v>
      </c>
      <c r="G89" s="3"/>
      <c r="H89" s="3"/>
      <c r="I89" s="3"/>
      <c r="J89" s="3"/>
      <c r="K89" s="3"/>
    </row>
    <row r="90" spans="1:11" x14ac:dyDescent="0.2">
      <c r="A90">
        <v>99</v>
      </c>
      <c r="B90" s="3">
        <f>abs!O91</f>
        <v>40</v>
      </c>
      <c r="C90" s="14">
        <f>IF(OR(abs!$E91="", OR(abs!L91="", abs!$N91="")), "", abs!L91/abs!$N91)</f>
        <v>9.145002801035626E-3</v>
      </c>
      <c r="D90" s="14">
        <f>IF(OR(abs!$E91="", OR(abs!M91="", abs!$N91="")), "", abs!M91/abs!$N91)</f>
        <v>0.98561630354141749</v>
      </c>
      <c r="E90" s="14">
        <f>IF(OR(abs!$E91="", abs!$N91=""), "", 1 - C90 - D90)</f>
        <v>5.2386936575469223E-3</v>
      </c>
      <c r="F90" s="14">
        <f>IF(OR(abs!$E91="", abs!$N91=""), "", abs!E91/abs!$N91)</f>
        <v>0.54414280739473408</v>
      </c>
      <c r="G90" s="3"/>
      <c r="H90" s="3"/>
      <c r="I90" s="3"/>
      <c r="J90" s="3"/>
      <c r="K90" s="3"/>
    </row>
    <row r="91" spans="1:11" x14ac:dyDescent="0.2">
      <c r="A91">
        <v>100</v>
      </c>
      <c r="B91" s="3">
        <f>abs!O92</f>
        <v>38</v>
      </c>
      <c r="C91" s="14">
        <f>IF(OR(abs!$E92="", OR(abs!L92="", abs!$N92="")), "", abs!L92/abs!$N92)</f>
        <v>1.0251192175682653E-2</v>
      </c>
      <c r="D91" s="14">
        <f>IF(OR(abs!$E92="", OR(abs!M92="", abs!$N92="")), "", abs!M92/abs!$N92)</f>
        <v>0.9843726270388482</v>
      </c>
      <c r="E91" s="14">
        <f>IF(OR(abs!$E92="", abs!$N92=""), "", 1 - C91 - D91)</f>
        <v>5.3761807854691979E-3</v>
      </c>
      <c r="F91" s="14">
        <f>IF(OR(abs!$E92="", abs!$N92=""), "", abs!E92/abs!$N92)</f>
        <v>0.55377699480606268</v>
      </c>
      <c r="G91" s="3"/>
      <c r="H91" s="3"/>
      <c r="I91" s="3"/>
      <c r="J91" s="3"/>
      <c r="K91" s="3"/>
    </row>
    <row r="92" spans="1:11" x14ac:dyDescent="0.2">
      <c r="A92">
        <v>101</v>
      </c>
      <c r="B92" s="3">
        <f>abs!O93</f>
        <v>18</v>
      </c>
      <c r="C92" s="14">
        <f>IF(OR(abs!$E93="", OR(abs!L93="", abs!$N93="")), "", abs!L93/abs!$N93)</f>
        <v>1.7238101273844984E-2</v>
      </c>
      <c r="D92" s="14">
        <f>IF(OR(abs!$E93="", OR(abs!M93="", abs!$N93="")), "", abs!M93/abs!$N93)</f>
        <v>0.97293871601495663</v>
      </c>
      <c r="E92" s="14">
        <f>IF(OR(abs!$E93="", abs!$N93=""), "", 1 - C92 - D92)</f>
        <v>9.8231827111984193E-3</v>
      </c>
      <c r="F92" s="14">
        <f>IF(OR(abs!$E93="", abs!$N93=""), "", abs!E93/abs!$N93)</f>
        <v>1.1258001140756702</v>
      </c>
      <c r="G92" s="3"/>
      <c r="H92" s="3"/>
      <c r="I92" s="3"/>
      <c r="J92" s="3"/>
      <c r="K92" s="3"/>
    </row>
    <row r="93" spans="1:11" x14ac:dyDescent="0.2">
      <c r="A93">
        <v>102</v>
      </c>
      <c r="B93" s="3">
        <f>abs!O94</f>
        <v>40</v>
      </c>
      <c r="C93" s="14">
        <f>IF(OR(abs!$E94="", OR(abs!L94="", abs!$N94="")), "", abs!L94/abs!$N94)</f>
        <v>8.9684043268349316E-3</v>
      </c>
      <c r="D93" s="14">
        <f>IF(OR(abs!$E94="", OR(abs!M94="", abs!$N94="")), "", abs!M94/abs!$N94)</f>
        <v>0.98591334107437512</v>
      </c>
      <c r="E93" s="14">
        <f>IF(OR(abs!$E94="", abs!$N94=""), "", 1 - C93 - D93)</f>
        <v>5.1182545987900063E-3</v>
      </c>
      <c r="F93" s="14">
        <f>IF(OR(abs!$E94="", abs!$N94=""), "", abs!E94/abs!$N94)</f>
        <v>0.54679765324207052</v>
      </c>
      <c r="G93" s="3"/>
      <c r="H93" s="3"/>
      <c r="I93" s="3"/>
      <c r="J93" s="3"/>
      <c r="K93" s="3"/>
    </row>
    <row r="94" spans="1:11" x14ac:dyDescent="0.2">
      <c r="A94">
        <v>103</v>
      </c>
      <c r="B94" s="3">
        <f>abs!O95</f>
        <v>35</v>
      </c>
      <c r="C94" s="14">
        <f>IF(OR(abs!$E95="", OR(abs!L95="", abs!$N95="")), "", abs!L95/abs!$N95)</f>
        <v>1.0190611964728867E-2</v>
      </c>
      <c r="D94" s="14">
        <f>IF(OR(abs!$E95="", OR(abs!M95="", abs!$N95="")), "", abs!M95/abs!$N95)</f>
        <v>0.98672932396993862</v>
      </c>
      <c r="E94" s="14">
        <f>IF(OR(abs!$E95="", abs!$N95=""), "", 1 - C94 - D94)</f>
        <v>3.0800640653325662E-3</v>
      </c>
      <c r="F94" s="14">
        <f>IF(OR(abs!$E95="", abs!$N95=""), "", abs!E95/abs!$N95)</f>
        <v>0.62870267701568194</v>
      </c>
      <c r="G94" s="3"/>
      <c r="H94" s="3"/>
      <c r="I94" s="3"/>
      <c r="J94" s="3"/>
      <c r="K94" s="3"/>
    </row>
    <row r="95" spans="1:11" x14ac:dyDescent="0.2">
      <c r="A95">
        <v>104</v>
      </c>
      <c r="B95" s="3">
        <f>abs!O96</f>
        <v>40</v>
      </c>
      <c r="C95" s="14">
        <f>IF(OR(abs!$E96="", OR(abs!L96="", abs!$N96="")), "", abs!L96/abs!$N96)</f>
        <v>9.480056542314548E-3</v>
      </c>
      <c r="D95" s="14">
        <f>IF(OR(abs!$E96="", OR(abs!M96="", abs!$N96="")), "", abs!M96/abs!$N96)</f>
        <v>0.98749308585827544</v>
      </c>
      <c r="E95" s="14">
        <f>IF(OR(abs!$E96="", abs!$N96=""), "", 1 - C95 - D95)</f>
        <v>3.0268575994100155E-3</v>
      </c>
      <c r="F95" s="14">
        <f>IF(OR(abs!$E96="", abs!$N96=""), "", abs!E96/abs!$N96)</f>
        <v>0.55170241534017572</v>
      </c>
      <c r="G95" s="3"/>
      <c r="H95" s="3"/>
      <c r="I95" s="3"/>
      <c r="J95" s="3"/>
      <c r="K95" s="3"/>
    </row>
    <row r="96" spans="1:11" x14ac:dyDescent="0.2">
      <c r="A96">
        <v>105</v>
      </c>
      <c r="B96" s="3">
        <f>abs!O97</f>
        <v>1</v>
      </c>
      <c r="C96" s="14">
        <f>IF(OR(abs!$E97="", OR(abs!L97="", abs!$N97="")), "", abs!L97/abs!$N97)</f>
        <v>0.11335861778339655</v>
      </c>
      <c r="D96" s="14">
        <f>IF(OR(abs!$E97="", OR(abs!M97="", abs!$N97="")), "", abs!M97/abs!$N97)</f>
        <v>0.86725663716814161</v>
      </c>
      <c r="E96" s="14">
        <f>IF(OR(abs!$E97="", abs!$N97=""), "", 1 - C96 - D96)</f>
        <v>1.9384745048461882E-2</v>
      </c>
      <c r="F96" s="14">
        <f>IF(OR(abs!$E97="", abs!$N97=""), "", abs!E97/abs!$N97)</f>
        <v>15.698272229245681</v>
      </c>
      <c r="G96" s="3"/>
      <c r="H96" s="3"/>
      <c r="I96" s="3"/>
      <c r="J96" s="3"/>
      <c r="K96" s="3"/>
    </row>
    <row r="97" spans="1:11" x14ac:dyDescent="0.2">
      <c r="A97">
        <v>106</v>
      </c>
      <c r="B97" s="3">
        <f>abs!O98</f>
        <v>0</v>
      </c>
      <c r="C97" s="14" t="str">
        <f>IF(OR(abs!$E98="", OR(abs!L98="", abs!$N98="")), "", abs!L98/abs!$N98)</f>
        <v/>
      </c>
      <c r="D97" s="14" t="str">
        <f>IF(OR(abs!$E98="", OR(abs!M98="", abs!$N98="")), "", abs!M98/abs!$N98)</f>
        <v/>
      </c>
      <c r="E97" s="14" t="str">
        <f>IF(OR(abs!$E98="", abs!$N98=""), "", 1 - C97 - D97)</f>
        <v/>
      </c>
      <c r="F97" s="14" t="str">
        <f>IF(OR(abs!$E98="", abs!$N98=""), "", abs!E98/abs!$N98)</f>
        <v/>
      </c>
      <c r="G97" s="3"/>
      <c r="H97" s="3"/>
      <c r="I97" s="3"/>
      <c r="J97" s="3"/>
      <c r="K97" s="3"/>
    </row>
    <row r="98" spans="1:11" x14ac:dyDescent="0.2">
      <c r="A98">
        <v>107</v>
      </c>
      <c r="B98" s="3">
        <f>abs!O99</f>
        <v>1</v>
      </c>
      <c r="C98" s="14" t="str">
        <f>IF(OR(abs!$E99="", OR(abs!L99="", abs!$N99="")), "", abs!L99/abs!$N99)</f>
        <v/>
      </c>
      <c r="D98" s="14" t="str">
        <f>IF(OR(abs!$E99="", OR(abs!M99="", abs!$N99="")), "", abs!M99/abs!$N99)</f>
        <v/>
      </c>
      <c r="E98" s="14" t="str">
        <f>IF(OR(abs!$E99="", abs!$N99=""), "", 1 - C98 - D98)</f>
        <v/>
      </c>
      <c r="F98" s="14" t="str">
        <f>IF(OR(abs!$E99="", abs!$N99=""), "", abs!E99/abs!$N99)</f>
        <v/>
      </c>
      <c r="G98" s="3"/>
      <c r="H98" s="3"/>
      <c r="I98" s="3"/>
      <c r="J98" s="3"/>
      <c r="K98" s="3"/>
    </row>
    <row r="99" spans="1:11" x14ac:dyDescent="0.2">
      <c r="A99">
        <v>108</v>
      </c>
      <c r="B99" s="3">
        <f>abs!O100</f>
        <v>16</v>
      </c>
      <c r="C99" s="14">
        <f>IF(OR(abs!$E100="", OR(abs!L100="", abs!$N100="")), "", abs!L100/abs!$N100)</f>
        <v>2.2564019317397831E-2</v>
      </c>
      <c r="D99" s="14">
        <f>IF(OR(abs!$E100="", OR(abs!M100="", abs!$N100="")), "", abs!M100/abs!$N100)</f>
        <v>0.9718761413903656</v>
      </c>
      <c r="E99" s="14">
        <f>IF(OR(abs!$E100="", abs!$N100=""), "", 1 - C99 - D99)</f>
        <v>5.5598392922365791E-3</v>
      </c>
      <c r="F99" s="14">
        <f>IF(OR(abs!$E100="", abs!$N100=""), "", abs!E100/abs!$N100)</f>
        <v>1.4720181810803132</v>
      </c>
      <c r="G99" s="3"/>
      <c r="H99" s="3"/>
      <c r="I99" s="3"/>
      <c r="J99" s="3"/>
      <c r="K99" s="3"/>
    </row>
    <row r="100" spans="1:11" x14ac:dyDescent="0.2">
      <c r="A100">
        <v>109</v>
      </c>
      <c r="B100" s="3">
        <f>abs!O101</f>
        <v>40</v>
      </c>
      <c r="C100" s="14">
        <f>IF(OR(abs!$E101="", OR(abs!L101="", abs!$N101="")), "", abs!L101/abs!$N101)</f>
        <v>9.2702382235636521E-3</v>
      </c>
      <c r="D100" s="14">
        <f>IF(OR(abs!$E101="", OR(abs!M101="", abs!$N101="")), "", abs!M101/abs!$N101)</f>
        <v>0.98749595774496068</v>
      </c>
      <c r="E100" s="14">
        <f>IF(OR(abs!$E101="", abs!$N101=""), "", 1 - C100 - D100)</f>
        <v>3.2338040314756622E-3</v>
      </c>
      <c r="F100" s="14">
        <f>IF(OR(abs!$E101="", abs!$N101=""), "", abs!E101/abs!$N101)</f>
        <v>0.55893992824034866</v>
      </c>
      <c r="G100" s="3"/>
      <c r="H100" s="3"/>
      <c r="I100" s="3"/>
      <c r="J100" s="3"/>
      <c r="K100" s="3"/>
    </row>
    <row r="101" spans="1:11" x14ac:dyDescent="0.2">
      <c r="A101">
        <v>110</v>
      </c>
      <c r="B101" s="3">
        <f>abs!O102</f>
        <v>1</v>
      </c>
      <c r="C101" s="14">
        <f>IF(OR(abs!$E102="", OR(abs!L102="", abs!$N102="")), "", abs!L102/abs!$N102)</f>
        <v>0.13056092843326886</v>
      </c>
      <c r="D101" s="14">
        <f>IF(OR(abs!$E102="", OR(abs!M102="", abs!$N102="")), "", abs!M102/abs!$N102)</f>
        <v>0.84622823984526108</v>
      </c>
      <c r="E101" s="14">
        <f>IF(OR(abs!$E102="", abs!$N102=""), "", 1 - C101 - D101)</f>
        <v>2.3210831721470093E-2</v>
      </c>
      <c r="F101" s="14">
        <f>IF(OR(abs!$E102="", abs!$N102=""), "", abs!E102/abs!$N102)</f>
        <v>17.405705996131527</v>
      </c>
      <c r="G101" s="3"/>
      <c r="H101" s="3"/>
      <c r="I101" s="3"/>
      <c r="J101" s="3"/>
      <c r="K101" s="3"/>
    </row>
    <row r="102" spans="1:11" x14ac:dyDescent="0.2">
      <c r="A102">
        <v>111</v>
      </c>
      <c r="B102" s="3">
        <f>abs!O103</f>
        <v>1</v>
      </c>
      <c r="C102" s="14">
        <f>IF(OR(abs!$E103="", OR(abs!L103="", abs!$N103="")), "", abs!L103/abs!$N103)</f>
        <v>0.12007168458781362</v>
      </c>
      <c r="D102" s="14">
        <f>IF(OR(abs!$E103="", OR(abs!M103="", abs!$N103="")), "", abs!M103/abs!$N103)</f>
        <v>0.86200716845878134</v>
      </c>
      <c r="E102" s="14">
        <f>IF(OR(abs!$E103="", abs!$N103=""), "", 1 - C102 - D102)</f>
        <v>1.7921146953405076E-2</v>
      </c>
      <c r="F102" s="14">
        <f>IF(OR(abs!$E103="", abs!$N103=""), "", abs!E103/abs!$N103)</f>
        <v>16.580197132616487</v>
      </c>
      <c r="G102" s="3"/>
      <c r="H102" s="3"/>
      <c r="I102" s="3"/>
      <c r="J102" s="3"/>
      <c r="K102" s="3"/>
    </row>
    <row r="103" spans="1:11" x14ac:dyDescent="0.2">
      <c r="A103">
        <v>112</v>
      </c>
      <c r="B103" s="3">
        <f>abs!O104</f>
        <v>11</v>
      </c>
      <c r="C103" s="14">
        <f>IF(OR(abs!$E104="", OR(abs!L104="", abs!$N104="")), "", abs!L104/abs!$N104)</f>
        <v>5.0134360734289507E-2</v>
      </c>
      <c r="D103" s="14">
        <f>IF(OR(abs!$E104="", OR(abs!M104="", abs!$N104="")), "", abs!M104/abs!$N104)</f>
        <v>0.93869589147537802</v>
      </c>
      <c r="E103" s="14">
        <f>IF(OR(abs!$E104="", abs!$N104=""), "", 1 - C103 - D103)</f>
        <v>1.1169747790332529E-2</v>
      </c>
      <c r="F103" s="14">
        <f>IF(OR(abs!$E104="", abs!$N104=""), "", abs!E104/abs!$N104)</f>
        <v>0.58312558681645998</v>
      </c>
      <c r="G103" s="3"/>
      <c r="H103" s="3"/>
      <c r="I103" s="3"/>
      <c r="J103" s="3"/>
      <c r="K103" s="3"/>
    </row>
    <row r="104" spans="1:11" x14ac:dyDescent="0.2">
      <c r="A104">
        <v>113</v>
      </c>
      <c r="B104" s="3">
        <f>abs!O105</f>
        <v>43</v>
      </c>
      <c r="C104" s="14">
        <f>IF(OR(abs!$E105="", OR(abs!L105="", abs!$N105="")), "", abs!L105/abs!$N105)</f>
        <v>8.4810890926058074E-3</v>
      </c>
      <c r="D104" s="14">
        <f>IF(OR(abs!$E105="", OR(abs!M105="", abs!$N105="")), "", abs!M105/abs!$N105)</f>
        <v>0.98645495965307128</v>
      </c>
      <c r="E104" s="14">
        <f>IF(OR(abs!$E105="", abs!$N105=""), "", 1 - C104 - D104)</f>
        <v>5.063951254322907E-3</v>
      </c>
      <c r="F104" s="14">
        <f>IF(OR(abs!$E105="", abs!$N105=""), "", abs!E105/abs!$N105)</f>
        <v>0.49773563155294503</v>
      </c>
      <c r="G104" s="3"/>
      <c r="H104" s="3"/>
      <c r="I104" s="3"/>
      <c r="J104" s="3"/>
      <c r="K104" s="3"/>
    </row>
    <row r="105" spans="1:11" x14ac:dyDescent="0.2">
      <c r="A105">
        <v>114</v>
      </c>
      <c r="B105" s="3">
        <f>abs!O106</f>
        <v>1</v>
      </c>
      <c r="C105" s="14" t="str">
        <f>IF(OR(abs!$E106="", OR(abs!L106="", abs!$N106="")), "", abs!L106/abs!$N106)</f>
        <v/>
      </c>
      <c r="D105" s="14" t="str">
        <f>IF(OR(abs!$E106="", OR(abs!M106="", abs!$N106="")), "", abs!M106/abs!$N106)</f>
        <v/>
      </c>
      <c r="E105" s="14" t="str">
        <f>IF(OR(abs!$E106="", abs!$N106=""), "", 1 - C105 - D105)</f>
        <v/>
      </c>
      <c r="F105" s="14" t="str">
        <f>IF(OR(abs!$E106="", abs!$N106=""), "", abs!E106/abs!$N106)</f>
        <v/>
      </c>
      <c r="G105" s="3"/>
      <c r="H105" s="3"/>
      <c r="I105" s="3"/>
      <c r="J105" s="3"/>
      <c r="K105" s="3"/>
    </row>
    <row r="106" spans="1:11" x14ac:dyDescent="0.2">
      <c r="A106">
        <v>115</v>
      </c>
      <c r="B106" s="3">
        <f>abs!O107</f>
        <v>1</v>
      </c>
      <c r="C106" s="14">
        <f>IF(OR(abs!$E107="", OR(abs!L107="", abs!$N107="")), "", abs!L107/abs!$N107)</f>
        <v>0.11594867094408799</v>
      </c>
      <c r="D106" s="14">
        <f>IF(OR(abs!$E107="", OR(abs!M107="", abs!$N107="")), "", abs!M107/abs!$N107)</f>
        <v>0.86251145737855184</v>
      </c>
      <c r="E106" s="14">
        <f>IF(OR(abs!$E107="", abs!$N107=""), "", 1 - C106 - D106)</f>
        <v>2.1539871677360156E-2</v>
      </c>
      <c r="F106" s="14">
        <f>IF(OR(abs!$E107="", abs!$N107=""), "", abs!E107/abs!$N107)</f>
        <v>16.633363886342806</v>
      </c>
      <c r="G106" s="3"/>
      <c r="H106" s="3"/>
      <c r="I106" s="3"/>
      <c r="J106" s="3"/>
      <c r="K106" s="3"/>
    </row>
    <row r="107" spans="1:11" x14ac:dyDescent="0.2">
      <c r="A107">
        <v>116</v>
      </c>
      <c r="B107" s="3">
        <f>abs!O108</f>
        <v>1</v>
      </c>
      <c r="C107" s="14">
        <f>IF(OR(abs!$E108="", OR(abs!L108="", abs!$N108="")), "", abs!L108/abs!$N108)</f>
        <v>0.13188922401974226</v>
      </c>
      <c r="D107" s="14">
        <f>IF(OR(abs!$E108="", OR(abs!M108="", abs!$N108="")), "", abs!M108/abs!$N108)</f>
        <v>0.8505621058404168</v>
      </c>
      <c r="E107" s="14">
        <f>IF(OR(abs!$E108="", abs!$N108=""), "", 1 - C107 - D107)</f>
        <v>1.7548670139840961E-2</v>
      </c>
      <c r="F107" s="14">
        <f>IF(OR(abs!$E108="", abs!$N108=""), "", abs!E108/abs!$N108)</f>
        <v>31.720043871675351</v>
      </c>
      <c r="G107" s="3"/>
      <c r="H107" s="3"/>
      <c r="I107" s="3"/>
      <c r="J107" s="3"/>
      <c r="K107" s="3"/>
    </row>
    <row r="108" spans="1:11" x14ac:dyDescent="0.2">
      <c r="A108">
        <v>117</v>
      </c>
      <c r="B108" s="3">
        <f>abs!O109</f>
        <v>39</v>
      </c>
      <c r="C108" s="14">
        <f>IF(OR(abs!$E109="", OR(abs!L109="", abs!$N109="")), "", abs!L109/abs!$N109)</f>
        <v>9.2558023769522737E-3</v>
      </c>
      <c r="D108" s="14">
        <f>IF(OR(abs!$E109="", OR(abs!M109="", abs!$N109="")), "", abs!M109/abs!$N109)</f>
        <v>0.98337066766224879</v>
      </c>
      <c r="E108" s="14">
        <f>IF(OR(abs!$E109="", abs!$N109=""), "", 1 - C108 - D108)</f>
        <v>7.3735299607989857E-3</v>
      </c>
      <c r="F108" s="14">
        <f>IF(OR(abs!$E109="", abs!$N109=""), "", abs!E109/abs!$N109)</f>
        <v>0.55488146350569345</v>
      </c>
      <c r="G108" s="3"/>
      <c r="H108" s="3"/>
      <c r="I108" s="3"/>
      <c r="J108" s="3"/>
      <c r="K108" s="3"/>
    </row>
    <row r="109" spans="1:11" x14ac:dyDescent="0.2">
      <c r="A109">
        <v>118</v>
      </c>
      <c r="B109" s="3">
        <f>abs!O110</f>
        <v>1</v>
      </c>
      <c r="C109" s="14">
        <f>IF(OR(abs!$E110="", OR(abs!L110="", abs!$N110="")), "", abs!L110/abs!$N110)</f>
        <v>0.12477718360071301</v>
      </c>
      <c r="D109" s="14">
        <f>IF(OR(abs!$E110="", OR(abs!M110="", abs!$N110="")), "", abs!M110/abs!$N110)</f>
        <v>0.85650623885917998</v>
      </c>
      <c r="E109" s="14">
        <f>IF(OR(abs!$E110="", abs!$N110=""), "", 1 - C109 - D109)</f>
        <v>1.8716577540107027E-2</v>
      </c>
      <c r="F109" s="14">
        <f>IF(OR(abs!$E110="", abs!$N110=""), "", abs!E110/abs!$N110)</f>
        <v>15.831550802139038</v>
      </c>
      <c r="G109" s="3"/>
      <c r="H109" s="3"/>
      <c r="I109" s="3"/>
      <c r="J109" s="3"/>
      <c r="K109" s="3"/>
    </row>
    <row r="110" spans="1:11" x14ac:dyDescent="0.2">
      <c r="A110">
        <v>119</v>
      </c>
      <c r="B110" s="3">
        <f>abs!O111</f>
        <v>1</v>
      </c>
      <c r="C110" s="14">
        <f>IF(OR(abs!$E111="", OR(abs!L111="", abs!$N111="")), "", abs!L111/abs!$N111)</f>
        <v>0.1292352371732817</v>
      </c>
      <c r="D110" s="14">
        <f>IF(OR(abs!$E111="", OR(abs!M111="", abs!$N111="")), "", abs!M111/abs!$N111)</f>
        <v>0.85091965150048399</v>
      </c>
      <c r="E110" s="14">
        <f>IF(OR(abs!$E111="", abs!$N111=""), "", 1 - C110 - D110)</f>
        <v>1.9845111326234344E-2</v>
      </c>
      <c r="F110" s="14">
        <f>IF(OR(abs!$E111="", abs!$N111=""), "", abs!E111/abs!$N111)</f>
        <v>17.237173281703775</v>
      </c>
      <c r="G110" s="3"/>
      <c r="H110" s="3"/>
      <c r="I110" s="3"/>
      <c r="J110" s="3"/>
      <c r="K110" s="3"/>
    </row>
    <row r="111" spans="1:11" x14ac:dyDescent="0.2">
      <c r="A111">
        <v>120</v>
      </c>
      <c r="B111" s="3">
        <f>abs!O112</f>
        <v>37</v>
      </c>
      <c r="C111" s="14">
        <f>IF(OR(abs!$E112="", OR(abs!L112="", abs!$N112="")), "", abs!L112/abs!$N112)</f>
        <v>9.4073530610581241E-3</v>
      </c>
      <c r="D111" s="14">
        <f>IF(OR(abs!$E112="", OR(abs!M112="", abs!$N112="")), "", abs!M112/abs!$N112)</f>
        <v>0.98521235835982723</v>
      </c>
      <c r="E111" s="14">
        <f>IF(OR(abs!$E112="", abs!$N112=""), "", 1 - C111 - D111)</f>
        <v>5.380288579114656E-3</v>
      </c>
      <c r="F111" s="14">
        <f>IF(OR(abs!$E112="", abs!$N112=""), "", abs!E112/abs!$N112)</f>
        <v>0.58356566397652243</v>
      </c>
      <c r="G111" s="3"/>
      <c r="H111" s="3"/>
      <c r="I111" s="3"/>
      <c r="J111" s="3"/>
      <c r="K111" s="3"/>
    </row>
    <row r="112" spans="1:11" x14ac:dyDescent="0.2">
      <c r="A112">
        <v>121</v>
      </c>
      <c r="B112" s="3">
        <f>abs!O113</f>
        <v>31</v>
      </c>
      <c r="C112" s="14">
        <f>IF(OR(abs!$E113="", OR(abs!L113="", abs!$N113="")), "", abs!L113/abs!$N113)</f>
        <v>1.0670703219898712E-2</v>
      </c>
      <c r="D112" s="14">
        <f>IF(OR(abs!$E113="", OR(abs!M113="", abs!$N113="")), "", abs!M113/abs!$N113)</f>
        <v>0.98278858552447157</v>
      </c>
      <c r="E112" s="14">
        <f>IF(OR(abs!$E113="", abs!$N113=""), "", 1 - C112 - D112)</f>
        <v>6.5407112556297164E-3</v>
      </c>
      <c r="F112" s="14">
        <f>IF(OR(abs!$E113="", abs!$N113=""), "", abs!E113/abs!$N113)</f>
        <v>0.66896525947935936</v>
      </c>
      <c r="G112" s="3"/>
      <c r="H112" s="3"/>
      <c r="I112" s="3"/>
      <c r="J112" s="3"/>
      <c r="K112" s="3"/>
    </row>
    <row r="113" spans="1:11" x14ac:dyDescent="0.2">
      <c r="A113">
        <v>122</v>
      </c>
      <c r="B113" s="3">
        <f>abs!O114</f>
        <v>1</v>
      </c>
      <c r="C113" s="14">
        <f>IF(OR(abs!$E114="", OR(abs!L114="", abs!$N114="")), "", abs!L114/abs!$N114)</f>
        <v>0.12623181604880337</v>
      </c>
      <c r="D113" s="14">
        <f>IF(OR(abs!$E114="", OR(abs!M114="", abs!$N114="")), "", abs!M114/abs!$N114)</f>
        <v>0.85452839042702955</v>
      </c>
      <c r="E113" s="14">
        <f>IF(OR(abs!$E114="", abs!$N114=""), "", 1 - C113 - D113)</f>
        <v>1.9239793524167048E-2</v>
      </c>
      <c r="F113" s="14">
        <f>IF(OR(abs!$E114="", abs!$N114=""), "", abs!E114/abs!$N114)</f>
        <v>16.941342092914123</v>
      </c>
      <c r="G113" s="3"/>
      <c r="H113" s="3"/>
      <c r="I113" s="3"/>
      <c r="J113" s="3"/>
      <c r="K113" s="3"/>
    </row>
    <row r="114" spans="1:11" x14ac:dyDescent="0.2">
      <c r="A114">
        <v>123</v>
      </c>
      <c r="B114" s="3">
        <f>abs!O115</f>
        <v>35</v>
      </c>
      <c r="C114" s="14">
        <f>IF(OR(abs!$E115="", OR(abs!L115="", abs!$N115="")), "", abs!L115/abs!$N115)</f>
        <v>1.0805267109865757E-2</v>
      </c>
      <c r="D114" s="14">
        <f>IF(OR(abs!$E115="", OR(abs!M115="", abs!$N115="")), "", abs!M115/abs!$N115)</f>
        <v>0.98589821072102268</v>
      </c>
      <c r="E114" s="14">
        <f>IF(OR(abs!$E115="", abs!$N115=""), "", 1 - C114 - D114)</f>
        <v>3.296522169111582E-3</v>
      </c>
      <c r="F114" s="14">
        <f>IF(OR(abs!$E115="", abs!$N115=""), "", abs!E115/abs!$N115)</f>
        <v>0.65360877607457468</v>
      </c>
      <c r="G114" s="3"/>
      <c r="H114" s="3"/>
      <c r="I114" s="3"/>
      <c r="J114" s="3"/>
      <c r="K114" s="3"/>
    </row>
    <row r="115" spans="1:11" x14ac:dyDescent="0.2">
      <c r="A115">
        <v>124</v>
      </c>
      <c r="B115" s="3">
        <f>abs!O116</f>
        <v>43</v>
      </c>
      <c r="C115" s="14">
        <f>IF(OR(abs!$E116="", OR(abs!L116="", abs!$N116="")), "", abs!L116/abs!$N116)</f>
        <v>8.9534967816590726E-3</v>
      </c>
      <c r="D115" s="14">
        <f>IF(OR(abs!$E116="", OR(abs!M116="", abs!$N116="")), "", abs!M116/abs!$N116)</f>
        <v>0.98615751789976136</v>
      </c>
      <c r="E115" s="14">
        <f>IF(OR(abs!$E116="", abs!$N116=""), "", 1 - C115 - D115)</f>
        <v>4.8889853185796195E-3</v>
      </c>
      <c r="F115" s="14">
        <f>IF(OR(abs!$E116="", abs!$N116=""), "", abs!E116/abs!$N116)</f>
        <v>0.52364214941780574</v>
      </c>
      <c r="G115" s="3"/>
      <c r="H115" s="3"/>
      <c r="I115" s="3"/>
      <c r="J115" s="3"/>
      <c r="K115" s="3"/>
    </row>
    <row r="116" spans="1:11" x14ac:dyDescent="0.2">
      <c r="A116">
        <v>125</v>
      </c>
      <c r="B116" s="3">
        <f>abs!O117</f>
        <v>38</v>
      </c>
      <c r="C116" s="14">
        <f>IF(OR(abs!$E117="", OR(abs!L117="", abs!$N117="")), "", abs!L117/abs!$N117)</f>
        <v>9.7756773379082638E-3</v>
      </c>
      <c r="D116" s="14">
        <f>IF(OR(abs!$E117="", OR(abs!M117="", abs!$N117="")), "", abs!M117/abs!$N117)</f>
        <v>0.98413880167028134</v>
      </c>
      <c r="E116" s="14">
        <f>IF(OR(abs!$E117="", abs!$N117=""), "", 1 - C116 - D116)</f>
        <v>6.085520991810367E-3</v>
      </c>
      <c r="F116" s="14">
        <f>IF(OR(abs!$E117="", abs!$N117=""), "", abs!E117/abs!$N117)</f>
        <v>0.58005049687631505</v>
      </c>
      <c r="G116" s="3"/>
      <c r="H116" s="3"/>
      <c r="I116" s="3"/>
      <c r="J116" s="3"/>
      <c r="K116" s="3"/>
    </row>
    <row r="117" spans="1:11" x14ac:dyDescent="0.2">
      <c r="A117">
        <v>126</v>
      </c>
      <c r="B117" s="3">
        <f>abs!O118</f>
        <v>38</v>
      </c>
      <c r="C117" s="14">
        <f>IF(OR(abs!$E118="", OR(abs!L118="", abs!$N118="")), "", abs!L118/abs!$N118)</f>
        <v>9.212252141038501E-3</v>
      </c>
      <c r="D117" s="14">
        <f>IF(OR(abs!$E118="", OR(abs!M118="", abs!$N118="")), "", abs!M118/abs!$N118)</f>
        <v>0.98564925545868376</v>
      </c>
      <c r="E117" s="14">
        <f>IF(OR(abs!$E118="", abs!$N118=""), "", 1 - C117 - D117)</f>
        <v>5.1384924002777499E-3</v>
      </c>
      <c r="F117" s="14">
        <f>IF(OR(abs!$E118="", abs!$N118=""), "", abs!E118/abs!$N118)</f>
        <v>0.55153151762981256</v>
      </c>
      <c r="G117" s="3"/>
      <c r="H117" s="3"/>
      <c r="I117" s="3"/>
      <c r="J117" s="3"/>
      <c r="K117" s="3"/>
    </row>
    <row r="118" spans="1:11" x14ac:dyDescent="0.2">
      <c r="A118">
        <v>127</v>
      </c>
      <c r="B118" s="3">
        <f>abs!O119</f>
        <v>38</v>
      </c>
      <c r="C118" s="14">
        <f>IF(OR(abs!$E119="", OR(abs!L119="", abs!$N119="")), "", abs!L119/abs!$N119)</f>
        <v>9.4360853909465029E-3</v>
      </c>
      <c r="D118" s="14">
        <f>IF(OR(abs!$E119="", OR(abs!M119="", abs!$N119="")), "", abs!M119/abs!$N119)</f>
        <v>0.98763824588477367</v>
      </c>
      <c r="E118" s="14">
        <f>IF(OR(abs!$E119="", abs!$N119=""), "", 1 - C118 - D118)</f>
        <v>2.9256687242797952E-3</v>
      </c>
      <c r="F118" s="14">
        <f>IF(OR(abs!$E119="", abs!$N119=""), "", abs!E119/abs!$N119)</f>
        <v>0.58471579218106995</v>
      </c>
      <c r="G118" s="3"/>
      <c r="H118" s="3"/>
      <c r="I118" s="3"/>
      <c r="J118" s="3"/>
      <c r="K118" s="3"/>
    </row>
    <row r="119" spans="1:11" x14ac:dyDescent="0.2">
      <c r="A119">
        <v>128</v>
      </c>
      <c r="B119" s="3">
        <f>abs!O120</f>
        <v>14</v>
      </c>
      <c r="C119" s="14">
        <f>IF(OR(abs!$E120="", OR(abs!L120="", abs!$N120="")), "", abs!L120/abs!$N120)</f>
        <v>2.3385154368294286E-2</v>
      </c>
      <c r="D119" s="14">
        <f>IF(OR(abs!$E120="", OR(abs!M120="", abs!$N120="")), "", abs!M120/abs!$N120)</f>
        <v>0.96286402452375741</v>
      </c>
      <c r="E119" s="14">
        <f>IF(OR(abs!$E120="", abs!$N120=""), "", 1 - C119 - D119)</f>
        <v>1.3750821107948341E-2</v>
      </c>
      <c r="F119" s="14">
        <f>IF(OR(abs!$E120="", abs!$N120=""), "", abs!E120/abs!$N120)</f>
        <v>1.5583534048609591</v>
      </c>
      <c r="G119" s="3"/>
      <c r="H119" s="3"/>
      <c r="I119" s="3"/>
      <c r="J119" s="3"/>
      <c r="K119" s="3"/>
    </row>
    <row r="120" spans="1:11" x14ac:dyDescent="0.2">
      <c r="A120">
        <v>129</v>
      </c>
      <c r="B120" s="3">
        <f>abs!O121</f>
        <v>1</v>
      </c>
      <c r="C120" s="14">
        <f>IF(OR(abs!$E121="", OR(abs!L121="", abs!$N121="")), "", abs!L121/abs!$N121)</f>
        <v>0.12494150678521292</v>
      </c>
      <c r="D120" s="14">
        <f>IF(OR(abs!$E121="", OR(abs!M121="", abs!$N121="")), "", abs!M121/abs!$N121)</f>
        <v>0.85680861020121668</v>
      </c>
      <c r="E120" s="14">
        <f>IF(OR(abs!$E121="", abs!$N121=""), "", 1 - C120 - D120)</f>
        <v>1.8249883013570445E-2</v>
      </c>
      <c r="F120" s="14">
        <f>IF(OR(abs!$E121="", abs!$N121=""), "", abs!E121/abs!$N121)</f>
        <v>16.876462330369677</v>
      </c>
      <c r="G120" s="3"/>
      <c r="H120" s="3"/>
      <c r="I120" s="3"/>
      <c r="J120" s="3"/>
      <c r="K120" s="3"/>
    </row>
    <row r="121" spans="1:11" x14ac:dyDescent="0.2">
      <c r="A121">
        <v>130</v>
      </c>
      <c r="B121" s="3">
        <f>abs!O122</f>
        <v>42</v>
      </c>
      <c r="C121" s="14">
        <f>IF(OR(abs!$E122="", OR(abs!L122="", abs!$N122="")), "", abs!L122/abs!$N122)</f>
        <v>8.5243523026912391E-3</v>
      </c>
      <c r="D121" s="14">
        <f>IF(OR(abs!$E122="", OR(abs!M122="", abs!$N122="")), "", abs!M122/abs!$N122)</f>
        <v>0.98617408652705885</v>
      </c>
      <c r="E121" s="14">
        <f>IF(OR(abs!$E122="", abs!$N122=""), "", 1 - C121 - D121)</f>
        <v>5.3015611702499355E-3</v>
      </c>
      <c r="F121" s="14">
        <f>IF(OR(abs!$E122="", abs!$N122=""), "", abs!E122/abs!$N122)</f>
        <v>0.49704926266445304</v>
      </c>
      <c r="G121" s="3"/>
      <c r="H121" s="3"/>
      <c r="I121" s="3"/>
      <c r="J121" s="3"/>
      <c r="K121" s="3"/>
    </row>
    <row r="122" spans="1:11" x14ac:dyDescent="0.2">
      <c r="A122">
        <v>131</v>
      </c>
      <c r="B122" s="3">
        <f>abs!O123</f>
        <v>1</v>
      </c>
      <c r="C122" s="14">
        <f>IF(OR(abs!$E123="", OR(abs!L123="", abs!$N123="")), "", abs!L123/abs!$N123)</f>
        <v>0.1232427366447985</v>
      </c>
      <c r="D122" s="14">
        <f>IF(OR(abs!$E123="", OR(abs!M123="", abs!$N123="")), "", abs!M123/abs!$N123)</f>
        <v>0.85520149953139646</v>
      </c>
      <c r="E122" s="14">
        <f>IF(OR(abs!$E123="", abs!$N123=""), "", 1 - C122 - D122)</f>
        <v>2.1555763823805085E-2</v>
      </c>
      <c r="F122" s="14">
        <f>IF(OR(abs!$E123="", abs!$N123=""), "", abs!E123/abs!$N123)</f>
        <v>17.162136832239923</v>
      </c>
      <c r="G122" s="3"/>
      <c r="H122" s="3"/>
      <c r="I122" s="3"/>
      <c r="J122" s="3"/>
      <c r="K122" s="3"/>
    </row>
    <row r="123" spans="1:11" x14ac:dyDescent="0.2">
      <c r="A123">
        <v>132</v>
      </c>
      <c r="B123" s="3">
        <f>abs!O124</f>
        <v>0</v>
      </c>
      <c r="C123" s="14" t="str">
        <f>IF(OR(abs!$E124="", OR(abs!L124="", abs!$N124="")), "", abs!L124/abs!$N124)</f>
        <v/>
      </c>
      <c r="D123" s="14" t="str">
        <f>IF(OR(abs!$E124="", OR(abs!M124="", abs!$N124="")), "", abs!M124/abs!$N124)</f>
        <v/>
      </c>
      <c r="E123" s="14" t="str">
        <f>IF(OR(abs!$E124="", abs!$N124=""), "", 1 - C123 - D123)</f>
        <v/>
      </c>
      <c r="F123" s="14" t="str">
        <f>IF(OR(abs!$E124="", abs!$N124=""), "", abs!E124/abs!$N124)</f>
        <v/>
      </c>
      <c r="G123" s="3"/>
      <c r="H123" s="3"/>
      <c r="I123" s="3"/>
      <c r="J123" s="3"/>
      <c r="K123" s="3"/>
    </row>
    <row r="124" spans="1:11" x14ac:dyDescent="0.2">
      <c r="A124">
        <v>133</v>
      </c>
      <c r="B124" s="3">
        <f>abs!O125</f>
        <v>0</v>
      </c>
      <c r="C124" s="14" t="str">
        <f>IF(OR(abs!$E125="", OR(abs!L125="", abs!$N125="")), "", abs!L125/abs!$N125)</f>
        <v/>
      </c>
      <c r="D124" s="14" t="str">
        <f>IF(OR(abs!$E125="", OR(abs!M125="", abs!$N125="")), "", abs!M125/abs!$N125)</f>
        <v/>
      </c>
      <c r="E124" s="14" t="str">
        <f>IF(OR(abs!$E125="", abs!$N125=""), "", 1 - C124 - D124)</f>
        <v/>
      </c>
      <c r="F124" s="14" t="str">
        <f>IF(OR(abs!$E125="", abs!$N125=""), "", abs!E125/abs!$N125)</f>
        <v/>
      </c>
      <c r="G124" s="3"/>
      <c r="H124" s="3"/>
      <c r="I124" s="3"/>
      <c r="J124" s="3"/>
      <c r="K124" s="3"/>
    </row>
    <row r="125" spans="1:11" x14ac:dyDescent="0.2">
      <c r="A125">
        <v>134</v>
      </c>
      <c r="B125" s="3">
        <f>abs!O126</f>
        <v>1</v>
      </c>
      <c r="C125" s="14">
        <f>IF(OR(abs!$E126="", OR(abs!L126="", abs!$N126="")), "", abs!L126/abs!$N126)</f>
        <v>0.13032945736434109</v>
      </c>
      <c r="D125" s="14">
        <f>IF(OR(abs!$E126="", OR(abs!M126="", abs!$N126="")), "", abs!M126/abs!$N126)</f>
        <v>0.85029069767441856</v>
      </c>
      <c r="E125" s="14">
        <f>IF(OR(abs!$E126="", abs!$N126=""), "", 1 - C125 - D125)</f>
        <v>1.9379844961240345E-2</v>
      </c>
      <c r="F125" s="14">
        <f>IF(OR(abs!$E126="", abs!$N126=""), "", abs!E126/abs!$N126)</f>
        <v>17.322189922480622</v>
      </c>
      <c r="G125" s="3"/>
      <c r="H125" s="3"/>
      <c r="I125" s="3"/>
      <c r="J125" s="3"/>
      <c r="K125" s="3"/>
    </row>
    <row r="126" spans="1:11" x14ac:dyDescent="0.2">
      <c r="A126">
        <v>135</v>
      </c>
      <c r="B126" s="3">
        <f>abs!O127</f>
        <v>0</v>
      </c>
      <c r="C126" s="14" t="str">
        <f>IF(OR(abs!$E127="", OR(abs!L127="", abs!$N127="")), "", abs!L127/abs!$N127)</f>
        <v/>
      </c>
      <c r="D126" s="14" t="str">
        <f>IF(OR(abs!$E127="", OR(abs!M127="", abs!$N127="")), "", abs!M127/abs!$N127)</f>
        <v/>
      </c>
      <c r="E126" s="14" t="str">
        <f>IF(OR(abs!$E127="", abs!$N127=""), "", 1 - C126 - D126)</f>
        <v/>
      </c>
      <c r="F126" s="14" t="str">
        <f>IF(OR(abs!$E127="", abs!$N127=""), "", abs!E127/abs!$N127)</f>
        <v/>
      </c>
      <c r="G126" s="3"/>
      <c r="H126" s="3"/>
      <c r="I126" s="3"/>
      <c r="J126" s="3"/>
      <c r="K126" s="3"/>
    </row>
    <row r="127" spans="1:11" x14ac:dyDescent="0.2">
      <c r="A127">
        <v>136</v>
      </c>
      <c r="B127" s="3">
        <f>abs!O128</f>
        <v>0</v>
      </c>
      <c r="C127" s="14" t="str">
        <f>IF(OR(abs!$E128="", OR(abs!L128="", abs!$N128="")), "", abs!L128/abs!$N128)</f>
        <v/>
      </c>
      <c r="D127" s="14" t="str">
        <f>IF(OR(abs!$E128="", OR(abs!M128="", abs!$N128="")), "", abs!M128/abs!$N128)</f>
        <v/>
      </c>
      <c r="E127" s="14" t="str">
        <f>IF(OR(abs!$E128="", abs!$N128=""), "", 1 - C127 - D127)</f>
        <v/>
      </c>
      <c r="F127" s="14" t="str">
        <f>IF(OR(abs!$E128="", abs!$N128=""), "", abs!E128/abs!$N128)</f>
        <v/>
      </c>
      <c r="G127" s="3"/>
      <c r="H127" s="3"/>
      <c r="I127" s="3"/>
      <c r="J127" s="3"/>
      <c r="K127" s="3"/>
    </row>
    <row r="128" spans="1:11" x14ac:dyDescent="0.2">
      <c r="A128">
        <v>137</v>
      </c>
      <c r="B128" s="3">
        <f>abs!O129</f>
        <v>0</v>
      </c>
      <c r="C128" s="14" t="str">
        <f>IF(OR(abs!$E129="", OR(abs!L129="", abs!$N129="")), "", abs!L129/abs!$N129)</f>
        <v/>
      </c>
      <c r="D128" s="14" t="str">
        <f>IF(OR(abs!$E129="", OR(abs!M129="", abs!$N129="")), "", abs!M129/abs!$N129)</f>
        <v/>
      </c>
      <c r="E128" s="14" t="str">
        <f>IF(OR(abs!$E129="", abs!$N129=""), "", 1 - C128 - D128)</f>
        <v/>
      </c>
      <c r="F128" s="14" t="str">
        <f>IF(OR(abs!$E129="", abs!$N129=""), "", abs!E129/abs!$N129)</f>
        <v/>
      </c>
      <c r="G128" s="3"/>
      <c r="H128" s="3"/>
      <c r="I128" s="3"/>
      <c r="J128" s="3"/>
      <c r="K128" s="3"/>
    </row>
    <row r="129" spans="1:11" x14ac:dyDescent="0.2">
      <c r="A129">
        <v>138</v>
      </c>
      <c r="B129" s="3">
        <f>abs!O130</f>
        <v>8</v>
      </c>
      <c r="C129" s="14">
        <f>IF(OR(abs!$E130="", OR(abs!L130="", abs!$N130="")), "", abs!L130/abs!$N130)</f>
        <v>2.2744996100857812E-2</v>
      </c>
      <c r="D129" s="14">
        <f>IF(OR(abs!$E130="", OR(abs!M130="", abs!$N130="")), "", abs!M130/abs!$N130)</f>
        <v>0.82501516333073388</v>
      </c>
      <c r="E129" s="14">
        <f>IF(OR(abs!$E130="", abs!$N130=""), "", 1 - C129 - D129)</f>
        <v>0.15223984056840834</v>
      </c>
      <c r="F129" s="14">
        <f>IF(OR(abs!$E130="", abs!$N130=""), "", abs!E130/abs!$N130)</f>
        <v>1.5624729226236895</v>
      </c>
      <c r="G129" s="3"/>
      <c r="H129" s="3"/>
      <c r="I129" s="3"/>
      <c r="J129" s="3"/>
      <c r="K129" s="3"/>
    </row>
    <row r="130" spans="1:11" x14ac:dyDescent="0.2">
      <c r="A130">
        <v>139</v>
      </c>
      <c r="B130" s="3">
        <f>abs!O131</f>
        <v>14</v>
      </c>
      <c r="C130" s="14">
        <f>IF(OR(abs!$E131="", OR(abs!L131="", abs!$N131="")), "", abs!L131/abs!$N131)</f>
        <v>2.1121105043366527E-2</v>
      </c>
      <c r="D130" s="14">
        <f>IF(OR(abs!$E131="", OR(abs!M131="", abs!$N131="")), "", abs!M131/abs!$N131)</f>
        <v>0.9630179890780598</v>
      </c>
      <c r="E130" s="14">
        <f>IF(OR(abs!$E131="", abs!$N131=""), "", 1 - C130 - D130)</f>
        <v>1.5860905878573694E-2</v>
      </c>
      <c r="F130" s="14">
        <f>IF(OR(abs!$E131="", abs!$N131=""), "", abs!E131/abs!$N131)</f>
        <v>1.4558303886925794</v>
      </c>
      <c r="G130" s="3"/>
      <c r="H130" s="3"/>
      <c r="I130" s="3"/>
      <c r="J130" s="3"/>
      <c r="K130" s="3"/>
    </row>
    <row r="131" spans="1:11" x14ac:dyDescent="0.2">
      <c r="A131">
        <v>140</v>
      </c>
      <c r="B131" s="3">
        <f>abs!O132</f>
        <v>16</v>
      </c>
      <c r="C131" s="14">
        <f>IF(OR(abs!$E132="", OR(abs!L132="", abs!$N132="")), "", abs!L132/abs!$N132)</f>
        <v>2.1002353106451727E-2</v>
      </c>
      <c r="D131" s="14">
        <f>IF(OR(abs!$E132="", OR(abs!M132="", abs!$N132="")), "", abs!M132/abs!$N132)</f>
        <v>0.96789941347943664</v>
      </c>
      <c r="E131" s="14">
        <f>IF(OR(abs!$E132="", abs!$N132=""), "", 1 - C131 - D131)</f>
        <v>1.1098233414111647E-2</v>
      </c>
      <c r="F131" s="14">
        <f>IF(OR(abs!$E132="", abs!$N132=""), "", abs!E132/abs!$N132)</f>
        <v>1.2562778772872545</v>
      </c>
      <c r="G131" s="3"/>
      <c r="H131" s="3"/>
      <c r="I131" s="3"/>
      <c r="J131" s="3"/>
      <c r="K131" s="3"/>
    </row>
    <row r="132" spans="1:11" x14ac:dyDescent="0.2">
      <c r="A132">
        <v>141</v>
      </c>
      <c r="B132" s="3">
        <f>abs!O133</f>
        <v>17</v>
      </c>
      <c r="C132" s="14">
        <f>IF(OR(abs!$E133="", OR(abs!L133="", abs!$N133="")), "", abs!L133/abs!$N133)</f>
        <v>1.9402239817390685E-2</v>
      </c>
      <c r="D132" s="14">
        <f>IF(OR(abs!$E133="", OR(abs!M133="", abs!$N133="")), "", abs!M133/abs!$N133)</f>
        <v>0.96996932734146513</v>
      </c>
      <c r="E132" s="14">
        <f>IF(OR(abs!$E133="", abs!$N133=""), "", 1 - C132 - D132)</f>
        <v>1.0628432841144231E-2</v>
      </c>
      <c r="F132" s="14">
        <f>IF(OR(abs!$E133="", abs!$N133=""), "", abs!E133/abs!$N133)</f>
        <v>1.2670661245452599</v>
      </c>
      <c r="G132" s="3"/>
      <c r="H132" s="3"/>
      <c r="I132" s="3"/>
      <c r="J132" s="3"/>
      <c r="K132" s="3"/>
    </row>
    <row r="133" spans="1:11" x14ac:dyDescent="0.2">
      <c r="A133">
        <v>142</v>
      </c>
      <c r="B133" s="3">
        <f>abs!O134</f>
        <v>0</v>
      </c>
      <c r="C133" s="14" t="str">
        <f>IF(OR(abs!$E134="", OR(abs!L134="", abs!$N134="")), "", abs!L134/abs!$N134)</f>
        <v/>
      </c>
      <c r="D133" s="14" t="str">
        <f>IF(OR(abs!$E134="", OR(abs!M134="", abs!$N134="")), "", abs!M134/abs!$N134)</f>
        <v/>
      </c>
      <c r="E133" s="14" t="str">
        <f>IF(OR(abs!$E134="", abs!$N134=""), "", 1 - C133 - D133)</f>
        <v/>
      </c>
      <c r="F133" s="14" t="str">
        <f>IF(OR(abs!$E134="", abs!$N134=""), "", abs!E134/abs!$N134)</f>
        <v/>
      </c>
      <c r="G133" s="3"/>
      <c r="H133" s="3"/>
      <c r="I133" s="3"/>
      <c r="J133" s="3"/>
      <c r="K133" s="3"/>
    </row>
    <row r="134" spans="1:11" x14ac:dyDescent="0.2">
      <c r="A134">
        <v>143</v>
      </c>
      <c r="B134" s="3">
        <f>abs!O135</f>
        <v>42</v>
      </c>
      <c r="C134" s="14">
        <f>IF(OR(abs!$E135="", OR(abs!L135="", abs!$N135="")), "", abs!L135/abs!$N135)</f>
        <v>9.881394581725874E-3</v>
      </c>
      <c r="D134" s="14">
        <f>IF(OR(abs!$E135="", OR(abs!M135="", abs!$N135="")), "", abs!M135/abs!$N135)</f>
        <v>0.98605991939994553</v>
      </c>
      <c r="E134" s="14">
        <f>IF(OR(abs!$E135="", abs!$N135=""), "", 1 - C134 - D134)</f>
        <v>4.0586860183285944E-3</v>
      </c>
      <c r="F134" s="14">
        <f>IF(OR(abs!$E135="", abs!$N135=""), "", abs!E135/abs!$N135)</f>
        <v>0.52001376798083954</v>
      </c>
      <c r="G134" s="3"/>
      <c r="H134" s="3"/>
      <c r="I134" s="3"/>
      <c r="J134" s="3"/>
      <c r="K134" s="3"/>
    </row>
    <row r="135" spans="1:11" x14ac:dyDescent="0.2">
      <c r="A135">
        <v>144</v>
      </c>
      <c r="B135" s="3">
        <f>abs!O136</f>
        <v>0</v>
      </c>
      <c r="C135" s="14" t="str">
        <f>IF(OR(abs!$E136="", OR(abs!L136="", abs!$N136="")), "", abs!L136/abs!$N136)</f>
        <v/>
      </c>
      <c r="D135" s="14" t="str">
        <f>IF(OR(abs!$E136="", OR(abs!M136="", abs!$N136="")), "", abs!M136/abs!$N136)</f>
        <v/>
      </c>
      <c r="E135" s="14" t="str">
        <f>IF(OR(abs!$E136="", abs!$N136=""), "", 1 - C135 - D135)</f>
        <v/>
      </c>
      <c r="F135" s="14" t="str">
        <f>IF(OR(abs!$E136="", abs!$N136=""), "", abs!E136/abs!$N136)</f>
        <v/>
      </c>
      <c r="G135" s="3"/>
      <c r="H135" s="3"/>
      <c r="I135" s="3"/>
      <c r="J135" s="3"/>
      <c r="K135" s="3"/>
    </row>
    <row r="136" spans="1:11" x14ac:dyDescent="0.2">
      <c r="A136">
        <v>145</v>
      </c>
      <c r="B136" s="3">
        <f>abs!O137</f>
        <v>22</v>
      </c>
      <c r="C136" s="14">
        <f>IF(OR(abs!$E137="", OR(abs!L137="", abs!$N137="")), "", abs!L137/abs!$N137)</f>
        <v>1.3189217010873062E-2</v>
      </c>
      <c r="D136" s="14">
        <f>IF(OR(abs!$E137="", OR(abs!M137="", abs!$N137="")), "", abs!M137/abs!$N137)</f>
        <v>0.82073387805871878</v>
      </c>
      <c r="E136" s="14">
        <f>IF(OR(abs!$E137="", abs!$N137=""), "", 1 - C136 - D136)</f>
        <v>0.16607690493040816</v>
      </c>
      <c r="F136" s="14">
        <f>IF(OR(abs!$E137="", abs!$N137=""), "", abs!E137/abs!$N137)</f>
        <v>0.91818396276995007</v>
      </c>
      <c r="G136" s="3"/>
      <c r="H136" s="3"/>
      <c r="I136" s="3"/>
      <c r="J136" s="3"/>
      <c r="K136" s="3"/>
    </row>
    <row r="137" spans="1:11" x14ac:dyDescent="0.2">
      <c r="A137">
        <v>146</v>
      </c>
      <c r="B137" s="3">
        <f>abs!O138</f>
        <v>12</v>
      </c>
      <c r="C137" s="14">
        <f>IF(OR(abs!$E138="", OR(abs!L138="", abs!$N138="")), "", abs!L138/abs!$N138)</f>
        <v>3.3806168394924972E-2</v>
      </c>
      <c r="D137" s="14">
        <f>IF(OR(abs!$E138="", OR(abs!M138="", abs!$N138="")), "", abs!M138/abs!$N138)</f>
        <v>0.9476291578202406</v>
      </c>
      <c r="E137" s="14">
        <f>IF(OR(abs!$E138="", abs!$N138=""), "", 1 - C137 - D137)</f>
        <v>1.8564673784834396E-2</v>
      </c>
      <c r="F137" s="14">
        <f>IF(OR(abs!$E138="", abs!$N138=""), "", abs!E138/abs!$N138)</f>
        <v>0.41347938910940851</v>
      </c>
      <c r="G137" s="3"/>
      <c r="H137" s="3"/>
      <c r="I137" s="3"/>
      <c r="J137" s="3"/>
      <c r="K137" s="3"/>
    </row>
    <row r="138" spans="1:11" x14ac:dyDescent="0.2">
      <c r="A138">
        <v>147</v>
      </c>
      <c r="B138" s="3">
        <f>abs!O139</f>
        <v>12</v>
      </c>
      <c r="C138" s="14">
        <f>IF(OR(abs!$E139="", OR(abs!L139="", abs!$N139="")), "", abs!L139/abs!$N139)</f>
        <v>3.0932051740886549E-2</v>
      </c>
      <c r="D138" s="14">
        <f>IF(OR(abs!$E139="", OR(abs!M139="", abs!$N139="")), "", abs!M139/abs!$N139)</f>
        <v>0.96063193414796255</v>
      </c>
      <c r="E138" s="14">
        <f>IF(OR(abs!$E139="", abs!$N139=""), "", 1 - C138 - D138)</f>
        <v>8.4360141111509135E-3</v>
      </c>
      <c r="F138" s="14">
        <f>IF(OR(abs!$E139="", abs!$N139=""), "", abs!E139/abs!$N139)</f>
        <v>2.8265248734597885</v>
      </c>
      <c r="G138" s="3"/>
      <c r="H138" s="3"/>
      <c r="I138" s="3"/>
      <c r="J138" s="3"/>
      <c r="K138" s="3"/>
    </row>
    <row r="139" spans="1:11" x14ac:dyDescent="0.2">
      <c r="A139">
        <v>148</v>
      </c>
      <c r="B139" s="3">
        <f>abs!O140</f>
        <v>37</v>
      </c>
      <c r="C139" s="14">
        <f>IF(OR(abs!$E140="", OR(abs!L140="", abs!$N140="")), "", abs!L140/abs!$N140)</f>
        <v>9.5721732877943558E-3</v>
      </c>
      <c r="D139" s="14">
        <f>IF(OR(abs!$E140="", OR(abs!M140="", abs!$N140="")), "", abs!M140/abs!$N140)</f>
        <v>0.92787165198633825</v>
      </c>
      <c r="E139" s="14">
        <f>IF(OR(abs!$E140="", abs!$N140=""), "", 1 - C139 - D139)</f>
        <v>6.2556174725867386E-2</v>
      </c>
      <c r="F139" s="14">
        <f>IF(OR(abs!$E140="", abs!$N140=""), "", abs!E140/abs!$N140)</f>
        <v>0.56652585535382582</v>
      </c>
      <c r="G139" s="3"/>
      <c r="H139" s="3"/>
      <c r="I139" s="3"/>
      <c r="J139" s="3"/>
      <c r="K139" s="3"/>
    </row>
    <row r="140" spans="1:11" x14ac:dyDescent="0.2">
      <c r="A140">
        <v>149</v>
      </c>
      <c r="B140" s="3">
        <f>abs!O141</f>
        <v>62</v>
      </c>
      <c r="C140" s="14">
        <f>IF(OR(abs!$E141="", OR(abs!L141="", abs!$N141="")), "", abs!L141/abs!$N141)</f>
        <v>4.9084851137571571E-3</v>
      </c>
      <c r="D140" s="14">
        <f>IF(OR(abs!$E141="", OR(abs!M141="", abs!$N141="")), "", abs!M141/abs!$N141)</f>
        <v>0.76496440343370642</v>
      </c>
      <c r="E140" s="14">
        <f>IF(OR(abs!$E141="", abs!$N141=""), "", 1 - C140 - D140)</f>
        <v>0.23012711145253639</v>
      </c>
      <c r="F140" s="14">
        <f>IF(OR(abs!$E141="", abs!$N141=""), "", abs!E141/abs!$N141)</f>
        <v>0.32862732136955219</v>
      </c>
      <c r="G140" s="3"/>
      <c r="H140" s="3"/>
      <c r="I140" s="3"/>
      <c r="J140" s="3"/>
      <c r="K140" s="3"/>
    </row>
    <row r="141" spans="1:11" x14ac:dyDescent="0.2">
      <c r="A141">
        <v>151</v>
      </c>
      <c r="B141" s="3">
        <f>abs!O142</f>
        <v>16</v>
      </c>
      <c r="C141" s="14">
        <f>IF(OR(abs!$E142="", OR(abs!L142="", abs!$N142="")), "", abs!L142/abs!$N142)</f>
        <v>1.9911043157967892E-2</v>
      </c>
      <c r="D141" s="14">
        <f>IF(OR(abs!$E142="", OR(abs!M142="", abs!$N142="")), "", abs!M142/abs!$N142)</f>
        <v>0.9686566126902495</v>
      </c>
      <c r="E141" s="14">
        <f>IF(OR(abs!$E142="", abs!$N142=""), "", 1 - C141 - D141)</f>
        <v>1.1432344151782625E-2</v>
      </c>
      <c r="F141" s="14">
        <f>IF(OR(abs!$E142="", abs!$N142=""), "", abs!E142/abs!$N142)</f>
        <v>1.2454652859823476</v>
      </c>
      <c r="G141" s="3"/>
      <c r="H141" s="3"/>
      <c r="I141" s="3"/>
      <c r="J141" s="3"/>
      <c r="K141" s="3"/>
    </row>
    <row r="142" spans="1:11" x14ac:dyDescent="0.2">
      <c r="A142">
        <v>152</v>
      </c>
      <c r="B142" s="3">
        <f>abs!O143</f>
        <v>14</v>
      </c>
      <c r="C142" s="14">
        <f>IF(OR(abs!$E143="", OR(abs!L143="", abs!$N143="")), "", abs!L143/abs!$N143)</f>
        <v>2.3229461756373939E-2</v>
      </c>
      <c r="D142" s="14">
        <f>IF(OR(abs!$E143="", OR(abs!M143="", abs!$N143="")), "", abs!M143/abs!$N143)</f>
        <v>0.96556050182112507</v>
      </c>
      <c r="E142" s="14">
        <f>IF(OR(abs!$E143="", abs!$N143=""), "", 1 - C142 - D142)</f>
        <v>1.1210036422500957E-2</v>
      </c>
      <c r="F142" s="14">
        <f>IF(OR(abs!$E143="", abs!$N143=""), "", abs!E143/abs!$N143)</f>
        <v>1.5333872925940915</v>
      </c>
      <c r="G142" s="3"/>
      <c r="H142" s="3"/>
      <c r="I142" s="3"/>
      <c r="J142" s="3"/>
      <c r="K142" s="3"/>
    </row>
    <row r="143" spans="1:11" x14ac:dyDescent="0.2">
      <c r="A143">
        <v>153</v>
      </c>
      <c r="B143" s="3">
        <f>abs!O144</f>
        <v>17</v>
      </c>
      <c r="C143" s="14">
        <f>IF(OR(abs!$E144="", OR(abs!L144="", abs!$N144="")), "", abs!L144/abs!$N144)</f>
        <v>1.8862998498792506E-2</v>
      </c>
      <c r="D143" s="14">
        <f>IF(OR(abs!$E144="", OR(abs!M144="", abs!$N144="")), "", abs!M144/abs!$N144)</f>
        <v>0.97056327915932383</v>
      </c>
      <c r="E143" s="14">
        <f>IF(OR(abs!$E144="", abs!$N144=""), "", 1 - C143 - D143)</f>
        <v>1.0573722341883696E-2</v>
      </c>
      <c r="F143" s="14">
        <f>IF(OR(abs!$E144="", abs!$N144=""), "", abs!E144/abs!$N144)</f>
        <v>1.1866066183669473</v>
      </c>
      <c r="G143" s="3"/>
      <c r="H143" s="3"/>
      <c r="I143" s="3"/>
      <c r="J143" s="3"/>
      <c r="K143" s="3"/>
    </row>
    <row r="144" spans="1:11" x14ac:dyDescent="0.2">
      <c r="A144">
        <v>155</v>
      </c>
      <c r="B144" s="3">
        <f>abs!O145</f>
        <v>1</v>
      </c>
      <c r="C144" s="14">
        <f>IF(OR(abs!$E145="", OR(abs!L145="", abs!$N145="")), "", abs!L145/abs!$N145)</f>
        <v>0.11721944570649705</v>
      </c>
      <c r="D144" s="14">
        <f>IF(OR(abs!$E145="", OR(abs!M145="", abs!$N145="")), "", abs!M145/abs!$N145)</f>
        <v>0.86324398000908675</v>
      </c>
      <c r="E144" s="14">
        <f>IF(OR(abs!$E145="", abs!$N145=""), "", 1 - C144 - D144)</f>
        <v>1.9536574284416242E-2</v>
      </c>
      <c r="F144" s="14">
        <f>IF(OR(abs!$E145="", abs!$N145=""), "", abs!E145/abs!$N145)</f>
        <v>16.140845070422536</v>
      </c>
      <c r="G144" s="3"/>
      <c r="H144" s="3"/>
      <c r="I144" s="3"/>
      <c r="J144" s="3"/>
      <c r="K144" s="3"/>
    </row>
    <row r="145" spans="1:11" x14ac:dyDescent="0.2">
      <c r="A145">
        <v>157</v>
      </c>
      <c r="B145" s="3">
        <f>abs!O146</f>
        <v>1</v>
      </c>
      <c r="C145" s="14">
        <f>IF(OR(abs!$E146="", OR(abs!L146="", abs!$N146="")), "", abs!L146/abs!$N146)</f>
        <v>0.13759933082392303</v>
      </c>
      <c r="D145" s="14">
        <f>IF(OR(abs!$E146="", OR(abs!M146="", abs!$N146="")), "", abs!M146/abs!$N146)</f>
        <v>0.84274362191551655</v>
      </c>
      <c r="E145" s="14">
        <f>IF(OR(abs!$E146="", abs!$N146=""), "", 1 - C145 - D145)</f>
        <v>1.965704726056039E-2</v>
      </c>
      <c r="F145" s="14">
        <f>IF(OR(abs!$E146="", abs!$N146=""), "", abs!E146/abs!$N146)</f>
        <v>18.900460058552905</v>
      </c>
      <c r="G145" s="3"/>
      <c r="H145" s="3"/>
      <c r="I145" s="3"/>
      <c r="J145" s="3"/>
      <c r="K145" s="3"/>
    </row>
    <row r="146" spans="1:11" x14ac:dyDescent="0.2">
      <c r="A146">
        <v>160</v>
      </c>
      <c r="B146" s="3">
        <f>abs!O147</f>
        <v>12</v>
      </c>
      <c r="C146" s="14">
        <f>IF(OR(abs!$E147="", OR(abs!L147="", abs!$N147="")), "", abs!L147/abs!$N147)</f>
        <v>2.6149938858056627E-2</v>
      </c>
      <c r="D146" s="14">
        <f>IF(OR(abs!$E147="", OR(abs!M147="", abs!$N147="")), "", abs!M147/abs!$N147)</f>
        <v>0.95851754303452164</v>
      </c>
      <c r="E146" s="14">
        <f>IF(OR(abs!$E147="", abs!$N147=""), "", 1 - C146 - D146)</f>
        <v>1.5332518107421755E-2</v>
      </c>
      <c r="F146" s="14">
        <f>IF(OR(abs!$E147="", abs!$N147=""), "", abs!E147/abs!$N147)</f>
        <v>1.6780171197441445</v>
      </c>
      <c r="G146" s="3"/>
      <c r="H146" s="3"/>
      <c r="I146" s="3"/>
      <c r="J146" s="3"/>
      <c r="K146" s="3"/>
    </row>
    <row r="147" spans="1:11" x14ac:dyDescent="0.2">
      <c r="A147">
        <v>161</v>
      </c>
      <c r="B147" s="3">
        <f>abs!O148</f>
        <v>0</v>
      </c>
      <c r="C147" s="14" t="str">
        <f>IF(OR(abs!$E148="", OR(abs!L148="", abs!$N148="")), "", abs!L148/abs!$N148)</f>
        <v/>
      </c>
      <c r="D147" s="14" t="str">
        <f>IF(OR(abs!$E148="", OR(abs!M148="", abs!$N148="")), "", abs!M148/abs!$N148)</f>
        <v/>
      </c>
      <c r="E147" s="14" t="str">
        <f>IF(OR(abs!$E148="", abs!$N148=""), "", 1 - C147 - D147)</f>
        <v/>
      </c>
      <c r="F147" s="14" t="str">
        <f>IF(OR(abs!$E148="", abs!$N148=""), "", abs!E148/abs!$N148)</f>
        <v/>
      </c>
      <c r="G147" s="3"/>
      <c r="H147" s="3"/>
      <c r="I147" s="3"/>
      <c r="J147" s="3"/>
      <c r="K147" s="3"/>
    </row>
    <row r="148" spans="1:11" x14ac:dyDescent="0.2">
      <c r="A148">
        <v>162</v>
      </c>
      <c r="B148" s="3">
        <f>abs!O149</f>
        <v>29</v>
      </c>
      <c r="C148" s="14">
        <f>IF(OR(abs!$E149="", OR(abs!L149="", abs!$N149="")), "", abs!L149/abs!$N149)</f>
        <v>1.67303006465724E-2</v>
      </c>
      <c r="D148" s="14">
        <f>IF(OR(abs!$E149="", OR(abs!M149="", abs!$N149="")), "", abs!M149/abs!$N149)</f>
        <v>0.97459757103662636</v>
      </c>
      <c r="E148" s="14">
        <f>IF(OR(abs!$E149="", abs!$N149=""), "", 1 - C148 - D148)</f>
        <v>8.6721283168011976E-3</v>
      </c>
      <c r="F148" s="14">
        <f>IF(OR(abs!$E149="", abs!$N149=""), "", abs!E149/abs!$N149)</f>
        <v>1.2355480516490474</v>
      </c>
      <c r="G148" s="3"/>
      <c r="H148" s="3"/>
      <c r="I148" s="3"/>
      <c r="J148" s="3"/>
      <c r="K148" s="3"/>
    </row>
    <row r="149" spans="1:11" x14ac:dyDescent="0.2">
      <c r="A149">
        <v>163</v>
      </c>
      <c r="B149" s="3">
        <f>abs!O150</f>
        <v>14</v>
      </c>
      <c r="C149" s="14">
        <f>IF(OR(abs!$E150="", OR(abs!L150="", abs!$N150="")), "", abs!L150/abs!$N150)</f>
        <v>2.1243911577369802E-2</v>
      </c>
      <c r="D149" s="14">
        <f>IF(OR(abs!$E150="", OR(abs!M150="", abs!$N150="")), "", abs!M150/abs!$N150)</f>
        <v>0.96534282502810043</v>
      </c>
      <c r="E149" s="14">
        <f>IF(OR(abs!$E150="", abs!$N150=""), "", 1 - C149 - D149)</f>
        <v>1.3413263394529751E-2</v>
      </c>
      <c r="F149" s="14">
        <f>IF(OR(abs!$E150="", abs!$N150=""), "", abs!E150/abs!$N150)</f>
        <v>1.3335331584863244</v>
      </c>
      <c r="G149" s="3"/>
      <c r="H149" s="3"/>
      <c r="I149" s="3"/>
      <c r="J149" s="3"/>
      <c r="K149" s="3"/>
    </row>
    <row r="150" spans="1:11" x14ac:dyDescent="0.2">
      <c r="A150">
        <v>164</v>
      </c>
      <c r="B150" s="3">
        <f>abs!O151</f>
        <v>0</v>
      </c>
      <c r="C150" s="14" t="str">
        <f>IF(OR(abs!$E151="", OR(abs!L151="", abs!$N151="")), "", abs!L151/abs!$N151)</f>
        <v/>
      </c>
      <c r="D150" s="14" t="str">
        <f>IF(OR(abs!$E151="", OR(abs!M151="", abs!$N151="")), "", abs!M151/abs!$N151)</f>
        <v/>
      </c>
      <c r="E150" s="14" t="str">
        <f>IF(OR(abs!$E151="", abs!$N151=""), "", 1 - C150 - D150)</f>
        <v/>
      </c>
      <c r="F150" s="14" t="str">
        <f>IF(OR(abs!$E151="", abs!$N151=""), "", abs!E151/abs!$N151)</f>
        <v/>
      </c>
      <c r="G150" s="3"/>
      <c r="H150" s="3"/>
      <c r="I150" s="3"/>
      <c r="J150" s="3"/>
      <c r="K150" s="3"/>
    </row>
    <row r="151" spans="1:11" x14ac:dyDescent="0.2">
      <c r="A151">
        <v>165</v>
      </c>
      <c r="B151" s="3">
        <f>abs!O152</f>
        <v>0</v>
      </c>
      <c r="C151" s="14" t="str">
        <f>IF(OR(abs!$E152="", OR(abs!L152="", abs!$N152="")), "", abs!L152/abs!$N152)</f>
        <v/>
      </c>
      <c r="D151" s="14" t="str">
        <f>IF(OR(abs!$E152="", OR(abs!M152="", abs!$N152="")), "", abs!M152/abs!$N152)</f>
        <v/>
      </c>
      <c r="E151" s="14" t="str">
        <f>IF(OR(abs!$E152="", abs!$N152=""), "", 1 - C151 - D151)</f>
        <v/>
      </c>
      <c r="F151" s="14" t="str">
        <f>IF(OR(abs!$E152="", abs!$N152=""), "", abs!E152/abs!$N152)</f>
        <v/>
      </c>
      <c r="G151" s="3"/>
      <c r="H151" s="3"/>
      <c r="I151" s="3"/>
      <c r="J151" s="3"/>
      <c r="K151" s="3"/>
    </row>
    <row r="152" spans="1:11" x14ac:dyDescent="0.2">
      <c r="A152">
        <v>166</v>
      </c>
      <c r="B152" s="3">
        <f>abs!O153</f>
        <v>18</v>
      </c>
      <c r="C152" s="14">
        <f>IF(OR(abs!$E153="", OR(abs!L153="", abs!$N153="")), "", abs!L153/abs!$N153)</f>
        <v>2.4781179598921593E-2</v>
      </c>
      <c r="D152" s="14">
        <f>IF(OR(abs!$E153="", OR(abs!M153="", abs!$N153="")), "", abs!M153/abs!$N153)</f>
        <v>0.96310521845108399</v>
      </c>
      <c r="E152" s="14">
        <f>IF(OR(abs!$E153="", abs!$N153=""), "", 1 - C152 - D152)</f>
        <v>1.2113601949994446E-2</v>
      </c>
      <c r="F152" s="14">
        <f>IF(OR(abs!$E153="", abs!$N153=""), "", abs!E153/abs!$N153)</f>
        <v>0.67193559109207079</v>
      </c>
      <c r="G152" s="3"/>
      <c r="H152" s="3"/>
      <c r="I152" s="3"/>
      <c r="J152" s="3"/>
      <c r="K152" s="3"/>
    </row>
    <row r="153" spans="1:11" x14ac:dyDescent="0.2">
      <c r="A153">
        <v>167</v>
      </c>
      <c r="B153" s="3">
        <f>abs!O154</f>
        <v>1</v>
      </c>
      <c r="C153" s="14">
        <f>IF(OR(abs!$E154="", OR(abs!L154="", abs!$N154="")), "", abs!L154/abs!$N154)</f>
        <v>0.12563745943439963</v>
      </c>
      <c r="D153" s="14">
        <f>IF(OR(abs!$E154="", OR(abs!M154="", abs!$N154="")), "", abs!M154/abs!$N154)</f>
        <v>0.85489105238757535</v>
      </c>
      <c r="E153" s="14">
        <f>IF(OR(abs!$E154="", abs!$N154=""), "", 1 - C153 - D153)</f>
        <v>1.947148817802502E-2</v>
      </c>
      <c r="F153" s="14">
        <f>IF(OR(abs!$E154="", abs!$N154=""), "", abs!E154/abs!$N154)</f>
        <v>16.638850254983772</v>
      </c>
      <c r="G153" s="3"/>
      <c r="H153" s="3"/>
      <c r="I153" s="3"/>
      <c r="J153" s="3"/>
      <c r="K153" s="3"/>
    </row>
    <row r="154" spans="1:11" x14ac:dyDescent="0.2">
      <c r="A154">
        <v>168</v>
      </c>
      <c r="B154" s="3">
        <f>abs!O155</f>
        <v>11</v>
      </c>
      <c r="C154" s="14">
        <f>IF(OR(abs!$E155="", OR(abs!L155="", abs!$N155="")), "", abs!L155/abs!$N155)</f>
        <v>2.7641436321363989E-2</v>
      </c>
      <c r="D154" s="14">
        <f>IF(OR(abs!$E155="", OR(abs!M155="", abs!$N155="")), "", abs!M155/abs!$N155)</f>
        <v>0.95773701885817619</v>
      </c>
      <c r="E154" s="14">
        <f>IF(OR(abs!$E155="", abs!$N155=""), "", 1 - C154 - D154)</f>
        <v>1.4621544820459853E-2</v>
      </c>
      <c r="F154" s="14">
        <f>IF(OR(abs!$E155="", abs!$N155=""), "", abs!E155/abs!$N155)</f>
        <v>1.8382846809609921</v>
      </c>
      <c r="G154" s="3"/>
      <c r="H154" s="3"/>
      <c r="I154" s="3"/>
      <c r="J154" s="3"/>
      <c r="K154" s="3"/>
    </row>
    <row r="155" spans="1:11" x14ac:dyDescent="0.2">
      <c r="A155">
        <v>169</v>
      </c>
      <c r="B155" s="3">
        <f>abs!O156</f>
        <v>1</v>
      </c>
      <c r="C155" s="14" t="str">
        <f>IF(OR(abs!$E156="", OR(abs!L156="", abs!$N156="")), "", abs!L156/abs!$N156)</f>
        <v/>
      </c>
      <c r="D155" s="14" t="str">
        <f>IF(OR(abs!$E156="", OR(abs!M156="", abs!$N156="")), "", abs!M156/abs!$N156)</f>
        <v/>
      </c>
      <c r="E155" s="14" t="str">
        <f>IF(OR(abs!$E156="", abs!$N156=""), "", 1 - C155 - D155)</f>
        <v/>
      </c>
      <c r="F155" s="14" t="str">
        <f>IF(OR(abs!$E156="", abs!$N156=""), "", abs!E156/abs!$N156)</f>
        <v/>
      </c>
      <c r="G155" s="3"/>
      <c r="H155" s="3"/>
      <c r="I155" s="3"/>
      <c r="J155" s="3"/>
      <c r="K155" s="3"/>
    </row>
    <row r="156" spans="1:11" x14ac:dyDescent="0.2">
      <c r="A156">
        <v>170</v>
      </c>
      <c r="B156" s="3">
        <f>abs!O157</f>
        <v>0</v>
      </c>
      <c r="C156" s="14" t="str">
        <f>IF(OR(abs!$E157="", OR(abs!L157="", abs!$N157="")), "", abs!L157/abs!$N157)</f>
        <v/>
      </c>
      <c r="D156" s="14" t="str">
        <f>IF(OR(abs!$E157="", OR(abs!M157="", abs!$N157="")), "", abs!M157/abs!$N157)</f>
        <v/>
      </c>
      <c r="E156" s="14" t="str">
        <f>IF(OR(abs!$E157="", abs!$N157=""), "", 1 - C156 - D156)</f>
        <v/>
      </c>
      <c r="F156" s="14" t="str">
        <f>IF(OR(abs!$E157="", abs!$N157=""), "", abs!E157/abs!$N157)</f>
        <v/>
      </c>
      <c r="G156" s="3"/>
      <c r="H156" s="3"/>
      <c r="I156" s="3"/>
      <c r="J156" s="3"/>
      <c r="K156" s="3"/>
    </row>
    <row r="157" spans="1:11" x14ac:dyDescent="0.2">
      <c r="A157">
        <v>171</v>
      </c>
      <c r="B157" s="3">
        <f>abs!O158</f>
        <v>0</v>
      </c>
      <c r="C157" s="14" t="str">
        <f>IF(OR(abs!$E158="", OR(abs!L158="", abs!$N158="")), "", abs!L158/abs!$N158)</f>
        <v/>
      </c>
      <c r="D157" s="14" t="str">
        <f>IF(OR(abs!$E158="", OR(abs!M158="", abs!$N158="")), "", abs!M158/abs!$N158)</f>
        <v/>
      </c>
      <c r="E157" s="14" t="str">
        <f>IF(OR(abs!$E158="", abs!$N158=""), "", 1 - C157 - D157)</f>
        <v/>
      </c>
      <c r="F157" s="14" t="str">
        <f>IF(OR(abs!$E158="", abs!$N158=""), "", abs!E158/abs!$N158)</f>
        <v/>
      </c>
      <c r="G157" s="3"/>
      <c r="H157" s="3"/>
      <c r="I157" s="3"/>
      <c r="J157" s="3"/>
      <c r="K157" s="3"/>
    </row>
    <row r="158" spans="1:11" x14ac:dyDescent="0.2">
      <c r="A158">
        <v>172</v>
      </c>
      <c r="B158" s="3">
        <f>abs!O159</f>
        <v>0</v>
      </c>
      <c r="C158" s="14" t="str">
        <f>IF(OR(abs!$E159="", OR(abs!L159="", abs!$N159="")), "", abs!L159/abs!$N159)</f>
        <v/>
      </c>
      <c r="D158" s="14" t="str">
        <f>IF(OR(abs!$E159="", OR(abs!M159="", abs!$N159="")), "", abs!M159/abs!$N159)</f>
        <v/>
      </c>
      <c r="E158" s="14" t="str">
        <f>IF(OR(abs!$E159="", abs!$N159=""), "", 1 - C158 - D158)</f>
        <v/>
      </c>
      <c r="F158" s="14" t="str">
        <f>IF(OR(abs!$E159="", abs!$N159=""), "", abs!E159/abs!$N159)</f>
        <v/>
      </c>
      <c r="G158" s="3"/>
      <c r="H158" s="3"/>
      <c r="I158" s="3"/>
      <c r="J158" s="3"/>
      <c r="K158" s="3"/>
    </row>
    <row r="159" spans="1:11" x14ac:dyDescent="0.2">
      <c r="A159">
        <v>173</v>
      </c>
      <c r="B159" s="3">
        <f>abs!O160</f>
        <v>0</v>
      </c>
      <c r="C159" s="14" t="str">
        <f>IF(OR(abs!$E160="", OR(abs!L160="", abs!$N160="")), "", abs!L160/abs!$N160)</f>
        <v/>
      </c>
      <c r="D159" s="14" t="str">
        <f>IF(OR(abs!$E160="", OR(abs!M160="", abs!$N160="")), "", abs!M160/abs!$N160)</f>
        <v/>
      </c>
      <c r="E159" s="14" t="str">
        <f>IF(OR(abs!$E160="", abs!$N160=""), "", 1 - C159 - D159)</f>
        <v/>
      </c>
      <c r="F159" s="14" t="str">
        <f>IF(OR(abs!$E160="", abs!$N160=""), "", abs!E160/abs!$N160)</f>
        <v/>
      </c>
      <c r="G159" s="3"/>
      <c r="H159" s="3"/>
      <c r="I159" s="3"/>
      <c r="J159" s="3"/>
      <c r="K159" s="3"/>
    </row>
    <row r="160" spans="1:11" x14ac:dyDescent="0.2">
      <c r="A160">
        <v>174</v>
      </c>
      <c r="B160" s="3">
        <f>abs!O161</f>
        <v>14</v>
      </c>
      <c r="C160" s="14">
        <f>IF(OR(abs!$E161="", OR(abs!L161="", abs!$N161="")), "", abs!L161/abs!$N161)</f>
        <v>2.3719786972552233E-2</v>
      </c>
      <c r="D160" s="14">
        <f>IF(OR(abs!$E161="", OR(abs!M161="", abs!$N161="")), "", abs!M161/abs!$N161)</f>
        <v>0.96464563703400241</v>
      </c>
      <c r="E160" s="14">
        <f>IF(OR(abs!$E161="", abs!$N161=""), "", 1 - C160 - D160)</f>
        <v>1.1634575993445306E-2</v>
      </c>
      <c r="F160" s="14">
        <f>IF(OR(abs!$E161="", abs!$N161=""), "", abs!E161/abs!$N161)</f>
        <v>1.4625972961900859</v>
      </c>
      <c r="G160" s="3"/>
      <c r="H160" s="3"/>
      <c r="I160" s="3"/>
      <c r="J160" s="3"/>
      <c r="K160" s="3"/>
    </row>
    <row r="161" spans="1:11" x14ac:dyDescent="0.2">
      <c r="A161">
        <v>175</v>
      </c>
      <c r="B161" s="3">
        <f>abs!O162</f>
        <v>20</v>
      </c>
      <c r="C161" s="14">
        <f>IF(OR(abs!$E162="", OR(abs!L162="", abs!$N162="")), "", abs!L162/abs!$N162)</f>
        <v>2.9600257613163528E-2</v>
      </c>
      <c r="D161" s="14">
        <f>IF(OR(abs!$E162="", OR(abs!M162="", abs!$N162="")), "", abs!M162/abs!$N162)</f>
        <v>0.96279762844352401</v>
      </c>
      <c r="E161" s="14">
        <f>IF(OR(abs!$E162="", abs!$N162=""), "", 1 - C161 - D161)</f>
        <v>7.6021139433124496E-3</v>
      </c>
      <c r="F161" s="14">
        <f>IF(OR(abs!$E162="", abs!$N162=""), "", abs!E162/abs!$N162)</f>
        <v>0.25912853507769434</v>
      </c>
      <c r="G161" s="3"/>
      <c r="H161" s="3"/>
      <c r="I161" s="3"/>
      <c r="J161" s="3"/>
      <c r="K161" s="3"/>
    </row>
    <row r="162" spans="1:11" x14ac:dyDescent="0.2">
      <c r="A162">
        <v>176</v>
      </c>
      <c r="B162" s="3">
        <f>abs!O163</f>
        <v>15</v>
      </c>
      <c r="C162" s="14">
        <f>IF(OR(abs!$E163="", OR(abs!L163="", abs!$N163="")), "", abs!L163/abs!$N163)</f>
        <v>5.2419287631048223E-3</v>
      </c>
      <c r="D162" s="14">
        <f>IF(OR(abs!$E163="", OR(abs!M163="", abs!$N163="")), "", abs!M163/abs!$N163)</f>
        <v>0.22311115555777788</v>
      </c>
      <c r="E162" s="14">
        <f>IF(OR(abs!$E163="", abs!$N163=""), "", 1 - C162 - D162)</f>
        <v>0.77164691567911725</v>
      </c>
      <c r="F162" s="14">
        <f>IF(OR(abs!$E163="", abs!$N163=""), "", abs!E163/abs!$N163)</f>
        <v>0.31501575078753935</v>
      </c>
      <c r="G162" s="3"/>
      <c r="H162" s="3"/>
      <c r="I162" s="3"/>
      <c r="J162" s="3"/>
      <c r="K162" s="3"/>
    </row>
    <row r="163" spans="1:11" x14ac:dyDescent="0.2">
      <c r="A163">
        <v>177</v>
      </c>
      <c r="B163" s="3">
        <f>abs!O164</f>
        <v>17</v>
      </c>
      <c r="C163" s="14">
        <f>IF(OR(abs!$E164="", OR(abs!L164="", abs!$N164="")), "", abs!L164/abs!$N164)</f>
        <v>6.8886856922854803E-2</v>
      </c>
      <c r="D163" s="14">
        <f>IF(OR(abs!$E164="", OR(abs!M164="", abs!$N164="")), "", abs!M164/abs!$N164)</f>
        <v>0.92410606862697919</v>
      </c>
      <c r="E163" s="14">
        <f>IF(OR(abs!$E164="", abs!$N164=""), "", 1 - C163 - D163)</f>
        <v>7.0070744501660176E-3</v>
      </c>
      <c r="F163" s="14">
        <f>IF(OR(abs!$E164="", abs!$N164=""), "", abs!E164/abs!$N164)</f>
        <v>0.37552336493575245</v>
      </c>
      <c r="G163" s="3"/>
      <c r="H163" s="3"/>
      <c r="I163" s="3"/>
      <c r="J163" s="3"/>
      <c r="K163" s="3"/>
    </row>
    <row r="164" spans="1:11" x14ac:dyDescent="0.2">
      <c r="A164">
        <v>181</v>
      </c>
      <c r="B164" s="3">
        <f>abs!O165</f>
        <v>78</v>
      </c>
      <c r="C164" s="14" t="str">
        <f>IF(OR(abs!$E165="", OR(abs!L165="", abs!$N165="")), "", abs!L165/abs!$N165)</f>
        <v/>
      </c>
      <c r="D164" s="14" t="str">
        <f>IF(OR(abs!$E165="", OR(abs!M165="", abs!$N165="")), "", abs!M165/abs!$N165)</f>
        <v/>
      </c>
      <c r="E164" s="14" t="str">
        <f>IF(OR(abs!$E165="", abs!$N165=""), "", 1 - C164 - D164)</f>
        <v/>
      </c>
      <c r="F164" s="14" t="str">
        <f>IF(OR(abs!$E165="", abs!$N165=""), "", abs!E165/abs!$N165)</f>
        <v/>
      </c>
      <c r="G164" s="3"/>
      <c r="H164" s="3"/>
      <c r="I164" s="3"/>
      <c r="J164" s="3"/>
      <c r="K164" s="3"/>
    </row>
    <row r="165" spans="1:11" x14ac:dyDescent="0.2">
      <c r="A165">
        <v>186</v>
      </c>
      <c r="B165" s="3">
        <f>abs!O166</f>
        <v>11</v>
      </c>
      <c r="C165" s="14">
        <f>IF(OR(abs!$E166="", OR(abs!L166="", abs!$N166="")), "", abs!L166/abs!$N166)</f>
        <v>8.1139658980232926E-2</v>
      </c>
      <c r="D165" s="14">
        <f>IF(OR(abs!$E166="", OR(abs!M166="", abs!$N166="")), "", abs!M166/abs!$N166)</f>
        <v>0.90510157889682985</v>
      </c>
      <c r="E165" s="14">
        <f>IF(OR(abs!$E166="", abs!$N166=""), "", 1 - C165 - D165)</f>
        <v>1.3758762122937251E-2</v>
      </c>
      <c r="F165" s="14">
        <f>IF(OR(abs!$E166="", abs!$N166=""), "", abs!E166/abs!$N166)</f>
        <v>0.7882687005308715</v>
      </c>
      <c r="G165" s="3"/>
      <c r="H165" s="3"/>
      <c r="I165" s="3"/>
      <c r="J165" s="3"/>
      <c r="K165" s="3"/>
    </row>
    <row r="166" spans="1:11" x14ac:dyDescent="0.2">
      <c r="A166">
        <v>187</v>
      </c>
      <c r="B166" s="3">
        <f>abs!O167</f>
        <v>0</v>
      </c>
      <c r="C166" s="14" t="str">
        <f>IF(OR(abs!$E167="", OR(abs!L167="", abs!$N167="")), "", abs!L167/abs!$N167)</f>
        <v/>
      </c>
      <c r="D166" s="14" t="str">
        <f>IF(OR(abs!$E167="", OR(abs!M167="", abs!$N167="")), "", abs!M167/abs!$N167)</f>
        <v/>
      </c>
      <c r="E166" s="14" t="str">
        <f>IF(OR(abs!$E167="", abs!$N167=""), "", 1 - C166 - D166)</f>
        <v/>
      </c>
      <c r="F166" s="14" t="str">
        <f>IF(OR(abs!$E167="", abs!$N167=""), "", abs!E167/abs!$N167)</f>
        <v/>
      </c>
      <c r="G166" s="3"/>
      <c r="H166" s="3"/>
      <c r="I166" s="3"/>
      <c r="J166" s="3"/>
      <c r="K166" s="3"/>
    </row>
    <row r="167" spans="1:11" x14ac:dyDescent="0.2">
      <c r="A167">
        <v>188</v>
      </c>
      <c r="B167" s="3">
        <f>abs!O168</f>
        <v>0</v>
      </c>
      <c r="C167" s="14" t="str">
        <f>IF(OR(abs!$E168="", OR(abs!L168="", abs!$N168="")), "", abs!L168/abs!$N168)</f>
        <v/>
      </c>
      <c r="D167" s="14" t="str">
        <f>IF(OR(abs!$E168="", OR(abs!M168="", abs!$N168="")), "", abs!M168/abs!$N168)</f>
        <v/>
      </c>
      <c r="E167" s="14" t="str">
        <f>IF(OR(abs!$E168="", abs!$N168=""), "", 1 - C167 - D167)</f>
        <v/>
      </c>
      <c r="F167" s="14" t="str">
        <f>IF(OR(abs!$E168="", abs!$N168=""), "", abs!E168/abs!$N168)</f>
        <v/>
      </c>
      <c r="G167" s="3"/>
      <c r="H167" s="3"/>
      <c r="I167" s="3"/>
      <c r="J167" s="3"/>
      <c r="K167" s="3"/>
    </row>
    <row r="168" spans="1:11" x14ac:dyDescent="0.2">
      <c r="A168">
        <v>189</v>
      </c>
      <c r="B168" s="3">
        <f>abs!O169</f>
        <v>0</v>
      </c>
      <c r="C168" s="14" t="str">
        <f>IF(OR(abs!$E169="", OR(abs!L169="", abs!$N169="")), "", abs!L169/abs!$N169)</f>
        <v/>
      </c>
      <c r="D168" s="14" t="str">
        <f>IF(OR(abs!$E169="", OR(abs!M169="", abs!$N169="")), "", abs!M169/abs!$N169)</f>
        <v/>
      </c>
      <c r="E168" s="14" t="str">
        <f>IF(OR(abs!$E169="", abs!$N169=""), "", 1 - C168 - D168)</f>
        <v/>
      </c>
      <c r="F168" s="14" t="str">
        <f>IF(OR(abs!$E169="", abs!$N169=""), "", abs!E169/abs!$N169)</f>
        <v/>
      </c>
      <c r="G168" s="3"/>
      <c r="H168" s="3"/>
      <c r="I168" s="3"/>
      <c r="J168" s="3"/>
      <c r="K168" s="3"/>
    </row>
    <row r="169" spans="1:11" x14ac:dyDescent="0.2">
      <c r="A169">
        <v>192</v>
      </c>
      <c r="B169" s="3">
        <f>abs!O170</f>
        <v>1</v>
      </c>
      <c r="C169" s="14">
        <f>IF(OR(abs!$E170="", OR(abs!L170="", abs!$N170="")), "", abs!L170/abs!$N170)</f>
        <v>0.12079299216228677</v>
      </c>
      <c r="D169" s="14">
        <f>IF(OR(abs!$E170="", OR(abs!M170="", abs!$N170="")), "", abs!M170/abs!$N170)</f>
        <v>0.86076532964499775</v>
      </c>
      <c r="E169" s="14">
        <f>IF(OR(abs!$E170="", abs!$N170=""), "", 1 - C169 - D169)</f>
        <v>1.8441678192715472E-2</v>
      </c>
      <c r="F169" s="14">
        <f>IF(OR(abs!$E170="", abs!$N170=""), "", abs!E170/abs!$N170)</f>
        <v>16.467035500230519</v>
      </c>
      <c r="G169" s="3"/>
      <c r="H169" s="3"/>
      <c r="I169" s="3"/>
      <c r="J169" s="3"/>
      <c r="K169" s="3"/>
    </row>
    <row r="170" spans="1:11" x14ac:dyDescent="0.2">
      <c r="A170">
        <v>193</v>
      </c>
      <c r="B170" s="3">
        <f>abs!O171</f>
        <v>0</v>
      </c>
      <c r="C170" s="14" t="str">
        <f>IF(OR(abs!$E171="", OR(abs!L171="", abs!$N171="")), "", abs!L171/abs!$N171)</f>
        <v/>
      </c>
      <c r="D170" s="14" t="str">
        <f>IF(OR(abs!$E171="", OR(abs!M171="", abs!$N171="")), "", abs!M171/abs!$N171)</f>
        <v/>
      </c>
      <c r="E170" s="14" t="str">
        <f>IF(OR(abs!$E171="", abs!$N171=""), "", 1 - C170 - D170)</f>
        <v/>
      </c>
      <c r="F170" s="14" t="str">
        <f>IF(OR(abs!$E171="", abs!$N171=""), "", abs!E171/abs!$N171)</f>
        <v/>
      </c>
      <c r="G170" s="3"/>
      <c r="H170" s="3"/>
      <c r="I170" s="3"/>
      <c r="J170" s="3"/>
      <c r="K170" s="3"/>
    </row>
    <row r="171" spans="1:11" x14ac:dyDescent="0.2">
      <c r="A171">
        <v>194</v>
      </c>
      <c r="B171" s="3">
        <f>abs!O172</f>
        <v>0</v>
      </c>
      <c r="C171" s="14" t="str">
        <f>IF(OR(abs!$E172="", OR(abs!L172="", abs!$N172="")), "", abs!L172/abs!$N172)</f>
        <v/>
      </c>
      <c r="D171" s="14" t="str">
        <f>IF(OR(abs!$E172="", OR(abs!M172="", abs!$N172="")), "", abs!M172/abs!$N172)</f>
        <v/>
      </c>
      <c r="E171" s="14" t="str">
        <f>IF(OR(abs!$E172="", abs!$N172=""), "", 1 - C171 - D171)</f>
        <v/>
      </c>
      <c r="F171" s="14" t="str">
        <f>IF(OR(abs!$E172="", abs!$N172=""), "", abs!E172/abs!$N172)</f>
        <v/>
      </c>
      <c r="G171" s="3"/>
      <c r="H171" s="3"/>
      <c r="I171" s="3"/>
      <c r="J171" s="3"/>
      <c r="K171" s="3"/>
    </row>
    <row r="172" spans="1:11" x14ac:dyDescent="0.2">
      <c r="A172">
        <v>195</v>
      </c>
      <c r="B172" s="3">
        <f>abs!O173</f>
        <v>7</v>
      </c>
      <c r="C172" s="14">
        <f>IF(OR(abs!$E173="", OR(abs!L173="", abs!$N173="")), "", abs!L173/abs!$N173)</f>
        <v>7.3990215501556628E-3</v>
      </c>
      <c r="D172" s="14">
        <f>IF(OR(abs!$E173="", OR(abs!M173="", abs!$N173="")), "", abs!M173/abs!$N173)</f>
        <v>0.1454062723217294</v>
      </c>
      <c r="E172" s="14">
        <f>IF(OR(abs!$E173="", abs!$N173=""), "", 1 - C172 - D172)</f>
        <v>0.84719470612811487</v>
      </c>
      <c r="F172" s="14">
        <f>IF(OR(abs!$E173="", abs!$N173=""), "", abs!E173/abs!$N173)</f>
        <v>0.54933354896966269</v>
      </c>
      <c r="G172" s="3"/>
      <c r="H172" s="3"/>
      <c r="I172" s="3"/>
      <c r="J172" s="3"/>
      <c r="K172" s="3"/>
    </row>
    <row r="173" spans="1:11" x14ac:dyDescent="0.2">
      <c r="A173">
        <v>196</v>
      </c>
      <c r="B173" s="3">
        <f>abs!O174</f>
        <v>0</v>
      </c>
      <c r="C173" s="14" t="str">
        <f>IF(OR(abs!$E174="", OR(abs!L174="", abs!$N174="")), "", abs!L174/abs!$N174)</f>
        <v/>
      </c>
      <c r="D173" s="14" t="str">
        <f>IF(OR(abs!$E174="", OR(abs!M174="", abs!$N174="")), "", abs!M174/abs!$N174)</f>
        <v/>
      </c>
      <c r="E173" s="14" t="str">
        <f>IF(OR(abs!$E174="", abs!$N174=""), "", 1 - C173 - D173)</f>
        <v/>
      </c>
      <c r="F173" s="14" t="str">
        <f>IF(OR(abs!$E174="", abs!$N174=""), "", abs!E174/abs!$N174)</f>
        <v/>
      </c>
      <c r="G173" s="3"/>
      <c r="H173" s="3"/>
      <c r="I173" s="3"/>
      <c r="J173" s="3"/>
      <c r="K173" s="3"/>
    </row>
    <row r="174" spans="1:11" x14ac:dyDescent="0.2">
      <c r="A174">
        <v>197</v>
      </c>
      <c r="B174" s="3">
        <f>abs!O175</f>
        <v>0</v>
      </c>
      <c r="C174" s="14" t="str">
        <f>IF(OR(abs!$E175="", OR(abs!L175="", abs!$N175="")), "", abs!L175/abs!$N175)</f>
        <v/>
      </c>
      <c r="D174" s="14" t="str">
        <f>IF(OR(abs!$E175="", OR(abs!M175="", abs!$N175="")), "", abs!M175/abs!$N175)</f>
        <v/>
      </c>
      <c r="E174" s="14" t="str">
        <f>IF(OR(abs!$E175="", abs!$N175=""), "", 1 - C174 - D174)</f>
        <v/>
      </c>
      <c r="F174" s="14" t="str">
        <f>IF(OR(abs!$E175="", abs!$N175=""), "", abs!E175/abs!$N175)</f>
        <v/>
      </c>
      <c r="G174" s="3"/>
      <c r="H174" s="3"/>
      <c r="I174" s="3"/>
      <c r="J174" s="3"/>
      <c r="K174" s="3"/>
    </row>
    <row r="175" spans="1:11" x14ac:dyDescent="0.2">
      <c r="A175">
        <v>198</v>
      </c>
      <c r="B175" s="3">
        <f>abs!O176</f>
        <v>0</v>
      </c>
      <c r="C175" s="14" t="str">
        <f>IF(OR(abs!$E176="", OR(abs!L176="", abs!$N176="")), "", abs!L176/abs!$N176)</f>
        <v/>
      </c>
      <c r="D175" s="14" t="str">
        <f>IF(OR(abs!$E176="", OR(abs!M176="", abs!$N176="")), "", abs!M176/abs!$N176)</f>
        <v/>
      </c>
      <c r="E175" s="14" t="str">
        <f>IF(OR(abs!$E176="", abs!$N176=""), "", 1 - C175 - D175)</f>
        <v/>
      </c>
      <c r="F175" s="14" t="str">
        <f>IF(OR(abs!$E176="", abs!$N176=""), "", abs!E176/abs!$N176)</f>
        <v/>
      </c>
      <c r="G175" s="3"/>
      <c r="H175" s="3"/>
      <c r="I175" s="3"/>
      <c r="J175" s="3"/>
      <c r="K175" s="3"/>
    </row>
    <row r="176" spans="1:11" x14ac:dyDescent="0.2">
      <c r="A176">
        <v>200</v>
      </c>
      <c r="B176" s="3">
        <f>abs!O177</f>
        <v>1</v>
      </c>
      <c r="C176" s="14">
        <f>IF(OR(abs!$E177="", OR(abs!L177="", abs!$N177="")), "", abs!L177/abs!$N177)</f>
        <v>0.12872194228126432</v>
      </c>
      <c r="D176" s="14">
        <f>IF(OR(abs!$E177="", OR(abs!M177="", abs!$N177="")), "", abs!M177/abs!$N177)</f>
        <v>0.85203847915712327</v>
      </c>
      <c r="E176" s="14">
        <f>IF(OR(abs!$E177="", abs!$N177=""), "", 1 - C176 - D176)</f>
        <v>1.9239578561612403E-2</v>
      </c>
      <c r="F176" s="14">
        <f>IF(OR(abs!$E177="", abs!$N177=""), "", abs!E177/abs!$N177)</f>
        <v>16.882730187814932</v>
      </c>
      <c r="G176" s="3"/>
      <c r="H176" s="3"/>
      <c r="I176" s="3"/>
      <c r="J176" s="3"/>
      <c r="K176" s="3"/>
    </row>
    <row r="177" spans="1:11" x14ac:dyDescent="0.2">
      <c r="A177">
        <v>201</v>
      </c>
      <c r="B177" s="3">
        <f>abs!O178</f>
        <v>10</v>
      </c>
      <c r="C177" s="14">
        <f>IF(OR(abs!$E178="", OR(abs!L178="", abs!$N178="")), "", abs!L178/abs!$N178)</f>
        <v>8.2560702115472367E-2</v>
      </c>
      <c r="D177" s="14">
        <f>IF(OR(abs!$E178="", OR(abs!M178="", abs!$N178="")), "", abs!M178/abs!$N178)</f>
        <v>0.90784734425210911</v>
      </c>
      <c r="E177" s="14">
        <f>IF(OR(abs!$E178="", abs!$N178=""), "", 1 - C177 - D177)</f>
        <v>9.5919536324184929E-3</v>
      </c>
      <c r="F177" s="14">
        <f>IF(OR(abs!$E178="", abs!$N178=""), "", abs!E178/abs!$N178)</f>
        <v>0.35351397532110718</v>
      </c>
      <c r="G177" s="3"/>
      <c r="H177" s="3"/>
      <c r="I177" s="3"/>
      <c r="J177" s="3"/>
      <c r="K177" s="3"/>
    </row>
    <row r="178" spans="1:11" x14ac:dyDescent="0.2">
      <c r="A178">
        <v>203</v>
      </c>
      <c r="B178" s="3">
        <f>abs!O179</f>
        <v>7</v>
      </c>
      <c r="C178" s="14">
        <f>IF(OR(abs!$E179="", OR(abs!L179="", abs!$N179="")), "", abs!L179/abs!$N179)</f>
        <v>5.0192046668784476E-2</v>
      </c>
      <c r="D178" s="14">
        <f>IF(OR(abs!$E179="", OR(abs!M179="", abs!$N179="")), "", abs!M179/abs!$N179)</f>
        <v>0.93167181679036593</v>
      </c>
      <c r="E178" s="14">
        <f>IF(OR(abs!$E179="", abs!$N179=""), "", 1 - C178 - D178)</f>
        <v>1.8136136540849557E-2</v>
      </c>
      <c r="F178" s="14">
        <f>IF(OR(abs!$E179="", abs!$N179=""), "", abs!E179/abs!$N179)</f>
        <v>1.032893406879025</v>
      </c>
      <c r="G178" s="3"/>
      <c r="H178" s="3"/>
      <c r="I178" s="3"/>
      <c r="J178" s="3"/>
      <c r="K178" s="3"/>
    </row>
    <row r="179" spans="1:11" x14ac:dyDescent="0.2">
      <c r="A179">
        <v>204</v>
      </c>
      <c r="B179" s="3">
        <f>abs!O180</f>
        <v>0</v>
      </c>
      <c r="C179" s="14" t="str">
        <f>IF(OR(abs!$E180="", OR(abs!L180="", abs!$N180="")), "", abs!L180/abs!$N180)</f>
        <v/>
      </c>
      <c r="D179" s="14" t="str">
        <f>IF(OR(abs!$E180="", OR(abs!M180="", abs!$N180="")), "", abs!M180/abs!$N180)</f>
        <v/>
      </c>
      <c r="E179" s="14" t="str">
        <f>IF(OR(abs!$E180="", abs!$N180=""), "", 1 - C179 - D179)</f>
        <v/>
      </c>
      <c r="F179" s="14" t="str">
        <f>IF(OR(abs!$E180="", abs!$N180=""), "", abs!E180/abs!$N180)</f>
        <v/>
      </c>
      <c r="G179" s="3"/>
      <c r="H179" s="3"/>
      <c r="I179" s="3"/>
      <c r="J179" s="3"/>
      <c r="K179" s="3"/>
    </row>
    <row r="180" spans="1:11" x14ac:dyDescent="0.2">
      <c r="A180">
        <v>205</v>
      </c>
      <c r="B180" s="3">
        <f>abs!O181</f>
        <v>0</v>
      </c>
      <c r="C180" s="14" t="str">
        <f>IF(OR(abs!$E181="", OR(abs!L181="", abs!$N181="")), "", abs!L181/abs!$N181)</f>
        <v/>
      </c>
      <c r="D180" s="14" t="str">
        <f>IF(OR(abs!$E181="", OR(abs!M181="", abs!$N181="")), "", abs!M181/abs!$N181)</f>
        <v/>
      </c>
      <c r="E180" s="14" t="str">
        <f>IF(OR(abs!$E181="", abs!$N181=""), "", 1 - C180 - D180)</f>
        <v/>
      </c>
      <c r="F180" s="14" t="str">
        <f>IF(OR(abs!$E181="", abs!$N181=""), "", abs!E181/abs!$N181)</f>
        <v/>
      </c>
      <c r="G180" s="3"/>
      <c r="H180" s="3"/>
      <c r="I180" s="3"/>
      <c r="J180" s="3"/>
      <c r="K180" s="3"/>
    </row>
    <row r="181" spans="1:11" x14ac:dyDescent="0.2">
      <c r="A181">
        <v>207</v>
      </c>
      <c r="B181" s="3">
        <f>abs!O182</f>
        <v>12</v>
      </c>
      <c r="C181" s="14">
        <f>IF(OR(abs!$E182="", OR(abs!L182="", abs!$N182="")), "", abs!L182/abs!$N182)</f>
        <v>2.1408539716396096E-2</v>
      </c>
      <c r="D181" s="14">
        <f>IF(OR(abs!$E182="", OR(abs!M182="", abs!$N182="")), "", abs!M182/abs!$N182)</f>
        <v>0.96287079827783706</v>
      </c>
      <c r="E181" s="14">
        <f>IF(OR(abs!$E182="", abs!$N182=""), "", 1 - C181 - D181)</f>
        <v>1.5720662005766828E-2</v>
      </c>
      <c r="F181" s="14">
        <f>IF(OR(abs!$E182="", abs!$N182=""), "", abs!E182/abs!$N182)</f>
        <v>1.4185330015404669</v>
      </c>
      <c r="G181" s="3"/>
      <c r="H181" s="3"/>
      <c r="I181" s="3"/>
      <c r="J181" s="3"/>
      <c r="K181" s="3"/>
    </row>
    <row r="182" spans="1:11" x14ac:dyDescent="0.2">
      <c r="A182">
        <v>208</v>
      </c>
      <c r="B182" s="3">
        <f>abs!O183</f>
        <v>7</v>
      </c>
      <c r="C182" s="14" t="str">
        <f>IF(OR(abs!$E183="", OR(abs!L183="", abs!$N183="")), "", abs!L183/abs!$N183)</f>
        <v/>
      </c>
      <c r="D182" s="14" t="str">
        <f>IF(OR(abs!$E183="", OR(abs!M183="", abs!$N183="")), "", abs!M183/abs!$N183)</f>
        <v/>
      </c>
      <c r="E182" s="14" t="str">
        <f>IF(OR(abs!$E183="", abs!$N183=""), "", 1 - C182 - D182)</f>
        <v/>
      </c>
      <c r="F182" s="14" t="str">
        <f>IF(OR(abs!$E183="", abs!$N183=""), "", abs!E183/abs!$N183)</f>
        <v/>
      </c>
      <c r="G182" s="3"/>
      <c r="H182" s="3"/>
      <c r="I182" s="3"/>
      <c r="J182" s="3"/>
      <c r="K182" s="3"/>
    </row>
    <row r="183" spans="1:11" x14ac:dyDescent="0.2">
      <c r="A183">
        <v>209</v>
      </c>
      <c r="B183" s="3">
        <f>abs!O184</f>
        <v>0</v>
      </c>
      <c r="C183" s="14" t="str">
        <f>IF(OR(abs!$E184="", OR(abs!L184="", abs!$N184="")), "", abs!L184/abs!$N184)</f>
        <v/>
      </c>
      <c r="D183" s="14" t="str">
        <f>IF(OR(abs!$E184="", OR(abs!M184="", abs!$N184="")), "", abs!M184/abs!$N184)</f>
        <v/>
      </c>
      <c r="E183" s="14" t="str">
        <f>IF(OR(abs!$E184="", abs!$N184=""), "", 1 - C183 - D183)</f>
        <v/>
      </c>
      <c r="F183" s="14" t="str">
        <f>IF(OR(abs!$E184="", abs!$N184=""), "", abs!E184/abs!$N184)</f>
        <v/>
      </c>
      <c r="G183" s="3"/>
      <c r="H183" s="3"/>
      <c r="I183" s="3"/>
      <c r="J183" s="3"/>
      <c r="K183" s="3"/>
    </row>
    <row r="184" spans="1:11" x14ac:dyDescent="0.2">
      <c r="A184">
        <v>210</v>
      </c>
      <c r="B184" s="3">
        <f>abs!O185</f>
        <v>0</v>
      </c>
      <c r="C184" s="14" t="str">
        <f>IF(OR(abs!$E185="", OR(abs!L185="", abs!$N185="")), "", abs!L185/abs!$N185)</f>
        <v/>
      </c>
      <c r="D184" s="14" t="str">
        <f>IF(OR(abs!$E185="", OR(abs!M185="", abs!$N185="")), "", abs!M185/abs!$N185)</f>
        <v/>
      </c>
      <c r="E184" s="14" t="str">
        <f>IF(OR(abs!$E185="", abs!$N185=""), "", 1 - C184 - D184)</f>
        <v/>
      </c>
      <c r="F184" s="14" t="str">
        <f>IF(OR(abs!$E185="", abs!$N185=""), "", abs!E185/abs!$N185)</f>
        <v/>
      </c>
      <c r="G184" s="3"/>
      <c r="H184" s="3"/>
      <c r="I184" s="3"/>
      <c r="J184" s="3"/>
      <c r="K184" s="3"/>
    </row>
    <row r="185" spans="1:11" x14ac:dyDescent="0.2">
      <c r="A185">
        <v>211</v>
      </c>
      <c r="B185" s="3">
        <f>abs!O186</f>
        <v>0</v>
      </c>
      <c r="C185" s="14" t="str">
        <f>IF(OR(abs!$E186="", OR(abs!L186="", abs!$N186="")), "", abs!L186/abs!$N186)</f>
        <v/>
      </c>
      <c r="D185" s="14" t="str">
        <f>IF(OR(abs!$E186="", OR(abs!M186="", abs!$N186="")), "", abs!M186/abs!$N186)</f>
        <v/>
      </c>
      <c r="E185" s="14" t="str">
        <f>IF(OR(abs!$E186="", abs!$N186=""), "", 1 - C185 - D185)</f>
        <v/>
      </c>
      <c r="F185" s="14" t="str">
        <f>IF(OR(abs!$E186="", abs!$N186=""), "", abs!E186/abs!$N186)</f>
        <v/>
      </c>
      <c r="G185" s="3"/>
      <c r="H185" s="3"/>
      <c r="I185" s="3"/>
      <c r="J185" s="3"/>
      <c r="K185" s="3"/>
    </row>
    <row r="186" spans="1:11" x14ac:dyDescent="0.2">
      <c r="A186">
        <v>212</v>
      </c>
      <c r="B186" s="3">
        <f>abs!O187</f>
        <v>0</v>
      </c>
      <c r="C186" s="14" t="str">
        <f>IF(OR(abs!$E187="", OR(abs!L187="", abs!$N187="")), "", abs!L187/abs!$N187)</f>
        <v/>
      </c>
      <c r="D186" s="14" t="str">
        <f>IF(OR(abs!$E187="", OR(abs!M187="", abs!$N187="")), "", abs!M187/abs!$N187)</f>
        <v/>
      </c>
      <c r="E186" s="14" t="str">
        <f>IF(OR(abs!$E187="", abs!$N187=""), "", 1 - C186 - D186)</f>
        <v/>
      </c>
      <c r="F186" s="14" t="str">
        <f>IF(OR(abs!$E187="", abs!$N187=""), "", abs!E187/abs!$N187)</f>
        <v/>
      </c>
      <c r="G186" s="3"/>
      <c r="H186" s="3"/>
      <c r="I186" s="3"/>
      <c r="J186" s="3"/>
      <c r="K186" s="3"/>
    </row>
    <row r="187" spans="1:11" x14ac:dyDescent="0.2">
      <c r="A187">
        <v>213</v>
      </c>
      <c r="B187" s="3">
        <f>abs!O188</f>
        <v>1</v>
      </c>
      <c r="C187" s="14">
        <f>IF(OR(abs!$E188="", OR(abs!L188="", abs!$N188="")), "", abs!L188/abs!$N188)</f>
        <v>0.12541876046901174</v>
      </c>
      <c r="D187" s="14">
        <f>IF(OR(abs!$E188="", OR(abs!M188="", abs!$N188="")), "", abs!M188/abs!$N188)</f>
        <v>0.85929648241206025</v>
      </c>
      <c r="E187" s="14">
        <f>IF(OR(abs!$E188="", abs!$N188=""), "", 1 - C187 - D187)</f>
        <v>1.5284757118927961E-2</v>
      </c>
      <c r="F187" s="14">
        <f>IF(OR(abs!$E188="", abs!$N188=""), "", abs!E188/abs!$N188)</f>
        <v>50.597780569514235</v>
      </c>
      <c r="G187" s="3"/>
      <c r="H187" s="3"/>
      <c r="I187" s="3"/>
      <c r="J187" s="3"/>
      <c r="K187" s="3"/>
    </row>
    <row r="188" spans="1:11" x14ac:dyDescent="0.2">
      <c r="A188">
        <v>214</v>
      </c>
      <c r="B188" s="3">
        <f>abs!O189</f>
        <v>26</v>
      </c>
      <c r="C188" s="14">
        <f>IF(OR(abs!$E189="", OR(abs!L189="", abs!$N189="")), "", abs!L189/abs!$N189)</f>
        <v>1.1851037946866538E-2</v>
      </c>
      <c r="D188" s="14">
        <f>IF(OR(abs!$E189="", OR(abs!M189="", abs!$N189="")), "", abs!M189/abs!$N189)</f>
        <v>0.97362947847584669</v>
      </c>
      <c r="E188" s="14">
        <f>IF(OR(abs!$E189="", abs!$N189=""), "", 1 - C188 - D188)</f>
        <v>1.4519483577286718E-2</v>
      </c>
      <c r="F188" s="14">
        <f>IF(OR(abs!$E189="", abs!$N189=""), "", abs!E189/abs!$N189)</f>
        <v>0.711435074363301</v>
      </c>
      <c r="G188" s="3"/>
      <c r="H188" s="3"/>
      <c r="I188" s="3"/>
      <c r="J188" s="3"/>
      <c r="K188" s="3"/>
    </row>
    <row r="189" spans="1:11" x14ac:dyDescent="0.2">
      <c r="A189">
        <v>215</v>
      </c>
      <c r="B189" s="3">
        <f>abs!O190</f>
        <v>0</v>
      </c>
      <c r="C189" s="14" t="str">
        <f>IF(OR(abs!$E190="", OR(abs!L190="", abs!$N190="")), "", abs!L190/abs!$N190)</f>
        <v/>
      </c>
      <c r="D189" s="14" t="str">
        <f>IF(OR(abs!$E190="", OR(abs!M190="", abs!$N190="")), "", abs!M190/abs!$N190)</f>
        <v/>
      </c>
      <c r="E189" s="14" t="str">
        <f>IF(OR(abs!$E190="", abs!$N190=""), "", 1 - C189 - D189)</f>
        <v/>
      </c>
      <c r="F189" s="14" t="str">
        <f>IF(OR(abs!$E190="", abs!$N190=""), "", abs!E190/abs!$N190)</f>
        <v/>
      </c>
      <c r="G189" s="3"/>
      <c r="H189" s="3"/>
      <c r="I189" s="3"/>
      <c r="J189" s="3"/>
      <c r="K189" s="3"/>
    </row>
    <row r="190" spans="1:11" x14ac:dyDescent="0.2">
      <c r="A190">
        <v>216</v>
      </c>
      <c r="B190" s="3">
        <f>abs!O191</f>
        <v>0</v>
      </c>
      <c r="C190" s="14" t="str">
        <f>IF(OR(abs!$E191="", OR(abs!L191="", abs!$N191="")), "", abs!L191/abs!$N191)</f>
        <v/>
      </c>
      <c r="D190" s="14" t="str">
        <f>IF(OR(abs!$E191="", OR(abs!M191="", abs!$N191="")), "", abs!M191/abs!$N191)</f>
        <v/>
      </c>
      <c r="E190" s="14" t="str">
        <f>IF(OR(abs!$E191="", abs!$N191=""), "", 1 - C190 - D190)</f>
        <v/>
      </c>
      <c r="F190" s="14" t="str">
        <f>IF(OR(abs!$E191="", abs!$N191=""), "", abs!E191/abs!$N191)</f>
        <v/>
      </c>
      <c r="G190" s="3"/>
      <c r="H190" s="3"/>
      <c r="I190" s="3"/>
      <c r="J190" s="3"/>
      <c r="K190" s="3"/>
    </row>
    <row r="191" spans="1:11" x14ac:dyDescent="0.2">
      <c r="A191">
        <v>218</v>
      </c>
      <c r="B191" s="3">
        <f>abs!O192</f>
        <v>0</v>
      </c>
      <c r="C191" s="14" t="str">
        <f>IF(OR(abs!$E192="", OR(abs!L192="", abs!$N192="")), "", abs!L192/abs!$N192)</f>
        <v/>
      </c>
      <c r="D191" s="14" t="str">
        <f>IF(OR(abs!$E192="", OR(abs!M192="", abs!$N192="")), "", abs!M192/abs!$N192)</f>
        <v/>
      </c>
      <c r="E191" s="14" t="str">
        <f>IF(OR(abs!$E192="", abs!$N192=""), "", 1 - C191 - D191)</f>
        <v/>
      </c>
      <c r="F191" s="14" t="str">
        <f>IF(OR(abs!$E192="", abs!$N192=""), "", abs!E192/abs!$N192)</f>
        <v/>
      </c>
      <c r="G191" s="3"/>
      <c r="H191" s="3"/>
      <c r="I191" s="3"/>
      <c r="J191" s="3"/>
      <c r="K191" s="3"/>
    </row>
    <row r="192" spans="1:11" x14ac:dyDescent="0.2">
      <c r="A192">
        <v>219</v>
      </c>
      <c r="B192" s="3">
        <f>abs!O193</f>
        <v>1</v>
      </c>
      <c r="C192" s="14" t="str">
        <f>IF(OR(abs!$E193="", OR(abs!L193="", abs!$N193="")), "", abs!L193/abs!$N193)</f>
        <v/>
      </c>
      <c r="D192" s="14" t="str">
        <f>IF(OR(abs!$E193="", OR(abs!M193="", abs!$N193="")), "", abs!M193/abs!$N193)</f>
        <v/>
      </c>
      <c r="E192" s="14" t="str">
        <f>IF(OR(abs!$E193="", abs!$N193=""), "", 1 - C192 - D192)</f>
        <v/>
      </c>
      <c r="F192" s="14" t="str">
        <f>IF(OR(abs!$E193="", abs!$N193=""), "", abs!E193/abs!$N193)</f>
        <v/>
      </c>
      <c r="G192" s="3"/>
      <c r="H192" s="3"/>
      <c r="I192" s="3"/>
      <c r="J192" s="3"/>
      <c r="K192" s="3"/>
    </row>
    <row r="193" spans="1:11" x14ac:dyDescent="0.2">
      <c r="A193">
        <v>220</v>
      </c>
      <c r="B193" s="3">
        <f>abs!O194</f>
        <v>0</v>
      </c>
      <c r="C193" s="14" t="str">
        <f>IF(OR(abs!$E194="", OR(abs!L194="", abs!$N194="")), "", abs!L194/abs!$N194)</f>
        <v/>
      </c>
      <c r="D193" s="14" t="str">
        <f>IF(OR(abs!$E194="", OR(abs!M194="", abs!$N194="")), "", abs!M194/abs!$N194)</f>
        <v/>
      </c>
      <c r="E193" s="14" t="str">
        <f>IF(OR(abs!$E194="", abs!$N194=""), "", 1 - C193 - D193)</f>
        <v/>
      </c>
      <c r="F193" s="14" t="str">
        <f>IF(OR(abs!$E194="", abs!$N194=""), "", abs!E194/abs!$N194)</f>
        <v/>
      </c>
      <c r="G193" s="3"/>
      <c r="H193" s="3"/>
      <c r="I193" s="3"/>
      <c r="J193" s="3"/>
      <c r="K193" s="3"/>
    </row>
    <row r="194" spans="1:11" x14ac:dyDescent="0.2">
      <c r="A194">
        <v>221</v>
      </c>
      <c r="B194" s="3">
        <f>abs!O195</f>
        <v>22</v>
      </c>
      <c r="C194" s="14">
        <f>IF(OR(abs!$E195="", OR(abs!L195="", abs!$N195="")), "", abs!L195/abs!$N195)</f>
        <v>9.3046106206547477E-3</v>
      </c>
      <c r="D194" s="14">
        <f>IF(OR(abs!$E195="", OR(abs!M195="", abs!$N195="")), "", abs!M195/abs!$N195)</f>
        <v>0.63481264236054247</v>
      </c>
      <c r="E194" s="14">
        <f>IF(OR(abs!$E195="", abs!$N195=""), "", 1 - C194 - D194)</f>
        <v>0.35588274701880274</v>
      </c>
      <c r="F194" s="14">
        <f>IF(OR(abs!$E195="", abs!$N195=""), "", abs!E195/abs!$N195)</f>
        <v>0.54977594497625459</v>
      </c>
      <c r="G194" s="3"/>
      <c r="H194" s="3"/>
      <c r="I194" s="3"/>
      <c r="J194" s="3"/>
      <c r="K194" s="3"/>
    </row>
    <row r="195" spans="1:11" x14ac:dyDescent="0.2">
      <c r="A195">
        <v>224</v>
      </c>
      <c r="B195" s="3">
        <f>abs!O196</f>
        <v>1</v>
      </c>
      <c r="C195" s="14" t="str">
        <f>IF(OR(abs!$E196="", OR(abs!L196="", abs!$N196="")), "", abs!L196/abs!$N196)</f>
        <v/>
      </c>
      <c r="D195" s="14" t="str">
        <f>IF(OR(abs!$E196="", OR(abs!M196="", abs!$N196="")), "", abs!M196/abs!$N196)</f>
        <v/>
      </c>
      <c r="E195" s="14" t="str">
        <f>IF(OR(abs!$E196="", abs!$N196=""), "", 1 - C195 - D195)</f>
        <v/>
      </c>
      <c r="F195" s="14" t="str">
        <f>IF(OR(abs!$E196="", abs!$N196=""), "", abs!E196/abs!$N196)</f>
        <v/>
      </c>
      <c r="G195" s="3"/>
      <c r="H195" s="3"/>
      <c r="I195" s="3"/>
      <c r="J195" s="3"/>
      <c r="K195" s="3"/>
    </row>
    <row r="196" spans="1:11" x14ac:dyDescent="0.2">
      <c r="A196">
        <v>225</v>
      </c>
      <c r="B196" s="3">
        <f>abs!O197</f>
        <v>0</v>
      </c>
      <c r="C196" s="14" t="str">
        <f>IF(OR(abs!$E197="", OR(abs!L197="", abs!$N197="")), "", abs!L197/abs!$N197)</f>
        <v/>
      </c>
      <c r="D196" s="14" t="str">
        <f>IF(OR(abs!$E197="", OR(abs!M197="", abs!$N197="")), "", abs!M197/abs!$N197)</f>
        <v/>
      </c>
      <c r="E196" s="14" t="str">
        <f>IF(OR(abs!$E197="", abs!$N197=""), "", 1 - C196 - D196)</f>
        <v/>
      </c>
      <c r="F196" s="14" t="str">
        <f>IF(OR(abs!$E197="", abs!$N197=""), "", abs!E197/abs!$N197)</f>
        <v/>
      </c>
      <c r="G196" s="3"/>
      <c r="H196" s="3"/>
      <c r="I196" s="3"/>
      <c r="J196" s="3"/>
      <c r="K196" s="3"/>
    </row>
    <row r="197" spans="1:11" x14ac:dyDescent="0.2">
      <c r="A197">
        <v>226</v>
      </c>
      <c r="B197" s="3">
        <f>abs!O198</f>
        <v>1</v>
      </c>
      <c r="C197" s="14">
        <f>IF(OR(abs!$E198="", OR(abs!L198="", abs!$N198="")), "", abs!L198/abs!$N198)</f>
        <v>0.1224007561436673</v>
      </c>
      <c r="D197" s="14">
        <f>IF(OR(abs!$E198="", OR(abs!M198="", abs!$N198="")), "", abs!M198/abs!$N198)</f>
        <v>0.85727788279773154</v>
      </c>
      <c r="E197" s="14">
        <f>IF(OR(abs!$E198="", abs!$N198=""), "", 1 - C197 - D197)</f>
        <v>2.0321361058601162E-2</v>
      </c>
      <c r="F197" s="14">
        <f>IF(OR(abs!$E198="", abs!$N198=""), "", abs!E198/abs!$N198)</f>
        <v>16.948487712665408</v>
      </c>
      <c r="G197" s="3"/>
      <c r="H197" s="3"/>
      <c r="I197" s="3"/>
      <c r="J197" s="3"/>
      <c r="K197" s="3"/>
    </row>
    <row r="198" spans="1:11" x14ac:dyDescent="0.2">
      <c r="A198">
        <v>227</v>
      </c>
      <c r="B198" s="3">
        <f>abs!O199</f>
        <v>0</v>
      </c>
      <c r="C198" s="14" t="str">
        <f>IF(OR(abs!$E199="", OR(abs!L199="", abs!$N199="")), "", abs!L199/abs!$N199)</f>
        <v/>
      </c>
      <c r="D198" s="14" t="str">
        <f>IF(OR(abs!$E199="", OR(abs!M199="", abs!$N199="")), "", abs!M199/abs!$N199)</f>
        <v/>
      </c>
      <c r="E198" s="14" t="str">
        <f>IF(OR(abs!$E199="", abs!$N199=""), "", 1 - C198 - D198)</f>
        <v/>
      </c>
      <c r="F198" s="14" t="str">
        <f>IF(OR(abs!$E199="", abs!$N199=""), "", abs!E199/abs!$N199)</f>
        <v/>
      </c>
      <c r="G198" s="3"/>
      <c r="H198" s="3"/>
      <c r="I198" s="3"/>
      <c r="J198" s="3"/>
      <c r="K198" s="3"/>
    </row>
    <row r="199" spans="1:11" x14ac:dyDescent="0.2">
      <c r="A199">
        <v>228</v>
      </c>
      <c r="B199" s="3">
        <f>abs!O200</f>
        <v>9</v>
      </c>
      <c r="C199" s="14" t="str">
        <f>IF(OR(abs!$E200="", OR(abs!L200="", abs!$N200="")), "", abs!L200/abs!$N200)</f>
        <v/>
      </c>
      <c r="D199" s="14" t="str">
        <f>IF(OR(abs!$E200="", OR(abs!M200="", abs!$N200="")), "", abs!M200/abs!$N200)</f>
        <v/>
      </c>
      <c r="E199" s="14" t="str">
        <f>IF(OR(abs!$E200="", abs!$N200=""), "", 1 - C199 - D199)</f>
        <v/>
      </c>
      <c r="F199" s="14" t="str">
        <f>IF(OR(abs!$E200="", abs!$N200=""), "", abs!E200/abs!$N200)</f>
        <v/>
      </c>
      <c r="G199" s="3"/>
      <c r="H199" s="3"/>
      <c r="I199" s="3"/>
      <c r="J199" s="3"/>
      <c r="K199" s="3"/>
    </row>
    <row r="200" spans="1:11" x14ac:dyDescent="0.2">
      <c r="A200">
        <v>229</v>
      </c>
      <c r="B200" s="3">
        <f>abs!O201</f>
        <v>0</v>
      </c>
      <c r="C200" s="14" t="str">
        <f>IF(OR(abs!$E201="", OR(abs!L201="", abs!$N201="")), "", abs!L201/abs!$N201)</f>
        <v/>
      </c>
      <c r="D200" s="14" t="str">
        <f>IF(OR(abs!$E201="", OR(abs!M201="", abs!$N201="")), "", abs!M201/abs!$N201)</f>
        <v/>
      </c>
      <c r="E200" s="14" t="str">
        <f>IF(OR(abs!$E201="", abs!$N201=""), "", 1 - C200 - D200)</f>
        <v/>
      </c>
      <c r="F200" s="14" t="str">
        <f>IF(OR(abs!$E201="", abs!$N201=""), "", abs!E201/abs!$N201)</f>
        <v/>
      </c>
      <c r="G200" s="3"/>
      <c r="H200" s="3"/>
      <c r="I200" s="3"/>
      <c r="J200" s="3"/>
      <c r="K200" s="3"/>
    </row>
    <row r="201" spans="1:11" x14ac:dyDescent="0.2">
      <c r="A201">
        <v>230</v>
      </c>
      <c r="B201" s="3">
        <f>abs!O202</f>
        <v>14</v>
      </c>
      <c r="C201" s="14" t="str">
        <f>IF(OR(abs!$E202="", OR(abs!L202="", abs!$N202="")), "", abs!L202/abs!$N202)</f>
        <v/>
      </c>
      <c r="D201" s="14" t="str">
        <f>IF(OR(abs!$E202="", OR(abs!M202="", abs!$N202="")), "", abs!M202/abs!$N202)</f>
        <v/>
      </c>
      <c r="E201" s="14" t="str">
        <f>IF(OR(abs!$E202="", abs!$N202=""), "", 1 - C201 - D201)</f>
        <v/>
      </c>
      <c r="F201" s="14" t="str">
        <f>IF(OR(abs!$E202="", abs!$N202=""), "", abs!E202/abs!$N202)</f>
        <v/>
      </c>
      <c r="G201" s="3"/>
      <c r="H201" s="3"/>
      <c r="I201" s="3"/>
      <c r="J201" s="3"/>
      <c r="K201" s="3"/>
    </row>
    <row r="202" spans="1:11" x14ac:dyDescent="0.2">
      <c r="A202">
        <v>231</v>
      </c>
      <c r="B202" s="3">
        <f>abs!O203</f>
        <v>30</v>
      </c>
      <c r="C202" s="14">
        <f>IF(OR(abs!$E203="", OR(abs!L203="", abs!$N203="")), "", abs!L203/abs!$N203)</f>
        <v>1.1239224529880333E-2</v>
      </c>
      <c r="D202" s="14">
        <f>IF(OR(abs!$E203="", OR(abs!M203="", abs!$N203="")), "", abs!M203/abs!$N203)</f>
        <v>0.98001309424217076</v>
      </c>
      <c r="E202" s="14">
        <f>IF(OR(abs!$E203="", abs!$N203=""), "", 1 - C202 - D202)</f>
        <v>8.7476812279488891E-3</v>
      </c>
      <c r="F202" s="14">
        <f>IF(OR(abs!$E203="", abs!$N203=""), "", abs!E203/abs!$N203)</f>
        <v>0.64898337758702218</v>
      </c>
      <c r="G202" s="3"/>
      <c r="H202" s="3"/>
      <c r="I202" s="3"/>
      <c r="J202" s="3"/>
      <c r="K202" s="3"/>
    </row>
    <row r="203" spans="1:11" x14ac:dyDescent="0.2">
      <c r="A203">
        <v>233</v>
      </c>
      <c r="B203" s="3">
        <f>abs!O204</f>
        <v>24</v>
      </c>
      <c r="C203" s="14">
        <f>IF(OR(abs!$E204="", OR(abs!L204="", abs!$N204="")), "", abs!L204/abs!$N204)</f>
        <v>1.3494546037856913E-2</v>
      </c>
      <c r="D203" s="14">
        <f>IF(OR(abs!$E204="", OR(abs!M204="", abs!$N204="")), "", abs!M204/abs!$N204)</f>
        <v>0.97720163618864297</v>
      </c>
      <c r="E203" s="14">
        <f>IF(OR(abs!$E204="", abs!$N204=""), "", 1 - C203 - D203)</f>
        <v>9.3038177735000893E-3</v>
      </c>
      <c r="F203" s="14">
        <f>IF(OR(abs!$E204="", abs!$N204=""), "", abs!E204/abs!$N204)</f>
        <v>1.5018647738209816</v>
      </c>
      <c r="G203" s="3"/>
      <c r="H203" s="3"/>
      <c r="I203" s="3"/>
      <c r="J203" s="3"/>
      <c r="K203" s="3"/>
    </row>
    <row r="204" spans="1:11" x14ac:dyDescent="0.2">
      <c r="A204">
        <v>234</v>
      </c>
      <c r="B204" s="3">
        <f>abs!O205</f>
        <v>15</v>
      </c>
      <c r="C204" s="14">
        <f>IF(OR(abs!$E205="", OR(abs!L205="", abs!$N205="")), "", abs!L205/abs!$N205)</f>
        <v>1.9967266775777415E-2</v>
      </c>
      <c r="D204" s="14">
        <f>IF(OR(abs!$E205="", OR(abs!M205="", abs!$N205="")), "", abs!M205/abs!$N205)</f>
        <v>0.96933987997817783</v>
      </c>
      <c r="E204" s="14">
        <f>IF(OR(abs!$E205="", abs!$N205=""), "", 1 - C204 - D204)</f>
        <v>1.0692853246044742E-2</v>
      </c>
      <c r="F204" s="14">
        <f>IF(OR(abs!$E205="", abs!$N205=""), "", abs!E205/abs!$N205)</f>
        <v>1.2988907074013456</v>
      </c>
      <c r="G204" s="3"/>
      <c r="H204" s="3"/>
      <c r="I204" s="3"/>
      <c r="J204" s="3"/>
      <c r="K204" s="3"/>
    </row>
    <row r="205" spans="1:11" x14ac:dyDescent="0.2">
      <c r="A205">
        <v>235</v>
      </c>
      <c r="B205" s="3">
        <f>abs!O206</f>
        <v>1</v>
      </c>
      <c r="C205" s="14">
        <f>IF(OR(abs!$E206="", OR(abs!L206="", abs!$N206="")), "", abs!L206/abs!$N206)</f>
        <v>0.13908378043747421</v>
      </c>
      <c r="D205" s="14">
        <f>IF(OR(abs!$E206="", OR(abs!M206="", abs!$N206="")), "", abs!M206/abs!$N206)</f>
        <v>0.84234420140321919</v>
      </c>
      <c r="E205" s="14">
        <f>IF(OR(abs!$E206="", abs!$N206=""), "", 1 - C205 - D205)</f>
        <v>1.8572018159306536E-2</v>
      </c>
      <c r="F205" s="14">
        <f>IF(OR(abs!$E206="", abs!$N206=""), "", abs!E206/abs!$N206)</f>
        <v>35.663227404044569</v>
      </c>
      <c r="G205" s="3"/>
      <c r="H205" s="3"/>
      <c r="I205" s="3"/>
      <c r="J205" s="3"/>
      <c r="K205" s="3"/>
    </row>
    <row r="206" spans="1:11" x14ac:dyDescent="0.2">
      <c r="A206">
        <v>236</v>
      </c>
      <c r="B206" s="3">
        <f>abs!O207</f>
        <v>17</v>
      </c>
      <c r="C206" s="14">
        <f>IF(OR(abs!$E207="", OR(abs!L207="", abs!$N207="")), "", abs!L207/abs!$N207)</f>
        <v>1.8585509939928978E-2</v>
      </c>
      <c r="D206" s="14">
        <f>IF(OR(abs!$E207="", OR(abs!M207="", abs!$N207="")), "", abs!M207/abs!$N207)</f>
        <v>0.97039593773854171</v>
      </c>
      <c r="E206" s="14">
        <f>IF(OR(abs!$E207="", abs!$N207=""), "", 1 - C206 - D206)</f>
        <v>1.1018552321529262E-2</v>
      </c>
      <c r="F206" s="14">
        <f>IF(OR(abs!$E207="", abs!$N207=""), "", abs!E207/abs!$N207)</f>
        <v>1.1957452457601805</v>
      </c>
      <c r="G206" s="3"/>
      <c r="H206" s="3"/>
      <c r="I206" s="3"/>
      <c r="J206" s="3"/>
      <c r="K206" s="3"/>
    </row>
    <row r="207" spans="1:11" x14ac:dyDescent="0.2">
      <c r="A207">
        <v>237</v>
      </c>
      <c r="B207" s="3">
        <f>abs!O208</f>
        <v>26</v>
      </c>
      <c r="C207" s="14">
        <f>IF(OR(abs!$E208="", OR(abs!L208="", abs!$N208="")), "", abs!L208/abs!$N208)</f>
        <v>1.3289896658108778E-2</v>
      </c>
      <c r="D207" s="14">
        <f>IF(OR(abs!$E208="", OR(abs!M208="", abs!$N208="")), "", abs!M208/abs!$N208)</f>
        <v>0.97764881016590799</v>
      </c>
      <c r="E207" s="14">
        <f>IF(OR(abs!$E208="", abs!$N208=""), "", 1 - C207 - D207)</f>
        <v>9.0612931759832538E-3</v>
      </c>
      <c r="F207" s="14">
        <f>IF(OR(abs!$E208="", abs!$N208=""), "", abs!E208/abs!$N208)</f>
        <v>0.78546309680481541</v>
      </c>
      <c r="G207" s="3"/>
      <c r="H207" s="3"/>
      <c r="I207" s="3"/>
      <c r="J207" s="3"/>
      <c r="K207" s="3"/>
    </row>
    <row r="208" spans="1:11" x14ac:dyDescent="0.2">
      <c r="A208">
        <v>238</v>
      </c>
      <c r="B208" s="3">
        <f>abs!O209</f>
        <v>0</v>
      </c>
      <c r="C208" s="14" t="str">
        <f>IF(OR(abs!$E209="", OR(abs!L209="", abs!$N209="")), "", abs!L209/abs!$N209)</f>
        <v/>
      </c>
      <c r="D208" s="14" t="str">
        <f>IF(OR(abs!$E209="", OR(abs!M209="", abs!$N209="")), "", abs!M209/abs!$N209)</f>
        <v/>
      </c>
      <c r="E208" s="14" t="str">
        <f>IF(OR(abs!$E209="", abs!$N209=""), "", 1 - C208 - D208)</f>
        <v/>
      </c>
      <c r="F208" s="14" t="str">
        <f>IF(OR(abs!$E209="", abs!$N209=""), "", abs!E209/abs!$N209)</f>
        <v/>
      </c>
      <c r="G208" s="3"/>
      <c r="H208" s="3"/>
      <c r="I208" s="3"/>
      <c r="J208" s="3"/>
      <c r="K208" s="3"/>
    </row>
    <row r="209" spans="1:11" x14ac:dyDescent="0.2">
      <c r="A209">
        <v>239</v>
      </c>
      <c r="B209" s="3">
        <f>abs!O210</f>
        <v>16</v>
      </c>
      <c r="C209" s="14">
        <f>IF(OR(abs!$E210="", OR(abs!L210="", abs!$N210="")), "", abs!L210/abs!$N210)</f>
        <v>8.3698598535094301E-3</v>
      </c>
      <c r="D209" s="14">
        <f>IF(OR(abs!$E210="", OR(abs!M210="", abs!$N210="")), "", abs!M210/abs!$N210)</f>
        <v>0.35873608627948556</v>
      </c>
      <c r="E209" s="14">
        <f>IF(OR(abs!$E210="", abs!$N210=""), "", 1 - C209 - D209)</f>
        <v>0.63289405386700492</v>
      </c>
      <c r="F209" s="14">
        <f>IF(OR(abs!$E210="", abs!$N210=""), "", abs!E210/abs!$N210)</f>
        <v>0.40265442067016555</v>
      </c>
      <c r="G209" s="3"/>
      <c r="H209" s="3"/>
      <c r="I209" s="3"/>
      <c r="J209" s="3"/>
      <c r="K209" s="3"/>
    </row>
    <row r="210" spans="1:11" x14ac:dyDescent="0.2">
      <c r="A210">
        <v>240</v>
      </c>
      <c r="B210" s="3">
        <f>abs!O211</f>
        <v>1</v>
      </c>
      <c r="C210" s="14">
        <f>IF(OR(abs!$E211="", OR(abs!L211="", abs!$N211="")), "", abs!L211/abs!$N211)</f>
        <v>0.15048543689320387</v>
      </c>
      <c r="D210" s="14">
        <f>IF(OR(abs!$E211="", OR(abs!M211="", abs!$N211="")), "", abs!M211/abs!$N211)</f>
        <v>0.83159073935772965</v>
      </c>
      <c r="E210" s="14">
        <f>IF(OR(abs!$E211="", abs!$N211=""), "", 1 - C210 - D210)</f>
        <v>1.7923823749066536E-2</v>
      </c>
      <c r="F210" s="14">
        <f>IF(OR(abs!$E211="", abs!$N211=""), "", abs!E211/abs!$N211)</f>
        <v>24.680358476474982</v>
      </c>
      <c r="G210" s="3"/>
      <c r="H210" s="3"/>
      <c r="I210" s="3"/>
      <c r="J210" s="3"/>
      <c r="K210" s="3"/>
    </row>
    <row r="211" spans="1:11" x14ac:dyDescent="0.2">
      <c r="A211">
        <v>241</v>
      </c>
      <c r="B211" s="3">
        <f>abs!O212</f>
        <v>0</v>
      </c>
      <c r="C211" s="14" t="str">
        <f>IF(OR(abs!$E212="", OR(abs!L212="", abs!$N212="")), "", abs!L212/abs!$N212)</f>
        <v/>
      </c>
      <c r="D211" s="14" t="str">
        <f>IF(OR(abs!$E212="", OR(abs!M212="", abs!$N212="")), "", abs!M212/abs!$N212)</f>
        <v/>
      </c>
      <c r="E211" s="14" t="str">
        <f>IF(OR(abs!$E212="", abs!$N212=""), "", 1 - C211 - D211)</f>
        <v/>
      </c>
      <c r="F211" s="14" t="str">
        <f>IF(OR(abs!$E212="", abs!$N212=""), "", abs!E212/abs!$N212)</f>
        <v/>
      </c>
      <c r="G211" s="3"/>
      <c r="H211" s="3"/>
      <c r="I211" s="3"/>
      <c r="J211" s="3"/>
      <c r="K211" s="3"/>
    </row>
    <row r="212" spans="1:11" x14ac:dyDescent="0.2">
      <c r="A212">
        <v>242</v>
      </c>
      <c r="B212" s="3">
        <f>abs!O213</f>
        <v>0</v>
      </c>
      <c r="C212" s="14" t="str">
        <f>IF(OR(abs!$E213="", OR(abs!L213="", abs!$N213="")), "", abs!L213/abs!$N213)</f>
        <v/>
      </c>
      <c r="D212" s="14" t="str">
        <f>IF(OR(abs!$E213="", OR(abs!M213="", abs!$N213="")), "", abs!M213/abs!$N213)</f>
        <v/>
      </c>
      <c r="E212" s="14" t="str">
        <f>IF(OR(abs!$E213="", abs!$N213=""), "", 1 - C212 - D212)</f>
        <v/>
      </c>
      <c r="F212" s="14" t="str">
        <f>IF(OR(abs!$E213="", abs!$N213=""), "", abs!E213/abs!$N213)</f>
        <v/>
      </c>
      <c r="G212" s="3"/>
      <c r="H212" s="3"/>
      <c r="I212" s="3"/>
      <c r="J212" s="3"/>
      <c r="K212" s="3"/>
    </row>
    <row r="213" spans="1:11" x14ac:dyDescent="0.2">
      <c r="A213">
        <v>243</v>
      </c>
      <c r="B213" s="3">
        <f>abs!O214</f>
        <v>1</v>
      </c>
      <c r="C213" s="14">
        <f>IF(OR(abs!$E214="", OR(abs!L214="", abs!$N214="")), "", abs!L214/abs!$N214)</f>
        <v>0.12875536480686695</v>
      </c>
      <c r="D213" s="14">
        <f>IF(OR(abs!$E214="", OR(abs!M214="", abs!$N214="")), "", abs!M214/abs!$N214)</f>
        <v>0.85216976633285646</v>
      </c>
      <c r="E213" s="14">
        <f>IF(OR(abs!$E214="", abs!$N214=""), "", 1 - C213 - D213)</f>
        <v>1.907486886027665E-2</v>
      </c>
      <c r="F213" s="14">
        <f>IF(OR(abs!$E214="", abs!$N214=""), "", abs!E214/abs!$N214)</f>
        <v>17.456366237482118</v>
      </c>
      <c r="G213" s="3"/>
      <c r="H213" s="3"/>
      <c r="I213" s="3"/>
      <c r="J213" s="3"/>
      <c r="K213" s="3"/>
    </row>
    <row r="214" spans="1:11" x14ac:dyDescent="0.2">
      <c r="A214">
        <v>246</v>
      </c>
      <c r="B214" s="3">
        <f>abs!O215</f>
        <v>0</v>
      </c>
      <c r="C214" s="14" t="str">
        <f>IF(OR(abs!$E215="", OR(abs!L215="", abs!$N215="")), "", abs!L215/abs!$N215)</f>
        <v/>
      </c>
      <c r="D214" s="14" t="str">
        <f>IF(OR(abs!$E215="", OR(abs!M215="", abs!$N215="")), "", abs!M215/abs!$N215)</f>
        <v/>
      </c>
      <c r="E214" s="14" t="str">
        <f>IF(OR(abs!$E215="", abs!$N215=""), "", 1 - C214 - D214)</f>
        <v/>
      </c>
      <c r="F214" s="14" t="str">
        <f>IF(OR(abs!$E215="", abs!$N215=""), "", abs!E215/abs!$N215)</f>
        <v/>
      </c>
      <c r="G214" s="3"/>
      <c r="H214" s="3"/>
      <c r="I214" s="3"/>
      <c r="J214" s="3"/>
      <c r="K214" s="3"/>
    </row>
    <row r="215" spans="1:11" x14ac:dyDescent="0.2">
      <c r="A215">
        <v>247</v>
      </c>
      <c r="B215" s="3">
        <f>abs!O216</f>
        <v>0</v>
      </c>
      <c r="C215" s="14" t="str">
        <f>IF(OR(abs!$E216="", OR(abs!L216="", abs!$N216="")), "", abs!L216/abs!$N216)</f>
        <v/>
      </c>
      <c r="D215" s="14" t="str">
        <f>IF(OR(abs!$E216="", OR(abs!M216="", abs!$N216="")), "", abs!M216/abs!$N216)</f>
        <v/>
      </c>
      <c r="E215" s="14" t="str">
        <f>IF(OR(abs!$E216="", abs!$N216=""), "", 1 - C215 - D215)</f>
        <v/>
      </c>
      <c r="F215" s="14" t="str">
        <f>IF(OR(abs!$E216="", abs!$N216=""), "", abs!E216/abs!$N216)</f>
        <v/>
      </c>
      <c r="G215" s="3"/>
      <c r="H215" s="3"/>
      <c r="I215" s="3"/>
      <c r="J215" s="3"/>
      <c r="K215" s="3"/>
    </row>
    <row r="216" spans="1:11" x14ac:dyDescent="0.2">
      <c r="A216">
        <v>248</v>
      </c>
      <c r="B216" s="3">
        <f>abs!O217</f>
        <v>12</v>
      </c>
      <c r="C216" s="14">
        <f>IF(OR(abs!$E217="", OR(abs!L217="", abs!$N217="")), "", abs!L217/abs!$N217)</f>
        <v>2.368654741840193E-2</v>
      </c>
      <c r="D216" s="14">
        <f>IF(OR(abs!$E217="", OR(abs!M217="", abs!$N217="")), "", abs!M217/abs!$N217)</f>
        <v>0.71458344660106199</v>
      </c>
      <c r="E216" s="14">
        <f>IF(OR(abs!$E217="", abs!$N217=""), "", 1 - C216 - D216)</f>
        <v>0.26173000598053608</v>
      </c>
      <c r="F216" s="14">
        <f>IF(OR(abs!$E217="", abs!$N217=""), "", abs!E217/abs!$N217)</f>
        <v>0.44925605755812897</v>
      </c>
      <c r="G216" s="3"/>
      <c r="H216" s="3"/>
      <c r="I216" s="3"/>
      <c r="J216" s="3"/>
      <c r="K216" s="3"/>
    </row>
    <row r="217" spans="1:11" x14ac:dyDescent="0.2">
      <c r="A217">
        <v>249</v>
      </c>
      <c r="B217" s="3">
        <f>abs!O218</f>
        <v>0</v>
      </c>
      <c r="C217" s="14" t="str">
        <f>IF(OR(abs!$E218="", OR(abs!L218="", abs!$N218="")), "", abs!L218/abs!$N218)</f>
        <v/>
      </c>
      <c r="D217" s="14" t="str">
        <f>IF(OR(abs!$E218="", OR(abs!M218="", abs!$N218="")), "", abs!M218/abs!$N218)</f>
        <v/>
      </c>
      <c r="E217" s="14" t="str">
        <f>IF(OR(abs!$E218="", abs!$N218=""), "", 1 - C217 - D217)</f>
        <v/>
      </c>
      <c r="F217" s="14" t="str">
        <f>IF(OR(abs!$E218="", abs!$N218=""), "", abs!E218/abs!$N218)</f>
        <v/>
      </c>
      <c r="G217" s="3"/>
      <c r="H217" s="3"/>
      <c r="I217" s="3"/>
      <c r="J217" s="3"/>
      <c r="K217" s="3"/>
    </row>
    <row r="218" spans="1:11" x14ac:dyDescent="0.2">
      <c r="A218">
        <v>250</v>
      </c>
      <c r="B218" s="3">
        <f>abs!O219</f>
        <v>10</v>
      </c>
      <c r="C218" s="14">
        <f>IF(OR(abs!$E219="", OR(abs!L219="", abs!$N219="")), "", abs!L219/abs!$N219)</f>
        <v>2.941687215642691E-2</v>
      </c>
      <c r="D218" s="14">
        <f>IF(OR(abs!$E219="", OR(abs!M219="", abs!$N219="")), "", abs!M219/abs!$N219)</f>
        <v>0.95703816899940963</v>
      </c>
      <c r="E218" s="14">
        <f>IF(OR(abs!$E219="", abs!$N219=""), "", 1 - C218 - D218)</f>
        <v>1.3544958844163402E-2</v>
      </c>
      <c r="F218" s="14">
        <f>IF(OR(abs!$E219="", abs!$N219=""), "", abs!E219/abs!$N219)</f>
        <v>1.252665578439204</v>
      </c>
      <c r="G218" s="3"/>
      <c r="H218" s="3"/>
      <c r="I218" s="3"/>
      <c r="J218" s="3"/>
      <c r="K218" s="3"/>
    </row>
    <row r="219" spans="1:11" x14ac:dyDescent="0.2">
      <c r="A219">
        <v>251</v>
      </c>
      <c r="B219" s="3">
        <f>abs!O220</f>
        <v>9</v>
      </c>
      <c r="C219" s="14">
        <f>IF(OR(abs!$E220="", OR(abs!L220="", abs!$N220="")), "", abs!L220/abs!$N220)</f>
        <v>3.9679968903861107E-2</v>
      </c>
      <c r="D219" s="14">
        <f>IF(OR(abs!$E220="", OR(abs!M220="", abs!$N220="")), "", abs!M220/abs!$N220)</f>
        <v>0.94836745270795542</v>
      </c>
      <c r="E219" s="14">
        <f>IF(OR(abs!$E220="", abs!$N220=""), "", 1 - C219 - D219)</f>
        <v>1.1952578388183421E-2</v>
      </c>
      <c r="F219" s="14">
        <f>IF(OR(abs!$E220="", abs!$N220=""), "", abs!E220/abs!$N220)</f>
        <v>1.1741383778180876</v>
      </c>
      <c r="G219" s="3"/>
      <c r="H219" s="3"/>
      <c r="I219" s="3"/>
      <c r="J219" s="3"/>
      <c r="K219" s="3"/>
    </row>
    <row r="220" spans="1:11" x14ac:dyDescent="0.2">
      <c r="A220">
        <v>252</v>
      </c>
      <c r="B220" s="3">
        <f>abs!O221</f>
        <v>0</v>
      </c>
      <c r="C220" s="14" t="str">
        <f>IF(OR(abs!$E221="", OR(abs!L221="", abs!$N221="")), "", abs!L221/abs!$N221)</f>
        <v/>
      </c>
      <c r="D220" s="14" t="str">
        <f>IF(OR(abs!$E221="", OR(abs!M221="", abs!$N221="")), "", abs!M221/abs!$N221)</f>
        <v/>
      </c>
      <c r="E220" s="14" t="str">
        <f>IF(OR(abs!$E221="", abs!$N221=""), "", 1 - C220 - D220)</f>
        <v/>
      </c>
      <c r="F220" s="14" t="str">
        <f>IF(OR(abs!$E221="", abs!$N221=""), "", abs!E221/abs!$N221)</f>
        <v/>
      </c>
      <c r="G220" s="3"/>
      <c r="H220" s="3"/>
      <c r="I220" s="3"/>
      <c r="J220" s="3"/>
      <c r="K220" s="3"/>
    </row>
    <row r="221" spans="1:11" x14ac:dyDescent="0.2">
      <c r="A221">
        <v>253</v>
      </c>
      <c r="B221" s="3">
        <f>abs!O222</f>
        <v>38</v>
      </c>
      <c r="C221" s="14">
        <f>IF(OR(abs!$E222="", OR(abs!L222="", abs!$N222="")), "", abs!L222/abs!$N222)</f>
        <v>7.7202653917455358E-3</v>
      </c>
      <c r="D221" s="14">
        <f>IF(OR(abs!$E222="", OR(abs!M222="", abs!$N222="")), "", abs!M222/abs!$N222)</f>
        <v>0.98270562981754317</v>
      </c>
      <c r="E221" s="14">
        <f>IF(OR(abs!$E222="", abs!$N222=""), "", 1 - C221 - D221)</f>
        <v>9.5741047907113019E-3</v>
      </c>
      <c r="F221" s="14">
        <f>IF(OR(abs!$E222="", abs!$N222=""), "", abs!E222/abs!$N222)</f>
        <v>0.44118938433017857</v>
      </c>
      <c r="G221" s="3"/>
      <c r="H221" s="3"/>
      <c r="I221" s="3"/>
      <c r="J221" s="3"/>
      <c r="K221" s="3"/>
    </row>
    <row r="222" spans="1:11" x14ac:dyDescent="0.2">
      <c r="A222">
        <v>254</v>
      </c>
      <c r="B222" s="3">
        <f>abs!O223</f>
        <v>12</v>
      </c>
      <c r="C222" s="14">
        <f>IF(OR(abs!$E223="", OR(abs!L223="", abs!$N223="")), "", abs!L223/abs!$N223)</f>
        <v>2.5233644859813085E-2</v>
      </c>
      <c r="D222" s="14">
        <f>IF(OR(abs!$E223="", OR(abs!M223="", abs!$N223="")), "", abs!M223/abs!$N223)</f>
        <v>0.96065420560747661</v>
      </c>
      <c r="E222" s="14">
        <f>IF(OR(abs!$E223="", abs!$N223=""), "", 1 - C222 - D222)</f>
        <v>1.4112149532710339E-2</v>
      </c>
      <c r="F222" s="14">
        <f>IF(OR(abs!$E223="", abs!$N223=""), "", abs!E223/abs!$N223)</f>
        <v>1.6938785046728972</v>
      </c>
      <c r="G222" s="3"/>
      <c r="H222" s="3"/>
      <c r="I222" s="3"/>
      <c r="J222" s="3"/>
      <c r="K222" s="3"/>
    </row>
    <row r="223" spans="1:11" x14ac:dyDescent="0.2">
      <c r="A223">
        <v>256</v>
      </c>
      <c r="B223" s="3">
        <f>abs!O224</f>
        <v>1</v>
      </c>
      <c r="C223" s="14">
        <f>IF(OR(abs!$E224="", OR(abs!L224="", abs!$N224="")), "", abs!L224/abs!$N224)</f>
        <v>0.125</v>
      </c>
      <c r="D223" s="14">
        <f>IF(OR(abs!$E224="", OR(abs!M224="", abs!$N224="")), "", abs!M224/abs!$N224)</f>
        <v>0.85587686567164178</v>
      </c>
      <c r="E223" s="14">
        <f>IF(OR(abs!$E224="", abs!$N224=""), "", 1 - C223 - D223)</f>
        <v>1.9123134328358216E-2</v>
      </c>
      <c r="F223" s="14">
        <f>IF(OR(abs!$E224="", abs!$N224=""), "", abs!E224/abs!$N224)</f>
        <v>16.604477611940297</v>
      </c>
      <c r="G223" s="3"/>
      <c r="H223" s="3"/>
      <c r="I223" s="3"/>
      <c r="J223" s="3"/>
      <c r="K223" s="3"/>
    </row>
    <row r="224" spans="1:11" x14ac:dyDescent="0.2">
      <c r="A224">
        <v>257</v>
      </c>
      <c r="B224" s="3">
        <f>abs!O225</f>
        <v>1</v>
      </c>
      <c r="C224" s="14">
        <f>IF(OR(abs!$E225="", OR(abs!L225="", abs!$N225="")), "", abs!L225/abs!$N225)</f>
        <v>0.12435957149510946</v>
      </c>
      <c r="D224" s="14">
        <f>IF(OR(abs!$E225="", OR(abs!M225="", abs!$N225="")), "", abs!M225/abs!$N225)</f>
        <v>0.85654401490451793</v>
      </c>
      <c r="E224" s="14">
        <f>IF(OR(abs!$E225="", abs!$N225=""), "", 1 - C224 - D224)</f>
        <v>1.9096413600372619E-2</v>
      </c>
      <c r="F224" s="14">
        <f>IF(OR(abs!$E225="", abs!$N225=""), "", abs!E225/abs!$N225)</f>
        <v>16.784816022356775</v>
      </c>
      <c r="G224" s="3"/>
      <c r="H224" s="3"/>
      <c r="I224" s="3"/>
      <c r="J224" s="3"/>
      <c r="K224" s="3"/>
    </row>
    <row r="225" spans="1:11" x14ac:dyDescent="0.2">
      <c r="A225">
        <v>258</v>
      </c>
      <c r="B225" s="3">
        <f>abs!O226</f>
        <v>1</v>
      </c>
      <c r="C225" s="14">
        <f>IF(OR(abs!$E226="", OR(abs!L226="", abs!$N226="")), "", abs!L226/abs!$N226)</f>
        <v>0.12805810397553516</v>
      </c>
      <c r="D225" s="14">
        <f>IF(OR(abs!$E226="", OR(abs!M226="", abs!$N226="")), "", abs!M226/abs!$N226)</f>
        <v>0.84212538226299694</v>
      </c>
      <c r="E225" s="14">
        <f>IF(OR(abs!$E226="", abs!$N226=""), "", 1 - C225 - D225)</f>
        <v>2.9816513761467878E-2</v>
      </c>
      <c r="F225" s="14">
        <f>IF(OR(abs!$E226="", abs!$N226=""), "", abs!E226/abs!$N226)</f>
        <v>22.534021406727827</v>
      </c>
      <c r="G225" s="3"/>
      <c r="H225" s="3"/>
      <c r="I225" s="3"/>
      <c r="J225" s="3"/>
      <c r="K225" s="3"/>
    </row>
    <row r="226" spans="1:11" x14ac:dyDescent="0.2">
      <c r="A226">
        <v>259</v>
      </c>
      <c r="B226" s="3">
        <f>abs!O227</f>
        <v>0</v>
      </c>
      <c r="C226" s="14" t="str">
        <f>IF(OR(abs!$E227="", OR(abs!L227="", abs!$N227="")), "", abs!L227/abs!$N227)</f>
        <v/>
      </c>
      <c r="D226" s="14" t="str">
        <f>IF(OR(abs!$E227="", OR(abs!M227="", abs!$N227="")), "", abs!M227/abs!$N227)</f>
        <v/>
      </c>
      <c r="E226" s="14" t="str">
        <f>IF(OR(abs!$E227="", abs!$N227=""), "", 1 - C226 - D226)</f>
        <v/>
      </c>
      <c r="F226" s="14" t="str">
        <f>IF(OR(abs!$E227="", abs!$N227=""), "", abs!E227/abs!$N227)</f>
        <v/>
      </c>
      <c r="G226" s="3"/>
      <c r="H226" s="3"/>
      <c r="I226" s="3"/>
      <c r="J226" s="3"/>
      <c r="K226" s="3"/>
    </row>
    <row r="227" spans="1:11" x14ac:dyDescent="0.2">
      <c r="A227">
        <v>260</v>
      </c>
      <c r="B227" s="3">
        <f>abs!O228</f>
        <v>29</v>
      </c>
      <c r="C227" s="14">
        <f>IF(OR(abs!$E228="", OR(abs!L228="", abs!$N228="")), "", abs!L228/abs!$N228)</f>
        <v>1.1991810470897923E-2</v>
      </c>
      <c r="D227" s="14">
        <f>IF(OR(abs!$E228="", OR(abs!M228="", abs!$N228="")), "", abs!M228/abs!$N228)</f>
        <v>0.9749439407234084</v>
      </c>
      <c r="E227" s="14">
        <f>IF(OR(abs!$E228="", abs!$N228=""), "", 1 - C227 - D227)</f>
        <v>1.3064248805693679E-2</v>
      </c>
      <c r="F227" s="14">
        <f>IF(OR(abs!$E228="", abs!$N228=""), "", abs!E228/abs!$N228)</f>
        <v>0.72140001949887878</v>
      </c>
      <c r="G227" s="3"/>
      <c r="H227" s="3"/>
      <c r="I227" s="3"/>
      <c r="J227" s="3"/>
      <c r="K227" s="3"/>
    </row>
    <row r="228" spans="1:11" x14ac:dyDescent="0.2">
      <c r="A228">
        <v>261</v>
      </c>
      <c r="B228" s="3">
        <f>abs!O229</f>
        <v>13</v>
      </c>
      <c r="C228" s="14">
        <f>IF(OR(abs!$E229="", OR(abs!L229="", abs!$N229="")), "", abs!L229/abs!$N229)</f>
        <v>3.2782753348007995E-2</v>
      </c>
      <c r="D228" s="14">
        <f>IF(OR(abs!$E229="", OR(abs!M229="", abs!$N229="")), "", abs!M229/abs!$N229)</f>
        <v>0.87009560936266028</v>
      </c>
      <c r="E228" s="14">
        <f>IF(OR(abs!$E229="", abs!$N229=""), "", 1 - C228 - D228)</f>
        <v>9.7121637289331764E-2</v>
      </c>
      <c r="F228" s="14">
        <f>IF(OR(abs!$E229="", abs!$N229=""), "", abs!E229/abs!$N229)</f>
        <v>0.62806445650530141</v>
      </c>
      <c r="G228" s="3"/>
      <c r="H228" s="3"/>
      <c r="I228" s="3"/>
      <c r="J228" s="3"/>
      <c r="K228" s="3"/>
    </row>
    <row r="229" spans="1:11" x14ac:dyDescent="0.2">
      <c r="A229">
        <v>262</v>
      </c>
      <c r="B229" s="3">
        <f>abs!O230</f>
        <v>0</v>
      </c>
      <c r="C229" s="14" t="str">
        <f>IF(OR(abs!$E230="", OR(abs!L230="", abs!$N230="")), "", abs!L230/abs!$N230)</f>
        <v/>
      </c>
      <c r="D229" s="14" t="str">
        <f>IF(OR(abs!$E230="", OR(abs!M230="", abs!$N230="")), "", abs!M230/abs!$N230)</f>
        <v/>
      </c>
      <c r="E229" s="14" t="str">
        <f>IF(OR(abs!$E230="", abs!$N230=""), "", 1 - C229 - D229)</f>
        <v/>
      </c>
      <c r="F229" s="14" t="str">
        <f>IF(OR(abs!$E230="", abs!$N230=""), "", abs!E230/abs!$N230)</f>
        <v/>
      </c>
      <c r="G229" s="3"/>
      <c r="H229" s="3"/>
      <c r="I229" s="3"/>
      <c r="J229" s="3"/>
      <c r="K229" s="3"/>
    </row>
    <row r="230" spans="1:11" x14ac:dyDescent="0.2">
      <c r="A230">
        <v>264</v>
      </c>
      <c r="B230" s="3">
        <f>abs!O231</f>
        <v>0</v>
      </c>
      <c r="C230" s="14" t="str">
        <f>IF(OR(abs!$E231="", OR(abs!L231="", abs!$N231="")), "", abs!L231/abs!$N231)</f>
        <v/>
      </c>
      <c r="D230" s="14" t="str">
        <f>IF(OR(abs!$E231="", OR(abs!M231="", abs!$N231="")), "", abs!M231/abs!$N231)</f>
        <v/>
      </c>
      <c r="E230" s="14" t="str">
        <f>IF(OR(abs!$E231="", abs!$N231=""), "", 1 - C230 - D230)</f>
        <v/>
      </c>
      <c r="F230" s="14" t="str">
        <f>IF(OR(abs!$E231="", abs!$N231=""), "", abs!E231/abs!$N231)</f>
        <v/>
      </c>
      <c r="G230" s="3"/>
      <c r="H230" s="3"/>
      <c r="I230" s="3"/>
      <c r="J230" s="3"/>
      <c r="K230" s="3"/>
    </row>
    <row r="231" spans="1:11" x14ac:dyDescent="0.2">
      <c r="A231">
        <v>265</v>
      </c>
      <c r="B231" s="3">
        <f>abs!O232</f>
        <v>0</v>
      </c>
      <c r="C231" s="14" t="str">
        <f>IF(OR(abs!$E232="", OR(abs!L232="", abs!$N232="")), "", abs!L232/abs!$N232)</f>
        <v/>
      </c>
      <c r="D231" s="14" t="str">
        <f>IF(OR(abs!$E232="", OR(abs!M232="", abs!$N232="")), "", abs!M232/abs!$N232)</f>
        <v/>
      </c>
      <c r="E231" s="14" t="str">
        <f>IF(OR(abs!$E232="", abs!$N232=""), "", 1 - C231 - D231)</f>
        <v/>
      </c>
      <c r="F231" s="14" t="str">
        <f>IF(OR(abs!$E232="", abs!$N232=""), "", abs!E232/abs!$N232)</f>
        <v/>
      </c>
      <c r="G231" s="3"/>
      <c r="H231" s="3"/>
      <c r="I231" s="3"/>
      <c r="J231" s="3"/>
      <c r="K231" s="3"/>
    </row>
    <row r="232" spans="1:11" x14ac:dyDescent="0.2">
      <c r="A232">
        <v>266</v>
      </c>
      <c r="B232" s="3">
        <f>abs!O233</f>
        <v>6</v>
      </c>
      <c r="C232" s="14">
        <f>IF(OR(abs!$E233="", OR(abs!L233="", abs!$N233="")), "", abs!L233/abs!$N233)</f>
        <v>3.1159671638339694E-2</v>
      </c>
      <c r="D232" s="14">
        <f>IF(OR(abs!$E233="", OR(abs!M233="", abs!$N233="")), "", abs!M233/abs!$N233)</f>
        <v>0.50179211469534046</v>
      </c>
      <c r="E232" s="14">
        <f>IF(OR(abs!$E233="", abs!$N233=""), "", 1 - C232 - D232)</f>
        <v>0.46704821366631988</v>
      </c>
      <c r="F232" s="14">
        <f>IF(OR(abs!$E233="", abs!$N233=""), "", abs!E233/abs!$N233)</f>
        <v>2.0793155278066831</v>
      </c>
      <c r="G232" s="3"/>
      <c r="H232" s="3"/>
      <c r="I232" s="3"/>
      <c r="J232" s="3"/>
      <c r="K232" s="3"/>
    </row>
    <row r="233" spans="1:11" x14ac:dyDescent="0.2">
      <c r="A233">
        <v>267</v>
      </c>
      <c r="B233" s="3">
        <f>abs!O234</f>
        <v>11</v>
      </c>
      <c r="C233" s="14">
        <f>IF(OR(abs!$E234="", OR(abs!L234="", abs!$N234="")), "", abs!L234/abs!$N234)</f>
        <v>4.2885493692909962E-3</v>
      </c>
      <c r="D233" s="14">
        <f>IF(OR(abs!$E234="", OR(abs!M234="", abs!$N234="")), "", abs!M234/abs!$N234)</f>
        <v>0.12071145063070901</v>
      </c>
      <c r="E233" s="14">
        <f>IF(OR(abs!$E234="", abs!$N234=""), "", 1 - C233 - D233)</f>
        <v>0.875</v>
      </c>
      <c r="F233" s="14">
        <f>IF(OR(abs!$E234="", abs!$N234=""), "", abs!E234/abs!$N234)</f>
        <v>0.3206557198782079</v>
      </c>
      <c r="G233" s="3"/>
      <c r="H233" s="3"/>
      <c r="I233" s="3"/>
      <c r="J233" s="3"/>
      <c r="K233" s="3"/>
    </row>
    <row r="234" spans="1:11" x14ac:dyDescent="0.2">
      <c r="A234">
        <v>268</v>
      </c>
      <c r="B234" s="3">
        <f>abs!O235</f>
        <v>0</v>
      </c>
      <c r="C234" s="14" t="str">
        <f>IF(OR(abs!$E235="", OR(abs!L235="", abs!$N235="")), "", abs!L235/abs!$N235)</f>
        <v/>
      </c>
      <c r="D234" s="14" t="str">
        <f>IF(OR(abs!$E235="", OR(abs!M235="", abs!$N235="")), "", abs!M235/abs!$N235)</f>
        <v/>
      </c>
      <c r="E234" s="14" t="str">
        <f>IF(OR(abs!$E235="", abs!$N235=""), "", 1 - C234 - D234)</f>
        <v/>
      </c>
      <c r="F234" s="14" t="str">
        <f>IF(OR(abs!$E235="", abs!$N235=""), "", abs!E235/abs!$N235)</f>
        <v/>
      </c>
      <c r="G234" s="3"/>
      <c r="H234" s="3"/>
      <c r="I234" s="3"/>
      <c r="J234" s="3"/>
      <c r="K234" s="3"/>
    </row>
    <row r="235" spans="1:11" x14ac:dyDescent="0.2">
      <c r="A235">
        <v>269</v>
      </c>
      <c r="B235" s="3">
        <f>abs!O236</f>
        <v>0</v>
      </c>
      <c r="C235" s="14" t="str">
        <f>IF(OR(abs!$E236="", OR(abs!L236="", abs!$N236="")), "", abs!L236/abs!$N236)</f>
        <v/>
      </c>
      <c r="D235" s="14" t="str">
        <f>IF(OR(abs!$E236="", OR(abs!M236="", abs!$N236="")), "", abs!M236/abs!$N236)</f>
        <v/>
      </c>
      <c r="E235" s="14" t="str">
        <f>IF(OR(abs!$E236="", abs!$N236=""), "", 1 - C235 - D235)</f>
        <v/>
      </c>
      <c r="F235" s="14" t="str">
        <f>IF(OR(abs!$E236="", abs!$N236=""), "", abs!E236/abs!$N236)</f>
        <v/>
      </c>
      <c r="G235" s="3"/>
      <c r="H235" s="3"/>
      <c r="I235" s="3"/>
      <c r="J235" s="3"/>
      <c r="K235" s="3"/>
    </row>
    <row r="236" spans="1:11" x14ac:dyDescent="0.2">
      <c r="A236">
        <v>270</v>
      </c>
      <c r="B236" s="3">
        <f>abs!O237</f>
        <v>0</v>
      </c>
      <c r="C236" s="14" t="str">
        <f>IF(OR(abs!$E237="", OR(abs!L237="", abs!$N237="")), "", abs!L237/abs!$N237)</f>
        <v/>
      </c>
      <c r="D236" s="14" t="str">
        <f>IF(OR(abs!$E237="", OR(abs!M237="", abs!$N237="")), "", abs!M237/abs!$N237)</f>
        <v/>
      </c>
      <c r="E236" s="14" t="str">
        <f>IF(OR(abs!$E237="", abs!$N237=""), "", 1 - C236 - D236)</f>
        <v/>
      </c>
      <c r="F236" s="14" t="str">
        <f>IF(OR(abs!$E237="", abs!$N237=""), "", abs!E237/abs!$N237)</f>
        <v/>
      </c>
      <c r="G236" s="3"/>
      <c r="H236" s="3"/>
      <c r="I236" s="3"/>
      <c r="J236" s="3"/>
      <c r="K236" s="3"/>
    </row>
    <row r="237" spans="1:11" x14ac:dyDescent="0.2">
      <c r="A237">
        <v>271</v>
      </c>
      <c r="B237" s="3">
        <f>abs!O238</f>
        <v>7</v>
      </c>
      <c r="C237" s="14">
        <f>IF(OR(abs!$E238="", OR(abs!L238="", abs!$N238="")), "", abs!L238/abs!$N238)</f>
        <v>6.8154177950023515E-2</v>
      </c>
      <c r="D237" s="14">
        <f>IF(OR(abs!$E238="", OR(abs!M238="", abs!$N238="")), "", abs!M238/abs!$N238)</f>
        <v>0.91590588464220268</v>
      </c>
      <c r="E237" s="14">
        <f>IF(OR(abs!$E238="", abs!$N238=""), "", 1 - C237 - D237)</f>
        <v>1.5939937407773774E-2</v>
      </c>
      <c r="F237" s="14">
        <f>IF(OR(abs!$E238="", abs!$N238=""), "", abs!E238/abs!$N238)</f>
        <v>0.59290729539963349</v>
      </c>
      <c r="G237" s="3"/>
      <c r="H237" s="3"/>
      <c r="I237" s="3"/>
      <c r="J237" s="3"/>
      <c r="K237" s="3"/>
    </row>
    <row r="238" spans="1:11" x14ac:dyDescent="0.2">
      <c r="A238">
        <v>272</v>
      </c>
      <c r="B238" s="3">
        <f>abs!O239</f>
        <v>0</v>
      </c>
      <c r="C238" s="14" t="str">
        <f>IF(OR(abs!$E239="", OR(abs!L239="", abs!$N239="")), "", abs!L239/abs!$N239)</f>
        <v/>
      </c>
      <c r="D238" s="14" t="str">
        <f>IF(OR(abs!$E239="", OR(abs!M239="", abs!$N239="")), "", abs!M239/abs!$N239)</f>
        <v/>
      </c>
      <c r="E238" s="14" t="str">
        <f>IF(OR(abs!$E239="", abs!$N239=""), "", 1 - C238 - D238)</f>
        <v/>
      </c>
      <c r="F238" s="14" t="str">
        <f>IF(OR(abs!$E239="", abs!$N239=""), "", abs!E239/abs!$N239)</f>
        <v/>
      </c>
      <c r="G238" s="3"/>
      <c r="H238" s="3"/>
      <c r="I238" s="3"/>
      <c r="J238" s="3"/>
      <c r="K238" s="3"/>
    </row>
    <row r="239" spans="1:11" x14ac:dyDescent="0.2">
      <c r="A239">
        <v>273</v>
      </c>
      <c r="B239" s="3">
        <f>abs!O240</f>
        <v>0</v>
      </c>
      <c r="C239" s="14" t="str">
        <f>IF(OR(abs!$E240="", OR(abs!L240="", abs!$N240="")), "", abs!L240/abs!$N240)</f>
        <v/>
      </c>
      <c r="D239" s="14" t="str">
        <f>IF(OR(abs!$E240="", OR(abs!M240="", abs!$N240="")), "", abs!M240/abs!$N240)</f>
        <v/>
      </c>
      <c r="E239" s="14" t="str">
        <f>IF(OR(abs!$E240="", abs!$N240=""), "", 1 - C239 - D239)</f>
        <v/>
      </c>
      <c r="F239" s="14" t="str">
        <f>IF(OR(abs!$E240="", abs!$N240=""), "", abs!E240/abs!$N240)</f>
        <v/>
      </c>
      <c r="G239" s="3"/>
      <c r="H239" s="3"/>
      <c r="I239" s="3"/>
      <c r="J239" s="3"/>
      <c r="K239" s="3"/>
    </row>
    <row r="240" spans="1:11" x14ac:dyDescent="0.2">
      <c r="A240">
        <v>274</v>
      </c>
      <c r="B240" s="3">
        <f>abs!O241</f>
        <v>5</v>
      </c>
      <c r="C240" s="14">
        <f>IF(OR(abs!$E241="", OR(abs!L241="", abs!$N241="")), "", abs!L241/abs!$N241)</f>
        <v>0.11539502164502165</v>
      </c>
      <c r="D240" s="14">
        <f>IF(OR(abs!$E241="", OR(abs!M241="", abs!$N241="")), "", abs!M241/abs!$N241)</f>
        <v>0.52597402597402598</v>
      </c>
      <c r="E240" s="14">
        <f>IF(OR(abs!$E241="", abs!$N241=""), "", 1 - C240 - D240)</f>
        <v>0.35863095238095233</v>
      </c>
      <c r="F240" s="14">
        <f>IF(OR(abs!$E241="", abs!$N241=""), "", abs!E241/abs!$N241)</f>
        <v>8.0476190476190474</v>
      </c>
      <c r="G240" s="3"/>
      <c r="H240" s="3"/>
      <c r="I240" s="3"/>
      <c r="J240" s="3"/>
      <c r="K240" s="3"/>
    </row>
    <row r="241" spans="1:11" x14ac:dyDescent="0.2">
      <c r="A241">
        <v>275</v>
      </c>
      <c r="B241" s="3">
        <f>abs!O242</f>
        <v>1</v>
      </c>
      <c r="C241" s="14" t="str">
        <f>IF(OR(abs!$E242="", OR(abs!L242="", abs!$N242="")), "", abs!L242/abs!$N242)</f>
        <v/>
      </c>
      <c r="D241" s="14" t="str">
        <f>IF(OR(abs!$E242="", OR(abs!M242="", abs!$N242="")), "", abs!M242/abs!$N242)</f>
        <v/>
      </c>
      <c r="E241" s="14" t="str">
        <f>IF(OR(abs!$E242="", abs!$N242=""), "", 1 - C241 - D241)</f>
        <v/>
      </c>
      <c r="F241" s="14" t="str">
        <f>IF(OR(abs!$E242="", abs!$N242=""), "", abs!E242/abs!$N242)</f>
        <v/>
      </c>
      <c r="G241" s="3"/>
      <c r="H241" s="3"/>
      <c r="I241" s="3"/>
      <c r="J241" s="3"/>
      <c r="K241" s="3"/>
    </row>
    <row r="242" spans="1:11" x14ac:dyDescent="0.2">
      <c r="A242">
        <v>276</v>
      </c>
      <c r="B242" s="3">
        <f>abs!O243</f>
        <v>0</v>
      </c>
      <c r="C242" s="14" t="str">
        <f>IF(OR(abs!$E243="", OR(abs!L243="", abs!$N243="")), "", abs!L243/abs!$N243)</f>
        <v/>
      </c>
      <c r="D242" s="14" t="str">
        <f>IF(OR(abs!$E243="", OR(abs!M243="", abs!$N243="")), "", abs!M243/abs!$N243)</f>
        <v/>
      </c>
      <c r="E242" s="14" t="str">
        <f>IF(OR(abs!$E243="", abs!$N243=""), "", 1 - C242 - D242)</f>
        <v/>
      </c>
      <c r="F242" s="14" t="str">
        <f>IF(OR(abs!$E243="", abs!$N243=""), "", abs!E243/abs!$N243)</f>
        <v/>
      </c>
      <c r="G242" s="3"/>
      <c r="H242" s="3"/>
      <c r="I242" s="3"/>
      <c r="J242" s="3"/>
      <c r="K242" s="3"/>
    </row>
    <row r="243" spans="1:11" x14ac:dyDescent="0.2">
      <c r="A243">
        <v>277</v>
      </c>
      <c r="B243" s="3">
        <f>abs!O244</f>
        <v>0</v>
      </c>
      <c r="C243" s="14" t="str">
        <f>IF(OR(abs!$E244="", OR(abs!L244="", abs!$N244="")), "", abs!L244/abs!$N244)</f>
        <v/>
      </c>
      <c r="D243" s="14" t="str">
        <f>IF(OR(abs!$E244="", OR(abs!M244="", abs!$N244="")), "", abs!M244/abs!$N244)</f>
        <v/>
      </c>
      <c r="E243" s="14" t="str">
        <f>IF(OR(abs!$E244="", abs!$N244=""), "", 1 - C243 - D243)</f>
        <v/>
      </c>
      <c r="F243" s="14" t="str">
        <f>IF(OR(abs!$E244="", abs!$N244=""), "", abs!E244/abs!$N244)</f>
        <v/>
      </c>
      <c r="G243" s="3"/>
      <c r="H243" s="3"/>
      <c r="I243" s="3"/>
      <c r="J243" s="3"/>
      <c r="K243" s="3"/>
    </row>
    <row r="244" spans="1:11" x14ac:dyDescent="0.2">
      <c r="A244">
        <v>278</v>
      </c>
      <c r="B244" s="3">
        <f>abs!O245</f>
        <v>11</v>
      </c>
      <c r="C244" s="14" t="str">
        <f>IF(OR(abs!$E245="", OR(abs!L245="", abs!$N245="")), "", abs!L245/abs!$N245)</f>
        <v/>
      </c>
      <c r="D244" s="14" t="str">
        <f>IF(OR(abs!$E245="", OR(abs!M245="", abs!$N245="")), "", abs!M245/abs!$N245)</f>
        <v/>
      </c>
      <c r="E244" s="14" t="str">
        <f>IF(OR(abs!$E245="", abs!$N245=""), "", 1 - C244 - D244)</f>
        <v/>
      </c>
      <c r="F244" s="14" t="str">
        <f>IF(OR(abs!$E245="", abs!$N245=""), "", abs!E245/abs!$N245)</f>
        <v/>
      </c>
      <c r="G244" s="3"/>
      <c r="H244" s="3"/>
      <c r="I244" s="3"/>
      <c r="J244" s="3"/>
      <c r="K244" s="3"/>
    </row>
    <row r="245" spans="1:11" x14ac:dyDescent="0.2">
      <c r="A245">
        <v>279</v>
      </c>
      <c r="B245" s="3">
        <f>abs!O246</f>
        <v>8</v>
      </c>
      <c r="C245" s="14">
        <f>IF(OR(abs!$E246="", OR(abs!L246="", abs!$N246="")), "", abs!L246/abs!$N246)</f>
        <v>2.2689972099130148E-2</v>
      </c>
      <c r="D245" s="14">
        <f>IF(OR(abs!$E246="", OR(abs!M246="", abs!$N246="")), "", abs!M246/abs!$N246)</f>
        <v>0.81277695716395859</v>
      </c>
      <c r="E245" s="14">
        <f>IF(OR(abs!$E246="", abs!$N246=""), "", 1 - C245 - D245)</f>
        <v>0.16453307073691126</v>
      </c>
      <c r="F245" s="14">
        <f>IF(OR(abs!$E246="", abs!$N246=""), "", abs!E246/abs!$N246)</f>
        <v>1.4840800919087478</v>
      </c>
      <c r="G245" s="3"/>
      <c r="H245" s="3"/>
      <c r="I245" s="3"/>
      <c r="J245" s="3"/>
      <c r="K245" s="3"/>
    </row>
    <row r="246" spans="1:11" x14ac:dyDescent="0.2">
      <c r="A246">
        <v>280</v>
      </c>
      <c r="B246" s="3">
        <f>abs!O247</f>
        <v>0</v>
      </c>
      <c r="C246" s="14" t="str">
        <f>IF(OR(abs!$E247="", OR(abs!L247="", abs!$N247="")), "", abs!L247/abs!$N247)</f>
        <v/>
      </c>
      <c r="D246" s="14" t="str">
        <f>IF(OR(abs!$E247="", OR(abs!M247="", abs!$N247="")), "", abs!M247/abs!$N247)</f>
        <v/>
      </c>
      <c r="E246" s="14" t="str">
        <f>IF(OR(abs!$E247="", abs!$N247=""), "", 1 - C246 - D246)</f>
        <v/>
      </c>
      <c r="F246" s="14" t="str">
        <f>IF(OR(abs!$E247="", abs!$N247=""), "", abs!E247/abs!$N247)</f>
        <v/>
      </c>
      <c r="G246" s="3"/>
      <c r="H246" s="3"/>
      <c r="I246" s="3"/>
      <c r="J246" s="3"/>
      <c r="K246" s="3"/>
    </row>
    <row r="247" spans="1:11" x14ac:dyDescent="0.2">
      <c r="A247">
        <v>281</v>
      </c>
      <c r="B247" s="3">
        <f>abs!O248</f>
        <v>14</v>
      </c>
      <c r="C247" s="14">
        <f>IF(OR(abs!$E248="", OR(abs!L248="", abs!$N248="")), "", abs!L248/abs!$N248)</f>
        <v>2.6368477103301386E-2</v>
      </c>
      <c r="D247" s="14">
        <f>IF(OR(abs!$E248="", OR(abs!M248="", abs!$N248="")), "", abs!M248/abs!$N248)</f>
        <v>0.96660276890308838</v>
      </c>
      <c r="E247" s="14">
        <f>IF(OR(abs!$E248="", abs!$N248=""), "", 1 - C247 - D247)</f>
        <v>7.0287539936102483E-3</v>
      </c>
      <c r="F247" s="14">
        <f>IF(OR(abs!$E248="", abs!$N248=""), "", abs!E248/abs!$N248)</f>
        <v>1.7249414270500532</v>
      </c>
      <c r="G247" s="3"/>
      <c r="H247" s="3"/>
      <c r="I247" s="3"/>
      <c r="J247" s="3"/>
      <c r="K247" s="3"/>
    </row>
    <row r="248" spans="1:11" x14ac:dyDescent="0.2">
      <c r="A248">
        <v>282</v>
      </c>
      <c r="B248" s="3">
        <f>abs!O249</f>
        <v>0</v>
      </c>
      <c r="C248" s="14" t="str">
        <f>IF(OR(abs!$E249="", OR(abs!L249="", abs!$N249="")), "", abs!L249/abs!$N249)</f>
        <v/>
      </c>
      <c r="D248" s="14" t="str">
        <f>IF(OR(abs!$E249="", OR(abs!M249="", abs!$N249="")), "", abs!M249/abs!$N249)</f>
        <v/>
      </c>
      <c r="E248" s="14" t="str">
        <f>IF(OR(abs!$E249="", abs!$N249=""), "", 1 - C248 - D248)</f>
        <v/>
      </c>
      <c r="F248" s="14" t="str">
        <f>IF(OR(abs!$E249="", abs!$N249=""), "", abs!E249/abs!$N249)</f>
        <v/>
      </c>
      <c r="G248" s="3"/>
      <c r="H248" s="3"/>
      <c r="I248" s="3"/>
      <c r="J248" s="3"/>
      <c r="K248" s="3"/>
    </row>
    <row r="249" spans="1:11" x14ac:dyDescent="0.2">
      <c r="A249">
        <v>283</v>
      </c>
      <c r="B249" s="3">
        <f>abs!O250</f>
        <v>0</v>
      </c>
      <c r="C249" s="14" t="str">
        <f>IF(OR(abs!$E250="", OR(abs!L250="", abs!$N250="")), "", abs!L250/abs!$N250)</f>
        <v/>
      </c>
      <c r="D249" s="14" t="str">
        <f>IF(OR(abs!$E250="", OR(abs!M250="", abs!$N250="")), "", abs!M250/abs!$N250)</f>
        <v/>
      </c>
      <c r="E249" s="14" t="str">
        <f>IF(OR(abs!$E250="", abs!$N250=""), "", 1 - C249 - D249)</f>
        <v/>
      </c>
      <c r="F249" s="14" t="str">
        <f>IF(OR(abs!$E250="", abs!$N250=""), "", abs!E250/abs!$N250)</f>
        <v/>
      </c>
      <c r="G249" s="3"/>
      <c r="H249" s="3"/>
      <c r="I249" s="3"/>
      <c r="J249" s="3"/>
      <c r="K249" s="3"/>
    </row>
    <row r="250" spans="1:11" x14ac:dyDescent="0.2">
      <c r="A250">
        <v>284</v>
      </c>
      <c r="B250" s="3">
        <f>abs!O251</f>
        <v>1</v>
      </c>
      <c r="C250" s="14" t="str">
        <f>IF(OR(abs!$E251="", OR(abs!L251="", abs!$N251="")), "", abs!L251/abs!$N251)</f>
        <v/>
      </c>
      <c r="D250" s="14" t="str">
        <f>IF(OR(abs!$E251="", OR(abs!M251="", abs!$N251="")), "", abs!M251/abs!$N251)</f>
        <v/>
      </c>
      <c r="E250" s="14" t="str">
        <f>IF(OR(abs!$E251="", abs!$N251=""), "", 1 - C250 - D250)</f>
        <v/>
      </c>
      <c r="F250" s="14" t="str">
        <f>IF(OR(abs!$E251="", abs!$N251=""), "", abs!E251/abs!$N251)</f>
        <v/>
      </c>
      <c r="G250" s="3"/>
      <c r="H250" s="3"/>
      <c r="I250" s="3"/>
      <c r="J250" s="3"/>
      <c r="K250" s="3"/>
    </row>
    <row r="251" spans="1:11" x14ac:dyDescent="0.2">
      <c r="A251">
        <v>285</v>
      </c>
      <c r="B251" s="3">
        <f>abs!O252</f>
        <v>0</v>
      </c>
      <c r="C251" s="14" t="str">
        <f>IF(OR(abs!$E252="", OR(abs!L252="", abs!$N252="")), "", abs!L252/abs!$N252)</f>
        <v/>
      </c>
      <c r="D251" s="14" t="str">
        <f>IF(OR(abs!$E252="", OR(abs!M252="", abs!$N252="")), "", abs!M252/abs!$N252)</f>
        <v/>
      </c>
      <c r="E251" s="14" t="str">
        <f>IF(OR(abs!$E252="", abs!$N252=""), "", 1 - C251 - D251)</f>
        <v/>
      </c>
      <c r="F251" s="14" t="str">
        <f>IF(OR(abs!$E252="", abs!$N252=""), "", abs!E252/abs!$N252)</f>
        <v/>
      </c>
      <c r="G251" s="3"/>
      <c r="H251" s="3"/>
      <c r="I251" s="3"/>
      <c r="J251" s="3"/>
      <c r="K251" s="3"/>
    </row>
    <row r="252" spans="1:11" x14ac:dyDescent="0.2">
      <c r="A252">
        <v>286</v>
      </c>
      <c r="B252" s="3">
        <f>abs!O253</f>
        <v>0</v>
      </c>
      <c r="C252" s="14" t="str">
        <f>IF(OR(abs!$E253="", OR(abs!L253="", abs!$N253="")), "", abs!L253/abs!$N253)</f>
        <v/>
      </c>
      <c r="D252" s="14" t="str">
        <f>IF(OR(abs!$E253="", OR(abs!M253="", abs!$N253="")), "", abs!M253/abs!$N253)</f>
        <v/>
      </c>
      <c r="E252" s="14" t="str">
        <f>IF(OR(abs!$E253="", abs!$N253=""), "", 1 - C252 - D252)</f>
        <v/>
      </c>
      <c r="F252" s="14" t="str">
        <f>IF(OR(abs!$E253="", abs!$N253=""), "", abs!E253/abs!$N253)</f>
        <v/>
      </c>
      <c r="G252" s="3"/>
      <c r="H252" s="3"/>
      <c r="I252" s="3"/>
      <c r="J252" s="3"/>
      <c r="K252" s="3"/>
    </row>
    <row r="253" spans="1:11" x14ac:dyDescent="0.2">
      <c r="A253">
        <v>287</v>
      </c>
      <c r="B253" s="3">
        <f>abs!O254</f>
        <v>0</v>
      </c>
      <c r="C253" s="14" t="str">
        <f>IF(OR(abs!$E254="", OR(abs!L254="", abs!$N254="")), "", abs!L254/abs!$N254)</f>
        <v/>
      </c>
      <c r="D253" s="14" t="str">
        <f>IF(OR(abs!$E254="", OR(abs!M254="", abs!$N254="")), "", abs!M254/abs!$N254)</f>
        <v/>
      </c>
      <c r="E253" s="14" t="str">
        <f>IF(OR(abs!$E254="", abs!$N254=""), "", 1 - C253 - D253)</f>
        <v/>
      </c>
      <c r="F253" s="14" t="str">
        <f>IF(OR(abs!$E254="", abs!$N254=""), "", abs!E254/abs!$N254)</f>
        <v/>
      </c>
      <c r="G253" s="3"/>
      <c r="H253" s="3"/>
      <c r="I253" s="3"/>
      <c r="J253" s="3"/>
      <c r="K253" s="3"/>
    </row>
    <row r="254" spans="1:11" x14ac:dyDescent="0.2">
      <c r="A254">
        <v>289</v>
      </c>
      <c r="B254" s="3">
        <f>abs!O255</f>
        <v>0</v>
      </c>
      <c r="C254" s="14" t="str">
        <f>IF(OR(abs!$E255="", OR(abs!L255="", abs!$N255="")), "", abs!L255/abs!$N255)</f>
        <v/>
      </c>
      <c r="D254" s="14" t="str">
        <f>IF(OR(abs!$E255="", OR(abs!M255="", abs!$N255="")), "", abs!M255/abs!$N255)</f>
        <v/>
      </c>
      <c r="E254" s="14" t="str">
        <f>IF(OR(abs!$E255="", abs!$N255=""), "", 1 - C254 - D254)</f>
        <v/>
      </c>
      <c r="F254" s="14" t="str">
        <f>IF(OR(abs!$E255="", abs!$N255=""), "", abs!E255/abs!$N255)</f>
        <v/>
      </c>
      <c r="G254" s="3"/>
      <c r="H254" s="3"/>
      <c r="I254" s="3"/>
      <c r="J254" s="3"/>
      <c r="K254" s="3"/>
    </row>
    <row r="255" spans="1:11" x14ac:dyDescent="0.2">
      <c r="A255">
        <v>290</v>
      </c>
      <c r="B255" s="3">
        <f>abs!O256</f>
        <v>0</v>
      </c>
      <c r="C255" s="14" t="str">
        <f>IF(OR(abs!$E256="", OR(abs!L256="", abs!$N256="")), "", abs!L256/abs!$N256)</f>
        <v/>
      </c>
      <c r="D255" s="14" t="str">
        <f>IF(OR(abs!$E256="", OR(abs!M256="", abs!$N256="")), "", abs!M256/abs!$N256)</f>
        <v/>
      </c>
      <c r="E255" s="14" t="str">
        <f>IF(OR(abs!$E256="", abs!$N256=""), "", 1 - C255 - D255)</f>
        <v/>
      </c>
      <c r="F255" s="14" t="str">
        <f>IF(OR(abs!$E256="", abs!$N256=""), "", abs!E256/abs!$N256)</f>
        <v/>
      </c>
      <c r="G255" s="3"/>
      <c r="H255" s="3"/>
      <c r="I255" s="3"/>
      <c r="J255" s="3"/>
      <c r="K255" s="3"/>
    </row>
    <row r="256" spans="1:11" x14ac:dyDescent="0.2">
      <c r="A256">
        <v>291</v>
      </c>
      <c r="B256" s="3">
        <f>abs!O257</f>
        <v>9</v>
      </c>
      <c r="C256" s="14">
        <f>IF(OR(abs!$E257="", OR(abs!L257="", abs!$N257="")), "", abs!L257/abs!$N257)</f>
        <v>4.6854404987540767E-2</v>
      </c>
      <c r="D256" s="14">
        <f>IF(OR(abs!$E257="", OR(abs!M257="", abs!$N257="")), "", abs!M257/abs!$N257)</f>
        <v>0.94438083876119649</v>
      </c>
      <c r="E256" s="14">
        <f>IF(OR(abs!$E257="", abs!$N257=""), "", 1 - C256 - D256)</f>
        <v>8.7647562512627175E-3</v>
      </c>
      <c r="F256" s="14">
        <f>IF(OR(abs!$E257="", abs!$N257=""), "", abs!E257/abs!$N257)</f>
        <v>0.35106168040870128</v>
      </c>
      <c r="G256" s="3"/>
      <c r="H256" s="3"/>
      <c r="I256" s="3"/>
      <c r="J256" s="3"/>
      <c r="K256" s="3"/>
    </row>
    <row r="257" spans="1:11" x14ac:dyDescent="0.2">
      <c r="A257">
        <v>292</v>
      </c>
      <c r="B257" s="3">
        <f>abs!O258</f>
        <v>16</v>
      </c>
      <c r="C257" s="14">
        <f>IF(OR(abs!$E258="", OR(abs!L258="", abs!$N258="")), "", abs!L258/abs!$N258)</f>
        <v>2.2454010999431066E-2</v>
      </c>
      <c r="D257" s="14">
        <f>IF(OR(abs!$E258="", OR(abs!M258="", abs!$N258="")), "", abs!M258/abs!$N258)</f>
        <v>0.9708325431443201</v>
      </c>
      <c r="E257" s="14">
        <f>IF(OR(abs!$E258="", abs!$N258=""), "", 1 - C257 - D257)</f>
        <v>6.7134458562487787E-3</v>
      </c>
      <c r="F257" s="14">
        <f>IF(OR(abs!$E258="", abs!$N258=""), "", abs!E258/abs!$N258)</f>
        <v>1.4369429167456855</v>
      </c>
      <c r="G257" s="3"/>
      <c r="H257" s="3"/>
      <c r="I257" s="3"/>
      <c r="J257" s="3"/>
      <c r="K257" s="3"/>
    </row>
    <row r="258" spans="1:11" x14ac:dyDescent="0.2">
      <c r="A258">
        <v>293</v>
      </c>
      <c r="B258" s="3">
        <f>abs!O259</f>
        <v>0</v>
      </c>
      <c r="C258" s="14" t="str">
        <f>IF(OR(abs!$E259="", OR(abs!L259="", abs!$N259="")), "", abs!L259/abs!$N259)</f>
        <v/>
      </c>
      <c r="D258" s="14" t="str">
        <f>IF(OR(abs!$E259="", OR(abs!M259="", abs!$N259="")), "", abs!M259/abs!$N259)</f>
        <v/>
      </c>
      <c r="E258" s="14" t="str">
        <f>IF(OR(abs!$E259="", abs!$N259=""), "", 1 - C258 - D258)</f>
        <v/>
      </c>
      <c r="F258" s="14" t="str">
        <f>IF(OR(abs!$E259="", abs!$N259=""), "", abs!E259/abs!$N259)</f>
        <v/>
      </c>
      <c r="G258" s="3"/>
      <c r="H258" s="3"/>
      <c r="I258" s="3"/>
      <c r="J258" s="3"/>
      <c r="K258" s="3"/>
    </row>
    <row r="259" spans="1:11" x14ac:dyDescent="0.2">
      <c r="A259">
        <v>294</v>
      </c>
      <c r="B259" s="3">
        <f>abs!O260</f>
        <v>21</v>
      </c>
      <c r="C259" s="14">
        <f>IF(OR(abs!$E260="", OR(abs!L260="", abs!$N260="")), "", abs!L260/abs!$N260)</f>
        <v>1.5558848433530906E-2</v>
      </c>
      <c r="D259" s="14">
        <f>IF(OR(abs!$E260="", OR(abs!M260="", abs!$N260="")), "", abs!M260/abs!$N260)</f>
        <v>0.97536515664690937</v>
      </c>
      <c r="E259" s="14">
        <f>IF(OR(abs!$E260="", abs!$N260=""), "", 1 - C259 - D259)</f>
        <v>9.0759949195596823E-3</v>
      </c>
      <c r="F259" s="14">
        <f>IF(OR(abs!$E260="", abs!$N260=""), "", abs!E260/abs!$N260)</f>
        <v>0.95522861981371721</v>
      </c>
      <c r="G259" s="3"/>
      <c r="H259" s="3"/>
      <c r="I259" s="3"/>
      <c r="J259" s="3"/>
      <c r="K259" s="3"/>
    </row>
    <row r="260" spans="1:11" x14ac:dyDescent="0.2">
      <c r="A260">
        <v>295</v>
      </c>
      <c r="B260" s="3">
        <f>abs!O261</f>
        <v>0</v>
      </c>
      <c r="C260" s="14" t="str">
        <f>IF(OR(abs!$E261="", OR(abs!L261="", abs!$N261="")), "", abs!L261/abs!$N261)</f>
        <v/>
      </c>
      <c r="D260" s="14" t="str">
        <f>IF(OR(abs!$E261="", OR(abs!M261="", abs!$N261="")), "", abs!M261/abs!$N261)</f>
        <v/>
      </c>
      <c r="E260" s="14" t="str">
        <f>IF(OR(abs!$E261="", abs!$N261=""), "", 1 - C260 - D260)</f>
        <v/>
      </c>
      <c r="F260" s="14" t="str">
        <f>IF(OR(abs!$E261="", abs!$N261=""), "", abs!E261/abs!$N261)</f>
        <v/>
      </c>
      <c r="G260" s="3"/>
      <c r="H260" s="3"/>
      <c r="I260" s="3"/>
      <c r="J260" s="3"/>
      <c r="K260" s="3"/>
    </row>
    <row r="261" spans="1:11" x14ac:dyDescent="0.2">
      <c r="A261">
        <v>296</v>
      </c>
      <c r="B261" s="3">
        <f>abs!O262</f>
        <v>10</v>
      </c>
      <c r="C261" s="14">
        <f>IF(OR(abs!$E262="", OR(abs!L262="", abs!$N262="")), "", abs!L262/abs!$N262)</f>
        <v>8.255441792328147E-2</v>
      </c>
      <c r="D261" s="14">
        <f>IF(OR(abs!$E262="", OR(abs!M262="", abs!$N262="")), "", abs!M262/abs!$N262)</f>
        <v>0.90878329962898685</v>
      </c>
      <c r="E261" s="14">
        <f>IF(OR(abs!$E262="", abs!$N262=""), "", 1 - C261 - D261)</f>
        <v>8.6622824477317062E-3</v>
      </c>
      <c r="F261" s="14">
        <f>IF(OR(abs!$E262="", abs!$N262=""), "", abs!E262/abs!$N262)</f>
        <v>0.28997149726915178</v>
      </c>
      <c r="G261" s="3"/>
      <c r="H261" s="3"/>
      <c r="I261" s="3"/>
      <c r="J261" s="3"/>
      <c r="K261" s="3"/>
    </row>
    <row r="262" spans="1:11" x14ac:dyDescent="0.2">
      <c r="A262">
        <v>297</v>
      </c>
      <c r="B262" s="3">
        <f>abs!O263</f>
        <v>0</v>
      </c>
      <c r="C262" s="14" t="str">
        <f>IF(OR(abs!$E263="", OR(abs!L263="", abs!$N263="")), "", abs!L263/abs!$N263)</f>
        <v/>
      </c>
      <c r="D262" s="14" t="str">
        <f>IF(OR(abs!$E263="", OR(abs!M263="", abs!$N263="")), "", abs!M263/abs!$N263)</f>
        <v/>
      </c>
      <c r="E262" s="14" t="str">
        <f>IF(OR(abs!$E263="", abs!$N263=""), "", 1 - C262 - D262)</f>
        <v/>
      </c>
      <c r="F262" s="14" t="str">
        <f>IF(OR(abs!$E263="", abs!$N263=""), "", abs!E263/abs!$N263)</f>
        <v/>
      </c>
      <c r="G262" s="3"/>
      <c r="H262" s="3"/>
      <c r="I262" s="3"/>
      <c r="J262" s="3"/>
      <c r="K262" s="3"/>
    </row>
    <row r="263" spans="1:11" x14ac:dyDescent="0.2">
      <c r="A263">
        <v>298</v>
      </c>
      <c r="B263" s="3">
        <f>abs!O264</f>
        <v>0</v>
      </c>
      <c r="C263" s="14" t="str">
        <f>IF(OR(abs!$E264="", OR(abs!L264="", abs!$N264="")), "", abs!L264/abs!$N264)</f>
        <v/>
      </c>
      <c r="D263" s="14" t="str">
        <f>IF(OR(abs!$E264="", OR(abs!M264="", abs!$N264="")), "", abs!M264/abs!$N264)</f>
        <v/>
      </c>
      <c r="E263" s="14" t="str">
        <f>IF(OR(abs!$E264="", abs!$N264=""), "", 1 - C263 - D263)</f>
        <v/>
      </c>
      <c r="F263" s="14" t="str">
        <f>IF(OR(abs!$E264="", abs!$N264=""), "", abs!E264/abs!$N264)</f>
        <v/>
      </c>
      <c r="G263" s="3"/>
      <c r="H263" s="3"/>
      <c r="I263" s="3"/>
      <c r="J263" s="3"/>
      <c r="K263" s="3"/>
    </row>
    <row r="264" spans="1:11" x14ac:dyDescent="0.2">
      <c r="A264">
        <v>299</v>
      </c>
      <c r="B264" s="3">
        <f>abs!O265</f>
        <v>1</v>
      </c>
      <c r="C264" s="14">
        <f>IF(OR(abs!$E265="", OR(abs!L265="", abs!$N265="")), "", abs!L265/abs!$N265)</f>
        <v>0.13157894736842105</v>
      </c>
      <c r="D264" s="14">
        <f>IF(OR(abs!$E265="", OR(abs!M265="", abs!$N265="")), "", abs!M265/abs!$N265)</f>
        <v>0.8494921514312096</v>
      </c>
      <c r="E264" s="14">
        <f>IF(OR(abs!$E265="", abs!$N265=""), "", 1 - C264 - D264)</f>
        <v>1.8928901200369386E-2</v>
      </c>
      <c r="F264" s="14">
        <f>IF(OR(abs!$E265="", abs!$N265=""), "", abs!E265/abs!$N265)</f>
        <v>16.574792243767313</v>
      </c>
      <c r="G264" s="3"/>
      <c r="H264" s="3"/>
      <c r="I264" s="3"/>
      <c r="J264" s="3"/>
      <c r="K264" s="3"/>
    </row>
    <row r="265" spans="1:11" x14ac:dyDescent="0.2">
      <c r="A265">
        <v>300</v>
      </c>
      <c r="B265" s="3">
        <f>abs!O266</f>
        <v>19</v>
      </c>
      <c r="C265" s="14">
        <f>IF(OR(abs!$E266="", OR(abs!L266="", abs!$N266="")), "", abs!L266/abs!$N266)</f>
        <v>2.9186175919148977E-2</v>
      </c>
      <c r="D265" s="14">
        <f>IF(OR(abs!$E266="", OR(abs!M266="", abs!$N266="")), "", abs!M266/abs!$N266)</f>
        <v>0.96311372682701857</v>
      </c>
      <c r="E265" s="14">
        <f>IF(OR(abs!$E266="", abs!$N266=""), "", 1 - C265 - D265)</f>
        <v>7.7000972538324719E-3</v>
      </c>
      <c r="F265" s="14">
        <f>IF(OR(abs!$E266="", abs!$N266=""), "", abs!E266/abs!$N266)</f>
        <v>0.36442113917324215</v>
      </c>
      <c r="G265" s="3"/>
      <c r="H265" s="3"/>
      <c r="I265" s="3"/>
      <c r="J265" s="3"/>
      <c r="K265" s="3"/>
    </row>
    <row r="266" spans="1:11" x14ac:dyDescent="0.2">
      <c r="A266">
        <v>301</v>
      </c>
      <c r="B266" s="3">
        <f>abs!O267</f>
        <v>1</v>
      </c>
      <c r="C266" s="14">
        <f>IF(OR(abs!$E267="", OR(abs!L267="", abs!$N267="")), "", abs!L267/abs!$N267)</f>
        <v>0.12149532710280374</v>
      </c>
      <c r="D266" s="14">
        <f>IF(OR(abs!$E267="", OR(abs!M267="", abs!$N267="")), "", abs!M267/abs!$N267)</f>
        <v>0.858411214953271</v>
      </c>
      <c r="E266" s="14">
        <f>IF(OR(abs!$E267="", abs!$N267=""), "", 1 - C266 - D266)</f>
        <v>2.0093457943925253E-2</v>
      </c>
      <c r="F266" s="14">
        <f>IF(OR(abs!$E267="", abs!$N267=""), "", abs!E267/abs!$N267)</f>
        <v>16.668224299065422</v>
      </c>
      <c r="G266" s="3"/>
      <c r="H266" s="3"/>
      <c r="I266" s="3"/>
      <c r="J266" s="3"/>
      <c r="K266" s="3"/>
    </row>
    <row r="267" spans="1:11" x14ac:dyDescent="0.2">
      <c r="A267">
        <v>302</v>
      </c>
      <c r="B267" s="3">
        <f>abs!O268</f>
        <v>1</v>
      </c>
      <c r="C267" s="14">
        <f>IF(OR(abs!$E268="", OR(abs!L268="", abs!$N268="")), "", abs!L268/abs!$N268)</f>
        <v>0.12336530078465563</v>
      </c>
      <c r="D267" s="14">
        <f>IF(OR(abs!$E268="", OR(abs!M268="", abs!$N268="")), "", abs!M268/abs!$N268)</f>
        <v>0.85614646904969482</v>
      </c>
      <c r="E267" s="14">
        <f>IF(OR(abs!$E268="", abs!$N268=""), "", 1 - C267 - D267)</f>
        <v>2.0488230165649601E-2</v>
      </c>
      <c r="F267" s="14">
        <f>IF(OR(abs!$E268="", abs!$N268=""), "", abs!E268/abs!$N268)</f>
        <v>15.779860505666957</v>
      </c>
      <c r="G267" s="3"/>
      <c r="H267" s="3"/>
      <c r="I267" s="3"/>
      <c r="J267" s="3"/>
      <c r="K267" s="3"/>
    </row>
    <row r="268" spans="1:11" x14ac:dyDescent="0.2">
      <c r="A268">
        <v>303</v>
      </c>
      <c r="B268" s="3">
        <f>abs!O269</f>
        <v>0</v>
      </c>
      <c r="C268" s="14" t="str">
        <f>IF(OR(abs!$E269="", OR(abs!L269="", abs!$N269="")), "", abs!L269/abs!$N269)</f>
        <v/>
      </c>
      <c r="D268" s="14" t="str">
        <f>IF(OR(abs!$E269="", OR(abs!M269="", abs!$N269="")), "", abs!M269/abs!$N269)</f>
        <v/>
      </c>
      <c r="E268" s="14" t="str">
        <f>IF(OR(abs!$E269="", abs!$N269=""), "", 1 - C268 - D268)</f>
        <v/>
      </c>
      <c r="F268" s="14" t="str">
        <f>IF(OR(abs!$E269="", abs!$N269=""), "", abs!E269/abs!$N269)</f>
        <v/>
      </c>
      <c r="G268" s="3"/>
      <c r="H268" s="3"/>
      <c r="I268" s="3"/>
      <c r="J268" s="3"/>
      <c r="K268" s="3"/>
    </row>
    <row r="269" spans="1:11" x14ac:dyDescent="0.2">
      <c r="A269">
        <v>304</v>
      </c>
      <c r="B269" s="3">
        <f>abs!O270</f>
        <v>0</v>
      </c>
      <c r="C269" s="14" t="str">
        <f>IF(OR(abs!$E270="", OR(abs!L270="", abs!$N270="")), "", abs!L270/abs!$N270)</f>
        <v/>
      </c>
      <c r="D269" s="14" t="str">
        <f>IF(OR(abs!$E270="", OR(abs!M270="", abs!$N270="")), "", abs!M270/abs!$N270)</f>
        <v/>
      </c>
      <c r="E269" s="14" t="str">
        <f>IF(OR(abs!$E270="", abs!$N270=""), "", 1 - C269 - D269)</f>
        <v/>
      </c>
      <c r="F269" s="14" t="str">
        <f>IF(OR(abs!$E270="", abs!$N270=""), "", abs!E270/abs!$N270)</f>
        <v/>
      </c>
      <c r="G269" s="3"/>
      <c r="H269" s="3"/>
      <c r="I269" s="3"/>
      <c r="J269" s="3"/>
      <c r="K269" s="3"/>
    </row>
    <row r="270" spans="1:11" x14ac:dyDescent="0.2">
      <c r="A270">
        <v>305</v>
      </c>
      <c r="B270" s="3">
        <f>abs!O271</f>
        <v>26</v>
      </c>
      <c r="C270" s="14" t="str">
        <f>IF(OR(abs!$E271="", OR(abs!L271="", abs!$N271="")), "", abs!L271/abs!$N271)</f>
        <v/>
      </c>
      <c r="D270" s="14" t="str">
        <f>IF(OR(abs!$E271="", OR(abs!M271="", abs!$N271="")), "", abs!M271/abs!$N271)</f>
        <v/>
      </c>
      <c r="E270" s="14" t="str">
        <f>IF(OR(abs!$E271="", abs!$N271=""), "", 1 - C270 - D270)</f>
        <v/>
      </c>
      <c r="F270" s="14" t="str">
        <f>IF(OR(abs!$E271="", abs!$N271=""), "", abs!E271/abs!$N271)</f>
        <v/>
      </c>
      <c r="G270" s="3"/>
      <c r="H270" s="3"/>
      <c r="I270" s="3"/>
      <c r="J270" s="3"/>
      <c r="K270" s="3"/>
    </row>
    <row r="271" spans="1:11" x14ac:dyDescent="0.2">
      <c r="G271" s="3"/>
      <c r="H271" s="3"/>
      <c r="I271" s="3"/>
      <c r="J271" s="3"/>
      <c r="K271" s="3"/>
    </row>
    <row r="272" spans="1:11" x14ac:dyDescent="0.2">
      <c r="G272" s="3"/>
      <c r="H272" s="3"/>
      <c r="I272" s="3"/>
      <c r="J272" s="3"/>
      <c r="K272" s="3"/>
    </row>
    <row r="273" spans="7:11" x14ac:dyDescent="0.2">
      <c r="G273" s="3"/>
      <c r="H273" s="3"/>
      <c r="I273" s="3"/>
      <c r="J273" s="3"/>
      <c r="K273" s="3"/>
    </row>
    <row r="274" spans="7:11" x14ac:dyDescent="0.2">
      <c r="G274" s="3"/>
      <c r="H274" s="3"/>
      <c r="I274" s="3"/>
      <c r="J274" s="3"/>
      <c r="K274" s="3"/>
    </row>
    <row r="275" spans="7:11" x14ac:dyDescent="0.2">
      <c r="G275" s="3"/>
      <c r="H275" s="3"/>
      <c r="I275" s="3"/>
      <c r="J275" s="3"/>
      <c r="K275" s="3"/>
    </row>
    <row r="276" spans="7:11" x14ac:dyDescent="0.2">
      <c r="G276" s="3"/>
      <c r="H276" s="3"/>
      <c r="I276" s="3"/>
      <c r="J276" s="3"/>
      <c r="K276" s="3"/>
    </row>
    <row r="277" spans="7:11" x14ac:dyDescent="0.2">
      <c r="G277" s="3"/>
      <c r="H277" s="3"/>
      <c r="I277" s="3"/>
      <c r="J277" s="3"/>
      <c r="K277" s="3"/>
    </row>
    <row r="278" spans="7:11" x14ac:dyDescent="0.2">
      <c r="G278" s="3"/>
      <c r="H278" s="3"/>
      <c r="I278" s="3"/>
      <c r="J278" s="3"/>
      <c r="K278" s="3"/>
    </row>
    <row r="279" spans="7:11" x14ac:dyDescent="0.2">
      <c r="G279" s="3"/>
      <c r="H279" s="3"/>
      <c r="I279" s="3"/>
      <c r="J279" s="3"/>
      <c r="K279" s="3"/>
    </row>
    <row r="280" spans="7:11" x14ac:dyDescent="0.2">
      <c r="G280" s="3"/>
      <c r="H280" s="3"/>
      <c r="I280" s="3"/>
      <c r="J280" s="3"/>
      <c r="K280" s="3"/>
    </row>
    <row r="281" spans="7:11" x14ac:dyDescent="0.2">
      <c r="G281" s="3"/>
      <c r="H281" s="3"/>
      <c r="I281" s="3"/>
      <c r="J281" s="3"/>
      <c r="K281" s="3"/>
    </row>
    <row r="282" spans="7:11" x14ac:dyDescent="0.2">
      <c r="G282" s="3"/>
      <c r="H282" s="3"/>
      <c r="I282" s="3"/>
      <c r="J282" s="3"/>
      <c r="K282" s="3"/>
    </row>
    <row r="283" spans="7:11" x14ac:dyDescent="0.2">
      <c r="G283" s="3"/>
      <c r="H283" s="3"/>
      <c r="I283" s="3"/>
      <c r="J283" s="3"/>
      <c r="K283" s="3"/>
    </row>
    <row r="284" spans="7:11" x14ac:dyDescent="0.2">
      <c r="G284" s="3"/>
      <c r="H284" s="3"/>
      <c r="I284" s="3"/>
      <c r="J284" s="3"/>
      <c r="K284" s="3"/>
    </row>
    <row r="285" spans="7:11" x14ac:dyDescent="0.2">
      <c r="G285" s="3"/>
      <c r="H285" s="3"/>
      <c r="I285" s="3"/>
      <c r="J285" s="3"/>
      <c r="K285" s="3"/>
    </row>
    <row r="286" spans="7:11" x14ac:dyDescent="0.2">
      <c r="G286" s="3"/>
      <c r="H286" s="3"/>
      <c r="I286" s="3"/>
      <c r="J286" s="3"/>
      <c r="K286" s="3"/>
    </row>
    <row r="287" spans="7:11" x14ac:dyDescent="0.2">
      <c r="G287" s="3"/>
      <c r="H287" s="3"/>
      <c r="I287" s="3"/>
      <c r="J287" s="3"/>
      <c r="K287" s="3"/>
    </row>
    <row r="288" spans="7:11" x14ac:dyDescent="0.2">
      <c r="G288" s="3"/>
      <c r="H288" s="3"/>
      <c r="I288" s="3"/>
      <c r="J288" s="3"/>
      <c r="K288" s="3"/>
    </row>
    <row r="289" spans="7:11" x14ac:dyDescent="0.2">
      <c r="G289" s="3"/>
      <c r="H289" s="3"/>
      <c r="I289" s="3"/>
      <c r="J289" s="3"/>
      <c r="K289" s="3"/>
    </row>
    <row r="290" spans="7:11" x14ac:dyDescent="0.2">
      <c r="G290" s="3"/>
      <c r="H290" s="3"/>
      <c r="I290" s="3"/>
      <c r="J290" s="3"/>
      <c r="K290" s="3"/>
    </row>
    <row r="291" spans="7:11" x14ac:dyDescent="0.2">
      <c r="G291" s="3"/>
      <c r="H291" s="3"/>
      <c r="I291" s="3"/>
      <c r="J291" s="3"/>
      <c r="K291" s="3"/>
    </row>
    <row r="292" spans="7:11" x14ac:dyDescent="0.2">
      <c r="G292" s="3"/>
      <c r="H292" s="3"/>
      <c r="I292" s="3"/>
      <c r="J292" s="3"/>
      <c r="K292" s="3"/>
    </row>
    <row r="293" spans="7:11" x14ac:dyDescent="0.2">
      <c r="G293" s="3"/>
      <c r="H293" s="3"/>
      <c r="I293" s="3"/>
      <c r="J293" s="3"/>
      <c r="K293" s="3"/>
    </row>
    <row r="294" spans="7:11" x14ac:dyDescent="0.2">
      <c r="G294" s="3"/>
      <c r="H294" s="3"/>
      <c r="I294" s="3"/>
      <c r="J294" s="3"/>
      <c r="K294" s="3"/>
    </row>
    <row r="295" spans="7:11" x14ac:dyDescent="0.2">
      <c r="G295" s="3"/>
      <c r="H295" s="3"/>
      <c r="I295" s="3"/>
      <c r="J295" s="3"/>
      <c r="K295" s="3"/>
    </row>
    <row r="296" spans="7:11" x14ac:dyDescent="0.2">
      <c r="G296" s="3"/>
      <c r="H296" s="3"/>
      <c r="I296" s="3"/>
      <c r="J296" s="3"/>
      <c r="K296" s="3"/>
    </row>
    <row r="297" spans="7:11" x14ac:dyDescent="0.2">
      <c r="G297" s="3"/>
      <c r="H297" s="3"/>
      <c r="I297" s="3"/>
      <c r="J297" s="3"/>
      <c r="K297" s="3"/>
    </row>
    <row r="298" spans="7:11" x14ac:dyDescent="0.2">
      <c r="G298" s="3"/>
      <c r="H298" s="3"/>
      <c r="I298" s="3"/>
      <c r="J298" s="3"/>
      <c r="K298" s="3"/>
    </row>
    <row r="299" spans="7:11" x14ac:dyDescent="0.2">
      <c r="G299" s="3"/>
      <c r="H299" s="3"/>
      <c r="I299" s="3"/>
      <c r="J299" s="3"/>
      <c r="K299" s="3"/>
    </row>
    <row r="300" spans="7:11" x14ac:dyDescent="0.2">
      <c r="G300" s="3"/>
      <c r="H300" s="3"/>
      <c r="I300" s="3"/>
      <c r="J300" s="3"/>
      <c r="K300" s="3"/>
    </row>
    <row r="301" spans="7:11" x14ac:dyDescent="0.2">
      <c r="G301" s="3"/>
      <c r="H301" s="3"/>
      <c r="I301" s="3"/>
      <c r="J301" s="3"/>
      <c r="K301" s="3"/>
    </row>
    <row r="302" spans="7:11" x14ac:dyDescent="0.2">
      <c r="G302" s="3"/>
      <c r="H302" s="3"/>
      <c r="I302" s="3"/>
      <c r="J302" s="3"/>
      <c r="K302" s="3"/>
    </row>
    <row r="303" spans="7:11" x14ac:dyDescent="0.2">
      <c r="G303" s="3"/>
      <c r="H303" s="3"/>
      <c r="I303" s="3"/>
      <c r="J303" s="3"/>
      <c r="K303" s="3"/>
    </row>
    <row r="304" spans="7:11" x14ac:dyDescent="0.2">
      <c r="G304" s="3"/>
      <c r="H304" s="3"/>
      <c r="I304" s="3"/>
      <c r="J304" s="3"/>
      <c r="K304" s="3"/>
    </row>
    <row r="305" spans="7:11" x14ac:dyDescent="0.2">
      <c r="G305" s="3"/>
      <c r="H305" s="3"/>
      <c r="I305" s="3"/>
      <c r="J305" s="3"/>
      <c r="K305" s="3"/>
    </row>
    <row r="306" spans="7:11" x14ac:dyDescent="0.2">
      <c r="G306" s="3"/>
      <c r="H306" s="3"/>
      <c r="I306" s="3"/>
      <c r="J306" s="3"/>
      <c r="K306" s="3"/>
    </row>
    <row r="307" spans="7:11" x14ac:dyDescent="0.2">
      <c r="G307" s="3"/>
      <c r="H307" s="3"/>
      <c r="I307" s="3"/>
      <c r="J307" s="3"/>
      <c r="K307" s="3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B0BB-E520-EF4B-B889-3E98C4112AC9}">
  <dimension ref="A1:O307"/>
  <sheetViews>
    <sheetView topLeftCell="D7" zoomScale="264" zoomScaleNormal="400" workbookViewId="0">
      <selection activeCell="G16" sqref="G16"/>
    </sheetView>
  </sheetViews>
  <sheetFormatPr baseColWidth="10" defaultRowHeight="16" x14ac:dyDescent="0.2"/>
  <cols>
    <col min="1" max="1" width="4.1640625" bestFit="1" customWidth="1"/>
    <col min="2" max="2" width="4.5" bestFit="1" customWidth="1"/>
    <col min="3" max="6" width="10.6640625" style="14"/>
    <col min="8" max="8" width="3.1640625" bestFit="1" customWidth="1"/>
    <col min="9" max="9" width="5.6640625" bestFit="1" customWidth="1"/>
    <col min="10" max="10" width="13.83203125" bestFit="1" customWidth="1"/>
    <col min="11" max="11" width="8.33203125" bestFit="1" customWidth="1"/>
  </cols>
  <sheetData>
    <row r="1" spans="1:15" x14ac:dyDescent="0.2">
      <c r="A1" s="20" t="s">
        <v>13</v>
      </c>
      <c r="B1" s="20" t="s">
        <v>52</v>
      </c>
      <c r="C1" s="13" t="s">
        <v>43</v>
      </c>
      <c r="D1" s="13" t="s">
        <v>51</v>
      </c>
      <c r="E1" s="13" t="s">
        <v>446</v>
      </c>
      <c r="F1" s="22" t="s">
        <v>445</v>
      </c>
      <c r="H1" s="28" t="s">
        <v>16</v>
      </c>
      <c r="I1" s="28"/>
      <c r="J1" s="20" t="s">
        <v>16</v>
      </c>
      <c r="K1" s="20" t="s">
        <v>50</v>
      </c>
      <c r="L1" s="13" t="s">
        <v>757</v>
      </c>
      <c r="M1" s="13" t="s">
        <v>756</v>
      </c>
      <c r="N1" s="13" t="s">
        <v>755</v>
      </c>
      <c r="O1" s="13" t="s">
        <v>55</v>
      </c>
    </row>
    <row r="2" spans="1:15" x14ac:dyDescent="0.2">
      <c r="A2">
        <v>1</v>
      </c>
      <c r="B2" s="3">
        <f>abs!O3</f>
        <v>1</v>
      </c>
      <c r="C2" s="14">
        <f>IF(OR(abs!L3="", abs!$N3=""), "", abs!L3/abs!$N3)</f>
        <v>0.12436897659476824</v>
      </c>
      <c r="D2" s="14">
        <f>IF(OR(abs!M3="", abs!$N3=""), "", abs!M3/abs!$N3)</f>
        <v>0.85635612666360716</v>
      </c>
      <c r="E2" s="14">
        <f>IF(abs!$N3="", "", 1 - C2 - D2)</f>
        <v>1.9274896741624636E-2</v>
      </c>
      <c r="F2" s="14">
        <f>IF(OR(abs!E3="", abs!$N3=""), "", abs!E3/abs!$N3)</f>
        <v>16.454795777879763</v>
      </c>
      <c r="H2" s="3">
        <v>1</v>
      </c>
      <c r="I2" s="3">
        <v>10</v>
      </c>
      <c r="J2" s="3" t="str">
        <f>H2&amp;"-"&amp;I2&amp;"    "&amp;K2</f>
        <v>1-10    72</v>
      </c>
      <c r="K2" s="3">
        <f>COUNTIFS($C$2:$C$270,"&lt;&gt;*",abs!$O$3:$O$271,"&gt;="&amp;$H2,abs!$O$3:$O$271,"&lt;="&amp;$I2)</f>
        <v>72</v>
      </c>
      <c r="L2" s="14">
        <f>AVERAGEIFS(C$2:C$270,C$2:C$270, "&lt;&gt;*",abs!$O$3:$O$271,"&gt;="&amp;$H2,abs!$O$3:$O$271,"&lt;="&amp;$I2)</f>
        <v>0.10637331253725857</v>
      </c>
      <c r="M2" s="14">
        <f>AVERAGEIFS(D$2:D$270,D$2:D$270, "&lt;&gt;*",abs!$O$3:$O$271,"&gt;="&amp;$H2,abs!$O$3:$O$271,"&lt;="&amp;$I2)</f>
        <v>0.82809491304357163</v>
      </c>
      <c r="N2" s="14">
        <f>AVERAGEIFS(E$2:E$270,E$2:E$270, "&lt;&gt;*",abs!$O$3:$O$271,"&gt;="&amp;$H2,abs!$O$3:$O$271,"&lt;="&amp;$I2)</f>
        <v>6.5531774419169825E-2</v>
      </c>
      <c r="O2" s="14">
        <f>AVERAGEIFS(F$2:F$270,F$2:F$270, "&lt;&gt;*",abs!$O$3:$O$271,"&gt;="&amp;$H2,abs!$O$3:$O$271,"&lt;="&amp;$I2)</f>
        <v>13.30967514662661</v>
      </c>
    </row>
    <row r="3" spans="1:15" x14ac:dyDescent="0.2">
      <c r="A3">
        <v>2</v>
      </c>
      <c r="B3" s="3">
        <f>abs!O4</f>
        <v>1</v>
      </c>
      <c r="C3" s="14">
        <f>IF(OR(abs!L4="", abs!$N4=""), "", abs!L4/abs!$N4)</f>
        <v>0.12368300503893724</v>
      </c>
      <c r="D3" s="14">
        <f>IF(OR(abs!M4="", abs!$N4=""), "", abs!M4/abs!$N4)</f>
        <v>0.85616124599175447</v>
      </c>
      <c r="E3" s="14">
        <f>IF(abs!$N4="", "", 1 - C3 - D3)</f>
        <v>2.0155748969308274E-2</v>
      </c>
      <c r="F3" s="14">
        <f>IF(OR(abs!E4="", abs!$N4=""), "", abs!E4/abs!$N4)</f>
        <v>16.345396243701327</v>
      </c>
      <c r="H3" s="3">
        <v>11</v>
      </c>
      <c r="I3" s="3">
        <v>20</v>
      </c>
      <c r="J3" s="3" t="str">
        <f>H3&amp;"-"&amp;I3&amp;"    "&amp;K3</f>
        <v>11-20    46</v>
      </c>
      <c r="K3" s="3">
        <f>COUNTIFS($C$2:$C$270,"&lt;&gt;*",abs!$O$3:$O$271,"&gt;="&amp;$H3,abs!$O$3:$O$271,"&lt;="&amp;$I3)</f>
        <v>46</v>
      </c>
      <c r="L3" s="14">
        <f>AVERAGEIFS(C$2:C$270,C$2:C$270, "&lt;&gt;*",abs!$O$3:$O$271,"&gt;="&amp;$H3,abs!$O$3:$O$271,"&lt;="&amp;$I3)</f>
        <v>2.5382862628682782E-2</v>
      </c>
      <c r="M3" s="14">
        <f>AVERAGEIFS(D$2:D$270,D$2:D$270, "&lt;&gt;*",abs!$O$3:$O$271,"&gt;="&amp;$H3,abs!$O$3:$O$271,"&lt;="&amp;$I3)</f>
        <v>0.89335053262604958</v>
      </c>
      <c r="N3" s="14">
        <f>AVERAGEIFS(E$2:E$270,E$2:E$270, "&lt;&gt;*",abs!$O$3:$O$271,"&gt;="&amp;$H3,abs!$O$3:$O$271,"&lt;="&amp;$I3)</f>
        <v>8.1266604745267562E-2</v>
      </c>
      <c r="O3" s="14">
        <f>AVERAGEIFS(F$2:F$270,F$2:F$270, "&lt;&gt;*",abs!$O$3:$O$271,"&gt;="&amp;$H3,abs!$O$3:$O$271,"&lt;="&amp;$I3)</f>
        <v>1.1720088273717642</v>
      </c>
    </row>
    <row r="4" spans="1:15" x14ac:dyDescent="0.2">
      <c r="A4">
        <v>3</v>
      </c>
      <c r="B4" s="3">
        <f>abs!O5</f>
        <v>0</v>
      </c>
      <c r="C4" s="14" t="str">
        <f>IF(OR(abs!L5="", abs!$N5=""), "", abs!L5/abs!$N5)</f>
        <v/>
      </c>
      <c r="D4" s="14" t="str">
        <f>IF(OR(abs!M5="", abs!$N5=""), "", abs!M5/abs!$N5)</f>
        <v/>
      </c>
      <c r="E4" s="14" t="str">
        <f>IF(abs!$N5="", "", 1 - C4 - D4)</f>
        <v/>
      </c>
      <c r="F4" s="14" t="str">
        <f>IF(OR(abs!E5="", abs!$N5=""), "", abs!E5/abs!$N5)</f>
        <v/>
      </c>
      <c r="H4" s="3">
        <v>21</v>
      </c>
      <c r="I4" s="3">
        <v>30</v>
      </c>
      <c r="J4" s="3" t="str">
        <f t="shared" ref="J4:J6" si="0">H4&amp;"-"&amp;I4&amp;"    "&amp;K4</f>
        <v>21-30    18</v>
      </c>
      <c r="K4" s="3">
        <f>COUNTIFS($C$2:$C$270,"&lt;&gt;*",abs!$O$3:$O$271,"&gt;="&amp;$H4,abs!$O$3:$O$271,"&lt;="&amp;$I4)</f>
        <v>18</v>
      </c>
      <c r="L4" s="14">
        <f>AVERAGEIFS(C$2:C$270,C$2:C$270, "&lt;&gt;*",abs!$O$3:$O$271,"&gt;="&amp;$H4,abs!$O$3:$O$271,"&lt;="&amp;$I4)</f>
        <v>1.5380368726256628E-2</v>
      </c>
      <c r="M4" s="14">
        <f>AVERAGEIFS(D$2:D$270,D$2:D$270, "&lt;&gt;*",abs!$O$3:$O$271,"&gt;="&amp;$H4,abs!$O$3:$O$271,"&lt;="&amp;$I4)</f>
        <v>0.94789038173069051</v>
      </c>
      <c r="N4" s="14">
        <f>AVERAGEIFS(E$2:E$270,E$2:E$270, "&lt;&gt;*",abs!$O$3:$O$271,"&gt;="&amp;$H4,abs!$O$3:$O$271,"&lt;="&amp;$I4)</f>
        <v>3.6729249543052719E-2</v>
      </c>
      <c r="O4" s="14">
        <f>AVERAGEIFS(F$2:F$270,F$2:F$270, "&lt;&gt;*",abs!$O$3:$O$271,"&gt;="&amp;$H4,abs!$O$3:$O$271,"&lt;="&amp;$I4)</f>
        <v>0.89966944588945152</v>
      </c>
    </row>
    <row r="5" spans="1:15" x14ac:dyDescent="0.2">
      <c r="A5">
        <v>4</v>
      </c>
      <c r="B5" s="3">
        <f>abs!O6</f>
        <v>1</v>
      </c>
      <c r="C5" s="14">
        <f>IF(OR(abs!L6="", abs!$N6=""), "", abs!L6/abs!$N6)</f>
        <v>0.12738853503184713</v>
      </c>
      <c r="D5" s="14">
        <f>IF(OR(abs!M6="", abs!$N6=""), "", abs!M6/abs!$N6)</f>
        <v>0.85441310282074612</v>
      </c>
      <c r="E5" s="14">
        <f>IF(abs!$N6="", "", 1 - C5 - D5)</f>
        <v>1.8198362147406777E-2</v>
      </c>
      <c r="F5" s="14">
        <f>IF(OR(abs!E6="", abs!$N6=""), "", abs!E6/abs!$N6)</f>
        <v>16.35031847133758</v>
      </c>
      <c r="H5" s="3">
        <v>31</v>
      </c>
      <c r="I5" s="3">
        <v>40</v>
      </c>
      <c r="J5" s="3" t="str">
        <f t="shared" si="0"/>
        <v>31-40    19</v>
      </c>
      <c r="K5" s="3">
        <f>COUNTIFS($C$2:$C$270,"&lt;&gt;*",abs!$O$3:$O$271,"&gt;="&amp;$H5,abs!$O$3:$O$271,"&lt;="&amp;$I5)</f>
        <v>19</v>
      </c>
      <c r="L5" s="14">
        <f>AVERAGEIFS(C$2:C$270,C$2:C$270, "&lt;&gt;*",abs!$O$3:$O$271,"&gt;="&amp;$H5,abs!$O$3:$O$271,"&lt;="&amp;$I5)</f>
        <v>9.9670765435279814E-3</v>
      </c>
      <c r="M5" s="14">
        <f>AVERAGEIFS(D$2:D$270,D$2:D$270, "&lt;&gt;*",abs!$O$3:$O$271,"&gt;="&amp;$H5,abs!$O$3:$O$271,"&lt;="&amp;$I5)</f>
        <v>0.98190215685912441</v>
      </c>
      <c r="N5" s="14">
        <f>AVERAGEIFS(E$2:E$270,E$2:E$270, "&lt;&gt;*",abs!$O$3:$O$271,"&gt;="&amp;$H5,abs!$O$3:$O$271,"&lt;="&amp;$I5)</f>
        <v>8.1307665973474955E-3</v>
      </c>
      <c r="O5" s="14">
        <f>AVERAGEIFS(F$2:F$270,F$2:F$270, "&lt;&gt;*",abs!$O$3:$O$271,"&gt;="&amp;$H5,abs!$O$3:$O$271,"&lt;="&amp;$I5)</f>
        <v>0.57018695626519011</v>
      </c>
    </row>
    <row r="6" spans="1:15" x14ac:dyDescent="0.2">
      <c r="A6">
        <v>5</v>
      </c>
      <c r="B6" s="3">
        <f>abs!O7</f>
        <v>15</v>
      </c>
      <c r="C6" s="14">
        <f>IF(OR(abs!L7="", abs!$N7=""), "", abs!L7/abs!$N7)</f>
        <v>2.1068360104594695E-2</v>
      </c>
      <c r="D6" s="14">
        <f>IF(OR(abs!M7="", abs!$N7=""), "", abs!M7/abs!$N7)</f>
        <v>0.97228240567799773</v>
      </c>
      <c r="E6" s="14">
        <f>IF(abs!$N7="", "", 1 - C6 - D6)</f>
        <v>6.6492342174075958E-3</v>
      </c>
      <c r="F6" s="14">
        <f>IF(OR(abs!E7="", abs!$N7=""), "", abs!E7/abs!$N7)</f>
        <v>1.3202838998879343</v>
      </c>
      <c r="H6" s="3">
        <v>41</v>
      </c>
      <c r="I6" s="3">
        <v>50</v>
      </c>
      <c r="J6" s="3" t="str">
        <f t="shared" si="0"/>
        <v>41-50    8</v>
      </c>
      <c r="K6" s="3">
        <f>COUNTIFS($C$2:$C$270,"&lt;&gt;*",abs!$O$3:$O$271,"&gt;="&amp;$H6,abs!$O$3:$O$271,"&lt;="&amp;$I6)</f>
        <v>8</v>
      </c>
      <c r="L6" s="14">
        <f>AVERAGEIFS(C$2:C$270,C$2:C$270, "&lt;&gt;*",abs!$O$3:$O$271,"&gt;="&amp;$H6,abs!$O$3:$O$271,"&lt;="&amp;$I6)</f>
        <v>9.4124290888543405E-3</v>
      </c>
      <c r="M6" s="14">
        <f>AVERAGEIFS(D$2:D$270,D$2:D$270, "&lt;&gt;*",abs!$O$3:$O$271,"&gt;="&amp;$H6,abs!$O$3:$O$271,"&lt;="&amp;$I6)</f>
        <v>0.96662259000034412</v>
      </c>
      <c r="N6" s="14">
        <f>AVERAGEIFS(E$2:E$270,E$2:E$270, "&lt;&gt;*",abs!$O$3:$O$271,"&gt;="&amp;$H6,abs!$O$3:$O$271,"&lt;="&amp;$I6)</f>
        <v>2.3964980910801542E-2</v>
      </c>
      <c r="O6" s="14">
        <f>AVERAGEIFS(F$2:F$270,F$2:F$270, "&lt;&gt;*",abs!$O$3:$O$271,"&gt;="&amp;$H6,abs!$O$3:$O$271,"&lt;="&amp;$I6)</f>
        <v>0.49047364774866414</v>
      </c>
    </row>
    <row r="7" spans="1:15" x14ac:dyDescent="0.2">
      <c r="A7">
        <v>6</v>
      </c>
      <c r="B7" s="3">
        <f>abs!O8</f>
        <v>18</v>
      </c>
      <c r="C7" s="14">
        <f>IF(OR(abs!L8="", abs!$N8=""), "", abs!L8/abs!$N8)</f>
        <v>1.9174821475800054E-2</v>
      </c>
      <c r="D7" s="14">
        <f>IF(OR(abs!M8="", abs!$N8=""), "", abs!M8/abs!$N8)</f>
        <v>0.97335361015604338</v>
      </c>
      <c r="E7" s="14">
        <f>IF(abs!$N8="", "", 1 - C7 - D7)</f>
        <v>7.4715683681565448E-3</v>
      </c>
      <c r="F7" s="14">
        <f>IF(OR(abs!E8="", abs!$N8=""), "", abs!E8/abs!$N8)</f>
        <v>1.1794168209468394</v>
      </c>
      <c r="H7" s="3"/>
      <c r="I7" s="3"/>
      <c r="J7" s="3"/>
      <c r="K7" s="3"/>
      <c r="L7" s="14"/>
      <c r="M7" s="14"/>
      <c r="N7" s="14"/>
      <c r="O7" s="14"/>
    </row>
    <row r="8" spans="1:15" x14ac:dyDescent="0.2">
      <c r="A8">
        <v>8</v>
      </c>
      <c r="B8" s="3">
        <f>abs!O9</f>
        <v>1</v>
      </c>
      <c r="C8" s="14">
        <f>IF(OR(abs!L9="", abs!$N9=""), "", abs!L9/abs!$N9)</f>
        <v>0.12289719626168225</v>
      </c>
      <c r="D8" s="14">
        <f>IF(OR(abs!M9="", abs!$N9=""), "", abs!M9/abs!$N9)</f>
        <v>0.85467289719626172</v>
      </c>
      <c r="E8" s="14">
        <f>IF(abs!$N9="", "", 1 - C8 - D8)</f>
        <v>2.2429906542056011E-2</v>
      </c>
      <c r="F8" s="14">
        <f>IF(OR(abs!E9="", abs!$N9=""), "", abs!E9/abs!$N9)</f>
        <v>16.553271028037383</v>
      </c>
      <c r="H8" s="3"/>
      <c r="I8" s="3"/>
      <c r="J8" s="3" t="str">
        <f>"all    "&amp;K8</f>
        <v>all    91</v>
      </c>
      <c r="K8" s="3">
        <f>SUM(K3:K7)</f>
        <v>91</v>
      </c>
      <c r="L8" s="14">
        <f>AVERAGEIFS(C$2:C$270,C$2:C$270, "&lt;&gt;*")</f>
        <v>5.6218079760830923E-2</v>
      </c>
      <c r="M8" s="14">
        <f>AVERAGEIFS(D$2:D$270,D$2:D$270, "&lt;&gt;*")</f>
        <v>0.88562985527438398</v>
      </c>
      <c r="N8" s="14">
        <f>AVERAGEIFS(E$2:E$270,E$2:E$270, "&lt;&gt;*")</f>
        <v>5.8152064964785311E-2</v>
      </c>
      <c r="O8" s="14">
        <f>AVERAGEIFS(F$2:F$270,F$2:F$270, "&lt;&gt;*")</f>
        <v>6.2979027948576869</v>
      </c>
    </row>
    <row r="9" spans="1:15" x14ac:dyDescent="0.2">
      <c r="A9">
        <v>10</v>
      </c>
      <c r="B9" s="3">
        <f>abs!O10</f>
        <v>1</v>
      </c>
      <c r="C9" s="14">
        <f>IF(OR(abs!L10="", abs!$N10=""), "", abs!L10/abs!$N10)</f>
        <v>0.12854442344045369</v>
      </c>
      <c r="D9" s="14">
        <f>IF(OR(abs!M10="", abs!$N10=""), "", abs!M10/abs!$N10)</f>
        <v>0.8516068052930057</v>
      </c>
      <c r="E9" s="14">
        <f>IF(abs!$N10="", "", 1 - C9 - D9)</f>
        <v>1.984877126654061E-2</v>
      </c>
      <c r="F9" s="14">
        <f>IF(OR(abs!E10="", abs!$N10=""), "", abs!E10/abs!$N10)</f>
        <v>16.721172022684311</v>
      </c>
      <c r="H9" s="3"/>
      <c r="I9" s="3"/>
      <c r="J9" s="3"/>
      <c r="K9" s="3"/>
      <c r="L9" s="3"/>
    </row>
    <row r="10" spans="1:15" x14ac:dyDescent="0.2">
      <c r="A10">
        <v>11</v>
      </c>
      <c r="B10" s="3">
        <f>abs!O11</f>
        <v>10</v>
      </c>
      <c r="C10" s="14">
        <f>IF(OR(abs!L11="", abs!$N11=""), "", abs!L11/abs!$N11)</f>
        <v>3.5230190481877352E-2</v>
      </c>
      <c r="D10" s="14">
        <f>IF(OR(abs!M11="", abs!$N11=""), "", abs!M11/abs!$N11)</f>
        <v>0.95587269361676719</v>
      </c>
      <c r="E10" s="14">
        <f>IF(abs!$N11="", "", 1 - C10 - D10)</f>
        <v>8.8971159013554457E-3</v>
      </c>
      <c r="F10" s="14">
        <f>IF(OR(abs!E11="", abs!$N11=""), "", abs!E11/abs!$N11)</f>
        <v>2.2166358153699171</v>
      </c>
      <c r="H10" s="3"/>
      <c r="I10" s="3"/>
      <c r="J10" s="3"/>
      <c r="K10" s="3"/>
      <c r="L10" s="3"/>
    </row>
    <row r="11" spans="1:15" x14ac:dyDescent="0.2">
      <c r="A11">
        <v>12</v>
      </c>
      <c r="B11" s="3">
        <f>abs!O12</f>
        <v>0</v>
      </c>
      <c r="C11" s="14" t="str">
        <f>IF(OR(abs!L12="", abs!$N12=""), "", abs!L12/abs!$N12)</f>
        <v/>
      </c>
      <c r="D11" s="14" t="str">
        <f>IF(OR(abs!M12="", abs!$N12=""), "", abs!M12/abs!$N12)</f>
        <v/>
      </c>
      <c r="E11" s="14" t="str">
        <f>IF(abs!$N12="", "", 1 - C11 - D11)</f>
        <v/>
      </c>
      <c r="F11" s="14" t="str">
        <f>IF(OR(abs!E12="", abs!$N12=""), "", abs!E12/abs!$N12)</f>
        <v/>
      </c>
      <c r="H11" s="3"/>
      <c r="I11" s="3"/>
      <c r="J11" s="3"/>
      <c r="K11" s="3"/>
      <c r="L11" s="3"/>
    </row>
    <row r="12" spans="1:15" x14ac:dyDescent="0.2">
      <c r="A12">
        <v>13</v>
      </c>
      <c r="B12" s="3">
        <f>abs!O13</f>
        <v>10</v>
      </c>
      <c r="C12" s="14">
        <f>IF(OR(abs!L13="", abs!$N13=""), "", abs!L13/abs!$N13)</f>
        <v>0.31567483366775795</v>
      </c>
      <c r="D12" s="14">
        <f>IF(OR(abs!M13="", abs!$N13=""), "", abs!M13/abs!$N13)</f>
        <v>0.67924279226951101</v>
      </c>
      <c r="E12" s="14">
        <f>IF(abs!$N13="", "", 1 - C12 - D12)</f>
        <v>5.0823740627310432E-3</v>
      </c>
      <c r="F12" s="14">
        <f>IF(OR(abs!E13="", abs!$N13=""), "", abs!E13/abs!$N13)</f>
        <v>0.48773629739148799</v>
      </c>
      <c r="H12" s="3"/>
      <c r="I12" s="3"/>
      <c r="J12" s="3"/>
      <c r="K12" s="3"/>
      <c r="L12" s="3"/>
    </row>
    <row r="13" spans="1:15" x14ac:dyDescent="0.2">
      <c r="A13">
        <v>14</v>
      </c>
      <c r="B13" s="3">
        <f>abs!O14</f>
        <v>10</v>
      </c>
      <c r="C13" s="14">
        <f>IF(OR(abs!L14="", abs!$N14=""), "", abs!L14/abs!$N14)</f>
        <v>1.2800442029652822E-2</v>
      </c>
      <c r="D13" s="14">
        <f>IF(OR(abs!M14="", abs!$N14=""), "", abs!M14/abs!$N14)</f>
        <v>0.39989870153789481</v>
      </c>
      <c r="E13" s="14">
        <f>IF(abs!$N14="", "", 1 - C13 - D13)</f>
        <v>0.58730085643245244</v>
      </c>
      <c r="F13" s="14">
        <f>IF(OR(abs!E14="", abs!$N14=""), "", abs!E14/abs!$N14)</f>
        <v>0.83665622985541943</v>
      </c>
      <c r="H13" s="3"/>
      <c r="I13" s="3"/>
      <c r="J13" s="3"/>
      <c r="K13" s="3"/>
      <c r="L13" s="3"/>
    </row>
    <row r="14" spans="1:15" x14ac:dyDescent="0.2">
      <c r="A14">
        <v>16</v>
      </c>
      <c r="B14" s="3">
        <f>abs!O15</f>
        <v>0</v>
      </c>
      <c r="C14" s="14" t="str">
        <f>IF(OR(abs!L15="", abs!$N15=""), "", abs!L15/abs!$N15)</f>
        <v/>
      </c>
      <c r="D14" s="14" t="str">
        <f>IF(OR(abs!M15="", abs!$N15=""), "", abs!M15/abs!$N15)</f>
        <v/>
      </c>
      <c r="E14" s="14" t="str">
        <f>IF(abs!$N15="", "", 1 - C14 - D14)</f>
        <v/>
      </c>
      <c r="F14" s="14" t="str">
        <f>IF(OR(abs!E15="", abs!$N15=""), "", abs!E15/abs!$N15)</f>
        <v/>
      </c>
      <c r="H14" s="3"/>
      <c r="I14" s="3"/>
      <c r="J14" s="3"/>
      <c r="K14" s="3"/>
      <c r="L14" s="3"/>
    </row>
    <row r="15" spans="1:15" x14ac:dyDescent="0.2">
      <c r="A15">
        <v>17</v>
      </c>
      <c r="B15" s="3">
        <f>abs!O16</f>
        <v>0</v>
      </c>
      <c r="C15" s="14" t="str">
        <f>IF(OR(abs!L16="", abs!$N16=""), "", abs!L16/abs!$N16)</f>
        <v/>
      </c>
      <c r="D15" s="14" t="str">
        <f>IF(OR(abs!M16="", abs!$N16=""), "", abs!M16/abs!$N16)</f>
        <v/>
      </c>
      <c r="E15" s="14" t="str">
        <f>IF(abs!$N16="", "", 1 - C15 - D15)</f>
        <v/>
      </c>
      <c r="F15" s="14" t="str">
        <f>IF(OR(abs!E16="", abs!$N16=""), "", abs!E16/abs!$N16)</f>
        <v/>
      </c>
      <c r="H15" s="3"/>
      <c r="I15" s="3"/>
      <c r="J15" s="3"/>
      <c r="K15" s="3"/>
      <c r="L15" s="3"/>
    </row>
    <row r="16" spans="1:15" x14ac:dyDescent="0.2">
      <c r="A16">
        <v>19</v>
      </c>
      <c r="B16" s="3">
        <f>abs!O17</f>
        <v>21</v>
      </c>
      <c r="C16" s="14">
        <f>IF(OR(abs!L17="", abs!$N17=""), "", abs!L17/abs!$N17)</f>
        <v>1.7577129917916785E-2</v>
      </c>
      <c r="D16" s="14">
        <f>IF(OR(abs!M17="", abs!$N17=""), "", abs!M17/abs!$N17)</f>
        <v>0.97693178601754882</v>
      </c>
      <c r="E16" s="14">
        <f>IF(abs!$N17="", "", 1 - C16 - D16)</f>
        <v>5.4910840645343573E-3</v>
      </c>
      <c r="F16" s="14" t="str">
        <f>IF(OR(abs!E17="", abs!$N17=""), "", abs!E17/abs!$N17)</f>
        <v/>
      </c>
      <c r="H16" s="3"/>
      <c r="I16" s="3"/>
      <c r="J16" s="3"/>
      <c r="K16" s="3"/>
      <c r="L16" s="3"/>
    </row>
    <row r="17" spans="1:12" x14ac:dyDescent="0.2">
      <c r="A17">
        <v>20</v>
      </c>
      <c r="B17" s="3">
        <f>abs!O18</f>
        <v>14</v>
      </c>
      <c r="C17" s="14">
        <f>IF(OR(abs!L18="", abs!$N18=""), "", abs!L18/abs!$N18)</f>
        <v>2.3371224974550391E-2</v>
      </c>
      <c r="D17" s="14">
        <f>IF(OR(abs!M18="", abs!$N18=""), "", abs!M18/abs!$N18)</f>
        <v>0.96975738038683412</v>
      </c>
      <c r="E17" s="14">
        <f>IF(abs!$N18="", "", 1 - C17 - D17)</f>
        <v>6.8713946386155245E-3</v>
      </c>
      <c r="F17" s="14">
        <f>IF(OR(abs!E18="", abs!$N18=""), "", abs!E18/abs!$N18)</f>
        <v>1.5173905666779777</v>
      </c>
      <c r="H17" s="3"/>
      <c r="I17" s="3"/>
      <c r="J17" s="3"/>
      <c r="K17" s="3"/>
      <c r="L17" s="3"/>
    </row>
    <row r="18" spans="1:12" x14ac:dyDescent="0.2">
      <c r="A18">
        <v>21</v>
      </c>
      <c r="B18" s="3">
        <f>abs!O19</f>
        <v>1</v>
      </c>
      <c r="C18" s="14">
        <f>IF(OR(abs!L19="", abs!$N19=""), "", abs!L19/abs!$N19)</f>
        <v>0.1206896551724138</v>
      </c>
      <c r="D18" s="14">
        <f>IF(OR(abs!M19="", abs!$N19=""), "", abs!M19/abs!$N19)</f>
        <v>0.85985853227232534</v>
      </c>
      <c r="E18" s="14">
        <f>IF(abs!$N19="", "", 1 - C18 - D18)</f>
        <v>1.945181255526085E-2</v>
      </c>
      <c r="F18" s="14">
        <f>IF(OR(abs!E19="", abs!$N19=""), "", abs!E19/abs!$N19)</f>
        <v>18.153846153846153</v>
      </c>
      <c r="H18" s="3"/>
      <c r="I18" s="3"/>
      <c r="J18" s="3"/>
      <c r="K18" s="3"/>
      <c r="L18" s="3"/>
    </row>
    <row r="19" spans="1:12" x14ac:dyDescent="0.2">
      <c r="A19">
        <v>22</v>
      </c>
      <c r="B19" s="3">
        <f>abs!O20</f>
        <v>0</v>
      </c>
      <c r="C19" s="14" t="str">
        <f>IF(OR(abs!L20="", abs!$N20=""), "", abs!L20/abs!$N20)</f>
        <v/>
      </c>
      <c r="D19" s="14" t="str">
        <f>IF(OR(abs!M20="", abs!$N20=""), "", abs!M20/abs!$N20)</f>
        <v/>
      </c>
      <c r="E19" s="14" t="str">
        <f>IF(abs!$N20="", "", 1 - C19 - D19)</f>
        <v/>
      </c>
      <c r="F19" s="14" t="str">
        <f>IF(OR(abs!E20="", abs!$N20=""), "", abs!E20/abs!$N20)</f>
        <v/>
      </c>
      <c r="H19" s="3"/>
      <c r="I19" s="3"/>
      <c r="J19" s="3"/>
      <c r="K19" s="3"/>
      <c r="L19" s="3"/>
    </row>
    <row r="20" spans="1:12" x14ac:dyDescent="0.2">
      <c r="A20">
        <v>23</v>
      </c>
      <c r="B20" s="3">
        <f>abs!O21</f>
        <v>0</v>
      </c>
      <c r="C20" s="14" t="str">
        <f>IF(OR(abs!L21="", abs!$N21=""), "", abs!L21/abs!$N21)</f>
        <v/>
      </c>
      <c r="D20" s="14" t="str">
        <f>IF(OR(abs!M21="", abs!$N21=""), "", abs!M21/abs!$N21)</f>
        <v/>
      </c>
      <c r="E20" s="14" t="str">
        <f>IF(abs!$N21="", "", 1 - C20 - D20)</f>
        <v/>
      </c>
      <c r="F20" s="14" t="str">
        <f>IF(OR(abs!E21="", abs!$N21=""), "", abs!E21/abs!$N21)</f>
        <v/>
      </c>
      <c r="H20" s="3"/>
      <c r="I20" s="3"/>
      <c r="J20" s="3"/>
      <c r="K20" s="3"/>
      <c r="L20" s="3"/>
    </row>
    <row r="21" spans="1:12" x14ac:dyDescent="0.2">
      <c r="A21">
        <v>24</v>
      </c>
      <c r="B21" s="3">
        <f>abs!O22</f>
        <v>24</v>
      </c>
      <c r="C21" s="14">
        <f>IF(OR(abs!L22="", abs!$N22=""), "", abs!L22/abs!$N22)</f>
        <v>1.4965549601165633E-2</v>
      </c>
      <c r="D21" s="14">
        <f>IF(OR(abs!M22="", abs!$N22=""), "", abs!M22/abs!$N22)</f>
        <v>0.98071271577803576</v>
      </c>
      <c r="E21" s="14">
        <f>IF(abs!$N22="", "", 1 - C21 - D21)</f>
        <v>4.3217346207986562E-3</v>
      </c>
      <c r="F21" s="14">
        <f>IF(OR(abs!E22="", abs!$N22=""), "", abs!E22/abs!$N22)</f>
        <v>0.88847455115699014</v>
      </c>
      <c r="H21" s="3"/>
      <c r="I21" s="3"/>
      <c r="J21" s="3"/>
      <c r="K21" s="3"/>
      <c r="L21" s="3"/>
    </row>
    <row r="22" spans="1:12" x14ac:dyDescent="0.2">
      <c r="A22">
        <v>25</v>
      </c>
      <c r="B22" s="3">
        <f>abs!O23</f>
        <v>22</v>
      </c>
      <c r="C22" s="14">
        <f>IF(OR(abs!L23="", abs!$N23=""), "", abs!L23/abs!$N23)</f>
        <v>3.202611954142396E-2</v>
      </c>
      <c r="D22" s="14">
        <f>IF(OR(abs!M23="", abs!$N23=""), "", abs!M23/abs!$N23)</f>
        <v>0.9605535561904055</v>
      </c>
      <c r="E22" s="14">
        <f>IF(abs!$N23="", "", 1 - C22 - D22)</f>
        <v>7.4203242681705195E-3</v>
      </c>
      <c r="F22" s="14" t="str">
        <f>IF(OR(abs!E23="", abs!$N23=""), "", abs!E23/abs!$N23)</f>
        <v/>
      </c>
      <c r="H22" s="3"/>
      <c r="I22" s="3"/>
      <c r="J22" s="3"/>
      <c r="K22" s="3"/>
      <c r="L22" s="3"/>
    </row>
    <row r="23" spans="1:12" x14ac:dyDescent="0.2">
      <c r="A23">
        <v>26</v>
      </c>
      <c r="B23" s="3">
        <f>abs!O24</f>
        <v>1</v>
      </c>
      <c r="C23" s="14">
        <f>IF(OR(abs!L24="", abs!$N24=""), "", abs!L24/abs!$N24)</f>
        <v>0.1555839727195226</v>
      </c>
      <c r="D23" s="14">
        <f>IF(OR(abs!M24="", abs!$N24=""), "", abs!M24/abs!$N24)</f>
        <v>0.82608695652173914</v>
      </c>
      <c r="E23" s="14">
        <f>IF(abs!$N24="", "", 1 - C23 - D23)</f>
        <v>1.8329070758738242E-2</v>
      </c>
      <c r="F23" s="14">
        <f>IF(OR(abs!E24="", abs!$N24=""), "", abs!E24/abs!$N24)</f>
        <v>17.67220801364024</v>
      </c>
      <c r="H23" s="3"/>
      <c r="I23" s="3"/>
      <c r="J23" s="3"/>
      <c r="K23" s="3"/>
      <c r="L23" s="3"/>
    </row>
    <row r="24" spans="1:12" x14ac:dyDescent="0.2">
      <c r="A24">
        <v>27</v>
      </c>
      <c r="B24" s="3">
        <f>abs!O25</f>
        <v>0</v>
      </c>
      <c r="C24" s="14" t="str">
        <f>IF(OR(abs!L25="", abs!$N25=""), "", abs!L25/abs!$N25)</f>
        <v/>
      </c>
      <c r="D24" s="14" t="str">
        <f>IF(OR(abs!M25="", abs!$N25=""), "", abs!M25/abs!$N25)</f>
        <v/>
      </c>
      <c r="E24" s="14" t="str">
        <f>IF(abs!$N25="", "", 1 - C24 - D24)</f>
        <v/>
      </c>
      <c r="F24" s="14" t="str">
        <f>IF(OR(abs!E25="", abs!$N25=""), "", abs!E25/abs!$N25)</f>
        <v/>
      </c>
      <c r="H24" s="3"/>
      <c r="I24" s="3"/>
      <c r="J24" s="3"/>
      <c r="K24" s="3"/>
      <c r="L24" s="3"/>
    </row>
    <row r="25" spans="1:12" x14ac:dyDescent="0.2">
      <c r="A25">
        <v>28</v>
      </c>
      <c r="B25" s="3">
        <f>abs!O26</f>
        <v>25</v>
      </c>
      <c r="C25" s="14">
        <f>IF(OR(abs!L26="", abs!$N26=""), "", abs!L26/abs!$N26)</f>
        <v>1.4463172680186112E-2</v>
      </c>
      <c r="D25" s="14">
        <f>IF(OR(abs!M26="", abs!$N26=""), "", abs!M26/abs!$N26)</f>
        <v>0.97866736897550699</v>
      </c>
      <c r="E25" s="14">
        <f>IF(abs!$N26="", "", 1 - C25 - D25)</f>
        <v>6.8694583443068558E-3</v>
      </c>
      <c r="F25" s="14">
        <f>IF(OR(abs!E26="", abs!$N26=""), "", abs!E26/abs!$N26)</f>
        <v>0.80721622333421117</v>
      </c>
      <c r="H25" s="3"/>
      <c r="I25" s="3"/>
      <c r="J25" s="3"/>
      <c r="K25" s="3"/>
      <c r="L25" s="3"/>
    </row>
    <row r="26" spans="1:12" x14ac:dyDescent="0.2">
      <c r="A26">
        <v>29</v>
      </c>
      <c r="B26" s="3">
        <f>abs!O27</f>
        <v>1</v>
      </c>
      <c r="C26" s="14">
        <f>IF(OR(abs!L27="", abs!$N27=""), "", abs!L27/abs!$N27)</f>
        <v>0.11961503208065995</v>
      </c>
      <c r="D26" s="14">
        <f>IF(OR(abs!M27="", abs!$N27=""), "", abs!M27/abs!$N27)</f>
        <v>0.86113657195233728</v>
      </c>
      <c r="E26" s="14">
        <f>IF(abs!$N27="", "", 1 - C26 - D26)</f>
        <v>1.9248395967002785E-2</v>
      </c>
      <c r="F26" s="14">
        <f>IF(OR(abs!E27="", abs!$N27=""), "", abs!E27/abs!$N27)</f>
        <v>16.44179651695692</v>
      </c>
      <c r="H26" s="3"/>
      <c r="I26" s="3"/>
      <c r="J26" s="3"/>
      <c r="K26" s="3"/>
      <c r="L26" s="3"/>
    </row>
    <row r="27" spans="1:12" x14ac:dyDescent="0.2">
      <c r="A27">
        <v>30</v>
      </c>
      <c r="B27" s="3">
        <f>abs!O28</f>
        <v>1</v>
      </c>
      <c r="C27" s="14">
        <f>IF(OR(abs!L28="", abs!$N28=""), "", abs!L28/abs!$N28)</f>
        <v>0.13115399763686492</v>
      </c>
      <c r="D27" s="14">
        <f>IF(OR(abs!M28="", abs!$N28=""), "", abs!M28/abs!$N28)</f>
        <v>0.85112248916896416</v>
      </c>
      <c r="E27" s="14">
        <f>IF(abs!$N28="", "", 1 - C27 - D27)</f>
        <v>1.772351319417087E-2</v>
      </c>
      <c r="F27" s="14">
        <f>IF(OR(abs!E28="", abs!$N28=""), "", abs!E28/abs!$N28)</f>
        <v>16.224497833792832</v>
      </c>
      <c r="H27" s="3"/>
      <c r="I27" s="3"/>
      <c r="J27" s="3"/>
      <c r="K27" s="3"/>
      <c r="L27" s="3"/>
    </row>
    <row r="28" spans="1:12" x14ac:dyDescent="0.2">
      <c r="A28">
        <v>31</v>
      </c>
      <c r="B28" s="3">
        <f>abs!O29</f>
        <v>13</v>
      </c>
      <c r="C28" s="14">
        <f>IF(OR(abs!L29="", abs!$N29=""), "", abs!L29/abs!$N29)</f>
        <v>2.4420845095666981E-2</v>
      </c>
      <c r="D28" s="14">
        <f>IF(OR(abs!M29="", abs!$N29=""), "", abs!M29/abs!$N29)</f>
        <v>0.96365999014204418</v>
      </c>
      <c r="E28" s="14">
        <f>IF(abs!$N29="", "", 1 - C28 - D28)</f>
        <v>1.1919164762288825E-2</v>
      </c>
      <c r="F28" s="14">
        <f>IF(OR(abs!E29="", abs!$N29=""), "", abs!E29/abs!$N29)</f>
        <v>1.6035757494286866</v>
      </c>
      <c r="H28" s="3"/>
      <c r="I28" s="3"/>
      <c r="J28" s="3"/>
      <c r="K28" s="3"/>
      <c r="L28" s="3"/>
    </row>
    <row r="29" spans="1:12" x14ac:dyDescent="0.2">
      <c r="A29">
        <v>32</v>
      </c>
      <c r="B29" s="3">
        <f>abs!O30</f>
        <v>0</v>
      </c>
      <c r="C29" s="14" t="str">
        <f>IF(OR(abs!L30="", abs!$N30=""), "", abs!L30/abs!$N30)</f>
        <v/>
      </c>
      <c r="D29" s="14" t="str">
        <f>IF(OR(abs!M30="", abs!$N30=""), "", abs!M30/abs!$N30)</f>
        <v/>
      </c>
      <c r="E29" s="14" t="str">
        <f>IF(abs!$N30="", "", 1 - C29 - D29)</f>
        <v/>
      </c>
      <c r="F29" s="14" t="str">
        <f>IF(OR(abs!E30="", abs!$N30=""), "", abs!E30/abs!$N30)</f>
        <v/>
      </c>
      <c r="H29" s="3"/>
      <c r="I29" s="3"/>
      <c r="J29" s="3"/>
      <c r="K29" s="3"/>
      <c r="L29" s="3"/>
    </row>
    <row r="30" spans="1:12" x14ac:dyDescent="0.2">
      <c r="A30">
        <v>33</v>
      </c>
      <c r="B30" s="3">
        <f>abs!O31</f>
        <v>19</v>
      </c>
      <c r="C30" s="14">
        <f>IF(OR(abs!L31="", abs!$N31=""), "", abs!L31/abs!$N31)</f>
        <v>3.7463564671590281E-2</v>
      </c>
      <c r="D30" s="14">
        <f>IF(OR(abs!M31="", abs!$N31=""), "", abs!M31/abs!$N31)</f>
        <v>0.95195007242359753</v>
      </c>
      <c r="E30" s="14">
        <f>IF(abs!$N31="", "", 1 - C30 - D30)</f>
        <v>1.0586362904812185E-2</v>
      </c>
      <c r="F30" s="14">
        <f>IF(OR(abs!E31="", abs!$N31=""), "", abs!E31/abs!$N31)</f>
        <v>0.80704923016398133</v>
      </c>
      <c r="H30" s="3"/>
      <c r="I30" s="3"/>
      <c r="J30" s="3"/>
      <c r="K30" s="3"/>
      <c r="L30" s="3"/>
    </row>
    <row r="31" spans="1:12" x14ac:dyDescent="0.2">
      <c r="A31">
        <v>36</v>
      </c>
      <c r="B31" s="3">
        <f>abs!O32</f>
        <v>0</v>
      </c>
      <c r="C31" s="14" t="str">
        <f>IF(OR(abs!L32="", abs!$N32=""), "", abs!L32/abs!$N32)</f>
        <v/>
      </c>
      <c r="D31" s="14" t="str">
        <f>IF(OR(abs!M32="", abs!$N32=""), "", abs!M32/abs!$N32)</f>
        <v/>
      </c>
      <c r="E31" s="14" t="str">
        <f>IF(abs!$N32="", "", 1 - C31 - D31)</f>
        <v/>
      </c>
      <c r="F31" s="14" t="str">
        <f>IF(OR(abs!E32="", abs!$N32=""), "", abs!E32/abs!$N32)</f>
        <v/>
      </c>
      <c r="H31" s="3"/>
      <c r="I31" s="3"/>
      <c r="J31" s="3"/>
      <c r="K31" s="3"/>
      <c r="L31" s="3"/>
    </row>
    <row r="32" spans="1:12" x14ac:dyDescent="0.2">
      <c r="A32">
        <v>37</v>
      </c>
      <c r="B32" s="3">
        <f>abs!O33</f>
        <v>0</v>
      </c>
      <c r="C32" s="14" t="str">
        <f>IF(OR(abs!L33="", abs!$N33=""), "", abs!L33/abs!$N33)</f>
        <v/>
      </c>
      <c r="D32" s="14" t="str">
        <f>IF(OR(abs!M33="", abs!$N33=""), "", abs!M33/abs!$N33)</f>
        <v/>
      </c>
      <c r="E32" s="14" t="str">
        <f>IF(abs!$N33="", "", 1 - C32 - D32)</f>
        <v/>
      </c>
      <c r="F32" s="14" t="str">
        <f>IF(OR(abs!E33="", abs!$N33=""), "", abs!E33/abs!$N33)</f>
        <v/>
      </c>
      <c r="H32" s="3"/>
      <c r="I32" s="3"/>
      <c r="J32" s="3"/>
      <c r="K32" s="3"/>
      <c r="L32" s="3"/>
    </row>
    <row r="33" spans="1:12" x14ac:dyDescent="0.2">
      <c r="A33">
        <v>38</v>
      </c>
      <c r="B33" s="3">
        <f>abs!O34</f>
        <v>0</v>
      </c>
      <c r="C33" s="14" t="str">
        <f>IF(OR(abs!L34="", abs!$N34=""), "", abs!L34/abs!$N34)</f>
        <v/>
      </c>
      <c r="D33" s="14" t="str">
        <f>IF(OR(abs!M34="", abs!$N34=""), "", abs!M34/abs!$N34)</f>
        <v/>
      </c>
      <c r="E33" s="14" t="str">
        <f>IF(abs!$N34="", "", 1 - C33 - D33)</f>
        <v/>
      </c>
      <c r="F33" s="14" t="str">
        <f>IF(OR(abs!E34="", abs!$N34=""), "", abs!E34/abs!$N34)</f>
        <v/>
      </c>
      <c r="H33" s="3"/>
      <c r="I33" s="3"/>
      <c r="J33" s="3"/>
      <c r="K33" s="3"/>
      <c r="L33" s="3"/>
    </row>
    <row r="34" spans="1:12" x14ac:dyDescent="0.2">
      <c r="A34">
        <v>39</v>
      </c>
      <c r="B34" s="3">
        <f>abs!O35</f>
        <v>44</v>
      </c>
      <c r="C34" s="14">
        <f>IF(OR(abs!L35="", abs!$N35=""), "", abs!L35/abs!$N35)</f>
        <v>8.1372618290586219E-3</v>
      </c>
      <c r="D34" s="14">
        <f>IF(OR(abs!M35="", abs!$N35=""), "", abs!M35/abs!$N35)</f>
        <v>0.98128783061306202</v>
      </c>
      <c r="E34" s="14">
        <f>IF(abs!$N35="", "", 1 - C34 - D34)</f>
        <v>1.0574907557879376E-2</v>
      </c>
      <c r="F34" s="14" t="str">
        <f>IF(OR(abs!E35="", abs!$N35=""), "", abs!E35/abs!$N35)</f>
        <v/>
      </c>
      <c r="H34" s="3"/>
      <c r="I34" s="3"/>
      <c r="J34" s="3"/>
      <c r="K34" s="3"/>
      <c r="L34" s="3"/>
    </row>
    <row r="35" spans="1:12" x14ac:dyDescent="0.2">
      <c r="A35">
        <v>40</v>
      </c>
      <c r="B35" s="3">
        <f>abs!O36</f>
        <v>81</v>
      </c>
      <c r="C35" s="14">
        <f>IF(OR(abs!L36="", abs!$N36=""), "", abs!L36/abs!$N36)</f>
        <v>4.5207088690914247E-3</v>
      </c>
      <c r="D35" s="14">
        <f>IF(OR(abs!M36="", abs!$N36=""), "", abs!M36/abs!$N36)</f>
        <v>0.99115970581109925</v>
      </c>
      <c r="E35" s="14">
        <f>IF(abs!$N36="", "", 1 - C35 - D35)</f>
        <v>4.3195853198093603E-3</v>
      </c>
      <c r="F35" s="14" t="str">
        <f>IF(OR(abs!E36="", abs!$N36=""), "", abs!E36/abs!$N36)</f>
        <v/>
      </c>
      <c r="H35" s="3"/>
      <c r="I35" s="3"/>
      <c r="J35" s="3"/>
      <c r="K35" s="3"/>
      <c r="L35" s="3"/>
    </row>
    <row r="36" spans="1:12" x14ac:dyDescent="0.2">
      <c r="A36">
        <v>41</v>
      </c>
      <c r="B36" s="3">
        <f>abs!O37</f>
        <v>1</v>
      </c>
      <c r="C36" s="14">
        <f>IF(OR(abs!L37="", abs!$N37=""), "", abs!L37/abs!$N37)</f>
        <v>0.10967741935483871</v>
      </c>
      <c r="D36" s="14">
        <f>IF(OR(abs!M37="", abs!$N37=""), "", abs!M37/abs!$N37)</f>
        <v>0.87338709677419357</v>
      </c>
      <c r="E36" s="14">
        <f>IF(abs!$N37="", "", 1 - C36 - D36)</f>
        <v>1.6935483870967771E-2</v>
      </c>
      <c r="F36" s="14">
        <f>IF(OR(abs!E37="", abs!$N37=""), "", abs!E37/abs!$N37)</f>
        <v>14.603629032258064</v>
      </c>
      <c r="H36" s="3"/>
      <c r="I36" s="3"/>
      <c r="J36" s="3"/>
      <c r="K36" s="3"/>
      <c r="L36" s="3"/>
    </row>
    <row r="37" spans="1:12" x14ac:dyDescent="0.2">
      <c r="A37">
        <v>42</v>
      </c>
      <c r="B37" s="3">
        <f>abs!O38</f>
        <v>1</v>
      </c>
      <c r="C37" s="14">
        <f>IF(OR(abs!L38="", abs!$N38=""), "", abs!L38/abs!$N38)</f>
        <v>0.12418866291648636</v>
      </c>
      <c r="D37" s="14">
        <f>IF(OR(abs!M38="", abs!$N38=""), "", abs!M38/abs!$N38)</f>
        <v>0.85547382085677193</v>
      </c>
      <c r="E37" s="14">
        <f>IF(abs!$N38="", "", 1 - C37 - D37)</f>
        <v>2.0337516226741736E-2</v>
      </c>
      <c r="F37" s="14">
        <f>IF(OR(abs!E38="", abs!$N38=""), "", abs!E38/abs!$N38)</f>
        <v>15.752055387278235</v>
      </c>
      <c r="H37" s="3"/>
      <c r="I37" s="3"/>
      <c r="J37" s="3"/>
      <c r="K37" s="3"/>
      <c r="L37" s="3"/>
    </row>
    <row r="38" spans="1:12" x14ac:dyDescent="0.2">
      <c r="A38">
        <v>43</v>
      </c>
      <c r="B38" s="3">
        <f>abs!O39</f>
        <v>0</v>
      </c>
      <c r="C38" s="14" t="str">
        <f>IF(OR(abs!L39="", abs!$N39=""), "", abs!L39/abs!$N39)</f>
        <v/>
      </c>
      <c r="D38" s="14" t="str">
        <f>IF(OR(abs!M39="", abs!$N39=""), "", abs!M39/abs!$N39)</f>
        <v/>
      </c>
      <c r="E38" s="14" t="str">
        <f>IF(abs!$N39="", "", 1 - C38 - D38)</f>
        <v/>
      </c>
      <c r="F38" s="14" t="str">
        <f>IF(OR(abs!E39="", abs!$N39=""), "", abs!E39/abs!$N39)</f>
        <v/>
      </c>
      <c r="H38" s="3"/>
      <c r="I38" s="3"/>
      <c r="J38" s="3"/>
      <c r="K38" s="3"/>
      <c r="L38" s="3"/>
    </row>
    <row r="39" spans="1:12" x14ac:dyDescent="0.2">
      <c r="A39">
        <v>44</v>
      </c>
      <c r="B39" s="3">
        <f>abs!O40</f>
        <v>0</v>
      </c>
      <c r="C39" s="14" t="str">
        <f>IF(OR(abs!L40="", abs!$N40=""), "", abs!L40/abs!$N40)</f>
        <v/>
      </c>
      <c r="D39" s="14" t="str">
        <f>IF(OR(abs!M40="", abs!$N40=""), "", abs!M40/abs!$N40)</f>
        <v/>
      </c>
      <c r="E39" s="14" t="str">
        <f>IF(abs!$N40="", "", 1 - C39 - D39)</f>
        <v/>
      </c>
      <c r="F39" s="14" t="str">
        <f>IF(OR(abs!E40="", abs!$N40=""), "", abs!E40/abs!$N40)</f>
        <v/>
      </c>
      <c r="H39" s="3"/>
      <c r="I39" s="3"/>
      <c r="J39" s="3"/>
      <c r="K39" s="3"/>
      <c r="L39" s="3"/>
    </row>
    <row r="40" spans="1:12" x14ac:dyDescent="0.2">
      <c r="A40">
        <v>45</v>
      </c>
      <c r="B40" s="3">
        <f>abs!O41</f>
        <v>0</v>
      </c>
      <c r="C40" s="14" t="str">
        <f>IF(OR(abs!L41="", abs!$N41=""), "", abs!L41/abs!$N41)</f>
        <v/>
      </c>
      <c r="D40" s="14" t="str">
        <f>IF(OR(abs!M41="", abs!$N41=""), "", abs!M41/abs!$N41)</f>
        <v/>
      </c>
      <c r="E40" s="14" t="str">
        <f>IF(abs!$N41="", "", 1 - C40 - D40)</f>
        <v/>
      </c>
      <c r="F40" s="14" t="str">
        <f>IF(OR(abs!E41="", abs!$N41=""), "", abs!E41/abs!$N41)</f>
        <v/>
      </c>
      <c r="H40" s="3"/>
      <c r="I40" s="3"/>
      <c r="J40" s="3"/>
      <c r="K40" s="3"/>
      <c r="L40" s="3"/>
    </row>
    <row r="41" spans="1:12" x14ac:dyDescent="0.2">
      <c r="A41">
        <v>46</v>
      </c>
      <c r="B41" s="3">
        <f>abs!O42</f>
        <v>0</v>
      </c>
      <c r="C41" s="14" t="str">
        <f>IF(OR(abs!L42="", abs!$N42=""), "", abs!L42/abs!$N42)</f>
        <v/>
      </c>
      <c r="D41" s="14" t="str">
        <f>IF(OR(abs!M42="", abs!$N42=""), "", abs!M42/abs!$N42)</f>
        <v/>
      </c>
      <c r="E41" s="14" t="str">
        <f>IF(abs!$N42="", "", 1 - C41 - D41)</f>
        <v/>
      </c>
      <c r="F41" s="14" t="str">
        <f>IF(OR(abs!E42="", abs!$N42=""), "", abs!E42/abs!$N42)</f>
        <v/>
      </c>
      <c r="H41" s="3"/>
      <c r="I41" s="3"/>
      <c r="J41" s="3"/>
      <c r="K41" s="3"/>
      <c r="L41" s="3"/>
    </row>
    <row r="42" spans="1:12" x14ac:dyDescent="0.2">
      <c r="A42">
        <v>47</v>
      </c>
      <c r="B42" s="3">
        <f>abs!O43</f>
        <v>15</v>
      </c>
      <c r="C42" s="14">
        <f>IF(OR(abs!L43="", abs!$N43=""), "", abs!L43/abs!$N43)</f>
        <v>2.0841712676880324E-2</v>
      </c>
      <c r="D42" s="14">
        <f>IF(OR(abs!M43="", abs!$N43=""), "", abs!M43/abs!$N43)</f>
        <v>0.97137006837544337</v>
      </c>
      <c r="E42" s="14">
        <f>IF(abs!$N43="", "", 1 - C42 - D42)</f>
        <v>7.7882189476763397E-3</v>
      </c>
      <c r="F42" s="14">
        <f>IF(OR(abs!E43="", abs!$N43=""), "", abs!E43/abs!$N43)</f>
        <v>1.2997915828732312</v>
      </c>
      <c r="H42" s="3"/>
      <c r="I42" s="3"/>
      <c r="J42" s="3"/>
      <c r="K42" s="3"/>
      <c r="L42" s="3"/>
    </row>
    <row r="43" spans="1:12" x14ac:dyDescent="0.2">
      <c r="A43">
        <v>48</v>
      </c>
      <c r="B43" s="3">
        <f>abs!O44</f>
        <v>0</v>
      </c>
      <c r="C43" s="14" t="str">
        <f>IF(OR(abs!L44="", abs!$N44=""), "", abs!L44/abs!$N44)</f>
        <v/>
      </c>
      <c r="D43" s="14" t="str">
        <f>IF(OR(abs!M44="", abs!$N44=""), "", abs!M44/abs!$N44)</f>
        <v/>
      </c>
      <c r="E43" s="14" t="str">
        <f>IF(abs!$N44="", "", 1 - C43 - D43)</f>
        <v/>
      </c>
      <c r="F43" s="14" t="str">
        <f>IF(OR(abs!E44="", abs!$N44=""), "", abs!E44/abs!$N44)</f>
        <v/>
      </c>
      <c r="H43" s="3"/>
      <c r="I43" s="3"/>
      <c r="J43" s="3"/>
      <c r="K43" s="3"/>
      <c r="L43" s="3"/>
    </row>
    <row r="44" spans="1:12" x14ac:dyDescent="0.2">
      <c r="A44">
        <v>49</v>
      </c>
      <c r="B44" s="3">
        <f>abs!O45</f>
        <v>0</v>
      </c>
      <c r="C44" s="14" t="str">
        <f>IF(OR(abs!L45="", abs!$N45=""), "", abs!L45/abs!$N45)</f>
        <v/>
      </c>
      <c r="D44" s="14" t="str">
        <f>IF(OR(abs!M45="", abs!$N45=""), "", abs!M45/abs!$N45)</f>
        <v/>
      </c>
      <c r="E44" s="14" t="str">
        <f>IF(abs!$N45="", "", 1 - C44 - D44)</f>
        <v/>
      </c>
      <c r="F44" s="14" t="str">
        <f>IF(OR(abs!E45="", abs!$N45=""), "", abs!E45/abs!$N45)</f>
        <v/>
      </c>
      <c r="H44" s="3"/>
      <c r="I44" s="3"/>
      <c r="J44" s="3"/>
      <c r="K44" s="3"/>
      <c r="L44" s="3"/>
    </row>
    <row r="45" spans="1:12" x14ac:dyDescent="0.2">
      <c r="A45">
        <v>50</v>
      </c>
      <c r="B45" s="3">
        <f>abs!O46</f>
        <v>0</v>
      </c>
      <c r="C45" s="14" t="str">
        <f>IF(OR(abs!L46="", abs!$N46=""), "", abs!L46/abs!$N46)</f>
        <v/>
      </c>
      <c r="D45" s="14" t="str">
        <f>IF(OR(abs!M46="", abs!$N46=""), "", abs!M46/abs!$N46)</f>
        <v/>
      </c>
      <c r="E45" s="14" t="str">
        <f>IF(abs!$N46="", "", 1 - C45 - D45)</f>
        <v/>
      </c>
      <c r="F45" s="14" t="str">
        <f>IF(OR(abs!E46="", abs!$N46=""), "", abs!E46/abs!$N46)</f>
        <v/>
      </c>
      <c r="H45" s="3"/>
      <c r="I45" s="3"/>
      <c r="J45" s="3"/>
      <c r="K45" s="3"/>
      <c r="L45" s="3"/>
    </row>
    <row r="46" spans="1:12" x14ac:dyDescent="0.2">
      <c r="A46">
        <v>51</v>
      </c>
      <c r="B46" s="3">
        <f>abs!O47</f>
        <v>0</v>
      </c>
      <c r="C46" s="14" t="str">
        <f>IF(OR(abs!L47="", abs!$N47=""), "", abs!L47/abs!$N47)</f>
        <v/>
      </c>
      <c r="D46" s="14" t="str">
        <f>IF(OR(abs!M47="", abs!$N47=""), "", abs!M47/abs!$N47)</f>
        <v/>
      </c>
      <c r="E46" s="14" t="str">
        <f>IF(abs!$N47="", "", 1 - C46 - D46)</f>
        <v/>
      </c>
      <c r="F46" s="14" t="str">
        <f>IF(OR(abs!E47="", abs!$N47=""), "", abs!E47/abs!$N47)</f>
        <v/>
      </c>
      <c r="H46" s="3"/>
      <c r="I46" s="3"/>
      <c r="J46" s="3"/>
      <c r="K46" s="3"/>
      <c r="L46" s="3"/>
    </row>
    <row r="47" spans="1:12" x14ac:dyDescent="0.2">
      <c r="A47">
        <v>52</v>
      </c>
      <c r="B47" s="3">
        <f>abs!O48</f>
        <v>20</v>
      </c>
      <c r="C47" s="14">
        <f>IF(OR(abs!L48="", abs!$N48=""), "", abs!L48/abs!$N48)</f>
        <v>2.123136426602296E-2</v>
      </c>
      <c r="D47" s="14">
        <f>IF(OR(abs!M48="", abs!$N48=""), "", abs!M48/abs!$N48)</f>
        <v>0.86199613227085081</v>
      </c>
      <c r="E47" s="14">
        <f>IF(abs!$N48="", "", 1 - C47 - D47)</f>
        <v>0.11677250346312618</v>
      </c>
      <c r="F47" s="14">
        <f>IF(OR(abs!E48="", abs!$N48=""), "", abs!E48/abs!$N48)</f>
        <v>0.4985667457585275</v>
      </c>
      <c r="H47" s="3"/>
      <c r="I47" s="3"/>
      <c r="J47" s="3"/>
      <c r="K47" s="3"/>
      <c r="L47" s="3"/>
    </row>
    <row r="48" spans="1:12" x14ac:dyDescent="0.2">
      <c r="A48">
        <v>53</v>
      </c>
      <c r="B48" s="3">
        <f>abs!O49</f>
        <v>1</v>
      </c>
      <c r="C48" s="14">
        <f>IF(OR(abs!L49="", abs!$N49=""), "", abs!L49/abs!$N49)</f>
        <v>0.11279170267934313</v>
      </c>
      <c r="D48" s="14">
        <f>IF(OR(abs!M49="", abs!$N49=""), "", abs!M49/abs!$N49)</f>
        <v>0.86732929991356955</v>
      </c>
      <c r="E48" s="14">
        <f>IF(abs!$N49="", "", 1 - C48 - D48)</f>
        <v>1.9878997407087318E-2</v>
      </c>
      <c r="F48" s="14">
        <f>IF(OR(abs!E49="", abs!$N49=""), "", abs!E49/abs!$N49)</f>
        <v>15.582541054451166</v>
      </c>
      <c r="H48" s="3"/>
      <c r="I48" s="3"/>
      <c r="J48" s="3"/>
      <c r="K48" s="3"/>
      <c r="L48" s="3"/>
    </row>
    <row r="49" spans="1:12" x14ac:dyDescent="0.2">
      <c r="A49">
        <v>54</v>
      </c>
      <c r="B49" s="3">
        <f>abs!O50</f>
        <v>5</v>
      </c>
      <c r="C49" s="14">
        <f>IF(OR(abs!L50="", abs!$N50=""), "", abs!L50/abs!$N50)</f>
        <v>3.440322890640015E-2</v>
      </c>
      <c r="D49" s="14">
        <f>IF(OR(abs!M50="", abs!$N50=""), "", abs!M50/abs!$N50)</f>
        <v>0.46844769043500545</v>
      </c>
      <c r="E49" s="14">
        <f>IF(abs!$N50="", "", 1 - C49 - D49)</f>
        <v>0.49714908065859442</v>
      </c>
      <c r="F49" s="14">
        <f>IF(OR(abs!E50="", abs!$N50=""), "", abs!E50/abs!$N50)</f>
        <v>2.305080402331988</v>
      </c>
      <c r="H49" s="3"/>
      <c r="I49" s="3"/>
      <c r="J49" s="3"/>
      <c r="K49" s="3"/>
      <c r="L49" s="3"/>
    </row>
    <row r="50" spans="1:12" x14ac:dyDescent="0.2">
      <c r="A50">
        <v>55</v>
      </c>
      <c r="B50" s="3">
        <f>abs!O51</f>
        <v>1</v>
      </c>
      <c r="C50" s="14">
        <f>IF(OR(abs!L51="", abs!$N51=""), "", abs!L51/abs!$N51)</f>
        <v>0.11409978308026031</v>
      </c>
      <c r="D50" s="14">
        <f>IF(OR(abs!M51="", abs!$N51=""), "", abs!M51/abs!$N51)</f>
        <v>0.86724511930585679</v>
      </c>
      <c r="E50" s="14">
        <f>IF(abs!$N51="", "", 1 - C50 - D50)</f>
        <v>1.8655097613882843E-2</v>
      </c>
      <c r="F50" s="14">
        <f>IF(OR(abs!E51="", abs!$N51=""), "", abs!E51/abs!$N51)</f>
        <v>15.229934924078091</v>
      </c>
      <c r="H50" s="3"/>
      <c r="I50" s="3"/>
      <c r="J50" s="3"/>
      <c r="K50" s="3"/>
      <c r="L50" s="3"/>
    </row>
    <row r="51" spans="1:12" x14ac:dyDescent="0.2">
      <c r="A51">
        <v>56</v>
      </c>
      <c r="B51" s="3">
        <f>abs!O52</f>
        <v>21</v>
      </c>
      <c r="C51" s="14">
        <f>IF(OR(abs!L52="", abs!$N52=""), "", abs!L52/abs!$N52)</f>
        <v>1.7673824981965486E-2</v>
      </c>
      <c r="D51" s="14">
        <f>IF(OR(abs!M52="", abs!$N52=""), "", abs!M52/abs!$N52)</f>
        <v>0.97208811941623663</v>
      </c>
      <c r="E51" s="14">
        <f>IF(abs!$N52="", "", 1 - C51 - D51)</f>
        <v>1.0238055601797913E-2</v>
      </c>
      <c r="F51" s="14">
        <f>IF(OR(abs!E52="", abs!$N52=""), "", abs!E52/abs!$N52)</f>
        <v>1.0007213806115087</v>
      </c>
      <c r="H51" s="3"/>
      <c r="I51" s="3"/>
      <c r="J51" s="3"/>
      <c r="K51" s="3"/>
      <c r="L51" s="3"/>
    </row>
    <row r="52" spans="1:12" x14ac:dyDescent="0.2">
      <c r="A52">
        <v>57</v>
      </c>
      <c r="B52" s="3">
        <f>abs!O53</f>
        <v>12</v>
      </c>
      <c r="C52" s="14">
        <f>IF(OR(abs!L53="", abs!$N53=""), "", abs!L53/abs!$N53)</f>
        <v>2.5989711473943189E-2</v>
      </c>
      <c r="D52" s="14">
        <f>IF(OR(abs!M53="", abs!$N53=""), "", abs!M53/abs!$N53)</f>
        <v>0.96479534779691345</v>
      </c>
      <c r="E52" s="14">
        <f>IF(abs!$N53="", "", 1 - C52 - D52)</f>
        <v>9.2149407291434171E-3</v>
      </c>
      <c r="F52" s="14" t="str">
        <f>IF(OR(abs!E53="", abs!$N53=""), "", abs!E53/abs!$N53)</f>
        <v/>
      </c>
      <c r="H52" s="3"/>
      <c r="I52" s="3"/>
      <c r="J52" s="3"/>
      <c r="K52" s="3"/>
      <c r="L52" s="3"/>
    </row>
    <row r="53" spans="1:12" x14ac:dyDescent="0.2">
      <c r="A53">
        <v>58</v>
      </c>
      <c r="B53" s="3">
        <f>abs!O54</f>
        <v>0</v>
      </c>
      <c r="C53" s="14" t="str">
        <f>IF(OR(abs!L54="", abs!$N54=""), "", abs!L54/abs!$N54)</f>
        <v/>
      </c>
      <c r="D53" s="14" t="str">
        <f>IF(OR(abs!M54="", abs!$N54=""), "", abs!M54/abs!$N54)</f>
        <v/>
      </c>
      <c r="E53" s="14" t="str">
        <f>IF(abs!$N54="", "", 1 - C53 - D53)</f>
        <v/>
      </c>
      <c r="F53" s="14" t="str">
        <f>IF(OR(abs!E54="", abs!$N54=""), "", abs!E54/abs!$N54)</f>
        <v/>
      </c>
      <c r="H53" s="3"/>
      <c r="I53" s="3"/>
      <c r="J53" s="3"/>
      <c r="K53" s="3"/>
      <c r="L53" s="3"/>
    </row>
    <row r="54" spans="1:12" x14ac:dyDescent="0.2">
      <c r="A54">
        <v>59</v>
      </c>
      <c r="B54" s="3">
        <f>abs!O55</f>
        <v>7</v>
      </c>
      <c r="C54" s="14">
        <f>IF(OR(abs!L55="", abs!$N55=""), "", abs!L55/abs!$N55)</f>
        <v>6.3281155199611694E-2</v>
      </c>
      <c r="D54" s="14">
        <f>IF(OR(abs!M55="", abs!$N55=""), "", abs!M55/abs!$N55)</f>
        <v>0.9197002790923432</v>
      </c>
      <c r="E54" s="14">
        <f>IF(abs!$N55="", "", 1 - C54 - D54)</f>
        <v>1.7018565708045053E-2</v>
      </c>
      <c r="F54" s="14">
        <f>IF(OR(abs!E55="", abs!$N55=""), "", abs!E55/abs!$N55)</f>
        <v>1.111758281761922</v>
      </c>
      <c r="H54" s="3"/>
      <c r="I54" s="3"/>
      <c r="J54" s="3"/>
      <c r="K54" s="3"/>
      <c r="L54" s="3"/>
    </row>
    <row r="55" spans="1:12" x14ac:dyDescent="0.2">
      <c r="A55">
        <v>60</v>
      </c>
      <c r="B55" s="3">
        <f>abs!O56</f>
        <v>15</v>
      </c>
      <c r="C55" s="14">
        <f>IF(OR(abs!L56="", abs!$N56=""), "", abs!L56/abs!$N56)</f>
        <v>3.1486351260152194E-2</v>
      </c>
      <c r="D55" s="14">
        <f>IF(OR(abs!M56="", abs!$N56=""), "", abs!M56/abs!$N56)</f>
        <v>0.96169509669311859</v>
      </c>
      <c r="E55" s="14">
        <f>IF(abs!$N56="", "", 1 - C55 - D55)</f>
        <v>6.8185520467292093E-3</v>
      </c>
      <c r="F55" s="14">
        <f>IF(OR(abs!E56="", abs!$N56=""), "", abs!E56/abs!$N56)</f>
        <v>2.4973586837634683</v>
      </c>
      <c r="H55" s="3"/>
      <c r="I55" s="3"/>
      <c r="J55" s="3"/>
      <c r="K55" s="3"/>
      <c r="L55" s="3"/>
    </row>
    <row r="56" spans="1:12" x14ac:dyDescent="0.2">
      <c r="A56">
        <v>61</v>
      </c>
      <c r="B56" s="3">
        <f>abs!O57</f>
        <v>48</v>
      </c>
      <c r="C56" s="14">
        <f>IF(OR(abs!L57="", abs!$N57=""), "", abs!L57/abs!$N57)</f>
        <v>8.0807217067852405E-3</v>
      </c>
      <c r="D56" s="14">
        <f>IF(OR(abs!M57="", abs!$N57=""), "", abs!M57/abs!$N57)</f>
        <v>0.98469365941254439</v>
      </c>
      <c r="E56" s="14">
        <f>IF(abs!$N57="", "", 1 - C56 - D56)</f>
        <v>7.2256188806704147E-3</v>
      </c>
      <c r="F56" s="14">
        <f>IF(OR(abs!E57="", abs!$N57=""), "", abs!E57/abs!$N57)</f>
        <v>0.39024755226816027</v>
      </c>
      <c r="H56" s="3"/>
      <c r="I56" s="3"/>
      <c r="J56" s="3"/>
      <c r="K56" s="3"/>
      <c r="L56" s="3"/>
    </row>
    <row r="57" spans="1:12" x14ac:dyDescent="0.2">
      <c r="A57">
        <v>62</v>
      </c>
      <c r="B57" s="3">
        <f>abs!O58</f>
        <v>45</v>
      </c>
      <c r="C57" s="14">
        <f>IF(OR(abs!L58="", abs!$N58=""), "", abs!L58/abs!$N58)</f>
        <v>1.6101263629768388E-2</v>
      </c>
      <c r="D57" s="14">
        <f>IF(OR(abs!M58="", abs!$N58=""), "", abs!M58/abs!$N58)</f>
        <v>0.97769428172338746</v>
      </c>
      <c r="E57" s="14">
        <f>IF(abs!$N58="", "", 1 - C57 - D57)</f>
        <v>6.2044546468441597E-3</v>
      </c>
      <c r="F57" s="14" t="str">
        <f>IF(OR(abs!E58="", abs!$N58=""), "", abs!E58/abs!$N58)</f>
        <v/>
      </c>
      <c r="H57" s="3"/>
      <c r="I57" s="3"/>
      <c r="J57" s="3"/>
      <c r="K57" s="3"/>
      <c r="L57" s="3"/>
    </row>
    <row r="58" spans="1:12" x14ac:dyDescent="0.2">
      <c r="A58">
        <v>63</v>
      </c>
      <c r="B58" s="3">
        <f>abs!O59</f>
        <v>21</v>
      </c>
      <c r="C58" s="14">
        <f>IF(OR(abs!L59="", abs!$N59=""), "", abs!L59/abs!$N59)</f>
        <v>2.0092853337392497E-2</v>
      </c>
      <c r="D58" s="14">
        <f>IF(OR(abs!M59="", abs!$N59=""), "", abs!M59/abs!$N59)</f>
        <v>0.97328563817642133</v>
      </c>
      <c r="E58" s="14">
        <f>IF(abs!$N59="", "", 1 - C58 - D58)</f>
        <v>6.6215084861861451E-3</v>
      </c>
      <c r="F58" s="14" t="str">
        <f>IF(OR(abs!E59="", abs!$N59=""), "", abs!E59/abs!$N59)</f>
        <v/>
      </c>
      <c r="H58" s="3"/>
      <c r="I58" s="3"/>
      <c r="J58" s="3"/>
      <c r="K58" s="3"/>
      <c r="L58" s="3"/>
    </row>
    <row r="59" spans="1:12" x14ac:dyDescent="0.2">
      <c r="A59">
        <v>64</v>
      </c>
      <c r="B59" s="3">
        <f>abs!O60</f>
        <v>0</v>
      </c>
      <c r="C59" s="14" t="str">
        <f>IF(OR(abs!L60="", abs!$N60=""), "", abs!L60/abs!$N60)</f>
        <v/>
      </c>
      <c r="D59" s="14" t="str">
        <f>IF(OR(abs!M60="", abs!$N60=""), "", abs!M60/abs!$N60)</f>
        <v/>
      </c>
      <c r="E59" s="14" t="str">
        <f>IF(abs!$N60="", "", 1 - C59 - D59)</f>
        <v/>
      </c>
      <c r="F59" s="14" t="str">
        <f>IF(OR(abs!E60="", abs!$N60=""), "", abs!E60/abs!$N60)</f>
        <v/>
      </c>
      <c r="H59" s="3"/>
      <c r="I59" s="3"/>
      <c r="J59" s="3"/>
      <c r="K59" s="3"/>
      <c r="L59" s="3"/>
    </row>
    <row r="60" spans="1:12" x14ac:dyDescent="0.2">
      <c r="A60">
        <v>65</v>
      </c>
      <c r="B60" s="3">
        <f>abs!O61</f>
        <v>8</v>
      </c>
      <c r="C60" s="14">
        <f>IF(OR(abs!L61="", abs!$N61=""), "", abs!L61/abs!$N61)</f>
        <v>4.1867443806446025E-2</v>
      </c>
      <c r="D60" s="14">
        <f>IF(OR(abs!M61="", abs!$N61=""), "", abs!M61/abs!$N61)</f>
        <v>0.94067576535764785</v>
      </c>
      <c r="E60" s="14">
        <f>IF(abs!$N61="", "", 1 - C60 - D60)</f>
        <v>1.7456790835906122E-2</v>
      </c>
      <c r="F60" s="14" t="str">
        <f>IF(OR(abs!E61="", abs!$N61=""), "", abs!E61/abs!$N61)</f>
        <v/>
      </c>
      <c r="H60" s="3"/>
      <c r="I60" s="3"/>
      <c r="J60" s="3"/>
      <c r="K60" s="3"/>
      <c r="L60" s="3"/>
    </row>
    <row r="61" spans="1:12" x14ac:dyDescent="0.2">
      <c r="A61">
        <v>66</v>
      </c>
      <c r="B61" s="3">
        <f>abs!O62</f>
        <v>0</v>
      </c>
      <c r="C61" s="14" t="str">
        <f>IF(OR(abs!L62="", abs!$N62=""), "", abs!L62/abs!$N62)</f>
        <v/>
      </c>
      <c r="D61" s="14" t="str">
        <f>IF(OR(abs!M62="", abs!$N62=""), "", abs!M62/abs!$N62)</f>
        <v/>
      </c>
      <c r="E61" s="14" t="str">
        <f>IF(abs!$N62="", "", 1 - C61 - D61)</f>
        <v/>
      </c>
      <c r="F61" s="14" t="str">
        <f>IF(OR(abs!E62="", abs!$N62=""), "", abs!E62/abs!$N62)</f>
        <v/>
      </c>
      <c r="H61" s="3"/>
      <c r="I61" s="3"/>
      <c r="J61" s="3"/>
      <c r="K61" s="3"/>
      <c r="L61" s="3"/>
    </row>
    <row r="62" spans="1:12" x14ac:dyDescent="0.2">
      <c r="A62">
        <v>67</v>
      </c>
      <c r="B62" s="3">
        <f>abs!O63</f>
        <v>0</v>
      </c>
      <c r="C62" s="14" t="str">
        <f>IF(OR(abs!L63="", abs!$N63=""), "", abs!L63/abs!$N63)</f>
        <v/>
      </c>
      <c r="D62" s="14" t="str">
        <f>IF(OR(abs!M63="", abs!$N63=""), "", abs!M63/abs!$N63)</f>
        <v/>
      </c>
      <c r="E62" s="14" t="str">
        <f>IF(abs!$N63="", "", 1 - C62 - D62)</f>
        <v/>
      </c>
      <c r="F62" s="14" t="str">
        <f>IF(OR(abs!E63="", abs!$N63=""), "", abs!E63/abs!$N63)</f>
        <v/>
      </c>
      <c r="H62" s="3"/>
      <c r="I62" s="3"/>
      <c r="J62" s="3"/>
      <c r="K62" s="3"/>
      <c r="L62" s="3"/>
    </row>
    <row r="63" spans="1:12" x14ac:dyDescent="0.2">
      <c r="A63">
        <v>68</v>
      </c>
      <c r="B63" s="3">
        <f>abs!O64</f>
        <v>10</v>
      </c>
      <c r="C63" s="14">
        <f>IF(OR(abs!L64="", abs!$N64=""), "", abs!L64/abs!$N64)</f>
        <v>8.2081845996940336E-2</v>
      </c>
      <c r="D63" s="14">
        <f>IF(OR(abs!M64="", abs!$N64=""), "", abs!M64/abs!$N64)</f>
        <v>0.86528556858745542</v>
      </c>
      <c r="E63" s="14">
        <f>IF(abs!$N64="", "", 1 - C63 - D63)</f>
        <v>5.2632585415604227E-2</v>
      </c>
      <c r="F63" s="14">
        <f>IF(OR(abs!E64="", abs!$N64=""), "", abs!E64/abs!$N64)</f>
        <v>0.2683898521162672</v>
      </c>
      <c r="H63" s="3"/>
      <c r="I63" s="3"/>
      <c r="J63" s="3"/>
      <c r="K63" s="3"/>
      <c r="L63" s="3"/>
    </row>
    <row r="64" spans="1:12" x14ac:dyDescent="0.2">
      <c r="A64">
        <v>69</v>
      </c>
      <c r="B64" s="3">
        <f>abs!O65</f>
        <v>0</v>
      </c>
      <c r="C64" s="14" t="str">
        <f>IF(OR(abs!L65="", abs!$N65=""), "", abs!L65/abs!$N65)</f>
        <v/>
      </c>
      <c r="D64" s="14" t="str">
        <f>IF(OR(abs!M65="", abs!$N65=""), "", abs!M65/abs!$N65)</f>
        <v/>
      </c>
      <c r="E64" s="14" t="str">
        <f>IF(abs!$N65="", "", 1 - C64 - D64)</f>
        <v/>
      </c>
      <c r="F64" s="14" t="str">
        <f>IF(OR(abs!E65="", abs!$N65=""), "", abs!E65/abs!$N65)</f>
        <v/>
      </c>
      <c r="H64" s="3"/>
      <c r="I64" s="3"/>
      <c r="J64" s="3"/>
      <c r="K64" s="3"/>
      <c r="L64" s="3"/>
    </row>
    <row r="65" spans="1:12" x14ac:dyDescent="0.2">
      <c r="A65">
        <v>71</v>
      </c>
      <c r="B65" s="3">
        <f>abs!O66</f>
        <v>1</v>
      </c>
      <c r="C65" s="14">
        <f>IF(OR(abs!L66="", abs!$N66=""), "", abs!L66/abs!$N66)</f>
        <v>0.12529002320185614</v>
      </c>
      <c r="D65" s="14">
        <f>IF(OR(abs!M66="", abs!$N66=""), "", abs!M66/abs!$N66)</f>
        <v>0.85568445475638055</v>
      </c>
      <c r="E65" s="14">
        <f>IF(abs!$N66="", "", 1 - C65 - D65)</f>
        <v>1.9025522041763332E-2</v>
      </c>
      <c r="F65" s="14">
        <f>IF(OR(abs!E66="", abs!$N66=""), "", abs!E66/abs!$N66)</f>
        <v>16.380510440835266</v>
      </c>
      <c r="H65" s="3"/>
      <c r="I65" s="3"/>
      <c r="J65" s="3"/>
      <c r="K65" s="3"/>
      <c r="L65" s="3"/>
    </row>
    <row r="66" spans="1:12" x14ac:dyDescent="0.2">
      <c r="A66">
        <v>72</v>
      </c>
      <c r="B66" s="3">
        <f>abs!O67</f>
        <v>1</v>
      </c>
      <c r="C66" s="14">
        <f>IF(OR(abs!L67="", abs!$N67=""), "", abs!L67/abs!$N67)</f>
        <v>0.12089971883786317</v>
      </c>
      <c r="D66" s="14">
        <f>IF(OR(abs!M67="", abs!$N67=""), "", abs!M67/abs!$N67)</f>
        <v>0.85848172446110593</v>
      </c>
      <c r="E66" s="14">
        <f>IF(abs!$N67="", "", 1 - C66 - D66)</f>
        <v>2.0618556701030855E-2</v>
      </c>
      <c r="F66" s="14">
        <f>IF(OR(abs!E67="", abs!$N67=""), "", abs!E67/abs!$N67)</f>
        <v>16.478444236176195</v>
      </c>
      <c r="H66" s="3"/>
      <c r="I66" s="3"/>
      <c r="J66" s="3"/>
      <c r="K66" s="3"/>
      <c r="L66" s="3"/>
    </row>
    <row r="67" spans="1:12" x14ac:dyDescent="0.2">
      <c r="A67">
        <v>73</v>
      </c>
      <c r="B67" s="3">
        <f>abs!O68</f>
        <v>8</v>
      </c>
      <c r="C67" s="14">
        <f>IF(OR(abs!L68="", abs!$N68=""), "", abs!L68/abs!$N68)</f>
        <v>4.2204341885532105E-2</v>
      </c>
      <c r="D67" s="14">
        <f>IF(OR(abs!M68="", abs!$N68=""), "", abs!M68/abs!$N68)</f>
        <v>0.9442841961439199</v>
      </c>
      <c r="E67" s="14">
        <f>IF(abs!$N68="", "", 1 - C67 - D67)</f>
        <v>1.3511461970547978E-2</v>
      </c>
      <c r="F67" s="14">
        <f>IF(OR(abs!E68="", abs!$N68=""), "", abs!E68/abs!$N68)</f>
        <v>2.7470016699559738</v>
      </c>
      <c r="H67" s="3"/>
      <c r="I67" s="3"/>
      <c r="J67" s="3"/>
      <c r="K67" s="3"/>
      <c r="L67" s="3"/>
    </row>
    <row r="68" spans="1:12" x14ac:dyDescent="0.2">
      <c r="A68">
        <v>74</v>
      </c>
      <c r="B68" s="3">
        <f>abs!O69</f>
        <v>0</v>
      </c>
      <c r="C68" s="14" t="str">
        <f>IF(OR(abs!L69="", abs!$N69=""), "", abs!L69/abs!$N69)</f>
        <v/>
      </c>
      <c r="D68" s="14" t="str">
        <f>IF(OR(abs!M69="", abs!$N69=""), "", abs!M69/abs!$N69)</f>
        <v/>
      </c>
      <c r="E68" s="14" t="str">
        <f>IF(abs!$N69="", "", 1 - C68 - D68)</f>
        <v/>
      </c>
      <c r="F68" s="14" t="str">
        <f>IF(OR(abs!E69="", abs!$N69=""), "", abs!E69/abs!$N69)</f>
        <v/>
      </c>
      <c r="H68" s="3"/>
      <c r="I68" s="3"/>
      <c r="J68" s="3"/>
      <c r="K68" s="3"/>
      <c r="L68" s="3"/>
    </row>
    <row r="69" spans="1:12" x14ac:dyDescent="0.2">
      <c r="A69">
        <v>75</v>
      </c>
      <c r="B69" s="3">
        <f>abs!O70</f>
        <v>31</v>
      </c>
      <c r="C69" s="14">
        <f>IF(OR(abs!L70="", abs!$N70=""), "", abs!L70/abs!$N70)</f>
        <v>1.5107850842721159E-2</v>
      </c>
      <c r="D69" s="14">
        <f>IF(OR(abs!M70="", abs!$N70=""), "", abs!M70/abs!$N70)</f>
        <v>0.97890140599074316</v>
      </c>
      <c r="E69" s="14">
        <f>IF(abs!$N70="", "", 1 - C69 - D69)</f>
        <v>5.9907431665356947E-3</v>
      </c>
      <c r="F69" s="14" t="str">
        <f>IF(OR(abs!E70="", abs!$N70=""), "", abs!E70/abs!$N70)</f>
        <v/>
      </c>
      <c r="H69" s="3"/>
      <c r="I69" s="3"/>
      <c r="J69" s="3"/>
      <c r="K69" s="3"/>
      <c r="L69" s="3"/>
    </row>
    <row r="70" spans="1:12" x14ac:dyDescent="0.2">
      <c r="A70">
        <v>77</v>
      </c>
      <c r="B70" s="3">
        <f>abs!O71</f>
        <v>22</v>
      </c>
      <c r="C70" s="14">
        <f>IF(OR(abs!L71="", abs!$N71=""), "", abs!L71/abs!$N71)</f>
        <v>1.6550681575312119E-2</v>
      </c>
      <c r="D70" s="14">
        <f>IF(OR(abs!M71="", abs!$N71=""), "", abs!M71/abs!$N71)</f>
        <v>0.97813224906820961</v>
      </c>
      <c r="E70" s="14">
        <f>IF(abs!$N71="", "", 1 - C70 - D70)</f>
        <v>5.3170693564782434E-3</v>
      </c>
      <c r="F70" s="14">
        <f>IF(OR(abs!E71="", abs!$N71=""), "", abs!E71/abs!$N71)</f>
        <v>0.97140772017619303</v>
      </c>
      <c r="H70" s="3"/>
      <c r="I70" s="3"/>
      <c r="J70" s="3"/>
      <c r="K70" s="3"/>
      <c r="L70" s="3"/>
    </row>
    <row r="71" spans="1:12" x14ac:dyDescent="0.2">
      <c r="A71">
        <v>79</v>
      </c>
      <c r="B71" s="3">
        <f>abs!O72</f>
        <v>29</v>
      </c>
      <c r="C71" s="14">
        <f>IF(OR(abs!L72="", abs!$N72=""), "", abs!L72/abs!$N72)</f>
        <v>1.3207026579600847E-2</v>
      </c>
      <c r="D71" s="14">
        <f>IF(OR(abs!M72="", abs!$N72=""), "", abs!M72/abs!$N72)</f>
        <v>0.97229835372022444</v>
      </c>
      <c r="E71" s="14">
        <f>IF(abs!$N72="", "", 1 - C71 - D71)</f>
        <v>1.4494619700174738E-2</v>
      </c>
      <c r="F71" s="14" t="str">
        <f>IF(OR(abs!E72="", abs!$N72=""), "", abs!E72/abs!$N72)</f>
        <v/>
      </c>
      <c r="H71" s="3"/>
      <c r="I71" s="3"/>
      <c r="J71" s="3"/>
      <c r="K71" s="3"/>
      <c r="L71" s="3"/>
    </row>
    <row r="72" spans="1:12" x14ac:dyDescent="0.2">
      <c r="A72">
        <v>80</v>
      </c>
      <c r="B72" s="3">
        <f>abs!O73</f>
        <v>15</v>
      </c>
      <c r="C72" s="14">
        <f>IF(OR(abs!L73="", abs!$N73=""), "", abs!L73/abs!$N73)</f>
        <v>2.4318092835080699E-2</v>
      </c>
      <c r="D72" s="14">
        <f>IF(OR(abs!M73="", abs!$N73=""), "", abs!M73/abs!$N73)</f>
        <v>0.96872145125505715</v>
      </c>
      <c r="E72" s="14">
        <f>IF(abs!$N73="", "", 1 - C72 - D72)</f>
        <v>6.9604559098621621E-3</v>
      </c>
      <c r="F72" s="14">
        <f>IF(OR(abs!E73="", abs!$N73=""), "", abs!E73/abs!$N73)</f>
        <v>1.5551398616609389</v>
      </c>
      <c r="H72" s="3"/>
      <c r="I72" s="3"/>
      <c r="J72" s="3"/>
      <c r="K72" s="3"/>
      <c r="L72" s="3"/>
    </row>
    <row r="73" spans="1:12" x14ac:dyDescent="0.2">
      <c r="A73">
        <v>81</v>
      </c>
      <c r="B73" s="3">
        <f>abs!O74</f>
        <v>0</v>
      </c>
      <c r="C73" s="14" t="str">
        <f>IF(OR(abs!L74="", abs!$N74=""), "", abs!L74/abs!$N74)</f>
        <v/>
      </c>
      <c r="D73" s="14" t="str">
        <f>IF(OR(abs!M74="", abs!$N74=""), "", abs!M74/abs!$N74)</f>
        <v/>
      </c>
      <c r="E73" s="14" t="str">
        <f>IF(abs!$N74="", "", 1 - C73 - D73)</f>
        <v/>
      </c>
      <c r="F73" s="14" t="str">
        <f>IF(OR(abs!E74="", abs!$N74=""), "", abs!E74/abs!$N74)</f>
        <v/>
      </c>
      <c r="H73" s="3"/>
      <c r="I73" s="3"/>
      <c r="J73" s="3"/>
      <c r="K73" s="3"/>
      <c r="L73" s="3"/>
    </row>
    <row r="74" spans="1:12" x14ac:dyDescent="0.2">
      <c r="A74">
        <v>82</v>
      </c>
      <c r="B74" s="3">
        <f>abs!O75</f>
        <v>17</v>
      </c>
      <c r="C74" s="14">
        <f>IF(OR(abs!L75="", abs!$N75=""), "", abs!L75/abs!$N75)</f>
        <v>1.9490578953056885E-2</v>
      </c>
      <c r="D74" s="14">
        <f>IF(OR(abs!M75="", abs!$N75=""), "", abs!M75/abs!$N75)</f>
        <v>0.96944914796267612</v>
      </c>
      <c r="E74" s="14">
        <f>IF(abs!$N75="", "", 1 - C74 - D74)</f>
        <v>1.1060273084267047E-2</v>
      </c>
      <c r="F74" s="14">
        <f>IF(OR(abs!E75="", abs!$N75=""), "", abs!E75/abs!$N75)</f>
        <v>1.2779479050329647</v>
      </c>
      <c r="H74" s="3"/>
      <c r="I74" s="3"/>
      <c r="J74" s="3"/>
      <c r="K74" s="3"/>
      <c r="L74" s="3"/>
    </row>
    <row r="75" spans="1:12" x14ac:dyDescent="0.2">
      <c r="A75">
        <v>83</v>
      </c>
      <c r="B75" s="3">
        <f>abs!O76</f>
        <v>17</v>
      </c>
      <c r="C75" s="14">
        <f>IF(OR(abs!L76="", abs!$N76=""), "", abs!L76/abs!$N76)</f>
        <v>1.9656622284512964E-2</v>
      </c>
      <c r="D75" s="14">
        <f>IF(OR(abs!M76="", abs!$N76=""), "", abs!M76/abs!$N76)</f>
        <v>0.96878065872459707</v>
      </c>
      <c r="E75" s="14">
        <f>IF(abs!$N76="", "", 1 - C75 - D75)</f>
        <v>1.1562718990890009E-2</v>
      </c>
      <c r="F75" s="14">
        <f>IF(OR(abs!E76="", abs!$N76=""), "", abs!E76/abs!$N76)</f>
        <v>1.2596355991590751</v>
      </c>
      <c r="H75" s="3"/>
      <c r="I75" s="3"/>
      <c r="J75" s="3"/>
      <c r="K75" s="3"/>
      <c r="L75" s="3"/>
    </row>
    <row r="76" spans="1:12" x14ac:dyDescent="0.2">
      <c r="A76">
        <v>85</v>
      </c>
      <c r="B76" s="3">
        <f>abs!O77</f>
        <v>0</v>
      </c>
      <c r="C76" s="14" t="str">
        <f>IF(OR(abs!L77="", abs!$N77=""), "", abs!L77/abs!$N77)</f>
        <v/>
      </c>
      <c r="D76" s="14" t="str">
        <f>IF(OR(abs!M77="", abs!$N77=""), "", abs!M77/abs!$N77)</f>
        <v/>
      </c>
      <c r="E76" s="14" t="str">
        <f>IF(abs!$N77="", "", 1 - C76 - D76)</f>
        <v/>
      </c>
      <c r="F76" s="14" t="str">
        <f>IF(OR(abs!E77="", abs!$N77=""), "", abs!E77/abs!$N77)</f>
        <v/>
      </c>
      <c r="H76" s="3"/>
      <c r="I76" s="3"/>
      <c r="J76" s="3"/>
      <c r="K76" s="3"/>
      <c r="L76" s="3"/>
    </row>
    <row r="77" spans="1:12" x14ac:dyDescent="0.2">
      <c r="A77">
        <v>86</v>
      </c>
      <c r="B77" s="3">
        <f>abs!O78</f>
        <v>1</v>
      </c>
      <c r="C77" s="14">
        <f>IF(OR(abs!L78="", abs!$N78=""), "", abs!L78/abs!$N78)</f>
        <v>0.1197215777262181</v>
      </c>
      <c r="D77" s="14">
        <f>IF(OR(abs!M78="", abs!$N78=""), "", abs!M78/abs!$N78)</f>
        <v>0.8580046403712297</v>
      </c>
      <c r="E77" s="14">
        <f>IF(abs!$N78="", "", 1 - C77 - D77)</f>
        <v>2.2273781902552248E-2</v>
      </c>
      <c r="F77" s="14">
        <f>IF(OR(abs!E78="", abs!$N78=""), "", abs!E78/abs!$N78)</f>
        <v>16.781438515081206</v>
      </c>
      <c r="H77" s="3"/>
      <c r="I77" s="3"/>
      <c r="J77" s="3"/>
      <c r="K77" s="3"/>
      <c r="L77" s="3"/>
    </row>
    <row r="78" spans="1:12" x14ac:dyDescent="0.2">
      <c r="A78">
        <v>87</v>
      </c>
      <c r="B78" s="3">
        <f>abs!O79</f>
        <v>35</v>
      </c>
      <c r="C78" s="14">
        <f>IF(OR(abs!L79="", abs!$N79=""), "", abs!L79/abs!$N79)</f>
        <v>1.2362030905077263E-2</v>
      </c>
      <c r="D78" s="14">
        <f>IF(OR(abs!M79="", abs!$N79=""), "", abs!M79/abs!$N79)</f>
        <v>0.98386822890134151</v>
      </c>
      <c r="E78" s="14">
        <f>IF(abs!$N79="", "", 1 - C78 - D78)</f>
        <v>3.769740193581228E-3</v>
      </c>
      <c r="F78" s="14" t="str">
        <f>IF(OR(abs!E79="", abs!$N79=""), "", abs!E79/abs!$N79)</f>
        <v/>
      </c>
      <c r="H78" s="3"/>
      <c r="I78" s="3"/>
      <c r="J78" s="3"/>
      <c r="K78" s="3"/>
      <c r="L78" s="3"/>
    </row>
    <row r="79" spans="1:12" x14ac:dyDescent="0.2">
      <c r="A79">
        <v>88</v>
      </c>
      <c r="B79" s="3">
        <f>abs!O80</f>
        <v>0</v>
      </c>
      <c r="C79" s="14" t="str">
        <f>IF(OR(abs!L80="", abs!$N80=""), "", abs!L80/abs!$N80)</f>
        <v/>
      </c>
      <c r="D79" s="14" t="str">
        <f>IF(OR(abs!M80="", abs!$N80=""), "", abs!M80/abs!$N80)</f>
        <v/>
      </c>
      <c r="E79" s="14" t="str">
        <f>IF(abs!$N80="", "", 1 - C79 - D79)</f>
        <v/>
      </c>
      <c r="F79" s="14" t="str">
        <f>IF(OR(abs!E80="", abs!$N80=""), "", abs!E80/abs!$N80)</f>
        <v/>
      </c>
      <c r="H79" s="3"/>
      <c r="I79" s="3"/>
      <c r="J79" s="3"/>
      <c r="K79" s="3"/>
      <c r="L79" s="3"/>
    </row>
    <row r="80" spans="1:12" x14ac:dyDescent="0.2">
      <c r="A80">
        <v>89</v>
      </c>
      <c r="B80" s="3">
        <f>abs!O81</f>
        <v>51</v>
      </c>
      <c r="C80" s="14">
        <f>IF(OR(abs!L81="", abs!$N81=""), "", abs!L81/abs!$N81)</f>
        <v>6.814054924277879E-3</v>
      </c>
      <c r="D80" s="14">
        <f>IF(OR(abs!M81="", abs!$N81=""), "", abs!M81/abs!$N81)</f>
        <v>0.98549205338924351</v>
      </c>
      <c r="E80" s="14">
        <f>IF(abs!$N81="", "", 1 - C80 - D80)</f>
        <v>7.6938916864786044E-3</v>
      </c>
      <c r="F80" s="14">
        <f>IF(OR(abs!E81="", abs!$N81=""), "", abs!E81/abs!$N81)</f>
        <v>0.34351073588049197</v>
      </c>
      <c r="H80" s="3"/>
      <c r="I80" s="3"/>
      <c r="J80" s="3"/>
      <c r="K80" s="3"/>
      <c r="L80" s="3"/>
    </row>
    <row r="81" spans="1:12" x14ac:dyDescent="0.2">
      <c r="A81">
        <v>90</v>
      </c>
      <c r="B81" s="3">
        <f>abs!O82</f>
        <v>0</v>
      </c>
      <c r="C81" s="14" t="str">
        <f>IF(OR(abs!L82="", abs!$N82=""), "", abs!L82/abs!$N82)</f>
        <v/>
      </c>
      <c r="D81" s="14" t="str">
        <f>IF(OR(abs!M82="", abs!$N82=""), "", abs!M82/abs!$N82)</f>
        <v/>
      </c>
      <c r="E81" s="14" t="str">
        <f>IF(abs!$N82="", "", 1 - C81 - D81)</f>
        <v/>
      </c>
      <c r="F81" s="14" t="str">
        <f>IF(OR(abs!E82="", abs!$N82=""), "", abs!E82/abs!$N82)</f>
        <v/>
      </c>
      <c r="H81" s="3"/>
      <c r="I81" s="3"/>
      <c r="J81" s="3"/>
      <c r="K81" s="3"/>
      <c r="L81" s="3"/>
    </row>
    <row r="82" spans="1:12" x14ac:dyDescent="0.2">
      <c r="A82">
        <v>91</v>
      </c>
      <c r="B82" s="3">
        <f>abs!O83</f>
        <v>0</v>
      </c>
      <c r="C82" s="14" t="str">
        <f>IF(OR(abs!L83="", abs!$N83=""), "", abs!L83/abs!$N83)</f>
        <v/>
      </c>
      <c r="D82" s="14" t="str">
        <f>IF(OR(abs!M83="", abs!$N83=""), "", abs!M83/abs!$N83)</f>
        <v/>
      </c>
      <c r="E82" s="14" t="str">
        <f>IF(abs!$N83="", "", 1 - C82 - D82)</f>
        <v/>
      </c>
      <c r="F82" s="14" t="str">
        <f>IF(OR(abs!E83="", abs!$N83=""), "", abs!E83/abs!$N83)</f>
        <v/>
      </c>
      <c r="H82" s="3"/>
      <c r="I82" s="3"/>
      <c r="J82" s="3"/>
      <c r="K82" s="3"/>
      <c r="L82" s="3"/>
    </row>
    <row r="83" spans="1:12" x14ac:dyDescent="0.2">
      <c r="A83">
        <v>92</v>
      </c>
      <c r="B83" s="3">
        <f>abs!O84</f>
        <v>0</v>
      </c>
      <c r="C83" s="14" t="str">
        <f>IF(OR(abs!L84="", abs!$N84=""), "", abs!L84/abs!$N84)</f>
        <v/>
      </c>
      <c r="D83" s="14" t="str">
        <f>IF(OR(abs!M84="", abs!$N84=""), "", abs!M84/abs!$N84)</f>
        <v/>
      </c>
      <c r="E83" s="14" t="str">
        <f>IF(abs!$N84="", "", 1 - C83 - D83)</f>
        <v/>
      </c>
      <c r="F83" s="14" t="str">
        <f>IF(OR(abs!E84="", abs!$N84=""), "", abs!E84/abs!$N84)</f>
        <v/>
      </c>
      <c r="H83" s="3"/>
      <c r="I83" s="3"/>
      <c r="J83" s="3"/>
      <c r="K83" s="3"/>
      <c r="L83" s="3"/>
    </row>
    <row r="84" spans="1:12" x14ac:dyDescent="0.2">
      <c r="A84">
        <v>93</v>
      </c>
      <c r="B84" s="3">
        <f>abs!O85</f>
        <v>0</v>
      </c>
      <c r="C84" s="14" t="str">
        <f>IF(OR(abs!L85="", abs!$N85=""), "", abs!L85/abs!$N85)</f>
        <v/>
      </c>
      <c r="D84" s="14" t="str">
        <f>IF(OR(abs!M85="", abs!$N85=""), "", abs!M85/abs!$N85)</f>
        <v/>
      </c>
      <c r="E84" s="14" t="str">
        <f>IF(abs!$N85="", "", 1 - C84 - D84)</f>
        <v/>
      </c>
      <c r="F84" s="14" t="str">
        <f>IF(OR(abs!E85="", abs!$N85=""), "", abs!E85/abs!$N85)</f>
        <v/>
      </c>
      <c r="H84" s="3"/>
      <c r="I84" s="3"/>
      <c r="J84" s="3"/>
      <c r="K84" s="3"/>
      <c r="L84" s="3"/>
    </row>
    <row r="85" spans="1:12" x14ac:dyDescent="0.2">
      <c r="A85">
        <v>94</v>
      </c>
      <c r="B85" s="3">
        <f>abs!O86</f>
        <v>44</v>
      </c>
      <c r="C85" s="14">
        <f>IF(OR(abs!L86="", abs!$N86=""), "", abs!L86/abs!$N86)</f>
        <v>7.1398527865404833E-3</v>
      </c>
      <c r="D85" s="14">
        <f>IF(OR(abs!M86="", abs!$N86=""), "", abs!M86/abs!$N86)</f>
        <v>0.84445846477392217</v>
      </c>
      <c r="E85" s="14">
        <f>IF(abs!$N86="", "", 1 - C85 - D85)</f>
        <v>0.14840168243953733</v>
      </c>
      <c r="F85" s="14">
        <f>IF(OR(abs!E86="", abs!$N86=""), "", abs!E86/abs!$N86)</f>
        <v>0.51415352260778124</v>
      </c>
      <c r="H85" s="3"/>
      <c r="I85" s="3"/>
      <c r="J85" s="3"/>
      <c r="K85" s="3"/>
      <c r="L85" s="3"/>
    </row>
    <row r="86" spans="1:12" x14ac:dyDescent="0.2">
      <c r="A86">
        <v>95</v>
      </c>
      <c r="B86" s="3">
        <f>abs!O87</f>
        <v>0</v>
      </c>
      <c r="C86" s="14" t="str">
        <f>IF(OR(abs!L87="", abs!$N87=""), "", abs!L87/abs!$N87)</f>
        <v/>
      </c>
      <c r="D86" s="14" t="str">
        <f>IF(OR(abs!M87="", abs!$N87=""), "", abs!M87/abs!$N87)</f>
        <v/>
      </c>
      <c r="E86" s="14" t="str">
        <f>IF(abs!$N87="", "", 1 - C86 - D86)</f>
        <v/>
      </c>
      <c r="F86" s="14" t="str">
        <f>IF(OR(abs!E87="", abs!$N87=""), "", abs!E87/abs!$N87)</f>
        <v/>
      </c>
      <c r="H86" s="3"/>
      <c r="I86" s="3"/>
      <c r="J86" s="3"/>
      <c r="K86" s="3"/>
      <c r="L86" s="3"/>
    </row>
    <row r="87" spans="1:12" x14ac:dyDescent="0.2">
      <c r="A87">
        <v>96</v>
      </c>
      <c r="B87" s="3">
        <f>abs!O88</f>
        <v>0</v>
      </c>
      <c r="C87" s="14" t="str">
        <f>IF(OR(abs!L88="", abs!$N88=""), "", abs!L88/abs!$N88)</f>
        <v/>
      </c>
      <c r="D87" s="14" t="str">
        <f>IF(OR(abs!M88="", abs!$N88=""), "", abs!M88/abs!$N88)</f>
        <v/>
      </c>
      <c r="E87" s="14" t="str">
        <f>IF(abs!$N88="", "", 1 - C87 - D87)</f>
        <v/>
      </c>
      <c r="F87" s="14" t="str">
        <f>IF(OR(abs!E88="", abs!$N88=""), "", abs!E88/abs!$N88)</f>
        <v/>
      </c>
      <c r="H87" s="3"/>
      <c r="I87" s="3"/>
      <c r="J87" s="3"/>
      <c r="K87" s="3"/>
      <c r="L87" s="3"/>
    </row>
    <row r="88" spans="1:12" x14ac:dyDescent="0.2">
      <c r="A88">
        <v>97</v>
      </c>
      <c r="B88" s="3">
        <f>abs!O89</f>
        <v>38</v>
      </c>
      <c r="C88" s="14">
        <f>IF(OR(abs!L89="", abs!$N89=""), "", abs!L89/abs!$N89)</f>
        <v>9.4475506063468953E-3</v>
      </c>
      <c r="D88" s="14">
        <f>IF(OR(abs!M89="", abs!$N89=""), "", abs!M89/abs!$N89)</f>
        <v>0.98486843124196566</v>
      </c>
      <c r="E88" s="14">
        <f>IF(abs!$N89="", "", 1 - C88 - D88)</f>
        <v>5.6840181516873978E-3</v>
      </c>
      <c r="F88" s="14">
        <f>IF(OR(abs!E89="", abs!$N89=""), "", abs!E89/abs!$N89)</f>
        <v>0.55666207195626249</v>
      </c>
      <c r="H88" s="3"/>
      <c r="I88" s="3"/>
      <c r="J88" s="3"/>
      <c r="K88" s="3"/>
      <c r="L88" s="3"/>
    </row>
    <row r="89" spans="1:12" x14ac:dyDescent="0.2">
      <c r="A89">
        <v>98</v>
      </c>
      <c r="B89" s="3">
        <f>abs!O90</f>
        <v>38</v>
      </c>
      <c r="C89" s="14">
        <f>IF(OR(abs!L90="", abs!$N90=""), "", abs!L90/abs!$N90)</f>
        <v>9.295936621518017E-3</v>
      </c>
      <c r="D89" s="14">
        <f>IF(OR(abs!M90="", abs!$N90=""), "", abs!M90/abs!$N90)</f>
        <v>0.98560886787630975</v>
      </c>
      <c r="E89" s="14">
        <f>IF(abs!$N90="", "", 1 - C89 - D89)</f>
        <v>5.0951955021721895E-3</v>
      </c>
      <c r="F89" s="14">
        <f>IF(OR(abs!E90="", abs!$N90=""), "", abs!E90/abs!$N90)</f>
        <v>0.56741949910554557</v>
      </c>
      <c r="H89" s="3"/>
      <c r="I89" s="3"/>
      <c r="J89" s="3"/>
      <c r="K89" s="3"/>
      <c r="L89" s="3"/>
    </row>
    <row r="90" spans="1:12" x14ac:dyDescent="0.2">
      <c r="A90">
        <v>99</v>
      </c>
      <c r="B90" s="3">
        <f>abs!O91</f>
        <v>40</v>
      </c>
      <c r="C90" s="14">
        <f>IF(OR(abs!L91="", abs!$N91=""), "", abs!L91/abs!$N91)</f>
        <v>9.145002801035626E-3</v>
      </c>
      <c r="D90" s="14">
        <f>IF(OR(abs!M91="", abs!$N91=""), "", abs!M91/abs!$N91)</f>
        <v>0.98561630354141749</v>
      </c>
      <c r="E90" s="14">
        <f>IF(abs!$N91="", "", 1 - C90 - D90)</f>
        <v>5.2386936575469223E-3</v>
      </c>
      <c r="F90" s="14">
        <f>IF(OR(abs!E91="", abs!$N91=""), "", abs!E91/abs!$N91)</f>
        <v>0.54414280739473408</v>
      </c>
      <c r="H90" s="3"/>
      <c r="I90" s="3"/>
      <c r="J90" s="3"/>
      <c r="K90" s="3"/>
      <c r="L90" s="3"/>
    </row>
    <row r="91" spans="1:12" x14ac:dyDescent="0.2">
      <c r="A91">
        <v>100</v>
      </c>
      <c r="B91" s="3">
        <f>abs!O92</f>
        <v>38</v>
      </c>
      <c r="C91" s="14">
        <f>IF(OR(abs!L92="", abs!$N92=""), "", abs!L92/abs!$N92)</f>
        <v>1.0251192175682653E-2</v>
      </c>
      <c r="D91" s="14">
        <f>IF(OR(abs!M92="", abs!$N92=""), "", abs!M92/abs!$N92)</f>
        <v>0.9843726270388482</v>
      </c>
      <c r="E91" s="14">
        <f>IF(abs!$N92="", "", 1 - C91 - D91)</f>
        <v>5.3761807854691979E-3</v>
      </c>
      <c r="F91" s="14">
        <f>IF(OR(abs!E92="", abs!$N92=""), "", abs!E92/abs!$N92)</f>
        <v>0.55377699480606268</v>
      </c>
      <c r="H91" s="3"/>
      <c r="I91" s="3"/>
      <c r="J91" s="3"/>
      <c r="K91" s="3"/>
      <c r="L91" s="3"/>
    </row>
    <row r="92" spans="1:12" x14ac:dyDescent="0.2">
      <c r="A92">
        <v>101</v>
      </c>
      <c r="B92" s="3">
        <f>abs!O93</f>
        <v>18</v>
      </c>
      <c r="C92" s="14">
        <f>IF(OR(abs!L93="", abs!$N93=""), "", abs!L93/abs!$N93)</f>
        <v>1.7238101273844984E-2</v>
      </c>
      <c r="D92" s="14">
        <f>IF(OR(abs!M93="", abs!$N93=""), "", abs!M93/abs!$N93)</f>
        <v>0.97293871601495663</v>
      </c>
      <c r="E92" s="14">
        <f>IF(abs!$N93="", "", 1 - C92 - D92)</f>
        <v>9.8231827111984193E-3</v>
      </c>
      <c r="F92" s="14">
        <f>IF(OR(abs!E93="", abs!$N93=""), "", abs!E93/abs!$N93)</f>
        <v>1.1258001140756702</v>
      </c>
      <c r="H92" s="3"/>
      <c r="I92" s="3"/>
      <c r="J92" s="3"/>
      <c r="K92" s="3"/>
      <c r="L92" s="3"/>
    </row>
    <row r="93" spans="1:12" x14ac:dyDescent="0.2">
      <c r="A93">
        <v>102</v>
      </c>
      <c r="B93" s="3">
        <f>abs!O94</f>
        <v>40</v>
      </c>
      <c r="C93" s="14">
        <f>IF(OR(abs!L94="", abs!$N94=""), "", abs!L94/abs!$N94)</f>
        <v>8.9684043268349316E-3</v>
      </c>
      <c r="D93" s="14">
        <f>IF(OR(abs!M94="", abs!$N94=""), "", abs!M94/abs!$N94)</f>
        <v>0.98591334107437512</v>
      </c>
      <c r="E93" s="14">
        <f>IF(abs!$N94="", "", 1 - C93 - D93)</f>
        <v>5.1182545987900063E-3</v>
      </c>
      <c r="F93" s="14">
        <f>IF(OR(abs!E94="", abs!$N94=""), "", abs!E94/abs!$N94)</f>
        <v>0.54679765324207052</v>
      </c>
      <c r="H93" s="3"/>
      <c r="I93" s="3"/>
      <c r="J93" s="3"/>
      <c r="K93" s="3"/>
      <c r="L93" s="3"/>
    </row>
    <row r="94" spans="1:12" x14ac:dyDescent="0.2">
      <c r="A94">
        <v>103</v>
      </c>
      <c r="B94" s="3">
        <f>abs!O95</f>
        <v>35</v>
      </c>
      <c r="C94" s="14">
        <f>IF(OR(abs!L95="", abs!$N95=""), "", abs!L95/abs!$N95)</f>
        <v>1.0190611964728867E-2</v>
      </c>
      <c r="D94" s="14">
        <f>IF(OR(abs!M95="", abs!$N95=""), "", abs!M95/abs!$N95)</f>
        <v>0.98672932396993862</v>
      </c>
      <c r="E94" s="14">
        <f>IF(abs!$N95="", "", 1 - C94 - D94)</f>
        <v>3.0800640653325662E-3</v>
      </c>
      <c r="F94" s="14">
        <f>IF(OR(abs!E95="", abs!$N95=""), "", abs!E95/abs!$N95)</f>
        <v>0.62870267701568194</v>
      </c>
      <c r="H94" s="3"/>
      <c r="I94" s="3"/>
      <c r="J94" s="3"/>
      <c r="K94" s="3"/>
      <c r="L94" s="3"/>
    </row>
    <row r="95" spans="1:12" x14ac:dyDescent="0.2">
      <c r="A95">
        <v>104</v>
      </c>
      <c r="B95" s="3">
        <f>abs!O96</f>
        <v>40</v>
      </c>
      <c r="C95" s="14">
        <f>IF(OR(abs!L96="", abs!$N96=""), "", abs!L96/abs!$N96)</f>
        <v>9.480056542314548E-3</v>
      </c>
      <c r="D95" s="14">
        <f>IF(OR(abs!M96="", abs!$N96=""), "", abs!M96/abs!$N96)</f>
        <v>0.98749308585827544</v>
      </c>
      <c r="E95" s="14">
        <f>IF(abs!$N96="", "", 1 - C95 - D95)</f>
        <v>3.0268575994100155E-3</v>
      </c>
      <c r="F95" s="14">
        <f>IF(OR(abs!E96="", abs!$N96=""), "", abs!E96/abs!$N96)</f>
        <v>0.55170241534017572</v>
      </c>
      <c r="H95" s="3"/>
      <c r="I95" s="3"/>
      <c r="J95" s="3"/>
      <c r="K95" s="3"/>
      <c r="L95" s="3"/>
    </row>
    <row r="96" spans="1:12" x14ac:dyDescent="0.2">
      <c r="A96">
        <v>105</v>
      </c>
      <c r="B96" s="3">
        <f>abs!O97</f>
        <v>1</v>
      </c>
      <c r="C96" s="14">
        <f>IF(OR(abs!L97="", abs!$N97=""), "", abs!L97/abs!$N97)</f>
        <v>0.11335861778339655</v>
      </c>
      <c r="D96" s="14">
        <f>IF(OR(abs!M97="", abs!$N97=""), "", abs!M97/abs!$N97)</f>
        <v>0.86725663716814161</v>
      </c>
      <c r="E96" s="14">
        <f>IF(abs!$N97="", "", 1 - C96 - D96)</f>
        <v>1.9384745048461882E-2</v>
      </c>
      <c r="F96" s="14">
        <f>IF(OR(abs!E97="", abs!$N97=""), "", abs!E97/abs!$N97)</f>
        <v>15.698272229245681</v>
      </c>
      <c r="H96" s="3"/>
      <c r="I96" s="3"/>
      <c r="J96" s="3"/>
      <c r="K96" s="3"/>
      <c r="L96" s="3"/>
    </row>
    <row r="97" spans="1:12" x14ac:dyDescent="0.2">
      <c r="A97">
        <v>106</v>
      </c>
      <c r="B97" s="3">
        <f>abs!O98</f>
        <v>0</v>
      </c>
      <c r="C97" s="14" t="str">
        <f>IF(OR(abs!L98="", abs!$N98=""), "", abs!L98/abs!$N98)</f>
        <v/>
      </c>
      <c r="D97" s="14" t="str">
        <f>IF(OR(abs!M98="", abs!$N98=""), "", abs!M98/abs!$N98)</f>
        <v/>
      </c>
      <c r="E97" s="14" t="str">
        <f>IF(abs!$N98="", "", 1 - C97 - D97)</f>
        <v/>
      </c>
      <c r="F97" s="14" t="str">
        <f>IF(OR(abs!E98="", abs!$N98=""), "", abs!E98/abs!$N98)</f>
        <v/>
      </c>
      <c r="H97" s="3"/>
      <c r="I97" s="3"/>
      <c r="J97" s="3"/>
      <c r="K97" s="3"/>
      <c r="L97" s="3"/>
    </row>
    <row r="98" spans="1:12" x14ac:dyDescent="0.2">
      <c r="A98">
        <v>107</v>
      </c>
      <c r="B98" s="3">
        <f>abs!O99</f>
        <v>1</v>
      </c>
      <c r="C98" s="14">
        <f>IF(OR(abs!L99="", abs!$N99=""), "", abs!L99/abs!$N99)</f>
        <v>0.13327745180217937</v>
      </c>
      <c r="D98" s="14">
        <f>IF(OR(abs!M99="", abs!$N99=""), "", abs!M99/abs!$N99)</f>
        <v>0.84367141659681477</v>
      </c>
      <c r="E98" s="14">
        <f>IF(abs!$N99="", "", 1 - C98 - D98)</f>
        <v>2.3051131601005914E-2</v>
      </c>
      <c r="F98" s="14" t="str">
        <f>IF(OR(abs!E99="", abs!$N99=""), "", abs!E99/abs!$N99)</f>
        <v/>
      </c>
      <c r="H98" s="3"/>
      <c r="I98" s="3"/>
      <c r="J98" s="3"/>
      <c r="K98" s="3"/>
      <c r="L98" s="3"/>
    </row>
    <row r="99" spans="1:12" x14ac:dyDescent="0.2">
      <c r="A99">
        <v>108</v>
      </c>
      <c r="B99" s="3">
        <f>abs!O100</f>
        <v>16</v>
      </c>
      <c r="C99" s="14">
        <f>IF(OR(abs!L100="", abs!$N100=""), "", abs!L100/abs!$N100)</f>
        <v>2.2564019317397831E-2</v>
      </c>
      <c r="D99" s="14">
        <f>IF(OR(abs!M100="", abs!$N100=""), "", abs!M100/abs!$N100)</f>
        <v>0.9718761413903656</v>
      </c>
      <c r="E99" s="14">
        <f>IF(abs!$N100="", "", 1 - C99 - D99)</f>
        <v>5.5598392922365791E-3</v>
      </c>
      <c r="F99" s="14">
        <f>IF(OR(abs!E100="", abs!$N100=""), "", abs!E100/abs!$N100)</f>
        <v>1.4720181810803132</v>
      </c>
      <c r="H99" s="3"/>
      <c r="I99" s="3"/>
      <c r="J99" s="3"/>
      <c r="K99" s="3"/>
      <c r="L99" s="3"/>
    </row>
    <row r="100" spans="1:12" x14ac:dyDescent="0.2">
      <c r="A100">
        <v>109</v>
      </c>
      <c r="B100" s="3">
        <f>abs!O101</f>
        <v>40</v>
      </c>
      <c r="C100" s="14">
        <f>IF(OR(abs!L101="", abs!$N101=""), "", abs!L101/abs!$N101)</f>
        <v>9.2702382235636521E-3</v>
      </c>
      <c r="D100" s="14">
        <f>IF(OR(abs!M101="", abs!$N101=""), "", abs!M101/abs!$N101)</f>
        <v>0.98749595774496068</v>
      </c>
      <c r="E100" s="14">
        <f>IF(abs!$N101="", "", 1 - C100 - D100)</f>
        <v>3.2338040314756622E-3</v>
      </c>
      <c r="F100" s="14">
        <f>IF(OR(abs!E101="", abs!$N101=""), "", abs!E101/abs!$N101)</f>
        <v>0.55893992824034866</v>
      </c>
      <c r="H100" s="3"/>
      <c r="I100" s="3"/>
      <c r="J100" s="3"/>
      <c r="K100" s="3"/>
      <c r="L100" s="3"/>
    </row>
    <row r="101" spans="1:12" x14ac:dyDescent="0.2">
      <c r="A101">
        <v>110</v>
      </c>
      <c r="B101" s="3">
        <f>abs!O102</f>
        <v>1</v>
      </c>
      <c r="C101" s="14">
        <f>IF(OR(abs!L102="", abs!$N102=""), "", abs!L102/abs!$N102)</f>
        <v>0.13056092843326886</v>
      </c>
      <c r="D101" s="14">
        <f>IF(OR(abs!M102="", abs!$N102=""), "", abs!M102/abs!$N102)</f>
        <v>0.84622823984526108</v>
      </c>
      <c r="E101" s="14">
        <f>IF(abs!$N102="", "", 1 - C101 - D101)</f>
        <v>2.3210831721470093E-2</v>
      </c>
      <c r="F101" s="14">
        <f>IF(OR(abs!E102="", abs!$N102=""), "", abs!E102/abs!$N102)</f>
        <v>17.405705996131527</v>
      </c>
      <c r="H101" s="3"/>
      <c r="I101" s="3"/>
      <c r="J101" s="3"/>
      <c r="K101" s="3"/>
      <c r="L101" s="3"/>
    </row>
    <row r="102" spans="1:12" x14ac:dyDescent="0.2">
      <c r="A102">
        <v>111</v>
      </c>
      <c r="B102" s="3">
        <f>abs!O103</f>
        <v>1</v>
      </c>
      <c r="C102" s="14">
        <f>IF(OR(abs!L103="", abs!$N103=""), "", abs!L103/abs!$N103)</f>
        <v>0.12007168458781362</v>
      </c>
      <c r="D102" s="14">
        <f>IF(OR(abs!M103="", abs!$N103=""), "", abs!M103/abs!$N103)</f>
        <v>0.86200716845878134</v>
      </c>
      <c r="E102" s="14">
        <f>IF(abs!$N103="", "", 1 - C102 - D102)</f>
        <v>1.7921146953405076E-2</v>
      </c>
      <c r="F102" s="14">
        <f>IF(OR(abs!E103="", abs!$N103=""), "", abs!E103/abs!$N103)</f>
        <v>16.580197132616487</v>
      </c>
      <c r="H102" s="3"/>
      <c r="I102" s="3"/>
      <c r="J102" s="3"/>
      <c r="K102" s="3"/>
      <c r="L102" s="3"/>
    </row>
    <row r="103" spans="1:12" x14ac:dyDescent="0.2">
      <c r="A103">
        <v>112</v>
      </c>
      <c r="B103" s="3">
        <f>abs!O104</f>
        <v>11</v>
      </c>
      <c r="C103" s="14">
        <f>IF(OR(abs!L104="", abs!$N104=""), "", abs!L104/abs!$N104)</f>
        <v>5.0134360734289507E-2</v>
      </c>
      <c r="D103" s="14">
        <f>IF(OR(abs!M104="", abs!$N104=""), "", abs!M104/abs!$N104)</f>
        <v>0.93869589147537802</v>
      </c>
      <c r="E103" s="14">
        <f>IF(abs!$N104="", "", 1 - C103 - D103)</f>
        <v>1.1169747790332529E-2</v>
      </c>
      <c r="F103" s="14">
        <f>IF(OR(abs!E104="", abs!$N104=""), "", abs!E104/abs!$N104)</f>
        <v>0.58312558681645998</v>
      </c>
      <c r="H103" s="3"/>
      <c r="I103" s="3"/>
      <c r="J103" s="3"/>
      <c r="K103" s="3"/>
      <c r="L103" s="3"/>
    </row>
    <row r="104" spans="1:12" x14ac:dyDescent="0.2">
      <c r="A104">
        <v>113</v>
      </c>
      <c r="B104" s="3">
        <f>abs!O105</f>
        <v>43</v>
      </c>
      <c r="C104" s="14">
        <f>IF(OR(abs!L105="", abs!$N105=""), "", abs!L105/abs!$N105)</f>
        <v>8.4810890926058074E-3</v>
      </c>
      <c r="D104" s="14">
        <f>IF(OR(abs!M105="", abs!$N105=""), "", abs!M105/abs!$N105)</f>
        <v>0.98645495965307128</v>
      </c>
      <c r="E104" s="14">
        <f>IF(abs!$N105="", "", 1 - C104 - D104)</f>
        <v>5.063951254322907E-3</v>
      </c>
      <c r="F104" s="14">
        <f>IF(OR(abs!E105="", abs!$N105=""), "", abs!E105/abs!$N105)</f>
        <v>0.49773563155294503</v>
      </c>
      <c r="H104" s="3"/>
      <c r="I104" s="3"/>
      <c r="J104" s="3"/>
      <c r="K104" s="3"/>
      <c r="L104" s="3"/>
    </row>
    <row r="105" spans="1:12" x14ac:dyDescent="0.2">
      <c r="A105">
        <v>114</v>
      </c>
      <c r="B105" s="3">
        <f>abs!O106</f>
        <v>1</v>
      </c>
      <c r="C105" s="14">
        <f>IF(OR(abs!L106="", abs!$N106=""), "", abs!L106/abs!$N106)</f>
        <v>0.12873369793857803</v>
      </c>
      <c r="D105" s="14">
        <f>IF(OR(abs!M106="", abs!$N106=""), "", abs!M106/abs!$N106)</f>
        <v>0.84896928901977287</v>
      </c>
      <c r="E105" s="14">
        <f>IF(abs!$N106="", "", 1 - C105 - D105)</f>
        <v>2.2297013041649105E-2</v>
      </c>
      <c r="F105" s="14" t="str">
        <f>IF(OR(abs!E106="", abs!$N106=""), "", abs!E106/abs!$N106)</f>
        <v/>
      </c>
      <c r="H105" s="3"/>
      <c r="I105" s="3"/>
      <c r="J105" s="3"/>
      <c r="K105" s="3"/>
      <c r="L105" s="3"/>
    </row>
    <row r="106" spans="1:12" x14ac:dyDescent="0.2">
      <c r="A106">
        <v>115</v>
      </c>
      <c r="B106" s="3">
        <f>abs!O107</f>
        <v>1</v>
      </c>
      <c r="C106" s="14">
        <f>IF(OR(abs!L107="", abs!$N107=""), "", abs!L107/abs!$N107)</f>
        <v>0.11594867094408799</v>
      </c>
      <c r="D106" s="14">
        <f>IF(OR(abs!M107="", abs!$N107=""), "", abs!M107/abs!$N107)</f>
        <v>0.86251145737855184</v>
      </c>
      <c r="E106" s="14">
        <f>IF(abs!$N107="", "", 1 - C106 - D106)</f>
        <v>2.1539871677360156E-2</v>
      </c>
      <c r="F106" s="14">
        <f>IF(OR(abs!E107="", abs!$N107=""), "", abs!E107/abs!$N107)</f>
        <v>16.633363886342806</v>
      </c>
      <c r="H106" s="3"/>
      <c r="I106" s="3"/>
      <c r="J106" s="3"/>
      <c r="K106" s="3"/>
      <c r="L106" s="3"/>
    </row>
    <row r="107" spans="1:12" x14ac:dyDescent="0.2">
      <c r="A107">
        <v>116</v>
      </c>
      <c r="B107" s="3">
        <f>abs!O108</f>
        <v>1</v>
      </c>
      <c r="C107" s="14">
        <f>IF(OR(abs!L108="", abs!$N108=""), "", abs!L108/abs!$N108)</f>
        <v>0.13188922401974226</v>
      </c>
      <c r="D107" s="14">
        <f>IF(OR(abs!M108="", abs!$N108=""), "", abs!M108/abs!$N108)</f>
        <v>0.8505621058404168</v>
      </c>
      <c r="E107" s="14">
        <f>IF(abs!$N108="", "", 1 - C107 - D107)</f>
        <v>1.7548670139840961E-2</v>
      </c>
      <c r="F107" s="14">
        <f>IF(OR(abs!E108="", abs!$N108=""), "", abs!E108/abs!$N108)</f>
        <v>31.720043871675351</v>
      </c>
      <c r="H107" s="3"/>
      <c r="I107" s="3"/>
      <c r="J107" s="3"/>
      <c r="K107" s="3"/>
      <c r="L107" s="3"/>
    </row>
    <row r="108" spans="1:12" x14ac:dyDescent="0.2">
      <c r="A108">
        <v>117</v>
      </c>
      <c r="B108" s="3">
        <f>abs!O109</f>
        <v>39</v>
      </c>
      <c r="C108" s="14">
        <f>IF(OR(abs!L109="", abs!$N109=""), "", abs!L109/abs!$N109)</f>
        <v>9.2558023769522737E-3</v>
      </c>
      <c r="D108" s="14">
        <f>IF(OR(abs!M109="", abs!$N109=""), "", abs!M109/abs!$N109)</f>
        <v>0.98337066766224879</v>
      </c>
      <c r="E108" s="14">
        <f>IF(abs!$N109="", "", 1 - C108 - D108)</f>
        <v>7.3735299607989857E-3</v>
      </c>
      <c r="F108" s="14">
        <f>IF(OR(abs!E109="", abs!$N109=""), "", abs!E109/abs!$N109)</f>
        <v>0.55488146350569345</v>
      </c>
      <c r="H108" s="3"/>
      <c r="I108" s="3"/>
      <c r="J108" s="3"/>
      <c r="K108" s="3"/>
      <c r="L108" s="3"/>
    </row>
    <row r="109" spans="1:12" x14ac:dyDescent="0.2">
      <c r="A109">
        <v>118</v>
      </c>
      <c r="B109" s="3">
        <f>abs!O110</f>
        <v>1</v>
      </c>
      <c r="C109" s="14">
        <f>IF(OR(abs!L110="", abs!$N110=""), "", abs!L110/abs!$N110)</f>
        <v>0.12477718360071301</v>
      </c>
      <c r="D109" s="14">
        <f>IF(OR(abs!M110="", abs!$N110=""), "", abs!M110/abs!$N110)</f>
        <v>0.85650623885917998</v>
      </c>
      <c r="E109" s="14">
        <f>IF(abs!$N110="", "", 1 - C109 - D109)</f>
        <v>1.8716577540107027E-2</v>
      </c>
      <c r="F109" s="14">
        <f>IF(OR(abs!E110="", abs!$N110=""), "", abs!E110/abs!$N110)</f>
        <v>15.831550802139038</v>
      </c>
      <c r="H109" s="3"/>
      <c r="I109" s="3"/>
      <c r="J109" s="3"/>
      <c r="K109" s="3"/>
      <c r="L109" s="3"/>
    </row>
    <row r="110" spans="1:12" x14ac:dyDescent="0.2">
      <c r="A110">
        <v>119</v>
      </c>
      <c r="B110" s="3">
        <f>abs!O111</f>
        <v>1</v>
      </c>
      <c r="C110" s="14">
        <f>IF(OR(abs!L111="", abs!$N111=""), "", abs!L111/abs!$N111)</f>
        <v>0.1292352371732817</v>
      </c>
      <c r="D110" s="14">
        <f>IF(OR(abs!M111="", abs!$N111=""), "", abs!M111/abs!$N111)</f>
        <v>0.85091965150048399</v>
      </c>
      <c r="E110" s="14">
        <f>IF(abs!$N111="", "", 1 - C110 - D110)</f>
        <v>1.9845111326234344E-2</v>
      </c>
      <c r="F110" s="14">
        <f>IF(OR(abs!E111="", abs!$N111=""), "", abs!E111/abs!$N111)</f>
        <v>17.237173281703775</v>
      </c>
      <c r="H110" s="3"/>
      <c r="I110" s="3"/>
      <c r="J110" s="3"/>
      <c r="K110" s="3"/>
      <c r="L110" s="3"/>
    </row>
    <row r="111" spans="1:12" x14ac:dyDescent="0.2">
      <c r="A111">
        <v>120</v>
      </c>
      <c r="B111" s="3">
        <f>abs!O112</f>
        <v>37</v>
      </c>
      <c r="C111" s="14">
        <f>IF(OR(abs!L112="", abs!$N112=""), "", abs!L112/abs!$N112)</f>
        <v>9.4073530610581241E-3</v>
      </c>
      <c r="D111" s="14">
        <f>IF(OR(abs!M112="", abs!$N112=""), "", abs!M112/abs!$N112)</f>
        <v>0.98521235835982723</v>
      </c>
      <c r="E111" s="14">
        <f>IF(abs!$N112="", "", 1 - C111 - D111)</f>
        <v>5.380288579114656E-3</v>
      </c>
      <c r="F111" s="14">
        <f>IF(OR(abs!E112="", abs!$N112=""), "", abs!E112/abs!$N112)</f>
        <v>0.58356566397652243</v>
      </c>
      <c r="H111" s="3"/>
      <c r="I111" s="3"/>
      <c r="J111" s="3"/>
      <c r="K111" s="3"/>
      <c r="L111" s="3"/>
    </row>
    <row r="112" spans="1:12" x14ac:dyDescent="0.2">
      <c r="A112">
        <v>121</v>
      </c>
      <c r="B112" s="3">
        <f>abs!O113</f>
        <v>31</v>
      </c>
      <c r="C112" s="14">
        <f>IF(OR(abs!L113="", abs!$N113=""), "", abs!L113/abs!$N113)</f>
        <v>1.0670703219898712E-2</v>
      </c>
      <c r="D112" s="14">
        <f>IF(OR(abs!M113="", abs!$N113=""), "", abs!M113/abs!$N113)</f>
        <v>0.98278858552447157</v>
      </c>
      <c r="E112" s="14">
        <f>IF(abs!$N113="", "", 1 - C112 - D112)</f>
        <v>6.5407112556297164E-3</v>
      </c>
      <c r="F112" s="14">
        <f>IF(OR(abs!E113="", abs!$N113=""), "", abs!E113/abs!$N113)</f>
        <v>0.66896525947935936</v>
      </c>
      <c r="H112" s="3"/>
      <c r="I112" s="3"/>
      <c r="J112" s="3"/>
      <c r="K112" s="3"/>
      <c r="L112" s="3"/>
    </row>
    <row r="113" spans="1:12" x14ac:dyDescent="0.2">
      <c r="A113">
        <v>122</v>
      </c>
      <c r="B113" s="3">
        <f>abs!O114</f>
        <v>1</v>
      </c>
      <c r="C113" s="14">
        <f>IF(OR(abs!L114="", abs!$N114=""), "", abs!L114/abs!$N114)</f>
        <v>0.12623181604880337</v>
      </c>
      <c r="D113" s="14">
        <f>IF(OR(abs!M114="", abs!$N114=""), "", abs!M114/abs!$N114)</f>
        <v>0.85452839042702955</v>
      </c>
      <c r="E113" s="14">
        <f>IF(abs!$N114="", "", 1 - C113 - D113)</f>
        <v>1.9239793524167048E-2</v>
      </c>
      <c r="F113" s="14">
        <f>IF(OR(abs!E114="", abs!$N114=""), "", abs!E114/abs!$N114)</f>
        <v>16.941342092914123</v>
      </c>
      <c r="H113" s="3"/>
      <c r="I113" s="3"/>
      <c r="J113" s="3"/>
      <c r="K113" s="3"/>
      <c r="L113" s="3"/>
    </row>
    <row r="114" spans="1:12" x14ac:dyDescent="0.2">
      <c r="A114">
        <v>123</v>
      </c>
      <c r="B114" s="3">
        <f>abs!O115</f>
        <v>35</v>
      </c>
      <c r="C114" s="14">
        <f>IF(OR(abs!L115="", abs!$N115=""), "", abs!L115/abs!$N115)</f>
        <v>1.0805267109865757E-2</v>
      </c>
      <c r="D114" s="14">
        <f>IF(OR(abs!M115="", abs!$N115=""), "", abs!M115/abs!$N115)</f>
        <v>0.98589821072102268</v>
      </c>
      <c r="E114" s="14">
        <f>IF(abs!$N115="", "", 1 - C114 - D114)</f>
        <v>3.296522169111582E-3</v>
      </c>
      <c r="F114" s="14">
        <f>IF(OR(abs!E115="", abs!$N115=""), "", abs!E115/abs!$N115)</f>
        <v>0.65360877607457468</v>
      </c>
      <c r="H114" s="3"/>
      <c r="I114" s="3"/>
      <c r="J114" s="3"/>
      <c r="K114" s="3"/>
      <c r="L114" s="3"/>
    </row>
    <row r="115" spans="1:12" x14ac:dyDescent="0.2">
      <c r="A115">
        <v>124</v>
      </c>
      <c r="B115" s="3">
        <f>abs!O116</f>
        <v>43</v>
      </c>
      <c r="C115" s="14">
        <f>IF(OR(abs!L116="", abs!$N116=""), "", abs!L116/abs!$N116)</f>
        <v>8.9534967816590726E-3</v>
      </c>
      <c r="D115" s="14">
        <f>IF(OR(abs!M116="", abs!$N116=""), "", abs!M116/abs!$N116)</f>
        <v>0.98615751789976136</v>
      </c>
      <c r="E115" s="14">
        <f>IF(abs!$N116="", "", 1 - C115 - D115)</f>
        <v>4.8889853185796195E-3</v>
      </c>
      <c r="F115" s="14">
        <f>IF(OR(abs!E116="", abs!$N116=""), "", abs!E116/abs!$N116)</f>
        <v>0.52364214941780574</v>
      </c>
      <c r="H115" s="3"/>
      <c r="I115" s="3"/>
      <c r="J115" s="3"/>
      <c r="K115" s="3"/>
      <c r="L115" s="3"/>
    </row>
    <row r="116" spans="1:12" x14ac:dyDescent="0.2">
      <c r="A116">
        <v>125</v>
      </c>
      <c r="B116" s="3">
        <f>abs!O117</f>
        <v>38</v>
      </c>
      <c r="C116" s="14">
        <f>IF(OR(abs!L117="", abs!$N117=""), "", abs!L117/abs!$N117)</f>
        <v>9.7756773379082638E-3</v>
      </c>
      <c r="D116" s="14">
        <f>IF(OR(abs!M117="", abs!$N117=""), "", abs!M117/abs!$N117)</f>
        <v>0.98413880167028134</v>
      </c>
      <c r="E116" s="14">
        <f>IF(abs!$N117="", "", 1 - C116 - D116)</f>
        <v>6.085520991810367E-3</v>
      </c>
      <c r="F116" s="14">
        <f>IF(OR(abs!E117="", abs!$N117=""), "", abs!E117/abs!$N117)</f>
        <v>0.58005049687631505</v>
      </c>
      <c r="H116" s="3"/>
      <c r="I116" s="3"/>
      <c r="J116" s="3"/>
      <c r="K116" s="3"/>
      <c r="L116" s="3"/>
    </row>
    <row r="117" spans="1:12" x14ac:dyDescent="0.2">
      <c r="A117">
        <v>126</v>
      </c>
      <c r="B117" s="3">
        <f>abs!O118</f>
        <v>38</v>
      </c>
      <c r="C117" s="14">
        <f>IF(OR(abs!L118="", abs!$N118=""), "", abs!L118/abs!$N118)</f>
        <v>9.212252141038501E-3</v>
      </c>
      <c r="D117" s="14">
        <f>IF(OR(abs!M118="", abs!$N118=""), "", abs!M118/abs!$N118)</f>
        <v>0.98564925545868376</v>
      </c>
      <c r="E117" s="14">
        <f>IF(abs!$N118="", "", 1 - C117 - D117)</f>
        <v>5.1384924002777499E-3</v>
      </c>
      <c r="F117" s="14">
        <f>IF(OR(abs!E118="", abs!$N118=""), "", abs!E118/abs!$N118)</f>
        <v>0.55153151762981256</v>
      </c>
      <c r="H117" s="3"/>
      <c r="I117" s="3"/>
      <c r="J117" s="3"/>
      <c r="K117" s="3"/>
      <c r="L117" s="3"/>
    </row>
    <row r="118" spans="1:12" x14ac:dyDescent="0.2">
      <c r="A118">
        <v>127</v>
      </c>
      <c r="B118" s="3">
        <f>abs!O119</f>
        <v>38</v>
      </c>
      <c r="C118" s="14">
        <f>IF(OR(abs!L119="", abs!$N119=""), "", abs!L119/abs!$N119)</f>
        <v>9.4360853909465029E-3</v>
      </c>
      <c r="D118" s="14">
        <f>IF(OR(abs!M119="", abs!$N119=""), "", abs!M119/abs!$N119)</f>
        <v>0.98763824588477367</v>
      </c>
      <c r="E118" s="14">
        <f>IF(abs!$N119="", "", 1 - C118 - D118)</f>
        <v>2.9256687242797952E-3</v>
      </c>
      <c r="F118" s="14">
        <f>IF(OR(abs!E119="", abs!$N119=""), "", abs!E119/abs!$N119)</f>
        <v>0.58471579218106995</v>
      </c>
      <c r="H118" s="3"/>
      <c r="I118" s="3"/>
      <c r="J118" s="3"/>
      <c r="K118" s="3"/>
      <c r="L118" s="3"/>
    </row>
    <row r="119" spans="1:12" x14ac:dyDescent="0.2">
      <c r="A119">
        <v>128</v>
      </c>
      <c r="B119" s="3">
        <f>abs!O120</f>
        <v>14</v>
      </c>
      <c r="C119" s="14">
        <f>IF(OR(abs!L120="", abs!$N120=""), "", abs!L120/abs!$N120)</f>
        <v>2.3385154368294286E-2</v>
      </c>
      <c r="D119" s="14">
        <f>IF(OR(abs!M120="", abs!$N120=""), "", abs!M120/abs!$N120)</f>
        <v>0.96286402452375741</v>
      </c>
      <c r="E119" s="14">
        <f>IF(abs!$N120="", "", 1 - C119 - D119)</f>
        <v>1.3750821107948341E-2</v>
      </c>
      <c r="F119" s="14">
        <f>IF(OR(abs!E120="", abs!$N120=""), "", abs!E120/abs!$N120)</f>
        <v>1.5583534048609591</v>
      </c>
      <c r="H119" s="3"/>
      <c r="I119" s="3"/>
      <c r="J119" s="3"/>
      <c r="K119" s="3"/>
      <c r="L119" s="3"/>
    </row>
    <row r="120" spans="1:12" x14ac:dyDescent="0.2">
      <c r="A120">
        <v>129</v>
      </c>
      <c r="B120" s="3">
        <f>abs!O121</f>
        <v>1</v>
      </c>
      <c r="C120" s="14">
        <f>IF(OR(abs!L121="", abs!$N121=""), "", abs!L121/abs!$N121)</f>
        <v>0.12494150678521292</v>
      </c>
      <c r="D120" s="14">
        <f>IF(OR(abs!M121="", abs!$N121=""), "", abs!M121/abs!$N121)</f>
        <v>0.85680861020121668</v>
      </c>
      <c r="E120" s="14">
        <f>IF(abs!$N121="", "", 1 - C120 - D120)</f>
        <v>1.8249883013570445E-2</v>
      </c>
      <c r="F120" s="14">
        <f>IF(OR(abs!E121="", abs!$N121=""), "", abs!E121/abs!$N121)</f>
        <v>16.876462330369677</v>
      </c>
      <c r="H120" s="3"/>
      <c r="I120" s="3"/>
      <c r="J120" s="3"/>
      <c r="K120" s="3"/>
      <c r="L120" s="3"/>
    </row>
    <row r="121" spans="1:12" x14ac:dyDescent="0.2">
      <c r="A121">
        <v>130</v>
      </c>
      <c r="B121" s="3">
        <f>abs!O122</f>
        <v>42</v>
      </c>
      <c r="C121" s="14">
        <f>IF(OR(abs!L122="", abs!$N122=""), "", abs!L122/abs!$N122)</f>
        <v>8.5243523026912391E-3</v>
      </c>
      <c r="D121" s="14">
        <f>IF(OR(abs!M122="", abs!$N122=""), "", abs!M122/abs!$N122)</f>
        <v>0.98617408652705885</v>
      </c>
      <c r="E121" s="14">
        <f>IF(abs!$N122="", "", 1 - C121 - D121)</f>
        <v>5.3015611702499355E-3</v>
      </c>
      <c r="F121" s="14">
        <f>IF(OR(abs!E122="", abs!$N122=""), "", abs!E122/abs!$N122)</f>
        <v>0.49704926266445304</v>
      </c>
      <c r="H121" s="3"/>
      <c r="I121" s="3"/>
      <c r="J121" s="3"/>
      <c r="K121" s="3"/>
      <c r="L121" s="3"/>
    </row>
    <row r="122" spans="1:12" x14ac:dyDescent="0.2">
      <c r="A122">
        <v>131</v>
      </c>
      <c r="B122" s="3">
        <f>abs!O123</f>
        <v>1</v>
      </c>
      <c r="C122" s="14">
        <f>IF(OR(abs!L123="", abs!$N123=""), "", abs!L123/abs!$N123)</f>
        <v>0.1232427366447985</v>
      </c>
      <c r="D122" s="14">
        <f>IF(OR(abs!M123="", abs!$N123=""), "", abs!M123/abs!$N123)</f>
        <v>0.85520149953139646</v>
      </c>
      <c r="E122" s="14">
        <f>IF(abs!$N123="", "", 1 - C122 - D122)</f>
        <v>2.1555763823805085E-2</v>
      </c>
      <c r="F122" s="14">
        <f>IF(OR(abs!E123="", abs!$N123=""), "", abs!E123/abs!$N123)</f>
        <v>17.162136832239923</v>
      </c>
      <c r="H122" s="3"/>
      <c r="I122" s="3"/>
      <c r="J122" s="3"/>
      <c r="K122" s="3"/>
      <c r="L122" s="3"/>
    </row>
    <row r="123" spans="1:12" x14ac:dyDescent="0.2">
      <c r="A123">
        <v>132</v>
      </c>
      <c r="B123" s="3">
        <f>abs!O124</f>
        <v>0</v>
      </c>
      <c r="C123" s="14" t="str">
        <f>IF(OR(abs!L124="", abs!$N124=""), "", abs!L124/abs!$N124)</f>
        <v/>
      </c>
      <c r="D123" s="14" t="str">
        <f>IF(OR(abs!M124="", abs!$N124=""), "", abs!M124/abs!$N124)</f>
        <v/>
      </c>
      <c r="E123" s="14" t="str">
        <f>IF(abs!$N124="", "", 1 - C123 - D123)</f>
        <v/>
      </c>
      <c r="F123" s="14" t="str">
        <f>IF(OR(abs!E124="", abs!$N124=""), "", abs!E124/abs!$N124)</f>
        <v/>
      </c>
      <c r="H123" s="3"/>
      <c r="I123" s="3"/>
      <c r="J123" s="3"/>
      <c r="K123" s="3"/>
      <c r="L123" s="3"/>
    </row>
    <row r="124" spans="1:12" x14ac:dyDescent="0.2">
      <c r="A124">
        <v>133</v>
      </c>
      <c r="B124" s="3">
        <f>abs!O125</f>
        <v>0</v>
      </c>
      <c r="C124" s="14" t="str">
        <f>IF(OR(abs!L125="", abs!$N125=""), "", abs!L125/abs!$N125)</f>
        <v/>
      </c>
      <c r="D124" s="14" t="str">
        <f>IF(OR(abs!M125="", abs!$N125=""), "", abs!M125/abs!$N125)</f>
        <v/>
      </c>
      <c r="E124" s="14" t="str">
        <f>IF(abs!$N125="", "", 1 - C124 - D124)</f>
        <v/>
      </c>
      <c r="F124" s="14" t="str">
        <f>IF(OR(abs!E125="", abs!$N125=""), "", abs!E125/abs!$N125)</f>
        <v/>
      </c>
      <c r="H124" s="3"/>
      <c r="I124" s="3"/>
      <c r="J124" s="3"/>
      <c r="K124" s="3"/>
      <c r="L124" s="3"/>
    </row>
    <row r="125" spans="1:12" x14ac:dyDescent="0.2">
      <c r="A125">
        <v>134</v>
      </c>
      <c r="B125" s="3">
        <f>abs!O126</f>
        <v>1</v>
      </c>
      <c r="C125" s="14">
        <f>IF(OR(abs!L126="", abs!$N126=""), "", abs!L126/abs!$N126)</f>
        <v>0.13032945736434109</v>
      </c>
      <c r="D125" s="14">
        <f>IF(OR(abs!M126="", abs!$N126=""), "", abs!M126/abs!$N126)</f>
        <v>0.85029069767441856</v>
      </c>
      <c r="E125" s="14">
        <f>IF(abs!$N126="", "", 1 - C125 - D125)</f>
        <v>1.9379844961240345E-2</v>
      </c>
      <c r="F125" s="14">
        <f>IF(OR(abs!E126="", abs!$N126=""), "", abs!E126/abs!$N126)</f>
        <v>17.322189922480622</v>
      </c>
      <c r="H125" s="3"/>
      <c r="I125" s="3"/>
      <c r="J125" s="3"/>
      <c r="K125" s="3"/>
      <c r="L125" s="3"/>
    </row>
    <row r="126" spans="1:12" x14ac:dyDescent="0.2">
      <c r="A126">
        <v>135</v>
      </c>
      <c r="B126" s="3">
        <f>abs!O127</f>
        <v>0</v>
      </c>
      <c r="C126" s="14" t="str">
        <f>IF(OR(abs!L127="", abs!$N127=""), "", abs!L127/abs!$N127)</f>
        <v/>
      </c>
      <c r="D126" s="14" t="str">
        <f>IF(OR(abs!M127="", abs!$N127=""), "", abs!M127/abs!$N127)</f>
        <v/>
      </c>
      <c r="E126" s="14" t="str">
        <f>IF(abs!$N127="", "", 1 - C126 - D126)</f>
        <v/>
      </c>
      <c r="F126" s="14" t="str">
        <f>IF(OR(abs!E127="", abs!$N127=""), "", abs!E127/abs!$N127)</f>
        <v/>
      </c>
      <c r="H126" s="3"/>
      <c r="I126" s="3"/>
      <c r="J126" s="3"/>
      <c r="K126" s="3"/>
      <c r="L126" s="3"/>
    </row>
    <row r="127" spans="1:12" x14ac:dyDescent="0.2">
      <c r="A127">
        <v>136</v>
      </c>
      <c r="B127" s="3">
        <f>abs!O128</f>
        <v>0</v>
      </c>
      <c r="C127" s="14" t="str">
        <f>IF(OR(abs!L128="", abs!$N128=""), "", abs!L128/abs!$N128)</f>
        <v/>
      </c>
      <c r="D127" s="14" t="str">
        <f>IF(OR(abs!M128="", abs!$N128=""), "", abs!M128/abs!$N128)</f>
        <v/>
      </c>
      <c r="E127" s="14" t="str">
        <f>IF(abs!$N128="", "", 1 - C127 - D127)</f>
        <v/>
      </c>
      <c r="F127" s="14" t="str">
        <f>IF(OR(abs!E128="", abs!$N128=""), "", abs!E128/abs!$N128)</f>
        <v/>
      </c>
      <c r="H127" s="3"/>
      <c r="I127" s="3"/>
      <c r="J127" s="3"/>
      <c r="K127" s="3"/>
      <c r="L127" s="3"/>
    </row>
    <row r="128" spans="1:12" x14ac:dyDescent="0.2">
      <c r="A128">
        <v>137</v>
      </c>
      <c r="B128" s="3">
        <f>abs!O129</f>
        <v>0</v>
      </c>
      <c r="C128" s="14" t="str">
        <f>IF(OR(abs!L129="", abs!$N129=""), "", abs!L129/abs!$N129)</f>
        <v/>
      </c>
      <c r="D128" s="14" t="str">
        <f>IF(OR(abs!M129="", abs!$N129=""), "", abs!M129/abs!$N129)</f>
        <v/>
      </c>
      <c r="E128" s="14" t="str">
        <f>IF(abs!$N129="", "", 1 - C128 - D128)</f>
        <v/>
      </c>
      <c r="F128" s="14" t="str">
        <f>IF(OR(abs!E129="", abs!$N129=""), "", abs!E129/abs!$N129)</f>
        <v/>
      </c>
      <c r="H128" s="3"/>
      <c r="I128" s="3"/>
      <c r="J128" s="3"/>
      <c r="K128" s="3"/>
      <c r="L128" s="3"/>
    </row>
    <row r="129" spans="1:12" x14ac:dyDescent="0.2">
      <c r="A129">
        <v>138</v>
      </c>
      <c r="B129" s="3">
        <f>abs!O130</f>
        <v>8</v>
      </c>
      <c r="C129" s="14">
        <f>IF(OR(abs!L130="", abs!$N130=""), "", abs!L130/abs!$N130)</f>
        <v>2.2744996100857812E-2</v>
      </c>
      <c r="D129" s="14">
        <f>IF(OR(abs!M130="", abs!$N130=""), "", abs!M130/abs!$N130)</f>
        <v>0.82501516333073388</v>
      </c>
      <c r="E129" s="14">
        <f>IF(abs!$N130="", "", 1 - C129 - D129)</f>
        <v>0.15223984056840834</v>
      </c>
      <c r="F129" s="14">
        <f>IF(OR(abs!E130="", abs!$N130=""), "", abs!E130/abs!$N130)</f>
        <v>1.5624729226236895</v>
      </c>
      <c r="H129" s="3"/>
      <c r="I129" s="3"/>
      <c r="J129" s="3"/>
      <c r="K129" s="3"/>
      <c r="L129" s="3"/>
    </row>
    <row r="130" spans="1:12" x14ac:dyDescent="0.2">
      <c r="A130">
        <v>139</v>
      </c>
      <c r="B130" s="3">
        <f>abs!O131</f>
        <v>14</v>
      </c>
      <c r="C130" s="14">
        <f>IF(OR(abs!L131="", abs!$N131=""), "", abs!L131/abs!$N131)</f>
        <v>2.1121105043366527E-2</v>
      </c>
      <c r="D130" s="14">
        <f>IF(OR(abs!M131="", abs!$N131=""), "", abs!M131/abs!$N131)</f>
        <v>0.9630179890780598</v>
      </c>
      <c r="E130" s="14">
        <f>IF(abs!$N131="", "", 1 - C130 - D130)</f>
        <v>1.5860905878573694E-2</v>
      </c>
      <c r="F130" s="14">
        <f>IF(OR(abs!E131="", abs!$N131=""), "", abs!E131/abs!$N131)</f>
        <v>1.4558303886925794</v>
      </c>
      <c r="H130" s="3"/>
      <c r="I130" s="3"/>
      <c r="J130" s="3"/>
      <c r="K130" s="3"/>
      <c r="L130" s="3"/>
    </row>
    <row r="131" spans="1:12" x14ac:dyDescent="0.2">
      <c r="A131">
        <v>140</v>
      </c>
      <c r="B131" s="3">
        <f>abs!O132</f>
        <v>16</v>
      </c>
      <c r="C131" s="14">
        <f>IF(OR(abs!L132="", abs!$N132=""), "", abs!L132/abs!$N132)</f>
        <v>2.1002353106451727E-2</v>
      </c>
      <c r="D131" s="14">
        <f>IF(OR(abs!M132="", abs!$N132=""), "", abs!M132/abs!$N132)</f>
        <v>0.96789941347943664</v>
      </c>
      <c r="E131" s="14">
        <f>IF(abs!$N132="", "", 1 - C131 - D131)</f>
        <v>1.1098233414111647E-2</v>
      </c>
      <c r="F131" s="14">
        <f>IF(OR(abs!E132="", abs!$N132=""), "", abs!E132/abs!$N132)</f>
        <v>1.2562778772872545</v>
      </c>
      <c r="H131" s="3"/>
      <c r="I131" s="3"/>
      <c r="J131" s="3"/>
      <c r="K131" s="3"/>
      <c r="L131" s="3"/>
    </row>
    <row r="132" spans="1:12" x14ac:dyDescent="0.2">
      <c r="A132">
        <v>141</v>
      </c>
      <c r="B132" s="3">
        <f>abs!O133</f>
        <v>17</v>
      </c>
      <c r="C132" s="14">
        <f>IF(OR(abs!L133="", abs!$N133=""), "", abs!L133/abs!$N133)</f>
        <v>1.9402239817390685E-2</v>
      </c>
      <c r="D132" s="14">
        <f>IF(OR(abs!M133="", abs!$N133=""), "", abs!M133/abs!$N133)</f>
        <v>0.96996932734146513</v>
      </c>
      <c r="E132" s="14">
        <f>IF(abs!$N133="", "", 1 - C132 - D132)</f>
        <v>1.0628432841144231E-2</v>
      </c>
      <c r="F132" s="14">
        <f>IF(OR(abs!E133="", abs!$N133=""), "", abs!E133/abs!$N133)</f>
        <v>1.2670661245452599</v>
      </c>
      <c r="H132" s="3"/>
      <c r="I132" s="3"/>
      <c r="J132" s="3"/>
      <c r="K132" s="3"/>
      <c r="L132" s="3"/>
    </row>
    <row r="133" spans="1:12" x14ac:dyDescent="0.2">
      <c r="A133">
        <v>142</v>
      </c>
      <c r="B133" s="3">
        <f>abs!O134</f>
        <v>0</v>
      </c>
      <c r="C133" s="14" t="str">
        <f>IF(OR(abs!L134="", abs!$N134=""), "", abs!L134/abs!$N134)</f>
        <v/>
      </c>
      <c r="D133" s="14" t="str">
        <f>IF(OR(abs!M134="", abs!$N134=""), "", abs!M134/abs!$N134)</f>
        <v/>
      </c>
      <c r="E133" s="14" t="str">
        <f>IF(abs!$N134="", "", 1 - C133 - D133)</f>
        <v/>
      </c>
      <c r="F133" s="14" t="str">
        <f>IF(OR(abs!E134="", abs!$N134=""), "", abs!E134/abs!$N134)</f>
        <v/>
      </c>
      <c r="H133" s="3"/>
      <c r="I133" s="3"/>
      <c r="J133" s="3"/>
      <c r="K133" s="3"/>
      <c r="L133" s="3"/>
    </row>
    <row r="134" spans="1:12" x14ac:dyDescent="0.2">
      <c r="A134">
        <v>143</v>
      </c>
      <c r="B134" s="3">
        <f>abs!O135</f>
        <v>42</v>
      </c>
      <c r="C134" s="14">
        <f>IF(OR(abs!L135="", abs!$N135=""), "", abs!L135/abs!$N135)</f>
        <v>9.881394581725874E-3</v>
      </c>
      <c r="D134" s="14">
        <f>IF(OR(abs!M135="", abs!$N135=""), "", abs!M135/abs!$N135)</f>
        <v>0.98605991939994553</v>
      </c>
      <c r="E134" s="14">
        <f>IF(abs!$N135="", "", 1 - C134 - D134)</f>
        <v>4.0586860183285944E-3</v>
      </c>
      <c r="F134" s="14">
        <f>IF(OR(abs!E135="", abs!$N135=""), "", abs!E135/abs!$N135)</f>
        <v>0.52001376798083954</v>
      </c>
      <c r="H134" s="3"/>
      <c r="I134" s="3"/>
      <c r="J134" s="3"/>
      <c r="K134" s="3"/>
      <c r="L134" s="3"/>
    </row>
    <row r="135" spans="1:12" x14ac:dyDescent="0.2">
      <c r="A135">
        <v>144</v>
      </c>
      <c r="B135" s="3">
        <f>abs!O136</f>
        <v>0</v>
      </c>
      <c r="C135" s="14" t="str">
        <f>IF(OR(abs!L136="", abs!$N136=""), "", abs!L136/abs!$N136)</f>
        <v/>
      </c>
      <c r="D135" s="14" t="str">
        <f>IF(OR(abs!M136="", abs!$N136=""), "", abs!M136/abs!$N136)</f>
        <v/>
      </c>
      <c r="E135" s="14" t="str">
        <f>IF(abs!$N136="", "", 1 - C135 - D135)</f>
        <v/>
      </c>
      <c r="F135" s="14" t="str">
        <f>IF(OR(abs!E136="", abs!$N136=""), "", abs!E136/abs!$N136)</f>
        <v/>
      </c>
      <c r="H135" s="3"/>
      <c r="I135" s="3"/>
      <c r="J135" s="3"/>
      <c r="K135" s="3"/>
      <c r="L135" s="3"/>
    </row>
    <row r="136" spans="1:12" x14ac:dyDescent="0.2">
      <c r="A136">
        <v>145</v>
      </c>
      <c r="B136" s="3">
        <f>abs!O137</f>
        <v>22</v>
      </c>
      <c r="C136" s="14">
        <f>IF(OR(abs!L137="", abs!$N137=""), "", abs!L137/abs!$N137)</f>
        <v>1.3189217010873062E-2</v>
      </c>
      <c r="D136" s="14">
        <f>IF(OR(abs!M137="", abs!$N137=""), "", abs!M137/abs!$N137)</f>
        <v>0.82073387805871878</v>
      </c>
      <c r="E136" s="14">
        <f>IF(abs!$N137="", "", 1 - C136 - D136)</f>
        <v>0.16607690493040816</v>
      </c>
      <c r="F136" s="14">
        <f>IF(OR(abs!E137="", abs!$N137=""), "", abs!E137/abs!$N137)</f>
        <v>0.91818396276995007</v>
      </c>
      <c r="H136" s="3"/>
      <c r="I136" s="3"/>
      <c r="J136" s="3"/>
      <c r="K136" s="3"/>
      <c r="L136" s="3"/>
    </row>
    <row r="137" spans="1:12" x14ac:dyDescent="0.2">
      <c r="A137">
        <v>146</v>
      </c>
      <c r="B137" s="3">
        <f>abs!O138</f>
        <v>12</v>
      </c>
      <c r="C137" s="14">
        <f>IF(OR(abs!L138="", abs!$N138=""), "", abs!L138/abs!$N138)</f>
        <v>3.3806168394924972E-2</v>
      </c>
      <c r="D137" s="14">
        <f>IF(OR(abs!M138="", abs!$N138=""), "", abs!M138/abs!$N138)</f>
        <v>0.9476291578202406</v>
      </c>
      <c r="E137" s="14">
        <f>IF(abs!$N138="", "", 1 - C137 - D137)</f>
        <v>1.8564673784834396E-2</v>
      </c>
      <c r="F137" s="14">
        <f>IF(OR(abs!E138="", abs!$N138=""), "", abs!E138/abs!$N138)</f>
        <v>0.41347938910940851</v>
      </c>
      <c r="H137" s="3"/>
      <c r="I137" s="3"/>
      <c r="J137" s="3"/>
      <c r="K137" s="3"/>
      <c r="L137" s="3"/>
    </row>
    <row r="138" spans="1:12" x14ac:dyDescent="0.2">
      <c r="A138">
        <v>147</v>
      </c>
      <c r="B138" s="3">
        <f>abs!O139</f>
        <v>12</v>
      </c>
      <c r="C138" s="14">
        <f>IF(OR(abs!L139="", abs!$N139=""), "", abs!L139/abs!$N139)</f>
        <v>3.0932051740886549E-2</v>
      </c>
      <c r="D138" s="14">
        <f>IF(OR(abs!M139="", abs!$N139=""), "", abs!M139/abs!$N139)</f>
        <v>0.96063193414796255</v>
      </c>
      <c r="E138" s="14">
        <f>IF(abs!$N139="", "", 1 - C138 - D138)</f>
        <v>8.4360141111509135E-3</v>
      </c>
      <c r="F138" s="14">
        <f>IF(OR(abs!E139="", abs!$N139=""), "", abs!E139/abs!$N139)</f>
        <v>2.8265248734597885</v>
      </c>
      <c r="H138" s="3"/>
      <c r="I138" s="3"/>
      <c r="J138" s="3"/>
      <c r="K138" s="3"/>
      <c r="L138" s="3"/>
    </row>
    <row r="139" spans="1:12" x14ac:dyDescent="0.2">
      <c r="A139">
        <v>148</v>
      </c>
      <c r="B139" s="3">
        <f>abs!O140</f>
        <v>37</v>
      </c>
      <c r="C139" s="14">
        <f>IF(OR(abs!L140="", abs!$N140=""), "", abs!L140/abs!$N140)</f>
        <v>9.5721732877943558E-3</v>
      </c>
      <c r="D139" s="14">
        <f>IF(OR(abs!M140="", abs!$N140=""), "", abs!M140/abs!$N140)</f>
        <v>0.92787165198633825</v>
      </c>
      <c r="E139" s="14">
        <f>IF(abs!$N140="", "", 1 - C139 - D139)</f>
        <v>6.2556174725867386E-2</v>
      </c>
      <c r="F139" s="14">
        <f>IF(OR(abs!E140="", abs!$N140=""), "", abs!E140/abs!$N140)</f>
        <v>0.56652585535382582</v>
      </c>
      <c r="H139" s="3"/>
      <c r="I139" s="3"/>
      <c r="J139" s="3"/>
      <c r="K139" s="3"/>
      <c r="L139" s="3"/>
    </row>
    <row r="140" spans="1:12" x14ac:dyDescent="0.2">
      <c r="A140">
        <v>149</v>
      </c>
      <c r="B140" s="3">
        <f>abs!O141</f>
        <v>62</v>
      </c>
      <c r="C140" s="14">
        <f>IF(OR(abs!L141="", abs!$N141=""), "", abs!L141/abs!$N141)</f>
        <v>4.9084851137571571E-3</v>
      </c>
      <c r="D140" s="14">
        <f>IF(OR(abs!M141="", abs!$N141=""), "", abs!M141/abs!$N141)</f>
        <v>0.76496440343370642</v>
      </c>
      <c r="E140" s="14">
        <f>IF(abs!$N141="", "", 1 - C140 - D140)</f>
        <v>0.23012711145253639</v>
      </c>
      <c r="F140" s="14">
        <f>IF(OR(abs!E141="", abs!$N141=""), "", abs!E141/abs!$N141)</f>
        <v>0.32862732136955219</v>
      </c>
      <c r="H140" s="3"/>
      <c r="I140" s="3"/>
      <c r="J140" s="3"/>
      <c r="K140" s="3"/>
      <c r="L140" s="3"/>
    </row>
    <row r="141" spans="1:12" x14ac:dyDescent="0.2">
      <c r="A141">
        <v>151</v>
      </c>
      <c r="B141" s="3">
        <f>abs!O142</f>
        <v>16</v>
      </c>
      <c r="C141" s="14">
        <f>IF(OR(abs!L142="", abs!$N142=""), "", abs!L142/abs!$N142)</f>
        <v>1.9911043157967892E-2</v>
      </c>
      <c r="D141" s="14">
        <f>IF(OR(abs!M142="", abs!$N142=""), "", abs!M142/abs!$N142)</f>
        <v>0.9686566126902495</v>
      </c>
      <c r="E141" s="14">
        <f>IF(abs!$N142="", "", 1 - C141 - D141)</f>
        <v>1.1432344151782625E-2</v>
      </c>
      <c r="F141" s="14">
        <f>IF(OR(abs!E142="", abs!$N142=""), "", abs!E142/abs!$N142)</f>
        <v>1.2454652859823476</v>
      </c>
      <c r="H141" s="3"/>
      <c r="I141" s="3"/>
      <c r="J141" s="3"/>
      <c r="K141" s="3"/>
      <c r="L141" s="3"/>
    </row>
    <row r="142" spans="1:12" x14ac:dyDescent="0.2">
      <c r="A142">
        <v>152</v>
      </c>
      <c r="B142" s="3">
        <f>abs!O143</f>
        <v>14</v>
      </c>
      <c r="C142" s="14">
        <f>IF(OR(abs!L143="", abs!$N143=""), "", abs!L143/abs!$N143)</f>
        <v>2.3229461756373939E-2</v>
      </c>
      <c r="D142" s="14">
        <f>IF(OR(abs!M143="", abs!$N143=""), "", abs!M143/abs!$N143)</f>
        <v>0.96556050182112507</v>
      </c>
      <c r="E142" s="14">
        <f>IF(abs!$N143="", "", 1 - C142 - D142)</f>
        <v>1.1210036422500957E-2</v>
      </c>
      <c r="F142" s="14">
        <f>IF(OR(abs!E143="", abs!$N143=""), "", abs!E143/abs!$N143)</f>
        <v>1.5333872925940915</v>
      </c>
      <c r="H142" s="3"/>
      <c r="I142" s="3"/>
      <c r="J142" s="3"/>
      <c r="K142" s="3"/>
      <c r="L142" s="3"/>
    </row>
    <row r="143" spans="1:12" x14ac:dyDescent="0.2">
      <c r="A143">
        <v>153</v>
      </c>
      <c r="B143" s="3">
        <f>abs!O144</f>
        <v>17</v>
      </c>
      <c r="C143" s="14">
        <f>IF(OR(abs!L144="", abs!$N144=""), "", abs!L144/abs!$N144)</f>
        <v>1.8862998498792506E-2</v>
      </c>
      <c r="D143" s="14">
        <f>IF(OR(abs!M144="", abs!$N144=""), "", abs!M144/abs!$N144)</f>
        <v>0.97056327915932383</v>
      </c>
      <c r="E143" s="14">
        <f>IF(abs!$N144="", "", 1 - C143 - D143)</f>
        <v>1.0573722341883696E-2</v>
      </c>
      <c r="F143" s="14">
        <f>IF(OR(abs!E144="", abs!$N144=""), "", abs!E144/abs!$N144)</f>
        <v>1.1866066183669473</v>
      </c>
      <c r="H143" s="3"/>
      <c r="I143" s="3"/>
      <c r="J143" s="3"/>
      <c r="K143" s="3"/>
      <c r="L143" s="3"/>
    </row>
    <row r="144" spans="1:12" x14ac:dyDescent="0.2">
      <c r="A144">
        <v>155</v>
      </c>
      <c r="B144" s="3">
        <f>abs!O145</f>
        <v>1</v>
      </c>
      <c r="C144" s="14">
        <f>IF(OR(abs!L145="", abs!$N145=""), "", abs!L145/abs!$N145)</f>
        <v>0.11721944570649705</v>
      </c>
      <c r="D144" s="14">
        <f>IF(OR(abs!M145="", abs!$N145=""), "", abs!M145/abs!$N145)</f>
        <v>0.86324398000908675</v>
      </c>
      <c r="E144" s="14">
        <f>IF(abs!$N145="", "", 1 - C144 - D144)</f>
        <v>1.9536574284416242E-2</v>
      </c>
      <c r="F144" s="14">
        <f>IF(OR(abs!E145="", abs!$N145=""), "", abs!E145/abs!$N145)</f>
        <v>16.140845070422536</v>
      </c>
      <c r="H144" s="3"/>
      <c r="I144" s="3"/>
      <c r="J144" s="3"/>
      <c r="K144" s="3"/>
      <c r="L144" s="3"/>
    </row>
    <row r="145" spans="1:12" x14ac:dyDescent="0.2">
      <c r="A145">
        <v>157</v>
      </c>
      <c r="B145" s="3">
        <f>abs!O146</f>
        <v>1</v>
      </c>
      <c r="C145" s="14">
        <f>IF(OR(abs!L146="", abs!$N146=""), "", abs!L146/abs!$N146)</f>
        <v>0.13759933082392303</v>
      </c>
      <c r="D145" s="14">
        <f>IF(OR(abs!M146="", abs!$N146=""), "", abs!M146/abs!$N146)</f>
        <v>0.84274362191551655</v>
      </c>
      <c r="E145" s="14">
        <f>IF(abs!$N146="", "", 1 - C145 - D145)</f>
        <v>1.965704726056039E-2</v>
      </c>
      <c r="F145" s="14">
        <f>IF(OR(abs!E146="", abs!$N146=""), "", abs!E146/abs!$N146)</f>
        <v>18.900460058552905</v>
      </c>
      <c r="H145" s="3"/>
      <c r="I145" s="3"/>
      <c r="J145" s="3"/>
      <c r="K145" s="3"/>
      <c r="L145" s="3"/>
    </row>
    <row r="146" spans="1:12" x14ac:dyDescent="0.2">
      <c r="A146">
        <v>160</v>
      </c>
      <c r="B146" s="3">
        <f>abs!O147</f>
        <v>12</v>
      </c>
      <c r="C146" s="14">
        <f>IF(OR(abs!L147="", abs!$N147=""), "", abs!L147/abs!$N147)</f>
        <v>2.6149938858056627E-2</v>
      </c>
      <c r="D146" s="14">
        <f>IF(OR(abs!M147="", abs!$N147=""), "", abs!M147/abs!$N147)</f>
        <v>0.95851754303452164</v>
      </c>
      <c r="E146" s="14">
        <f>IF(abs!$N147="", "", 1 - C146 - D146)</f>
        <v>1.5332518107421755E-2</v>
      </c>
      <c r="F146" s="14">
        <f>IF(OR(abs!E147="", abs!$N147=""), "", abs!E147/abs!$N147)</f>
        <v>1.6780171197441445</v>
      </c>
      <c r="H146" s="3"/>
      <c r="I146" s="3"/>
      <c r="J146" s="3"/>
      <c r="K146" s="3"/>
      <c r="L146" s="3"/>
    </row>
    <row r="147" spans="1:12" x14ac:dyDescent="0.2">
      <c r="A147">
        <v>161</v>
      </c>
      <c r="B147" s="3">
        <f>abs!O148</f>
        <v>0</v>
      </c>
      <c r="C147" s="14" t="str">
        <f>IF(OR(abs!L148="", abs!$N148=""), "", abs!L148/abs!$N148)</f>
        <v/>
      </c>
      <c r="D147" s="14" t="str">
        <f>IF(OR(abs!M148="", abs!$N148=""), "", abs!M148/abs!$N148)</f>
        <v/>
      </c>
      <c r="E147" s="14" t="str">
        <f>IF(abs!$N148="", "", 1 - C147 - D147)</f>
        <v/>
      </c>
      <c r="F147" s="14" t="str">
        <f>IF(OR(abs!E148="", abs!$N148=""), "", abs!E148/abs!$N148)</f>
        <v/>
      </c>
      <c r="H147" s="3"/>
      <c r="I147" s="3"/>
      <c r="J147" s="3"/>
      <c r="K147" s="3"/>
      <c r="L147" s="3"/>
    </row>
    <row r="148" spans="1:12" x14ac:dyDescent="0.2">
      <c r="A148">
        <v>162</v>
      </c>
      <c r="B148" s="3">
        <f>abs!O149</f>
        <v>29</v>
      </c>
      <c r="C148" s="14">
        <f>IF(OR(abs!L149="", abs!$N149=""), "", abs!L149/abs!$N149)</f>
        <v>1.67303006465724E-2</v>
      </c>
      <c r="D148" s="14">
        <f>IF(OR(abs!M149="", abs!$N149=""), "", abs!M149/abs!$N149)</f>
        <v>0.97459757103662636</v>
      </c>
      <c r="E148" s="14">
        <f>IF(abs!$N149="", "", 1 - C148 - D148)</f>
        <v>8.6721283168011976E-3</v>
      </c>
      <c r="F148" s="14">
        <f>IF(OR(abs!E149="", abs!$N149=""), "", abs!E149/abs!$N149)</f>
        <v>1.2355480516490474</v>
      </c>
      <c r="H148" s="3"/>
      <c r="I148" s="3"/>
      <c r="J148" s="3"/>
      <c r="K148" s="3"/>
      <c r="L148" s="3"/>
    </row>
    <row r="149" spans="1:12" x14ac:dyDescent="0.2">
      <c r="A149">
        <v>163</v>
      </c>
      <c r="B149" s="3">
        <f>abs!O150</f>
        <v>14</v>
      </c>
      <c r="C149" s="14">
        <f>IF(OR(abs!L150="", abs!$N150=""), "", abs!L150/abs!$N150)</f>
        <v>2.1243911577369802E-2</v>
      </c>
      <c r="D149" s="14">
        <f>IF(OR(abs!M150="", abs!$N150=""), "", abs!M150/abs!$N150)</f>
        <v>0.96534282502810043</v>
      </c>
      <c r="E149" s="14">
        <f>IF(abs!$N150="", "", 1 - C149 - D149)</f>
        <v>1.3413263394529751E-2</v>
      </c>
      <c r="F149" s="14">
        <f>IF(OR(abs!E150="", abs!$N150=""), "", abs!E150/abs!$N150)</f>
        <v>1.3335331584863244</v>
      </c>
      <c r="H149" s="3"/>
      <c r="I149" s="3"/>
      <c r="J149" s="3"/>
      <c r="K149" s="3"/>
      <c r="L149" s="3"/>
    </row>
    <row r="150" spans="1:12" x14ac:dyDescent="0.2">
      <c r="A150">
        <v>164</v>
      </c>
      <c r="B150" s="3">
        <f>abs!O151</f>
        <v>0</v>
      </c>
      <c r="C150" s="14" t="str">
        <f>IF(OR(abs!L151="", abs!$N151=""), "", abs!L151/abs!$N151)</f>
        <v/>
      </c>
      <c r="D150" s="14" t="str">
        <f>IF(OR(abs!M151="", abs!$N151=""), "", abs!M151/abs!$N151)</f>
        <v/>
      </c>
      <c r="E150" s="14" t="str">
        <f>IF(abs!$N151="", "", 1 - C150 - D150)</f>
        <v/>
      </c>
      <c r="F150" s="14" t="str">
        <f>IF(OR(abs!E151="", abs!$N151=""), "", abs!E151/abs!$N151)</f>
        <v/>
      </c>
      <c r="H150" s="3"/>
      <c r="I150" s="3"/>
      <c r="J150" s="3"/>
      <c r="K150" s="3"/>
      <c r="L150" s="3"/>
    </row>
    <row r="151" spans="1:12" x14ac:dyDescent="0.2">
      <c r="A151">
        <v>165</v>
      </c>
      <c r="B151" s="3">
        <f>abs!O152</f>
        <v>0</v>
      </c>
      <c r="C151" s="14" t="str">
        <f>IF(OR(abs!L152="", abs!$N152=""), "", abs!L152/abs!$N152)</f>
        <v/>
      </c>
      <c r="D151" s="14" t="str">
        <f>IF(OR(abs!M152="", abs!$N152=""), "", abs!M152/abs!$N152)</f>
        <v/>
      </c>
      <c r="E151" s="14" t="str">
        <f>IF(abs!$N152="", "", 1 - C151 - D151)</f>
        <v/>
      </c>
      <c r="F151" s="14" t="str">
        <f>IF(OR(abs!E152="", abs!$N152=""), "", abs!E152/abs!$N152)</f>
        <v/>
      </c>
      <c r="H151" s="3"/>
      <c r="I151" s="3"/>
      <c r="J151" s="3"/>
      <c r="K151" s="3"/>
      <c r="L151" s="3"/>
    </row>
    <row r="152" spans="1:12" x14ac:dyDescent="0.2">
      <c r="A152">
        <v>166</v>
      </c>
      <c r="B152" s="3">
        <f>abs!O153</f>
        <v>18</v>
      </c>
      <c r="C152" s="14">
        <f>IF(OR(abs!L153="", abs!$N153=""), "", abs!L153/abs!$N153)</f>
        <v>2.4781179598921593E-2</v>
      </c>
      <c r="D152" s="14">
        <f>IF(OR(abs!M153="", abs!$N153=""), "", abs!M153/abs!$N153)</f>
        <v>0.96310521845108399</v>
      </c>
      <c r="E152" s="14">
        <f>IF(abs!$N153="", "", 1 - C152 - D152)</f>
        <v>1.2113601949994446E-2</v>
      </c>
      <c r="F152" s="14">
        <f>IF(OR(abs!E153="", abs!$N153=""), "", abs!E153/abs!$N153)</f>
        <v>0.67193559109207079</v>
      </c>
      <c r="H152" s="3"/>
      <c r="I152" s="3"/>
      <c r="J152" s="3"/>
      <c r="K152" s="3"/>
      <c r="L152" s="3"/>
    </row>
    <row r="153" spans="1:12" x14ac:dyDescent="0.2">
      <c r="A153">
        <v>167</v>
      </c>
      <c r="B153" s="3">
        <f>abs!O154</f>
        <v>1</v>
      </c>
      <c r="C153" s="14">
        <f>IF(OR(abs!L154="", abs!$N154=""), "", abs!L154/abs!$N154)</f>
        <v>0.12563745943439963</v>
      </c>
      <c r="D153" s="14">
        <f>IF(OR(abs!M154="", abs!$N154=""), "", abs!M154/abs!$N154)</f>
        <v>0.85489105238757535</v>
      </c>
      <c r="E153" s="14">
        <f>IF(abs!$N154="", "", 1 - C153 - D153)</f>
        <v>1.947148817802502E-2</v>
      </c>
      <c r="F153" s="14">
        <f>IF(OR(abs!E154="", abs!$N154=""), "", abs!E154/abs!$N154)</f>
        <v>16.638850254983772</v>
      </c>
      <c r="H153" s="3"/>
      <c r="I153" s="3"/>
      <c r="J153" s="3"/>
      <c r="K153" s="3"/>
      <c r="L153" s="3"/>
    </row>
    <row r="154" spans="1:12" x14ac:dyDescent="0.2">
      <c r="A154">
        <v>168</v>
      </c>
      <c r="B154" s="3">
        <f>abs!O155</f>
        <v>11</v>
      </c>
      <c r="C154" s="14">
        <f>IF(OR(abs!L155="", abs!$N155=""), "", abs!L155/abs!$N155)</f>
        <v>2.7641436321363989E-2</v>
      </c>
      <c r="D154" s="14">
        <f>IF(OR(abs!M155="", abs!$N155=""), "", abs!M155/abs!$N155)</f>
        <v>0.95773701885817619</v>
      </c>
      <c r="E154" s="14">
        <f>IF(abs!$N155="", "", 1 - C154 - D154)</f>
        <v>1.4621544820459853E-2</v>
      </c>
      <c r="F154" s="14">
        <f>IF(OR(abs!E155="", abs!$N155=""), "", abs!E155/abs!$N155)</f>
        <v>1.8382846809609921</v>
      </c>
      <c r="H154" s="3"/>
      <c r="I154" s="3"/>
      <c r="J154" s="3"/>
      <c r="K154" s="3"/>
      <c r="L154" s="3"/>
    </row>
    <row r="155" spans="1:12" x14ac:dyDescent="0.2">
      <c r="A155">
        <v>169</v>
      </c>
      <c r="B155" s="3">
        <f>abs!O156</f>
        <v>1</v>
      </c>
      <c r="C155" s="14">
        <f>IF(OR(abs!L156="", abs!$N156=""), "", abs!L156/abs!$N156)</f>
        <v>0.12917398945518455</v>
      </c>
      <c r="D155" s="14">
        <f>IF(OR(abs!M156="", abs!$N156=""), "", abs!M156/abs!$N156)</f>
        <v>0.85237258347978906</v>
      </c>
      <c r="E155" s="14">
        <f>IF(abs!$N156="", "", 1 - C155 - D155)</f>
        <v>1.8453427065026395E-2</v>
      </c>
      <c r="F155" s="14" t="str">
        <f>IF(OR(abs!E156="", abs!$N156=""), "", abs!E156/abs!$N156)</f>
        <v/>
      </c>
      <c r="H155" s="3"/>
      <c r="I155" s="3"/>
      <c r="J155" s="3"/>
      <c r="K155" s="3"/>
      <c r="L155" s="3"/>
    </row>
    <row r="156" spans="1:12" x14ac:dyDescent="0.2">
      <c r="A156">
        <v>170</v>
      </c>
      <c r="B156" s="3">
        <f>abs!O157</f>
        <v>0</v>
      </c>
      <c r="C156" s="14" t="str">
        <f>IF(OR(abs!L157="", abs!$N157=""), "", abs!L157/abs!$N157)</f>
        <v/>
      </c>
      <c r="D156" s="14" t="str">
        <f>IF(OR(abs!M157="", abs!$N157=""), "", abs!M157/abs!$N157)</f>
        <v/>
      </c>
      <c r="E156" s="14" t="str">
        <f>IF(abs!$N157="", "", 1 - C156 - D156)</f>
        <v/>
      </c>
      <c r="F156" s="14" t="str">
        <f>IF(OR(abs!E157="", abs!$N157=""), "", abs!E157/abs!$N157)</f>
        <v/>
      </c>
      <c r="H156" s="3"/>
      <c r="I156" s="3"/>
      <c r="J156" s="3"/>
      <c r="K156" s="3"/>
      <c r="L156" s="3"/>
    </row>
    <row r="157" spans="1:12" x14ac:dyDescent="0.2">
      <c r="A157">
        <v>171</v>
      </c>
      <c r="B157" s="3">
        <f>abs!O158</f>
        <v>0</v>
      </c>
      <c r="C157" s="14" t="str">
        <f>IF(OR(abs!L158="", abs!$N158=""), "", abs!L158/abs!$N158)</f>
        <v/>
      </c>
      <c r="D157" s="14" t="str">
        <f>IF(OR(abs!M158="", abs!$N158=""), "", abs!M158/abs!$N158)</f>
        <v/>
      </c>
      <c r="E157" s="14" t="str">
        <f>IF(abs!$N158="", "", 1 - C157 - D157)</f>
        <v/>
      </c>
      <c r="F157" s="14" t="str">
        <f>IF(OR(abs!E158="", abs!$N158=""), "", abs!E158/abs!$N158)</f>
        <v/>
      </c>
      <c r="H157" s="3"/>
      <c r="I157" s="3"/>
      <c r="J157" s="3"/>
      <c r="K157" s="3"/>
      <c r="L157" s="3"/>
    </row>
    <row r="158" spans="1:12" x14ac:dyDescent="0.2">
      <c r="A158">
        <v>172</v>
      </c>
      <c r="B158" s="3">
        <f>abs!O159</f>
        <v>0</v>
      </c>
      <c r="C158" s="14" t="str">
        <f>IF(OR(abs!L159="", abs!$N159=""), "", abs!L159/abs!$N159)</f>
        <v/>
      </c>
      <c r="D158" s="14" t="str">
        <f>IF(OR(abs!M159="", abs!$N159=""), "", abs!M159/abs!$N159)</f>
        <v/>
      </c>
      <c r="E158" s="14" t="str">
        <f>IF(abs!$N159="", "", 1 - C158 - D158)</f>
        <v/>
      </c>
      <c r="F158" s="14" t="str">
        <f>IF(OR(abs!E159="", abs!$N159=""), "", abs!E159/abs!$N159)</f>
        <v/>
      </c>
      <c r="H158" s="3"/>
      <c r="I158" s="3"/>
      <c r="J158" s="3"/>
      <c r="K158" s="3"/>
      <c r="L158" s="3"/>
    </row>
    <row r="159" spans="1:12" x14ac:dyDescent="0.2">
      <c r="A159">
        <v>173</v>
      </c>
      <c r="B159" s="3">
        <f>abs!O160</f>
        <v>0</v>
      </c>
      <c r="C159" s="14" t="str">
        <f>IF(OR(abs!L160="", abs!$N160=""), "", abs!L160/abs!$N160)</f>
        <v/>
      </c>
      <c r="D159" s="14" t="str">
        <f>IF(OR(abs!M160="", abs!$N160=""), "", abs!M160/abs!$N160)</f>
        <v/>
      </c>
      <c r="E159" s="14" t="str">
        <f>IF(abs!$N160="", "", 1 - C159 - D159)</f>
        <v/>
      </c>
      <c r="F159" s="14" t="str">
        <f>IF(OR(abs!E160="", abs!$N160=""), "", abs!E160/abs!$N160)</f>
        <v/>
      </c>
      <c r="H159" s="3"/>
      <c r="I159" s="3"/>
      <c r="J159" s="3"/>
      <c r="K159" s="3"/>
      <c r="L159" s="3"/>
    </row>
    <row r="160" spans="1:12" x14ac:dyDescent="0.2">
      <c r="A160">
        <v>174</v>
      </c>
      <c r="B160" s="3">
        <f>abs!O161</f>
        <v>14</v>
      </c>
      <c r="C160" s="14">
        <f>IF(OR(abs!L161="", abs!$N161=""), "", abs!L161/abs!$N161)</f>
        <v>2.3719786972552233E-2</v>
      </c>
      <c r="D160" s="14">
        <f>IF(OR(abs!M161="", abs!$N161=""), "", abs!M161/abs!$N161)</f>
        <v>0.96464563703400241</v>
      </c>
      <c r="E160" s="14">
        <f>IF(abs!$N161="", "", 1 - C160 - D160)</f>
        <v>1.1634575993445306E-2</v>
      </c>
      <c r="F160" s="14">
        <f>IF(OR(abs!E161="", abs!$N161=""), "", abs!E161/abs!$N161)</f>
        <v>1.4625972961900859</v>
      </c>
      <c r="H160" s="3"/>
      <c r="I160" s="3"/>
      <c r="J160" s="3"/>
      <c r="K160" s="3"/>
      <c r="L160" s="3"/>
    </row>
    <row r="161" spans="1:12" x14ac:dyDescent="0.2">
      <c r="A161">
        <v>175</v>
      </c>
      <c r="B161" s="3">
        <f>abs!O162</f>
        <v>20</v>
      </c>
      <c r="C161" s="14">
        <f>IF(OR(abs!L162="", abs!$N162=""), "", abs!L162/abs!$N162)</f>
        <v>2.9600257613163528E-2</v>
      </c>
      <c r="D161" s="14">
        <f>IF(OR(abs!M162="", abs!$N162=""), "", abs!M162/abs!$N162)</f>
        <v>0.96279762844352401</v>
      </c>
      <c r="E161" s="14">
        <f>IF(abs!$N162="", "", 1 - C161 - D161)</f>
        <v>7.6021139433124496E-3</v>
      </c>
      <c r="F161" s="14">
        <f>IF(OR(abs!E162="", abs!$N162=""), "", abs!E162/abs!$N162)</f>
        <v>0.25912853507769434</v>
      </c>
      <c r="H161" s="3"/>
      <c r="I161" s="3"/>
      <c r="J161" s="3"/>
      <c r="K161" s="3"/>
      <c r="L161" s="3"/>
    </row>
    <row r="162" spans="1:12" x14ac:dyDescent="0.2">
      <c r="A162">
        <v>176</v>
      </c>
      <c r="B162" s="3">
        <f>abs!O163</f>
        <v>15</v>
      </c>
      <c r="C162" s="14">
        <f>IF(OR(abs!L163="", abs!$N163=""), "", abs!L163/abs!$N163)</f>
        <v>5.2419287631048223E-3</v>
      </c>
      <c r="D162" s="14">
        <f>IF(OR(abs!M163="", abs!$N163=""), "", abs!M163/abs!$N163)</f>
        <v>0.22311115555777788</v>
      </c>
      <c r="E162" s="14">
        <f>IF(abs!$N163="", "", 1 - C162 - D162)</f>
        <v>0.77164691567911725</v>
      </c>
      <c r="F162" s="14">
        <f>IF(OR(abs!E163="", abs!$N163=""), "", abs!E163/abs!$N163)</f>
        <v>0.31501575078753935</v>
      </c>
      <c r="H162" s="3"/>
      <c r="I162" s="3"/>
      <c r="J162" s="3"/>
      <c r="K162" s="3"/>
      <c r="L162" s="3"/>
    </row>
    <row r="163" spans="1:12" x14ac:dyDescent="0.2">
      <c r="A163">
        <v>177</v>
      </c>
      <c r="B163" s="3">
        <f>abs!O164</f>
        <v>17</v>
      </c>
      <c r="C163" s="14">
        <f>IF(OR(abs!L164="", abs!$N164=""), "", abs!L164/abs!$N164)</f>
        <v>6.8886856922854803E-2</v>
      </c>
      <c r="D163" s="14">
        <f>IF(OR(abs!M164="", abs!$N164=""), "", abs!M164/abs!$N164)</f>
        <v>0.92410606862697919</v>
      </c>
      <c r="E163" s="14">
        <f>IF(abs!$N164="", "", 1 - C163 - D163)</f>
        <v>7.0070744501660176E-3</v>
      </c>
      <c r="F163" s="14">
        <f>IF(OR(abs!E164="", abs!$N164=""), "", abs!E164/abs!$N164)</f>
        <v>0.37552336493575245</v>
      </c>
      <c r="H163" s="3"/>
      <c r="I163" s="3"/>
      <c r="J163" s="3"/>
      <c r="K163" s="3"/>
      <c r="L163" s="3"/>
    </row>
    <row r="164" spans="1:12" x14ac:dyDescent="0.2">
      <c r="A164">
        <v>181</v>
      </c>
      <c r="B164" s="3">
        <f>abs!O165</f>
        <v>78</v>
      </c>
      <c r="C164" s="14">
        <f>IF(OR(abs!L165="", abs!$N165=""), "", abs!L165/abs!$N165)</f>
        <v>4.1653634391305861E-3</v>
      </c>
      <c r="D164" s="14">
        <f>IF(OR(abs!M165="", abs!$N165=""), "", abs!M165/abs!$N165)</f>
        <v>0.99046285677405266</v>
      </c>
      <c r="E164" s="14">
        <f>IF(abs!$N165="", "", 1 - C164 - D164)</f>
        <v>5.3717797868167994E-3</v>
      </c>
      <c r="F164" s="14" t="str">
        <f>IF(OR(abs!E165="", abs!$N165=""), "", abs!E165/abs!$N165)</f>
        <v/>
      </c>
      <c r="H164" s="3"/>
      <c r="I164" s="3"/>
      <c r="J164" s="3"/>
      <c r="K164" s="3"/>
      <c r="L164" s="3"/>
    </row>
    <row r="165" spans="1:12" x14ac:dyDescent="0.2">
      <c r="A165">
        <v>186</v>
      </c>
      <c r="B165" s="3">
        <f>abs!O166</f>
        <v>11</v>
      </c>
      <c r="C165" s="14">
        <f>IF(OR(abs!L166="", abs!$N166=""), "", abs!L166/abs!$N166)</f>
        <v>8.1139658980232926E-2</v>
      </c>
      <c r="D165" s="14">
        <f>IF(OR(abs!M166="", abs!$N166=""), "", abs!M166/abs!$N166)</f>
        <v>0.90510157889682985</v>
      </c>
      <c r="E165" s="14">
        <f>IF(abs!$N166="", "", 1 - C165 - D165)</f>
        <v>1.3758762122937251E-2</v>
      </c>
      <c r="F165" s="14">
        <f>IF(OR(abs!E166="", abs!$N166=""), "", abs!E166/abs!$N166)</f>
        <v>0.7882687005308715</v>
      </c>
      <c r="H165" s="3"/>
      <c r="I165" s="3"/>
      <c r="J165" s="3"/>
      <c r="K165" s="3"/>
      <c r="L165" s="3"/>
    </row>
    <row r="166" spans="1:12" x14ac:dyDescent="0.2">
      <c r="A166">
        <v>187</v>
      </c>
      <c r="B166" s="3">
        <f>abs!O167</f>
        <v>0</v>
      </c>
      <c r="C166" s="14" t="str">
        <f>IF(OR(abs!L167="", abs!$N167=""), "", abs!L167/abs!$N167)</f>
        <v/>
      </c>
      <c r="D166" s="14" t="str">
        <f>IF(OR(abs!M167="", abs!$N167=""), "", abs!M167/abs!$N167)</f>
        <v/>
      </c>
      <c r="E166" s="14" t="str">
        <f>IF(abs!$N167="", "", 1 - C166 - D166)</f>
        <v/>
      </c>
      <c r="F166" s="14" t="str">
        <f>IF(OR(abs!E167="", abs!$N167=""), "", abs!E167/abs!$N167)</f>
        <v/>
      </c>
      <c r="H166" s="3"/>
      <c r="I166" s="3"/>
      <c r="J166" s="3"/>
      <c r="K166" s="3"/>
      <c r="L166" s="3"/>
    </row>
    <row r="167" spans="1:12" x14ac:dyDescent="0.2">
      <c r="A167">
        <v>188</v>
      </c>
      <c r="B167" s="3">
        <f>abs!O168</f>
        <v>0</v>
      </c>
      <c r="C167" s="14" t="str">
        <f>IF(OR(abs!L168="", abs!$N168=""), "", abs!L168/abs!$N168)</f>
        <v/>
      </c>
      <c r="D167" s="14" t="str">
        <f>IF(OR(abs!M168="", abs!$N168=""), "", abs!M168/abs!$N168)</f>
        <v/>
      </c>
      <c r="E167" s="14" t="str">
        <f>IF(abs!$N168="", "", 1 - C167 - D167)</f>
        <v/>
      </c>
      <c r="F167" s="14" t="str">
        <f>IF(OR(abs!E168="", abs!$N168=""), "", abs!E168/abs!$N168)</f>
        <v/>
      </c>
      <c r="H167" s="3"/>
      <c r="I167" s="3"/>
      <c r="J167" s="3"/>
      <c r="K167" s="3"/>
      <c r="L167" s="3"/>
    </row>
    <row r="168" spans="1:12" x14ac:dyDescent="0.2">
      <c r="A168">
        <v>189</v>
      </c>
      <c r="B168" s="3">
        <f>abs!O169</f>
        <v>0</v>
      </c>
      <c r="C168" s="14" t="str">
        <f>IF(OR(abs!L169="", abs!$N169=""), "", abs!L169/abs!$N169)</f>
        <v/>
      </c>
      <c r="D168" s="14" t="str">
        <f>IF(OR(abs!M169="", abs!$N169=""), "", abs!M169/abs!$N169)</f>
        <v/>
      </c>
      <c r="E168" s="14" t="str">
        <f>IF(abs!$N169="", "", 1 - C168 - D168)</f>
        <v/>
      </c>
      <c r="F168" s="14" t="str">
        <f>IF(OR(abs!E169="", abs!$N169=""), "", abs!E169/abs!$N169)</f>
        <v/>
      </c>
      <c r="H168" s="3"/>
      <c r="I168" s="3"/>
      <c r="J168" s="3"/>
      <c r="K168" s="3"/>
      <c r="L168" s="3"/>
    </row>
    <row r="169" spans="1:12" x14ac:dyDescent="0.2">
      <c r="A169">
        <v>192</v>
      </c>
      <c r="B169" s="3">
        <f>abs!O170</f>
        <v>1</v>
      </c>
      <c r="C169" s="14">
        <f>IF(OR(abs!L170="", abs!$N170=""), "", abs!L170/abs!$N170)</f>
        <v>0.12079299216228677</v>
      </c>
      <c r="D169" s="14">
        <f>IF(OR(abs!M170="", abs!$N170=""), "", abs!M170/abs!$N170)</f>
        <v>0.86076532964499775</v>
      </c>
      <c r="E169" s="14">
        <f>IF(abs!$N170="", "", 1 - C169 - D169)</f>
        <v>1.8441678192715472E-2</v>
      </c>
      <c r="F169" s="14">
        <f>IF(OR(abs!E170="", abs!$N170=""), "", abs!E170/abs!$N170)</f>
        <v>16.467035500230519</v>
      </c>
      <c r="H169" s="3"/>
      <c r="I169" s="3"/>
      <c r="J169" s="3"/>
      <c r="K169" s="3"/>
      <c r="L169" s="3"/>
    </row>
    <row r="170" spans="1:12" x14ac:dyDescent="0.2">
      <c r="A170">
        <v>193</v>
      </c>
      <c r="B170" s="3">
        <f>abs!O171</f>
        <v>0</v>
      </c>
      <c r="C170" s="14" t="str">
        <f>IF(OR(abs!L171="", abs!$N171=""), "", abs!L171/abs!$N171)</f>
        <v/>
      </c>
      <c r="D170" s="14" t="str">
        <f>IF(OR(abs!M171="", abs!$N171=""), "", abs!M171/abs!$N171)</f>
        <v/>
      </c>
      <c r="E170" s="14" t="str">
        <f>IF(abs!$N171="", "", 1 - C170 - D170)</f>
        <v/>
      </c>
      <c r="F170" s="14" t="str">
        <f>IF(OR(abs!E171="", abs!$N171=""), "", abs!E171/abs!$N171)</f>
        <v/>
      </c>
      <c r="H170" s="3"/>
      <c r="I170" s="3"/>
      <c r="J170" s="3"/>
      <c r="K170" s="3"/>
      <c r="L170" s="3"/>
    </row>
    <row r="171" spans="1:12" x14ac:dyDescent="0.2">
      <c r="A171">
        <v>194</v>
      </c>
      <c r="B171" s="3">
        <f>abs!O172</f>
        <v>0</v>
      </c>
      <c r="C171" s="14" t="str">
        <f>IF(OR(abs!L172="", abs!$N172=""), "", abs!L172/abs!$N172)</f>
        <v/>
      </c>
      <c r="D171" s="14" t="str">
        <f>IF(OR(abs!M172="", abs!$N172=""), "", abs!M172/abs!$N172)</f>
        <v/>
      </c>
      <c r="E171" s="14" t="str">
        <f>IF(abs!$N172="", "", 1 - C171 - D171)</f>
        <v/>
      </c>
      <c r="F171" s="14" t="str">
        <f>IF(OR(abs!E172="", abs!$N172=""), "", abs!E172/abs!$N172)</f>
        <v/>
      </c>
      <c r="H171" s="3"/>
      <c r="I171" s="3"/>
      <c r="J171" s="3"/>
      <c r="K171" s="3"/>
      <c r="L171" s="3"/>
    </row>
    <row r="172" spans="1:12" x14ac:dyDescent="0.2">
      <c r="A172">
        <v>195</v>
      </c>
      <c r="B172" s="3">
        <f>abs!O173</f>
        <v>7</v>
      </c>
      <c r="C172" s="14">
        <f>IF(OR(abs!L173="", abs!$N173=""), "", abs!L173/abs!$N173)</f>
        <v>7.3990215501556628E-3</v>
      </c>
      <c r="D172" s="14">
        <f>IF(OR(abs!M173="", abs!$N173=""), "", abs!M173/abs!$N173)</f>
        <v>0.1454062723217294</v>
      </c>
      <c r="E172" s="14">
        <f>IF(abs!$N173="", "", 1 - C172 - D172)</f>
        <v>0.84719470612811487</v>
      </c>
      <c r="F172" s="14">
        <f>IF(OR(abs!E173="", abs!$N173=""), "", abs!E173/abs!$N173)</f>
        <v>0.54933354896966269</v>
      </c>
      <c r="H172" s="3"/>
      <c r="I172" s="3"/>
      <c r="J172" s="3"/>
      <c r="K172" s="3"/>
      <c r="L172" s="3"/>
    </row>
    <row r="173" spans="1:12" x14ac:dyDescent="0.2">
      <c r="A173">
        <v>196</v>
      </c>
      <c r="B173" s="3">
        <f>abs!O174</f>
        <v>0</v>
      </c>
      <c r="C173" s="14" t="str">
        <f>IF(OR(abs!L174="", abs!$N174=""), "", abs!L174/abs!$N174)</f>
        <v/>
      </c>
      <c r="D173" s="14" t="str">
        <f>IF(OR(abs!M174="", abs!$N174=""), "", abs!M174/abs!$N174)</f>
        <v/>
      </c>
      <c r="E173" s="14" t="str">
        <f>IF(abs!$N174="", "", 1 - C173 - D173)</f>
        <v/>
      </c>
      <c r="F173" s="14" t="str">
        <f>IF(OR(abs!E174="", abs!$N174=""), "", abs!E174/abs!$N174)</f>
        <v/>
      </c>
      <c r="H173" s="3"/>
      <c r="I173" s="3"/>
      <c r="J173" s="3"/>
      <c r="K173" s="3"/>
      <c r="L173" s="3"/>
    </row>
    <row r="174" spans="1:12" x14ac:dyDescent="0.2">
      <c r="A174">
        <v>197</v>
      </c>
      <c r="B174" s="3">
        <f>abs!O175</f>
        <v>0</v>
      </c>
      <c r="C174" s="14" t="str">
        <f>IF(OR(abs!L175="", abs!$N175=""), "", abs!L175/abs!$N175)</f>
        <v/>
      </c>
      <c r="D174" s="14" t="str">
        <f>IF(OR(abs!M175="", abs!$N175=""), "", abs!M175/abs!$N175)</f>
        <v/>
      </c>
      <c r="E174" s="14" t="str">
        <f>IF(abs!$N175="", "", 1 - C174 - D174)</f>
        <v/>
      </c>
      <c r="F174" s="14" t="str">
        <f>IF(OR(abs!E175="", abs!$N175=""), "", abs!E175/abs!$N175)</f>
        <v/>
      </c>
      <c r="H174" s="3"/>
      <c r="I174" s="3"/>
      <c r="J174" s="3"/>
      <c r="K174" s="3"/>
      <c r="L174" s="3"/>
    </row>
    <row r="175" spans="1:12" x14ac:dyDescent="0.2">
      <c r="A175">
        <v>198</v>
      </c>
      <c r="B175" s="3">
        <f>abs!O176</f>
        <v>0</v>
      </c>
      <c r="C175" s="14" t="str">
        <f>IF(OR(abs!L176="", abs!$N176=""), "", abs!L176/abs!$N176)</f>
        <v/>
      </c>
      <c r="D175" s="14" t="str">
        <f>IF(OR(abs!M176="", abs!$N176=""), "", abs!M176/abs!$N176)</f>
        <v/>
      </c>
      <c r="E175" s="14" t="str">
        <f>IF(abs!$N176="", "", 1 - C175 - D175)</f>
        <v/>
      </c>
      <c r="F175" s="14" t="str">
        <f>IF(OR(abs!E176="", abs!$N176=""), "", abs!E176/abs!$N176)</f>
        <v/>
      </c>
      <c r="H175" s="3"/>
      <c r="I175" s="3"/>
      <c r="J175" s="3"/>
      <c r="K175" s="3"/>
      <c r="L175" s="3"/>
    </row>
    <row r="176" spans="1:12" x14ac:dyDescent="0.2">
      <c r="A176">
        <v>200</v>
      </c>
      <c r="B176" s="3">
        <f>abs!O177</f>
        <v>1</v>
      </c>
      <c r="C176" s="14">
        <f>IF(OR(abs!L177="", abs!$N177=""), "", abs!L177/abs!$N177)</f>
        <v>0.12872194228126432</v>
      </c>
      <c r="D176" s="14">
        <f>IF(OR(abs!M177="", abs!$N177=""), "", abs!M177/abs!$N177)</f>
        <v>0.85203847915712327</v>
      </c>
      <c r="E176" s="14">
        <f>IF(abs!$N177="", "", 1 - C176 - D176)</f>
        <v>1.9239578561612403E-2</v>
      </c>
      <c r="F176" s="14">
        <f>IF(OR(abs!E177="", abs!$N177=""), "", abs!E177/abs!$N177)</f>
        <v>16.882730187814932</v>
      </c>
      <c r="H176" s="3"/>
      <c r="I176" s="3"/>
      <c r="J176" s="3"/>
      <c r="K176" s="3"/>
      <c r="L176" s="3"/>
    </row>
    <row r="177" spans="1:12" x14ac:dyDescent="0.2">
      <c r="A177">
        <v>201</v>
      </c>
      <c r="B177" s="3">
        <f>abs!O178</f>
        <v>10</v>
      </c>
      <c r="C177" s="14">
        <f>IF(OR(abs!L178="", abs!$N178=""), "", abs!L178/abs!$N178)</f>
        <v>8.2560702115472367E-2</v>
      </c>
      <c r="D177" s="14">
        <f>IF(OR(abs!M178="", abs!$N178=""), "", abs!M178/abs!$N178)</f>
        <v>0.90784734425210911</v>
      </c>
      <c r="E177" s="14">
        <f>IF(abs!$N178="", "", 1 - C177 - D177)</f>
        <v>9.5919536324184929E-3</v>
      </c>
      <c r="F177" s="14">
        <f>IF(OR(abs!E178="", abs!$N178=""), "", abs!E178/abs!$N178)</f>
        <v>0.35351397532110718</v>
      </c>
      <c r="H177" s="3"/>
      <c r="I177" s="3"/>
      <c r="J177" s="3"/>
      <c r="K177" s="3"/>
      <c r="L177" s="3"/>
    </row>
    <row r="178" spans="1:12" x14ac:dyDescent="0.2">
      <c r="A178">
        <v>203</v>
      </c>
      <c r="B178" s="3">
        <f>abs!O179</f>
        <v>7</v>
      </c>
      <c r="C178" s="14">
        <f>IF(OR(abs!L179="", abs!$N179=""), "", abs!L179/abs!$N179)</f>
        <v>5.0192046668784476E-2</v>
      </c>
      <c r="D178" s="14">
        <f>IF(OR(abs!M179="", abs!$N179=""), "", abs!M179/abs!$N179)</f>
        <v>0.93167181679036593</v>
      </c>
      <c r="E178" s="14">
        <f>IF(abs!$N179="", "", 1 - C178 - D178)</f>
        <v>1.8136136540849557E-2</v>
      </c>
      <c r="F178" s="14">
        <f>IF(OR(abs!E179="", abs!$N179=""), "", abs!E179/abs!$N179)</f>
        <v>1.032893406879025</v>
      </c>
      <c r="H178" s="3"/>
      <c r="I178" s="3"/>
      <c r="J178" s="3"/>
      <c r="K178" s="3"/>
      <c r="L178" s="3"/>
    </row>
    <row r="179" spans="1:12" x14ac:dyDescent="0.2">
      <c r="A179">
        <v>204</v>
      </c>
      <c r="B179" s="3">
        <f>abs!O180</f>
        <v>0</v>
      </c>
      <c r="C179" s="14" t="str">
        <f>IF(OR(abs!L180="", abs!$N180=""), "", abs!L180/abs!$N180)</f>
        <v/>
      </c>
      <c r="D179" s="14" t="str">
        <f>IF(OR(abs!M180="", abs!$N180=""), "", abs!M180/abs!$N180)</f>
        <v/>
      </c>
      <c r="E179" s="14" t="str">
        <f>IF(abs!$N180="", "", 1 - C179 - D179)</f>
        <v/>
      </c>
      <c r="F179" s="14" t="str">
        <f>IF(OR(abs!E180="", abs!$N180=""), "", abs!E180/abs!$N180)</f>
        <v/>
      </c>
      <c r="H179" s="3"/>
      <c r="I179" s="3"/>
      <c r="J179" s="3"/>
      <c r="K179" s="3"/>
      <c r="L179" s="3"/>
    </row>
    <row r="180" spans="1:12" x14ac:dyDescent="0.2">
      <c r="A180">
        <v>205</v>
      </c>
      <c r="B180" s="3">
        <f>abs!O181</f>
        <v>0</v>
      </c>
      <c r="C180" s="14" t="str">
        <f>IF(OR(abs!L181="", abs!$N181=""), "", abs!L181/abs!$N181)</f>
        <v/>
      </c>
      <c r="D180" s="14" t="str">
        <f>IF(OR(abs!M181="", abs!$N181=""), "", abs!M181/abs!$N181)</f>
        <v/>
      </c>
      <c r="E180" s="14" t="str">
        <f>IF(abs!$N181="", "", 1 - C180 - D180)</f>
        <v/>
      </c>
      <c r="F180" s="14" t="str">
        <f>IF(OR(abs!E181="", abs!$N181=""), "", abs!E181/abs!$N181)</f>
        <v/>
      </c>
      <c r="H180" s="3"/>
      <c r="I180" s="3"/>
      <c r="J180" s="3"/>
      <c r="K180" s="3"/>
      <c r="L180" s="3"/>
    </row>
    <row r="181" spans="1:12" x14ac:dyDescent="0.2">
      <c r="A181">
        <v>207</v>
      </c>
      <c r="B181" s="3">
        <f>abs!O182</f>
        <v>12</v>
      </c>
      <c r="C181" s="14">
        <f>IF(OR(abs!L182="", abs!$N182=""), "", abs!L182/abs!$N182)</f>
        <v>2.1408539716396096E-2</v>
      </c>
      <c r="D181" s="14">
        <f>IF(OR(abs!M182="", abs!$N182=""), "", abs!M182/abs!$N182)</f>
        <v>0.96287079827783706</v>
      </c>
      <c r="E181" s="14">
        <f>IF(abs!$N182="", "", 1 - C181 - D181)</f>
        <v>1.5720662005766828E-2</v>
      </c>
      <c r="F181" s="14">
        <f>IF(OR(abs!E182="", abs!$N182=""), "", abs!E182/abs!$N182)</f>
        <v>1.4185330015404669</v>
      </c>
      <c r="H181" s="3"/>
      <c r="I181" s="3"/>
      <c r="J181" s="3"/>
      <c r="K181" s="3"/>
      <c r="L181" s="3"/>
    </row>
    <row r="182" spans="1:12" x14ac:dyDescent="0.2">
      <c r="A182">
        <v>208</v>
      </c>
      <c r="B182" s="3">
        <f>abs!O183</f>
        <v>7</v>
      </c>
      <c r="C182" s="14">
        <f>IF(OR(abs!L183="", abs!$N183=""), "", abs!L183/abs!$N183)</f>
        <v>2.7476682631711619E-2</v>
      </c>
      <c r="D182" s="14">
        <f>IF(OR(abs!M183="", abs!$N183=""), "", abs!M183/abs!$N183)</f>
        <v>0.5410637761532644</v>
      </c>
      <c r="E182" s="14">
        <f>IF(abs!$N183="", "", 1 - C182 - D182)</f>
        <v>0.43145954121502395</v>
      </c>
      <c r="F182" s="14" t="str">
        <f>IF(OR(abs!E183="", abs!$N183=""), "", abs!E183/abs!$N183)</f>
        <v/>
      </c>
      <c r="H182" s="3"/>
      <c r="I182" s="3"/>
      <c r="J182" s="3"/>
      <c r="K182" s="3"/>
      <c r="L182" s="3"/>
    </row>
    <row r="183" spans="1:12" x14ac:dyDescent="0.2">
      <c r="A183">
        <v>209</v>
      </c>
      <c r="B183" s="3">
        <f>abs!O184</f>
        <v>0</v>
      </c>
      <c r="C183" s="14" t="str">
        <f>IF(OR(abs!L184="", abs!$N184=""), "", abs!L184/abs!$N184)</f>
        <v/>
      </c>
      <c r="D183" s="14" t="str">
        <f>IF(OR(abs!M184="", abs!$N184=""), "", abs!M184/abs!$N184)</f>
        <v/>
      </c>
      <c r="E183" s="14" t="str">
        <f>IF(abs!$N184="", "", 1 - C183 - D183)</f>
        <v/>
      </c>
      <c r="F183" s="14" t="str">
        <f>IF(OR(abs!E184="", abs!$N184=""), "", abs!E184/abs!$N184)</f>
        <v/>
      </c>
      <c r="H183" s="3"/>
      <c r="I183" s="3"/>
      <c r="J183" s="3"/>
      <c r="K183" s="3"/>
      <c r="L183" s="3"/>
    </row>
    <row r="184" spans="1:12" x14ac:dyDescent="0.2">
      <c r="A184">
        <v>210</v>
      </c>
      <c r="B184" s="3">
        <f>abs!O185</f>
        <v>0</v>
      </c>
      <c r="C184" s="14" t="str">
        <f>IF(OR(abs!L185="", abs!$N185=""), "", abs!L185/abs!$N185)</f>
        <v/>
      </c>
      <c r="D184" s="14" t="str">
        <f>IF(OR(abs!M185="", abs!$N185=""), "", abs!M185/abs!$N185)</f>
        <v/>
      </c>
      <c r="E184" s="14" t="str">
        <f>IF(abs!$N185="", "", 1 - C184 - D184)</f>
        <v/>
      </c>
      <c r="F184" s="14" t="str">
        <f>IF(OR(abs!E185="", abs!$N185=""), "", abs!E185/abs!$N185)</f>
        <v/>
      </c>
      <c r="H184" s="3"/>
      <c r="I184" s="3"/>
      <c r="J184" s="3"/>
      <c r="K184" s="3"/>
      <c r="L184" s="3"/>
    </row>
    <row r="185" spans="1:12" x14ac:dyDescent="0.2">
      <c r="A185">
        <v>211</v>
      </c>
      <c r="B185" s="3">
        <f>abs!O186</f>
        <v>0</v>
      </c>
      <c r="C185" s="14" t="str">
        <f>IF(OR(abs!L186="", abs!$N186=""), "", abs!L186/abs!$N186)</f>
        <v/>
      </c>
      <c r="D185" s="14" t="str">
        <f>IF(OR(abs!M186="", abs!$N186=""), "", abs!M186/abs!$N186)</f>
        <v/>
      </c>
      <c r="E185" s="14" t="str">
        <f>IF(abs!$N186="", "", 1 - C185 - D185)</f>
        <v/>
      </c>
      <c r="F185" s="14" t="str">
        <f>IF(OR(abs!E186="", abs!$N186=""), "", abs!E186/abs!$N186)</f>
        <v/>
      </c>
      <c r="H185" s="3"/>
      <c r="I185" s="3"/>
      <c r="J185" s="3"/>
      <c r="K185" s="3"/>
      <c r="L185" s="3"/>
    </row>
    <row r="186" spans="1:12" x14ac:dyDescent="0.2">
      <c r="A186">
        <v>212</v>
      </c>
      <c r="B186" s="3">
        <f>abs!O187</f>
        <v>0</v>
      </c>
      <c r="C186" s="14" t="str">
        <f>IF(OR(abs!L187="", abs!$N187=""), "", abs!L187/abs!$N187)</f>
        <v/>
      </c>
      <c r="D186" s="14" t="str">
        <f>IF(OR(abs!M187="", abs!$N187=""), "", abs!M187/abs!$N187)</f>
        <v/>
      </c>
      <c r="E186" s="14" t="str">
        <f>IF(abs!$N187="", "", 1 - C186 - D186)</f>
        <v/>
      </c>
      <c r="F186" s="14" t="str">
        <f>IF(OR(abs!E187="", abs!$N187=""), "", abs!E187/abs!$N187)</f>
        <v/>
      </c>
      <c r="H186" s="3"/>
      <c r="I186" s="3"/>
      <c r="J186" s="3"/>
      <c r="K186" s="3"/>
      <c r="L186" s="3"/>
    </row>
    <row r="187" spans="1:12" x14ac:dyDescent="0.2">
      <c r="A187">
        <v>213</v>
      </c>
      <c r="B187" s="3">
        <f>abs!O188</f>
        <v>1</v>
      </c>
      <c r="C187" s="14">
        <f>IF(OR(abs!L188="", abs!$N188=""), "", abs!L188/abs!$N188)</f>
        <v>0.12541876046901174</v>
      </c>
      <c r="D187" s="14">
        <f>IF(OR(abs!M188="", abs!$N188=""), "", abs!M188/abs!$N188)</f>
        <v>0.85929648241206025</v>
      </c>
      <c r="E187" s="14">
        <f>IF(abs!$N188="", "", 1 - C187 - D187)</f>
        <v>1.5284757118927961E-2</v>
      </c>
      <c r="F187" s="14">
        <f>IF(OR(abs!E188="", abs!$N188=""), "", abs!E188/abs!$N188)</f>
        <v>50.597780569514235</v>
      </c>
      <c r="H187" s="3"/>
      <c r="I187" s="3"/>
      <c r="J187" s="3"/>
      <c r="K187" s="3"/>
      <c r="L187" s="3"/>
    </row>
    <row r="188" spans="1:12" x14ac:dyDescent="0.2">
      <c r="A188">
        <v>214</v>
      </c>
      <c r="B188" s="3">
        <f>abs!O189</f>
        <v>26</v>
      </c>
      <c r="C188" s="14">
        <f>IF(OR(abs!L189="", abs!$N189=""), "", abs!L189/abs!$N189)</f>
        <v>1.1851037946866538E-2</v>
      </c>
      <c r="D188" s="14">
        <f>IF(OR(abs!M189="", abs!$N189=""), "", abs!M189/abs!$N189)</f>
        <v>0.97362947847584669</v>
      </c>
      <c r="E188" s="14">
        <f>IF(abs!$N189="", "", 1 - C188 - D188)</f>
        <v>1.4519483577286718E-2</v>
      </c>
      <c r="F188" s="14">
        <f>IF(OR(abs!E189="", abs!$N189=""), "", abs!E189/abs!$N189)</f>
        <v>0.711435074363301</v>
      </c>
      <c r="H188" s="3"/>
      <c r="I188" s="3"/>
      <c r="J188" s="3"/>
      <c r="K188" s="3"/>
      <c r="L188" s="3"/>
    </row>
    <row r="189" spans="1:12" x14ac:dyDescent="0.2">
      <c r="A189">
        <v>215</v>
      </c>
      <c r="B189" s="3">
        <f>abs!O190</f>
        <v>0</v>
      </c>
      <c r="C189" s="14" t="str">
        <f>IF(OR(abs!L190="", abs!$N190=""), "", abs!L190/abs!$N190)</f>
        <v/>
      </c>
      <c r="D189" s="14" t="str">
        <f>IF(OR(abs!M190="", abs!$N190=""), "", abs!M190/abs!$N190)</f>
        <v/>
      </c>
      <c r="E189" s="14" t="str">
        <f>IF(abs!$N190="", "", 1 - C189 - D189)</f>
        <v/>
      </c>
      <c r="F189" s="14" t="str">
        <f>IF(OR(abs!E190="", abs!$N190=""), "", abs!E190/abs!$N190)</f>
        <v/>
      </c>
      <c r="H189" s="3"/>
      <c r="I189" s="3"/>
      <c r="J189" s="3"/>
      <c r="K189" s="3"/>
      <c r="L189" s="3"/>
    </row>
    <row r="190" spans="1:12" x14ac:dyDescent="0.2">
      <c r="A190">
        <v>216</v>
      </c>
      <c r="B190" s="3">
        <f>abs!O191</f>
        <v>0</v>
      </c>
      <c r="C190" s="14" t="str">
        <f>IF(OR(abs!L191="", abs!$N191=""), "", abs!L191/abs!$N191)</f>
        <v/>
      </c>
      <c r="D190" s="14" t="str">
        <f>IF(OR(abs!M191="", abs!$N191=""), "", abs!M191/abs!$N191)</f>
        <v/>
      </c>
      <c r="E190" s="14" t="str">
        <f>IF(abs!$N191="", "", 1 - C190 - D190)</f>
        <v/>
      </c>
      <c r="F190" s="14" t="str">
        <f>IF(OR(abs!E191="", abs!$N191=""), "", abs!E191/abs!$N191)</f>
        <v/>
      </c>
      <c r="H190" s="3"/>
      <c r="I190" s="3"/>
      <c r="J190" s="3"/>
      <c r="K190" s="3"/>
      <c r="L190" s="3"/>
    </row>
    <row r="191" spans="1:12" x14ac:dyDescent="0.2">
      <c r="A191">
        <v>218</v>
      </c>
      <c r="B191" s="3">
        <f>abs!O192</f>
        <v>0</v>
      </c>
      <c r="C191" s="14" t="str">
        <f>IF(OR(abs!L192="", abs!$N192=""), "", abs!L192/abs!$N192)</f>
        <v/>
      </c>
      <c r="D191" s="14" t="str">
        <f>IF(OR(abs!M192="", abs!$N192=""), "", abs!M192/abs!$N192)</f>
        <v/>
      </c>
      <c r="E191" s="14" t="str">
        <f>IF(abs!$N192="", "", 1 - C191 - D191)</f>
        <v/>
      </c>
      <c r="F191" s="14" t="str">
        <f>IF(OR(abs!E192="", abs!$N192=""), "", abs!E192/abs!$N192)</f>
        <v/>
      </c>
      <c r="H191" s="3"/>
      <c r="I191" s="3"/>
      <c r="J191" s="3"/>
      <c r="K191" s="3"/>
      <c r="L191" s="3"/>
    </row>
    <row r="192" spans="1:12" x14ac:dyDescent="0.2">
      <c r="A192">
        <v>219</v>
      </c>
      <c r="B192" s="3">
        <f>abs!O193</f>
        <v>1</v>
      </c>
      <c r="C192" s="14">
        <f>IF(OR(abs!L193="", abs!$N193=""), "", abs!L193/abs!$N193)</f>
        <v>0.13001824817518248</v>
      </c>
      <c r="D192" s="14">
        <f>IF(OR(abs!M193="", abs!$N193=""), "", abs!M193/abs!$N193)</f>
        <v>0.85082116788321172</v>
      </c>
      <c r="E192" s="14">
        <f>IF(abs!$N193="", "", 1 - C192 - D192)</f>
        <v>1.9160583941605802E-2</v>
      </c>
      <c r="F192" s="14" t="str">
        <f>IF(OR(abs!E193="", abs!$N193=""), "", abs!E193/abs!$N193)</f>
        <v/>
      </c>
      <c r="H192" s="3"/>
      <c r="I192" s="3"/>
      <c r="J192" s="3"/>
      <c r="K192" s="3"/>
      <c r="L192" s="3"/>
    </row>
    <row r="193" spans="1:12" x14ac:dyDescent="0.2">
      <c r="A193">
        <v>220</v>
      </c>
      <c r="B193" s="3">
        <f>abs!O194</f>
        <v>0</v>
      </c>
      <c r="C193" s="14" t="str">
        <f>IF(OR(abs!L194="", abs!$N194=""), "", abs!L194/abs!$N194)</f>
        <v/>
      </c>
      <c r="D193" s="14" t="str">
        <f>IF(OR(abs!M194="", abs!$N194=""), "", abs!M194/abs!$N194)</f>
        <v/>
      </c>
      <c r="E193" s="14" t="str">
        <f>IF(abs!$N194="", "", 1 - C193 - D193)</f>
        <v/>
      </c>
      <c r="F193" s="14" t="str">
        <f>IF(OR(abs!E194="", abs!$N194=""), "", abs!E194/abs!$N194)</f>
        <v/>
      </c>
      <c r="H193" s="3"/>
      <c r="I193" s="3"/>
      <c r="J193" s="3"/>
      <c r="K193" s="3"/>
      <c r="L193" s="3"/>
    </row>
    <row r="194" spans="1:12" x14ac:dyDescent="0.2">
      <c r="A194">
        <v>221</v>
      </c>
      <c r="B194" s="3">
        <f>abs!O195</f>
        <v>22</v>
      </c>
      <c r="C194" s="14">
        <f>IF(OR(abs!L195="", abs!$N195=""), "", abs!L195/abs!$N195)</f>
        <v>9.3046106206547477E-3</v>
      </c>
      <c r="D194" s="14">
        <f>IF(OR(abs!M195="", abs!$N195=""), "", abs!M195/abs!$N195)</f>
        <v>0.63481264236054247</v>
      </c>
      <c r="E194" s="14">
        <f>IF(abs!$N195="", "", 1 - C194 - D194)</f>
        <v>0.35588274701880274</v>
      </c>
      <c r="F194" s="14">
        <f>IF(OR(abs!E195="", abs!$N195=""), "", abs!E195/abs!$N195)</f>
        <v>0.54977594497625459</v>
      </c>
      <c r="H194" s="3"/>
      <c r="I194" s="3"/>
      <c r="J194" s="3"/>
      <c r="K194" s="3"/>
      <c r="L194" s="3"/>
    </row>
    <row r="195" spans="1:12" x14ac:dyDescent="0.2">
      <c r="A195">
        <v>224</v>
      </c>
      <c r="B195" s="3">
        <f>abs!O196</f>
        <v>1</v>
      </c>
      <c r="C195" s="14">
        <f>IF(OR(abs!L196="", abs!$N196=""), "", abs!L196/abs!$N196)</f>
        <v>0.14459665144596651</v>
      </c>
      <c r="D195" s="14">
        <f>IF(OR(abs!M196="", abs!$N196=""), "", abs!M196/abs!$N196)</f>
        <v>0.82648401826484019</v>
      </c>
      <c r="E195" s="14">
        <f>IF(abs!$N196="", "", 1 - C195 - D195)</f>
        <v>2.8919330289193357E-2</v>
      </c>
      <c r="F195" s="14" t="str">
        <f>IF(OR(abs!E196="", abs!$N196=""), "", abs!E196/abs!$N196)</f>
        <v/>
      </c>
      <c r="H195" s="3"/>
      <c r="I195" s="3"/>
      <c r="J195" s="3"/>
      <c r="K195" s="3"/>
      <c r="L195" s="3"/>
    </row>
    <row r="196" spans="1:12" x14ac:dyDescent="0.2">
      <c r="A196">
        <v>225</v>
      </c>
      <c r="B196" s="3">
        <f>abs!O197</f>
        <v>0</v>
      </c>
      <c r="C196" s="14" t="str">
        <f>IF(OR(abs!L197="", abs!$N197=""), "", abs!L197/abs!$N197)</f>
        <v/>
      </c>
      <c r="D196" s="14" t="str">
        <f>IF(OR(abs!M197="", abs!$N197=""), "", abs!M197/abs!$N197)</f>
        <v/>
      </c>
      <c r="E196" s="14" t="str">
        <f>IF(abs!$N197="", "", 1 - C196 - D196)</f>
        <v/>
      </c>
      <c r="F196" s="14" t="str">
        <f>IF(OR(abs!E197="", abs!$N197=""), "", abs!E197/abs!$N197)</f>
        <v/>
      </c>
      <c r="H196" s="3"/>
      <c r="I196" s="3"/>
      <c r="J196" s="3"/>
      <c r="K196" s="3"/>
      <c r="L196" s="3"/>
    </row>
    <row r="197" spans="1:12" x14ac:dyDescent="0.2">
      <c r="A197">
        <v>226</v>
      </c>
      <c r="B197" s="3">
        <f>abs!O198</f>
        <v>1</v>
      </c>
      <c r="C197" s="14">
        <f>IF(OR(abs!L198="", abs!$N198=""), "", abs!L198/abs!$N198)</f>
        <v>0.1224007561436673</v>
      </c>
      <c r="D197" s="14">
        <f>IF(OR(abs!M198="", abs!$N198=""), "", abs!M198/abs!$N198)</f>
        <v>0.85727788279773154</v>
      </c>
      <c r="E197" s="14">
        <f>IF(abs!$N198="", "", 1 - C197 - D197)</f>
        <v>2.0321361058601162E-2</v>
      </c>
      <c r="F197" s="14">
        <f>IF(OR(abs!E198="", abs!$N198=""), "", abs!E198/abs!$N198)</f>
        <v>16.948487712665408</v>
      </c>
      <c r="H197" s="3"/>
      <c r="I197" s="3"/>
      <c r="J197" s="3"/>
      <c r="K197" s="3"/>
      <c r="L197" s="3"/>
    </row>
    <row r="198" spans="1:12" x14ac:dyDescent="0.2">
      <c r="A198">
        <v>227</v>
      </c>
      <c r="B198" s="3">
        <f>abs!O199</f>
        <v>0</v>
      </c>
      <c r="C198" s="14" t="str">
        <f>IF(OR(abs!L199="", abs!$N199=""), "", abs!L199/abs!$N199)</f>
        <v/>
      </c>
      <c r="D198" s="14" t="str">
        <f>IF(OR(abs!M199="", abs!$N199=""), "", abs!M199/abs!$N199)</f>
        <v/>
      </c>
      <c r="E198" s="14" t="str">
        <f>IF(abs!$N199="", "", 1 - C198 - D198)</f>
        <v/>
      </c>
      <c r="F198" s="14" t="str">
        <f>IF(OR(abs!E199="", abs!$N199=""), "", abs!E199/abs!$N199)</f>
        <v/>
      </c>
      <c r="H198" s="3"/>
      <c r="I198" s="3"/>
      <c r="J198" s="3"/>
      <c r="K198" s="3"/>
      <c r="L198" s="3"/>
    </row>
    <row r="199" spans="1:12" x14ac:dyDescent="0.2">
      <c r="A199">
        <v>228</v>
      </c>
      <c r="B199" s="3">
        <f>abs!O200</f>
        <v>9</v>
      </c>
      <c r="C199" s="14">
        <f>IF(OR(abs!L200="", abs!$N200=""), "", abs!L200/abs!$N200)</f>
        <v>6.5474791847576236E-2</v>
      </c>
      <c r="D199" s="14">
        <f>IF(OR(abs!M200="", abs!$N200=""), "", abs!M200/abs!$N200)</f>
        <v>0.91862900342238341</v>
      </c>
      <c r="E199" s="14">
        <f>IF(abs!$N200="", "", 1 - C199 - D199)</f>
        <v>1.5896204730040386E-2</v>
      </c>
      <c r="F199" s="14" t="str">
        <f>IF(OR(abs!E200="", abs!$N200=""), "", abs!E200/abs!$N200)</f>
        <v/>
      </c>
      <c r="H199" s="3"/>
      <c r="I199" s="3"/>
      <c r="J199" s="3"/>
      <c r="K199" s="3"/>
      <c r="L199" s="3"/>
    </row>
    <row r="200" spans="1:12" x14ac:dyDescent="0.2">
      <c r="A200">
        <v>229</v>
      </c>
      <c r="B200" s="3">
        <f>abs!O201</f>
        <v>0</v>
      </c>
      <c r="C200" s="14" t="str">
        <f>IF(OR(abs!L201="", abs!$N201=""), "", abs!L201/abs!$N201)</f>
        <v/>
      </c>
      <c r="D200" s="14" t="str">
        <f>IF(OR(abs!M201="", abs!$N201=""), "", abs!M201/abs!$N201)</f>
        <v/>
      </c>
      <c r="E200" s="14" t="str">
        <f>IF(abs!$N201="", "", 1 - C200 - D200)</f>
        <v/>
      </c>
      <c r="F200" s="14" t="str">
        <f>IF(OR(abs!E201="", abs!$N201=""), "", abs!E201/abs!$N201)</f>
        <v/>
      </c>
      <c r="H200" s="3"/>
      <c r="I200" s="3"/>
      <c r="J200" s="3"/>
      <c r="K200" s="3"/>
      <c r="L200" s="3"/>
    </row>
    <row r="201" spans="1:12" x14ac:dyDescent="0.2">
      <c r="A201">
        <v>230</v>
      </c>
      <c r="B201" s="3">
        <f>abs!O202</f>
        <v>14</v>
      </c>
      <c r="C201" s="14">
        <f>IF(OR(abs!L202="", abs!$N202=""), "", abs!L202/abs!$N202)</f>
        <v>2.3012638425754395E-2</v>
      </c>
      <c r="D201" s="14">
        <f>IF(OR(abs!M202="", abs!$N202=""), "", abs!M202/abs!$N202)</f>
        <v>0.96204355522621543</v>
      </c>
      <c r="E201" s="14">
        <f>IF(abs!$N202="", "", 1 - C201 - D201)</f>
        <v>1.4943806348030164E-2</v>
      </c>
      <c r="F201" s="14" t="str">
        <f>IF(OR(abs!E202="", abs!$N202=""), "", abs!E202/abs!$N202)</f>
        <v/>
      </c>
      <c r="H201" s="3"/>
      <c r="I201" s="3"/>
      <c r="J201" s="3"/>
      <c r="K201" s="3"/>
      <c r="L201" s="3"/>
    </row>
    <row r="202" spans="1:12" x14ac:dyDescent="0.2">
      <c r="A202">
        <v>231</v>
      </c>
      <c r="B202" s="3">
        <f>abs!O203</f>
        <v>30</v>
      </c>
      <c r="C202" s="14">
        <f>IF(OR(abs!L203="", abs!$N203=""), "", abs!L203/abs!$N203)</f>
        <v>1.1239224529880333E-2</v>
      </c>
      <c r="D202" s="14">
        <f>IF(OR(abs!M203="", abs!$N203=""), "", abs!M203/abs!$N203)</f>
        <v>0.98001309424217076</v>
      </c>
      <c r="E202" s="14">
        <f>IF(abs!$N203="", "", 1 - C202 - D202)</f>
        <v>8.7476812279488891E-3</v>
      </c>
      <c r="F202" s="14">
        <f>IF(OR(abs!E203="", abs!$N203=""), "", abs!E203/abs!$N203)</f>
        <v>0.64898337758702218</v>
      </c>
      <c r="H202" s="3"/>
      <c r="I202" s="3"/>
      <c r="J202" s="3"/>
      <c r="K202" s="3"/>
      <c r="L202" s="3"/>
    </row>
    <row r="203" spans="1:12" x14ac:dyDescent="0.2">
      <c r="A203">
        <v>233</v>
      </c>
      <c r="B203" s="3">
        <f>abs!O204</f>
        <v>24</v>
      </c>
      <c r="C203" s="14">
        <f>IF(OR(abs!L204="", abs!$N204=""), "", abs!L204/abs!$N204)</f>
        <v>1.3494546037856913E-2</v>
      </c>
      <c r="D203" s="14">
        <f>IF(OR(abs!M204="", abs!$N204=""), "", abs!M204/abs!$N204)</f>
        <v>0.97720163618864297</v>
      </c>
      <c r="E203" s="14">
        <f>IF(abs!$N204="", "", 1 - C203 - D203)</f>
        <v>9.3038177735000893E-3</v>
      </c>
      <c r="F203" s="14">
        <f>IF(OR(abs!E204="", abs!$N204=""), "", abs!E204/abs!$N204)</f>
        <v>1.5018647738209816</v>
      </c>
      <c r="H203" s="3"/>
      <c r="I203" s="3"/>
      <c r="J203" s="3"/>
      <c r="K203" s="3"/>
      <c r="L203" s="3"/>
    </row>
    <row r="204" spans="1:12" x14ac:dyDescent="0.2">
      <c r="A204">
        <v>234</v>
      </c>
      <c r="B204" s="3">
        <f>abs!O205</f>
        <v>15</v>
      </c>
      <c r="C204" s="14">
        <f>IF(OR(abs!L205="", abs!$N205=""), "", abs!L205/abs!$N205)</f>
        <v>1.9967266775777415E-2</v>
      </c>
      <c r="D204" s="14">
        <f>IF(OR(abs!M205="", abs!$N205=""), "", abs!M205/abs!$N205)</f>
        <v>0.96933987997817783</v>
      </c>
      <c r="E204" s="14">
        <f>IF(abs!$N205="", "", 1 - C204 - D204)</f>
        <v>1.0692853246044742E-2</v>
      </c>
      <c r="F204" s="14">
        <f>IF(OR(abs!E205="", abs!$N205=""), "", abs!E205/abs!$N205)</f>
        <v>1.2988907074013456</v>
      </c>
      <c r="H204" s="3"/>
      <c r="I204" s="3"/>
      <c r="J204" s="3"/>
      <c r="K204" s="3"/>
      <c r="L204" s="3"/>
    </row>
    <row r="205" spans="1:12" x14ac:dyDescent="0.2">
      <c r="A205">
        <v>235</v>
      </c>
      <c r="B205" s="3">
        <f>abs!O206</f>
        <v>1</v>
      </c>
      <c r="C205" s="14">
        <f>IF(OR(abs!L206="", abs!$N206=""), "", abs!L206/abs!$N206)</f>
        <v>0.13908378043747421</v>
      </c>
      <c r="D205" s="14">
        <f>IF(OR(abs!M206="", abs!$N206=""), "", abs!M206/abs!$N206)</f>
        <v>0.84234420140321919</v>
      </c>
      <c r="E205" s="14">
        <f>IF(abs!$N206="", "", 1 - C205 - D205)</f>
        <v>1.8572018159306536E-2</v>
      </c>
      <c r="F205" s="14">
        <f>IF(OR(abs!E206="", abs!$N206=""), "", abs!E206/abs!$N206)</f>
        <v>35.663227404044569</v>
      </c>
      <c r="H205" s="3"/>
      <c r="I205" s="3"/>
      <c r="J205" s="3"/>
      <c r="K205" s="3"/>
      <c r="L205" s="3"/>
    </row>
    <row r="206" spans="1:12" x14ac:dyDescent="0.2">
      <c r="A206">
        <v>236</v>
      </c>
      <c r="B206" s="3">
        <f>abs!O207</f>
        <v>17</v>
      </c>
      <c r="C206" s="14">
        <f>IF(OR(abs!L207="", abs!$N207=""), "", abs!L207/abs!$N207)</f>
        <v>1.8585509939928978E-2</v>
      </c>
      <c r="D206" s="14">
        <f>IF(OR(abs!M207="", abs!$N207=""), "", abs!M207/abs!$N207)</f>
        <v>0.97039593773854171</v>
      </c>
      <c r="E206" s="14">
        <f>IF(abs!$N207="", "", 1 - C206 - D206)</f>
        <v>1.1018552321529262E-2</v>
      </c>
      <c r="F206" s="14">
        <f>IF(OR(abs!E207="", abs!$N207=""), "", abs!E207/abs!$N207)</f>
        <v>1.1957452457601805</v>
      </c>
      <c r="H206" s="3"/>
      <c r="I206" s="3"/>
      <c r="J206" s="3"/>
      <c r="K206" s="3"/>
      <c r="L206" s="3"/>
    </row>
    <row r="207" spans="1:12" x14ac:dyDescent="0.2">
      <c r="A207">
        <v>237</v>
      </c>
      <c r="B207" s="3">
        <f>abs!O208</f>
        <v>26</v>
      </c>
      <c r="C207" s="14">
        <f>IF(OR(abs!L208="", abs!$N208=""), "", abs!L208/abs!$N208)</f>
        <v>1.3289896658108778E-2</v>
      </c>
      <c r="D207" s="14">
        <f>IF(OR(abs!M208="", abs!$N208=""), "", abs!M208/abs!$N208)</f>
        <v>0.97764881016590799</v>
      </c>
      <c r="E207" s="14">
        <f>IF(abs!$N208="", "", 1 - C207 - D207)</f>
        <v>9.0612931759832538E-3</v>
      </c>
      <c r="F207" s="14">
        <f>IF(OR(abs!E208="", abs!$N208=""), "", abs!E208/abs!$N208)</f>
        <v>0.78546309680481541</v>
      </c>
      <c r="H207" s="3"/>
      <c r="I207" s="3"/>
      <c r="J207" s="3"/>
      <c r="K207" s="3"/>
      <c r="L207" s="3"/>
    </row>
    <row r="208" spans="1:12" x14ac:dyDescent="0.2">
      <c r="A208">
        <v>238</v>
      </c>
      <c r="B208" s="3">
        <f>abs!O209</f>
        <v>0</v>
      </c>
      <c r="C208" s="14" t="str">
        <f>IF(OR(abs!L209="", abs!$N209=""), "", abs!L209/abs!$N209)</f>
        <v/>
      </c>
      <c r="D208" s="14" t="str">
        <f>IF(OR(abs!M209="", abs!$N209=""), "", abs!M209/abs!$N209)</f>
        <v/>
      </c>
      <c r="E208" s="14" t="str">
        <f>IF(abs!$N209="", "", 1 - C208 - D208)</f>
        <v/>
      </c>
      <c r="F208" s="14" t="str">
        <f>IF(OR(abs!E209="", abs!$N209=""), "", abs!E209/abs!$N209)</f>
        <v/>
      </c>
      <c r="H208" s="3"/>
      <c r="I208" s="3"/>
      <c r="J208" s="3"/>
      <c r="K208" s="3"/>
      <c r="L208" s="3"/>
    </row>
    <row r="209" spans="1:12" x14ac:dyDescent="0.2">
      <c r="A209">
        <v>239</v>
      </c>
      <c r="B209" s="3">
        <f>abs!O210</f>
        <v>16</v>
      </c>
      <c r="C209" s="14">
        <f>IF(OR(abs!L210="", abs!$N210=""), "", abs!L210/abs!$N210)</f>
        <v>8.3698598535094301E-3</v>
      </c>
      <c r="D209" s="14">
        <f>IF(OR(abs!M210="", abs!$N210=""), "", abs!M210/abs!$N210)</f>
        <v>0.35873608627948556</v>
      </c>
      <c r="E209" s="14">
        <f>IF(abs!$N210="", "", 1 - C209 - D209)</f>
        <v>0.63289405386700492</v>
      </c>
      <c r="F209" s="14">
        <f>IF(OR(abs!E210="", abs!$N210=""), "", abs!E210/abs!$N210)</f>
        <v>0.40265442067016555</v>
      </c>
      <c r="H209" s="3"/>
      <c r="I209" s="3"/>
      <c r="J209" s="3"/>
      <c r="K209" s="3"/>
      <c r="L209" s="3"/>
    </row>
    <row r="210" spans="1:12" x14ac:dyDescent="0.2">
      <c r="A210">
        <v>240</v>
      </c>
      <c r="B210" s="3">
        <f>abs!O211</f>
        <v>1</v>
      </c>
      <c r="C210" s="14">
        <f>IF(OR(abs!L211="", abs!$N211=""), "", abs!L211/abs!$N211)</f>
        <v>0.15048543689320387</v>
      </c>
      <c r="D210" s="14">
        <f>IF(OR(abs!M211="", abs!$N211=""), "", abs!M211/abs!$N211)</f>
        <v>0.83159073935772965</v>
      </c>
      <c r="E210" s="14">
        <f>IF(abs!$N211="", "", 1 - C210 - D210)</f>
        <v>1.7923823749066536E-2</v>
      </c>
      <c r="F210" s="14">
        <f>IF(OR(abs!E211="", abs!$N211=""), "", abs!E211/abs!$N211)</f>
        <v>24.680358476474982</v>
      </c>
      <c r="H210" s="3"/>
      <c r="I210" s="3"/>
      <c r="J210" s="3"/>
      <c r="K210" s="3"/>
      <c r="L210" s="3"/>
    </row>
    <row r="211" spans="1:12" x14ac:dyDescent="0.2">
      <c r="A211">
        <v>241</v>
      </c>
      <c r="B211" s="3">
        <f>abs!O212</f>
        <v>0</v>
      </c>
      <c r="C211" s="14" t="str">
        <f>IF(OR(abs!L212="", abs!$N212=""), "", abs!L212/abs!$N212)</f>
        <v/>
      </c>
      <c r="D211" s="14" t="str">
        <f>IF(OR(abs!M212="", abs!$N212=""), "", abs!M212/abs!$N212)</f>
        <v/>
      </c>
      <c r="E211" s="14" t="str">
        <f>IF(abs!$N212="", "", 1 - C211 - D211)</f>
        <v/>
      </c>
      <c r="F211" s="14" t="str">
        <f>IF(OR(abs!E212="", abs!$N212=""), "", abs!E212/abs!$N212)</f>
        <v/>
      </c>
      <c r="H211" s="3"/>
      <c r="I211" s="3"/>
      <c r="J211" s="3"/>
      <c r="K211" s="3"/>
      <c r="L211" s="3"/>
    </row>
    <row r="212" spans="1:12" x14ac:dyDescent="0.2">
      <c r="A212">
        <v>242</v>
      </c>
      <c r="B212" s="3">
        <f>abs!O213</f>
        <v>0</v>
      </c>
      <c r="C212" s="14" t="str">
        <f>IF(OR(abs!L213="", abs!$N213=""), "", abs!L213/abs!$N213)</f>
        <v/>
      </c>
      <c r="D212" s="14" t="str">
        <f>IF(OR(abs!M213="", abs!$N213=""), "", abs!M213/abs!$N213)</f>
        <v/>
      </c>
      <c r="E212" s="14" t="str">
        <f>IF(abs!$N213="", "", 1 - C212 - D212)</f>
        <v/>
      </c>
      <c r="F212" s="14" t="str">
        <f>IF(OR(abs!E213="", abs!$N213=""), "", abs!E213/abs!$N213)</f>
        <v/>
      </c>
      <c r="H212" s="3"/>
      <c r="I212" s="3"/>
      <c r="J212" s="3"/>
      <c r="K212" s="3"/>
      <c r="L212" s="3"/>
    </row>
    <row r="213" spans="1:12" x14ac:dyDescent="0.2">
      <c r="A213">
        <v>243</v>
      </c>
      <c r="B213" s="3">
        <f>abs!O214</f>
        <v>1</v>
      </c>
      <c r="C213" s="14">
        <f>IF(OR(abs!L214="", abs!$N214=""), "", abs!L214/abs!$N214)</f>
        <v>0.12875536480686695</v>
      </c>
      <c r="D213" s="14">
        <f>IF(OR(abs!M214="", abs!$N214=""), "", abs!M214/abs!$N214)</f>
        <v>0.85216976633285646</v>
      </c>
      <c r="E213" s="14">
        <f>IF(abs!$N214="", "", 1 - C213 - D213)</f>
        <v>1.907486886027665E-2</v>
      </c>
      <c r="F213" s="14">
        <f>IF(OR(abs!E214="", abs!$N214=""), "", abs!E214/abs!$N214)</f>
        <v>17.456366237482118</v>
      </c>
      <c r="H213" s="3"/>
      <c r="I213" s="3"/>
      <c r="J213" s="3"/>
      <c r="K213" s="3"/>
      <c r="L213" s="3"/>
    </row>
    <row r="214" spans="1:12" x14ac:dyDescent="0.2">
      <c r="A214">
        <v>246</v>
      </c>
      <c r="B214" s="3">
        <f>abs!O215</f>
        <v>0</v>
      </c>
      <c r="C214" s="14" t="str">
        <f>IF(OR(abs!L215="", abs!$N215=""), "", abs!L215/abs!$N215)</f>
        <v/>
      </c>
      <c r="D214" s="14" t="str">
        <f>IF(OR(abs!M215="", abs!$N215=""), "", abs!M215/abs!$N215)</f>
        <v/>
      </c>
      <c r="E214" s="14" t="str">
        <f>IF(abs!$N215="", "", 1 - C214 - D214)</f>
        <v/>
      </c>
      <c r="F214" s="14" t="str">
        <f>IF(OR(abs!E215="", abs!$N215=""), "", abs!E215/abs!$N215)</f>
        <v/>
      </c>
      <c r="H214" s="3"/>
      <c r="I214" s="3"/>
      <c r="J214" s="3"/>
      <c r="K214" s="3"/>
      <c r="L214" s="3"/>
    </row>
    <row r="215" spans="1:12" x14ac:dyDescent="0.2">
      <c r="A215">
        <v>247</v>
      </c>
      <c r="B215" s="3">
        <f>abs!O216</f>
        <v>0</v>
      </c>
      <c r="C215" s="14" t="str">
        <f>IF(OR(abs!L216="", abs!$N216=""), "", abs!L216/abs!$N216)</f>
        <v/>
      </c>
      <c r="D215" s="14" t="str">
        <f>IF(OR(abs!M216="", abs!$N216=""), "", abs!M216/abs!$N216)</f>
        <v/>
      </c>
      <c r="E215" s="14" t="str">
        <f>IF(abs!$N216="", "", 1 - C215 - D215)</f>
        <v/>
      </c>
      <c r="F215" s="14" t="str">
        <f>IF(OR(abs!E216="", abs!$N216=""), "", abs!E216/abs!$N216)</f>
        <v/>
      </c>
      <c r="H215" s="3"/>
      <c r="I215" s="3"/>
      <c r="J215" s="3"/>
      <c r="K215" s="3"/>
      <c r="L215" s="3"/>
    </row>
    <row r="216" spans="1:12" x14ac:dyDescent="0.2">
      <c r="A216">
        <v>248</v>
      </c>
      <c r="B216" s="3">
        <f>abs!O217</f>
        <v>12</v>
      </c>
      <c r="C216" s="14">
        <f>IF(OR(abs!L217="", abs!$N217=""), "", abs!L217/abs!$N217)</f>
        <v>2.368654741840193E-2</v>
      </c>
      <c r="D216" s="14">
        <f>IF(OR(abs!M217="", abs!$N217=""), "", abs!M217/abs!$N217)</f>
        <v>0.71458344660106199</v>
      </c>
      <c r="E216" s="14">
        <f>IF(abs!$N217="", "", 1 - C216 - D216)</f>
        <v>0.26173000598053608</v>
      </c>
      <c r="F216" s="14">
        <f>IF(OR(abs!E217="", abs!$N217=""), "", abs!E217/abs!$N217)</f>
        <v>0.44925605755812897</v>
      </c>
      <c r="H216" s="3"/>
      <c r="I216" s="3"/>
      <c r="J216" s="3"/>
      <c r="K216" s="3"/>
      <c r="L216" s="3"/>
    </row>
    <row r="217" spans="1:12" x14ac:dyDescent="0.2">
      <c r="A217">
        <v>249</v>
      </c>
      <c r="B217" s="3">
        <f>abs!O218</f>
        <v>0</v>
      </c>
      <c r="C217" s="14" t="str">
        <f>IF(OR(abs!L218="", abs!$N218=""), "", abs!L218/abs!$N218)</f>
        <v/>
      </c>
      <c r="D217" s="14" t="str">
        <f>IF(OR(abs!M218="", abs!$N218=""), "", abs!M218/abs!$N218)</f>
        <v/>
      </c>
      <c r="E217" s="14" t="str">
        <f>IF(abs!$N218="", "", 1 - C217 - D217)</f>
        <v/>
      </c>
      <c r="F217" s="14" t="str">
        <f>IF(OR(abs!E218="", abs!$N218=""), "", abs!E218/abs!$N218)</f>
        <v/>
      </c>
      <c r="H217" s="3"/>
      <c r="I217" s="3"/>
      <c r="J217" s="3"/>
      <c r="K217" s="3"/>
      <c r="L217" s="3"/>
    </row>
    <row r="218" spans="1:12" x14ac:dyDescent="0.2">
      <c r="A218">
        <v>250</v>
      </c>
      <c r="B218" s="3">
        <f>abs!O219</f>
        <v>10</v>
      </c>
      <c r="C218" s="14">
        <f>IF(OR(abs!L219="", abs!$N219=""), "", abs!L219/abs!$N219)</f>
        <v>2.941687215642691E-2</v>
      </c>
      <c r="D218" s="14">
        <f>IF(OR(abs!M219="", abs!$N219=""), "", abs!M219/abs!$N219)</f>
        <v>0.95703816899940963</v>
      </c>
      <c r="E218" s="14">
        <f>IF(abs!$N219="", "", 1 - C218 - D218)</f>
        <v>1.3544958844163402E-2</v>
      </c>
      <c r="F218" s="14">
        <f>IF(OR(abs!E219="", abs!$N219=""), "", abs!E219/abs!$N219)</f>
        <v>1.252665578439204</v>
      </c>
      <c r="H218" s="3"/>
      <c r="I218" s="3"/>
      <c r="J218" s="3"/>
      <c r="K218" s="3"/>
      <c r="L218" s="3"/>
    </row>
    <row r="219" spans="1:12" x14ac:dyDescent="0.2">
      <c r="A219">
        <v>251</v>
      </c>
      <c r="B219" s="3">
        <f>abs!O220</f>
        <v>9</v>
      </c>
      <c r="C219" s="14">
        <f>IF(OR(abs!L220="", abs!$N220=""), "", abs!L220/abs!$N220)</f>
        <v>3.9679968903861107E-2</v>
      </c>
      <c r="D219" s="14">
        <f>IF(OR(abs!M220="", abs!$N220=""), "", abs!M220/abs!$N220)</f>
        <v>0.94836745270795542</v>
      </c>
      <c r="E219" s="14">
        <f>IF(abs!$N220="", "", 1 - C219 - D219)</f>
        <v>1.1952578388183421E-2</v>
      </c>
      <c r="F219" s="14">
        <f>IF(OR(abs!E220="", abs!$N220=""), "", abs!E220/abs!$N220)</f>
        <v>1.1741383778180876</v>
      </c>
      <c r="H219" s="3"/>
      <c r="I219" s="3"/>
      <c r="J219" s="3"/>
      <c r="K219" s="3"/>
      <c r="L219" s="3"/>
    </row>
    <row r="220" spans="1:12" x14ac:dyDescent="0.2">
      <c r="A220">
        <v>252</v>
      </c>
      <c r="B220" s="3">
        <f>abs!O221</f>
        <v>0</v>
      </c>
      <c r="C220" s="14" t="str">
        <f>IF(OR(abs!L221="", abs!$N221=""), "", abs!L221/abs!$N221)</f>
        <v/>
      </c>
      <c r="D220" s="14" t="str">
        <f>IF(OR(abs!M221="", abs!$N221=""), "", abs!M221/abs!$N221)</f>
        <v/>
      </c>
      <c r="E220" s="14" t="str">
        <f>IF(abs!$N221="", "", 1 - C220 - D220)</f>
        <v/>
      </c>
      <c r="F220" s="14" t="str">
        <f>IF(OR(abs!E221="", abs!$N221=""), "", abs!E221/abs!$N221)</f>
        <v/>
      </c>
      <c r="H220" s="3"/>
      <c r="I220" s="3"/>
      <c r="J220" s="3"/>
      <c r="K220" s="3"/>
      <c r="L220" s="3"/>
    </row>
    <row r="221" spans="1:12" x14ac:dyDescent="0.2">
      <c r="A221">
        <v>253</v>
      </c>
      <c r="B221" s="3">
        <f>abs!O222</f>
        <v>38</v>
      </c>
      <c r="C221" s="14">
        <f>IF(OR(abs!L222="", abs!$N222=""), "", abs!L222/abs!$N222)</f>
        <v>7.7202653917455358E-3</v>
      </c>
      <c r="D221" s="14">
        <f>IF(OR(abs!M222="", abs!$N222=""), "", abs!M222/abs!$N222)</f>
        <v>0.98270562981754317</v>
      </c>
      <c r="E221" s="14">
        <f>IF(abs!$N222="", "", 1 - C221 - D221)</f>
        <v>9.5741047907113019E-3</v>
      </c>
      <c r="F221" s="14">
        <f>IF(OR(abs!E222="", abs!$N222=""), "", abs!E222/abs!$N222)</f>
        <v>0.44118938433017857</v>
      </c>
      <c r="H221" s="3"/>
      <c r="I221" s="3"/>
      <c r="J221" s="3"/>
      <c r="K221" s="3"/>
      <c r="L221" s="3"/>
    </row>
    <row r="222" spans="1:12" x14ac:dyDescent="0.2">
      <c r="A222">
        <v>254</v>
      </c>
      <c r="B222" s="3">
        <f>abs!O223</f>
        <v>12</v>
      </c>
      <c r="C222" s="14">
        <f>IF(OR(abs!L223="", abs!$N223=""), "", abs!L223/abs!$N223)</f>
        <v>2.5233644859813085E-2</v>
      </c>
      <c r="D222" s="14">
        <f>IF(OR(abs!M223="", abs!$N223=""), "", abs!M223/abs!$N223)</f>
        <v>0.96065420560747661</v>
      </c>
      <c r="E222" s="14">
        <f>IF(abs!$N223="", "", 1 - C222 - D222)</f>
        <v>1.4112149532710339E-2</v>
      </c>
      <c r="F222" s="14">
        <f>IF(OR(abs!E223="", abs!$N223=""), "", abs!E223/abs!$N223)</f>
        <v>1.6938785046728972</v>
      </c>
      <c r="H222" s="3"/>
      <c r="I222" s="3"/>
      <c r="J222" s="3"/>
      <c r="K222" s="3"/>
      <c r="L222" s="3"/>
    </row>
    <row r="223" spans="1:12" x14ac:dyDescent="0.2">
      <c r="A223">
        <v>256</v>
      </c>
      <c r="B223" s="3">
        <f>abs!O224</f>
        <v>1</v>
      </c>
      <c r="C223" s="14">
        <f>IF(OR(abs!L224="", abs!$N224=""), "", abs!L224/abs!$N224)</f>
        <v>0.125</v>
      </c>
      <c r="D223" s="14">
        <f>IF(OR(abs!M224="", abs!$N224=""), "", abs!M224/abs!$N224)</f>
        <v>0.85587686567164178</v>
      </c>
      <c r="E223" s="14">
        <f>IF(abs!$N224="", "", 1 - C223 - D223)</f>
        <v>1.9123134328358216E-2</v>
      </c>
      <c r="F223" s="14">
        <f>IF(OR(abs!E224="", abs!$N224=""), "", abs!E224/abs!$N224)</f>
        <v>16.604477611940297</v>
      </c>
      <c r="H223" s="3"/>
      <c r="I223" s="3"/>
      <c r="J223" s="3"/>
      <c r="K223" s="3"/>
      <c r="L223" s="3"/>
    </row>
    <row r="224" spans="1:12" x14ac:dyDescent="0.2">
      <c r="A224">
        <v>257</v>
      </c>
      <c r="B224" s="3">
        <f>abs!O225</f>
        <v>1</v>
      </c>
      <c r="C224" s="14">
        <f>IF(OR(abs!L225="", abs!$N225=""), "", abs!L225/abs!$N225)</f>
        <v>0.12435957149510946</v>
      </c>
      <c r="D224" s="14">
        <f>IF(OR(abs!M225="", abs!$N225=""), "", abs!M225/abs!$N225)</f>
        <v>0.85654401490451793</v>
      </c>
      <c r="E224" s="14">
        <f>IF(abs!$N225="", "", 1 - C224 - D224)</f>
        <v>1.9096413600372619E-2</v>
      </c>
      <c r="F224" s="14">
        <f>IF(OR(abs!E225="", abs!$N225=""), "", abs!E225/abs!$N225)</f>
        <v>16.784816022356775</v>
      </c>
      <c r="H224" s="3"/>
      <c r="I224" s="3"/>
      <c r="J224" s="3"/>
      <c r="K224" s="3"/>
      <c r="L224" s="3"/>
    </row>
    <row r="225" spans="1:12" x14ac:dyDescent="0.2">
      <c r="A225">
        <v>258</v>
      </c>
      <c r="B225" s="3">
        <f>abs!O226</f>
        <v>1</v>
      </c>
      <c r="C225" s="14">
        <f>IF(OR(abs!L226="", abs!$N226=""), "", abs!L226/abs!$N226)</f>
        <v>0.12805810397553516</v>
      </c>
      <c r="D225" s="14">
        <f>IF(OR(abs!M226="", abs!$N226=""), "", abs!M226/abs!$N226)</f>
        <v>0.84212538226299694</v>
      </c>
      <c r="E225" s="14">
        <f>IF(abs!$N226="", "", 1 - C225 - D225)</f>
        <v>2.9816513761467878E-2</v>
      </c>
      <c r="F225" s="14">
        <f>IF(OR(abs!E226="", abs!$N226=""), "", abs!E226/abs!$N226)</f>
        <v>22.534021406727827</v>
      </c>
      <c r="H225" s="3"/>
      <c r="I225" s="3"/>
      <c r="J225" s="3"/>
      <c r="K225" s="3"/>
      <c r="L225" s="3"/>
    </row>
    <row r="226" spans="1:12" x14ac:dyDescent="0.2">
      <c r="A226">
        <v>259</v>
      </c>
      <c r="B226" s="3">
        <f>abs!O227</f>
        <v>0</v>
      </c>
      <c r="C226" s="14" t="str">
        <f>IF(OR(abs!L227="", abs!$N227=""), "", abs!L227/abs!$N227)</f>
        <v/>
      </c>
      <c r="D226" s="14" t="str">
        <f>IF(OR(abs!M227="", abs!$N227=""), "", abs!M227/abs!$N227)</f>
        <v/>
      </c>
      <c r="E226" s="14" t="str">
        <f>IF(abs!$N227="", "", 1 - C226 - D226)</f>
        <v/>
      </c>
      <c r="F226" s="14" t="str">
        <f>IF(OR(abs!E227="", abs!$N227=""), "", abs!E227/abs!$N227)</f>
        <v/>
      </c>
      <c r="H226" s="3"/>
      <c r="I226" s="3"/>
      <c r="J226" s="3"/>
      <c r="K226" s="3"/>
      <c r="L226" s="3"/>
    </row>
    <row r="227" spans="1:12" x14ac:dyDescent="0.2">
      <c r="A227">
        <v>260</v>
      </c>
      <c r="B227" s="3">
        <f>abs!O228</f>
        <v>29</v>
      </c>
      <c r="C227" s="14">
        <f>IF(OR(abs!L228="", abs!$N228=""), "", abs!L228/abs!$N228)</f>
        <v>1.1991810470897923E-2</v>
      </c>
      <c r="D227" s="14">
        <f>IF(OR(abs!M228="", abs!$N228=""), "", abs!M228/abs!$N228)</f>
        <v>0.9749439407234084</v>
      </c>
      <c r="E227" s="14">
        <f>IF(abs!$N228="", "", 1 - C227 - D227)</f>
        <v>1.3064248805693679E-2</v>
      </c>
      <c r="F227" s="14">
        <f>IF(OR(abs!E228="", abs!$N228=""), "", abs!E228/abs!$N228)</f>
        <v>0.72140001949887878</v>
      </c>
      <c r="H227" s="3"/>
      <c r="I227" s="3"/>
      <c r="J227" s="3"/>
      <c r="K227" s="3"/>
      <c r="L227" s="3"/>
    </row>
    <row r="228" spans="1:12" x14ac:dyDescent="0.2">
      <c r="A228">
        <v>261</v>
      </c>
      <c r="B228" s="3">
        <f>abs!O229</f>
        <v>13</v>
      </c>
      <c r="C228" s="14">
        <f>IF(OR(abs!L229="", abs!$N229=""), "", abs!L229/abs!$N229)</f>
        <v>3.2782753348007995E-2</v>
      </c>
      <c r="D228" s="14">
        <f>IF(OR(abs!M229="", abs!$N229=""), "", abs!M229/abs!$N229)</f>
        <v>0.87009560936266028</v>
      </c>
      <c r="E228" s="14">
        <f>IF(abs!$N229="", "", 1 - C228 - D228)</f>
        <v>9.7121637289331764E-2</v>
      </c>
      <c r="F228" s="14">
        <f>IF(OR(abs!E229="", abs!$N229=""), "", abs!E229/abs!$N229)</f>
        <v>0.62806445650530141</v>
      </c>
      <c r="H228" s="3"/>
      <c r="I228" s="3"/>
      <c r="J228" s="3"/>
      <c r="K228" s="3"/>
      <c r="L228" s="3"/>
    </row>
    <row r="229" spans="1:12" x14ac:dyDescent="0.2">
      <c r="A229">
        <v>262</v>
      </c>
      <c r="B229" s="3">
        <f>abs!O230</f>
        <v>0</v>
      </c>
      <c r="C229" s="14" t="str">
        <f>IF(OR(abs!L230="", abs!$N230=""), "", abs!L230/abs!$N230)</f>
        <v/>
      </c>
      <c r="D229" s="14" t="str">
        <f>IF(OR(abs!M230="", abs!$N230=""), "", abs!M230/abs!$N230)</f>
        <v/>
      </c>
      <c r="E229" s="14" t="str">
        <f>IF(abs!$N230="", "", 1 - C229 - D229)</f>
        <v/>
      </c>
      <c r="F229" s="14" t="str">
        <f>IF(OR(abs!E230="", abs!$N230=""), "", abs!E230/abs!$N230)</f>
        <v/>
      </c>
      <c r="H229" s="3"/>
      <c r="I229" s="3"/>
      <c r="J229" s="3"/>
      <c r="K229" s="3"/>
      <c r="L229" s="3"/>
    </row>
    <row r="230" spans="1:12" x14ac:dyDescent="0.2">
      <c r="A230">
        <v>264</v>
      </c>
      <c r="B230" s="3">
        <f>abs!O231</f>
        <v>0</v>
      </c>
      <c r="C230" s="14" t="str">
        <f>IF(OR(abs!L231="", abs!$N231=""), "", abs!L231/abs!$N231)</f>
        <v/>
      </c>
      <c r="D230" s="14" t="str">
        <f>IF(OR(abs!M231="", abs!$N231=""), "", abs!M231/abs!$N231)</f>
        <v/>
      </c>
      <c r="E230" s="14" t="str">
        <f>IF(abs!$N231="", "", 1 - C230 - D230)</f>
        <v/>
      </c>
      <c r="F230" s="14" t="str">
        <f>IF(OR(abs!E231="", abs!$N231=""), "", abs!E231/abs!$N231)</f>
        <v/>
      </c>
      <c r="H230" s="3"/>
      <c r="I230" s="3"/>
      <c r="J230" s="3"/>
      <c r="K230" s="3"/>
      <c r="L230" s="3"/>
    </row>
    <row r="231" spans="1:12" x14ac:dyDescent="0.2">
      <c r="A231">
        <v>265</v>
      </c>
      <c r="B231" s="3">
        <f>abs!O232</f>
        <v>0</v>
      </c>
      <c r="C231" s="14" t="str">
        <f>IF(OR(abs!L232="", abs!$N232=""), "", abs!L232/abs!$N232)</f>
        <v/>
      </c>
      <c r="D231" s="14" t="str">
        <f>IF(OR(abs!M232="", abs!$N232=""), "", abs!M232/abs!$N232)</f>
        <v/>
      </c>
      <c r="E231" s="14" t="str">
        <f>IF(abs!$N232="", "", 1 - C231 - D231)</f>
        <v/>
      </c>
      <c r="F231" s="14" t="str">
        <f>IF(OR(abs!E232="", abs!$N232=""), "", abs!E232/abs!$N232)</f>
        <v/>
      </c>
      <c r="H231" s="3"/>
      <c r="I231" s="3"/>
      <c r="J231" s="3"/>
      <c r="K231" s="3"/>
      <c r="L231" s="3"/>
    </row>
    <row r="232" spans="1:12" x14ac:dyDescent="0.2">
      <c r="A232">
        <v>266</v>
      </c>
      <c r="B232" s="3">
        <f>abs!O233</f>
        <v>6</v>
      </c>
      <c r="C232" s="14">
        <f>IF(OR(abs!L233="", abs!$N233=""), "", abs!L233/abs!$N233)</f>
        <v>3.1159671638339694E-2</v>
      </c>
      <c r="D232" s="14">
        <f>IF(OR(abs!M233="", abs!$N233=""), "", abs!M233/abs!$N233)</f>
        <v>0.50179211469534046</v>
      </c>
      <c r="E232" s="14">
        <f>IF(abs!$N233="", "", 1 - C232 - D232)</f>
        <v>0.46704821366631988</v>
      </c>
      <c r="F232" s="14">
        <f>IF(OR(abs!E233="", abs!$N233=""), "", abs!E233/abs!$N233)</f>
        <v>2.0793155278066831</v>
      </c>
      <c r="H232" s="3"/>
      <c r="I232" s="3"/>
      <c r="J232" s="3"/>
      <c r="K232" s="3"/>
      <c r="L232" s="3"/>
    </row>
    <row r="233" spans="1:12" x14ac:dyDescent="0.2">
      <c r="A233">
        <v>267</v>
      </c>
      <c r="B233" s="3">
        <f>abs!O234</f>
        <v>11</v>
      </c>
      <c r="C233" s="14">
        <f>IF(OR(abs!L234="", abs!$N234=""), "", abs!L234/abs!$N234)</f>
        <v>4.2885493692909962E-3</v>
      </c>
      <c r="D233" s="14">
        <f>IF(OR(abs!M234="", abs!$N234=""), "", abs!M234/abs!$N234)</f>
        <v>0.12071145063070901</v>
      </c>
      <c r="E233" s="14">
        <f>IF(abs!$N234="", "", 1 - C233 - D233)</f>
        <v>0.875</v>
      </c>
      <c r="F233" s="14">
        <f>IF(OR(abs!E234="", abs!$N234=""), "", abs!E234/abs!$N234)</f>
        <v>0.3206557198782079</v>
      </c>
      <c r="H233" s="3"/>
      <c r="I233" s="3"/>
      <c r="J233" s="3"/>
      <c r="K233" s="3"/>
      <c r="L233" s="3"/>
    </row>
    <row r="234" spans="1:12" x14ac:dyDescent="0.2">
      <c r="A234">
        <v>268</v>
      </c>
      <c r="B234" s="3">
        <f>abs!O235</f>
        <v>0</v>
      </c>
      <c r="C234" s="14" t="str">
        <f>IF(OR(abs!L235="", abs!$N235=""), "", abs!L235/abs!$N235)</f>
        <v/>
      </c>
      <c r="D234" s="14" t="str">
        <f>IF(OR(abs!M235="", abs!$N235=""), "", abs!M235/abs!$N235)</f>
        <v/>
      </c>
      <c r="E234" s="14" t="str">
        <f>IF(abs!$N235="", "", 1 - C234 - D234)</f>
        <v/>
      </c>
      <c r="F234" s="14" t="str">
        <f>IF(OR(abs!E235="", abs!$N235=""), "", abs!E235/abs!$N235)</f>
        <v/>
      </c>
      <c r="H234" s="3"/>
      <c r="I234" s="3"/>
      <c r="J234" s="3"/>
      <c r="K234" s="3"/>
      <c r="L234" s="3"/>
    </row>
    <row r="235" spans="1:12" x14ac:dyDescent="0.2">
      <c r="A235">
        <v>269</v>
      </c>
      <c r="B235" s="3">
        <f>abs!O236</f>
        <v>0</v>
      </c>
      <c r="C235" s="14" t="str">
        <f>IF(OR(abs!L236="", abs!$N236=""), "", abs!L236/abs!$N236)</f>
        <v/>
      </c>
      <c r="D235" s="14" t="str">
        <f>IF(OR(abs!M236="", abs!$N236=""), "", abs!M236/abs!$N236)</f>
        <v/>
      </c>
      <c r="E235" s="14" t="str">
        <f>IF(abs!$N236="", "", 1 - C235 - D235)</f>
        <v/>
      </c>
      <c r="F235" s="14" t="str">
        <f>IF(OR(abs!E236="", abs!$N236=""), "", abs!E236/abs!$N236)</f>
        <v/>
      </c>
      <c r="H235" s="3"/>
      <c r="I235" s="3"/>
      <c r="J235" s="3"/>
      <c r="K235" s="3"/>
      <c r="L235" s="3"/>
    </row>
    <row r="236" spans="1:12" x14ac:dyDescent="0.2">
      <c r="A236">
        <v>270</v>
      </c>
      <c r="B236" s="3">
        <f>abs!O237</f>
        <v>0</v>
      </c>
      <c r="C236" s="14" t="str">
        <f>IF(OR(abs!L237="", abs!$N237=""), "", abs!L237/abs!$N237)</f>
        <v/>
      </c>
      <c r="D236" s="14" t="str">
        <f>IF(OR(abs!M237="", abs!$N237=""), "", abs!M237/abs!$N237)</f>
        <v/>
      </c>
      <c r="E236" s="14" t="str">
        <f>IF(abs!$N237="", "", 1 - C236 - D236)</f>
        <v/>
      </c>
      <c r="F236" s="14" t="str">
        <f>IF(OR(abs!E237="", abs!$N237=""), "", abs!E237/abs!$N237)</f>
        <v/>
      </c>
      <c r="H236" s="3"/>
      <c r="I236" s="3"/>
      <c r="J236" s="3"/>
      <c r="K236" s="3"/>
      <c r="L236" s="3"/>
    </row>
    <row r="237" spans="1:12" x14ac:dyDescent="0.2">
      <c r="A237">
        <v>271</v>
      </c>
      <c r="B237" s="3">
        <f>abs!O238</f>
        <v>7</v>
      </c>
      <c r="C237" s="14">
        <f>IF(OR(abs!L238="", abs!$N238=""), "", abs!L238/abs!$N238)</f>
        <v>6.8154177950023515E-2</v>
      </c>
      <c r="D237" s="14">
        <f>IF(OR(abs!M238="", abs!$N238=""), "", abs!M238/abs!$N238)</f>
        <v>0.91590588464220268</v>
      </c>
      <c r="E237" s="14">
        <f>IF(abs!$N238="", "", 1 - C237 - D237)</f>
        <v>1.5939937407773774E-2</v>
      </c>
      <c r="F237" s="14">
        <f>IF(OR(abs!E238="", abs!$N238=""), "", abs!E238/abs!$N238)</f>
        <v>0.59290729539963349</v>
      </c>
      <c r="H237" s="3"/>
      <c r="I237" s="3"/>
      <c r="J237" s="3"/>
      <c r="K237" s="3"/>
      <c r="L237" s="3"/>
    </row>
    <row r="238" spans="1:12" x14ac:dyDescent="0.2">
      <c r="A238">
        <v>272</v>
      </c>
      <c r="B238" s="3">
        <f>abs!O239</f>
        <v>0</v>
      </c>
      <c r="C238" s="14" t="str">
        <f>IF(OR(abs!L239="", abs!$N239=""), "", abs!L239/abs!$N239)</f>
        <v/>
      </c>
      <c r="D238" s="14" t="str">
        <f>IF(OR(abs!M239="", abs!$N239=""), "", abs!M239/abs!$N239)</f>
        <v/>
      </c>
      <c r="E238" s="14" t="str">
        <f>IF(abs!$N239="", "", 1 - C238 - D238)</f>
        <v/>
      </c>
      <c r="F238" s="14" t="str">
        <f>IF(OR(abs!E239="", abs!$N239=""), "", abs!E239/abs!$N239)</f>
        <v/>
      </c>
      <c r="H238" s="3"/>
      <c r="I238" s="3"/>
      <c r="J238" s="3"/>
      <c r="K238" s="3"/>
      <c r="L238" s="3"/>
    </row>
    <row r="239" spans="1:12" x14ac:dyDescent="0.2">
      <c r="A239">
        <v>273</v>
      </c>
      <c r="B239" s="3">
        <f>abs!O240</f>
        <v>0</v>
      </c>
      <c r="C239" s="14" t="str">
        <f>IF(OR(abs!L240="", abs!$N240=""), "", abs!L240/abs!$N240)</f>
        <v/>
      </c>
      <c r="D239" s="14" t="str">
        <f>IF(OR(abs!M240="", abs!$N240=""), "", abs!M240/abs!$N240)</f>
        <v/>
      </c>
      <c r="E239" s="14" t="str">
        <f>IF(abs!$N240="", "", 1 - C239 - D239)</f>
        <v/>
      </c>
      <c r="F239" s="14" t="str">
        <f>IF(OR(abs!E240="", abs!$N240=""), "", abs!E240/abs!$N240)</f>
        <v/>
      </c>
      <c r="H239" s="3"/>
      <c r="I239" s="3"/>
      <c r="J239" s="3"/>
      <c r="K239" s="3"/>
      <c r="L239" s="3"/>
    </row>
    <row r="240" spans="1:12" x14ac:dyDescent="0.2">
      <c r="A240">
        <v>274</v>
      </c>
      <c r="B240" s="3">
        <f>abs!O241</f>
        <v>5</v>
      </c>
      <c r="C240" s="14">
        <f>IF(OR(abs!L241="", abs!$N241=""), "", abs!L241/abs!$N241)</f>
        <v>0.11539502164502165</v>
      </c>
      <c r="D240" s="14">
        <f>IF(OR(abs!M241="", abs!$N241=""), "", abs!M241/abs!$N241)</f>
        <v>0.52597402597402598</v>
      </c>
      <c r="E240" s="14">
        <f>IF(abs!$N241="", "", 1 - C240 - D240)</f>
        <v>0.35863095238095233</v>
      </c>
      <c r="F240" s="14">
        <f>IF(OR(abs!E241="", abs!$N241=""), "", abs!E241/abs!$N241)</f>
        <v>8.0476190476190474</v>
      </c>
      <c r="H240" s="3"/>
      <c r="I240" s="3"/>
      <c r="J240" s="3"/>
      <c r="K240" s="3"/>
      <c r="L240" s="3"/>
    </row>
    <row r="241" spans="1:12" x14ac:dyDescent="0.2">
      <c r="A241">
        <v>275</v>
      </c>
      <c r="B241" s="3">
        <f>abs!O242</f>
        <v>1</v>
      </c>
      <c r="C241" s="14">
        <f>IF(OR(abs!L242="", abs!$N242=""), "", abs!L242/abs!$N242)</f>
        <v>0.13743293437886916</v>
      </c>
      <c r="D241" s="14">
        <f>IF(OR(abs!M242="", abs!$N242=""), "", abs!M242/abs!$N242)</f>
        <v>0.84358233594717291</v>
      </c>
      <c r="E241" s="14">
        <f>IF(abs!$N242="", "", 1 - C241 - D241)</f>
        <v>1.8984729673957923E-2</v>
      </c>
      <c r="F241" s="14" t="str">
        <f>IF(OR(abs!E242="", abs!$N242=""), "", abs!E242/abs!$N242)</f>
        <v/>
      </c>
      <c r="H241" s="3"/>
      <c r="I241" s="3"/>
      <c r="J241" s="3"/>
      <c r="K241" s="3"/>
      <c r="L241" s="3"/>
    </row>
    <row r="242" spans="1:12" x14ac:dyDescent="0.2">
      <c r="A242">
        <v>276</v>
      </c>
      <c r="B242" s="3">
        <f>abs!O243</f>
        <v>0</v>
      </c>
      <c r="C242" s="14" t="str">
        <f>IF(OR(abs!L243="", abs!$N243=""), "", abs!L243/abs!$N243)</f>
        <v/>
      </c>
      <c r="D242" s="14" t="str">
        <f>IF(OR(abs!M243="", abs!$N243=""), "", abs!M243/abs!$N243)</f>
        <v/>
      </c>
      <c r="E242" s="14" t="str">
        <f>IF(abs!$N243="", "", 1 - C242 - D242)</f>
        <v/>
      </c>
      <c r="F242" s="14" t="str">
        <f>IF(OR(abs!E243="", abs!$N243=""), "", abs!E243/abs!$N243)</f>
        <v/>
      </c>
      <c r="H242" s="3"/>
      <c r="I242" s="3"/>
      <c r="J242" s="3"/>
      <c r="K242" s="3"/>
      <c r="L242" s="3"/>
    </row>
    <row r="243" spans="1:12" x14ac:dyDescent="0.2">
      <c r="A243">
        <v>277</v>
      </c>
      <c r="B243" s="3">
        <f>abs!O244</f>
        <v>0</v>
      </c>
      <c r="C243" s="14" t="str">
        <f>IF(OR(abs!L244="", abs!$N244=""), "", abs!L244/abs!$N244)</f>
        <v/>
      </c>
      <c r="D243" s="14" t="str">
        <f>IF(OR(abs!M244="", abs!$N244=""), "", abs!M244/abs!$N244)</f>
        <v/>
      </c>
      <c r="E243" s="14" t="str">
        <f>IF(abs!$N244="", "", 1 - C243 - D243)</f>
        <v/>
      </c>
      <c r="F243" s="14" t="str">
        <f>IF(OR(abs!E244="", abs!$N244=""), "", abs!E244/abs!$N244)</f>
        <v/>
      </c>
      <c r="H243" s="3"/>
      <c r="I243" s="3"/>
      <c r="J243" s="3"/>
      <c r="K243" s="3"/>
      <c r="L243" s="3"/>
    </row>
    <row r="244" spans="1:12" x14ac:dyDescent="0.2">
      <c r="A244">
        <v>278</v>
      </c>
      <c r="B244" s="3">
        <f>abs!O245</f>
        <v>11</v>
      </c>
      <c r="C244" s="14">
        <f>IF(OR(abs!L245="", abs!$N245=""), "", abs!L245/abs!$N245)</f>
        <v>1.3760444301192571E-2</v>
      </c>
      <c r="D244" s="14">
        <f>IF(OR(abs!M245="", abs!$N245=""), "", abs!M245/abs!$N245)</f>
        <v>0.42156546748320234</v>
      </c>
      <c r="E244" s="14">
        <f>IF(abs!$N245="", "", 1 - C244 - D244)</f>
        <v>0.56467408821560505</v>
      </c>
      <c r="F244" s="14" t="str">
        <f>IF(OR(abs!E245="", abs!$N245=""), "", abs!E245/abs!$N245)</f>
        <v/>
      </c>
      <c r="H244" s="3"/>
      <c r="I244" s="3"/>
      <c r="J244" s="3"/>
      <c r="K244" s="3"/>
      <c r="L244" s="3"/>
    </row>
    <row r="245" spans="1:12" x14ac:dyDescent="0.2">
      <c r="A245">
        <v>279</v>
      </c>
      <c r="B245" s="3">
        <f>abs!O246</f>
        <v>8</v>
      </c>
      <c r="C245" s="14">
        <f>IF(OR(abs!L246="", abs!$N246=""), "", abs!L246/abs!$N246)</f>
        <v>2.2689972099130148E-2</v>
      </c>
      <c r="D245" s="14">
        <f>IF(OR(abs!M246="", abs!$N246=""), "", abs!M246/abs!$N246)</f>
        <v>0.81277695716395859</v>
      </c>
      <c r="E245" s="14">
        <f>IF(abs!$N246="", "", 1 - C245 - D245)</f>
        <v>0.16453307073691126</v>
      </c>
      <c r="F245" s="14">
        <f>IF(OR(abs!E246="", abs!$N246=""), "", abs!E246/abs!$N246)</f>
        <v>1.4840800919087478</v>
      </c>
      <c r="H245" s="3"/>
      <c r="I245" s="3"/>
      <c r="J245" s="3"/>
      <c r="K245" s="3"/>
      <c r="L245" s="3"/>
    </row>
    <row r="246" spans="1:12" x14ac:dyDescent="0.2">
      <c r="A246">
        <v>280</v>
      </c>
      <c r="B246" s="3">
        <f>abs!O247</f>
        <v>0</v>
      </c>
      <c r="C246" s="14" t="str">
        <f>IF(OR(abs!L247="", abs!$N247=""), "", abs!L247/abs!$N247)</f>
        <v/>
      </c>
      <c r="D246" s="14" t="str">
        <f>IF(OR(abs!M247="", abs!$N247=""), "", abs!M247/abs!$N247)</f>
        <v/>
      </c>
      <c r="E246" s="14" t="str">
        <f>IF(abs!$N247="", "", 1 - C246 - D246)</f>
        <v/>
      </c>
      <c r="F246" s="14" t="str">
        <f>IF(OR(abs!E247="", abs!$N247=""), "", abs!E247/abs!$N247)</f>
        <v/>
      </c>
      <c r="H246" s="3"/>
      <c r="I246" s="3"/>
      <c r="J246" s="3"/>
      <c r="K246" s="3"/>
      <c r="L246" s="3"/>
    </row>
    <row r="247" spans="1:12" x14ac:dyDescent="0.2">
      <c r="A247">
        <v>281</v>
      </c>
      <c r="B247" s="3">
        <f>abs!O248</f>
        <v>14</v>
      </c>
      <c r="C247" s="14">
        <f>IF(OR(abs!L248="", abs!$N248=""), "", abs!L248/abs!$N248)</f>
        <v>2.6368477103301386E-2</v>
      </c>
      <c r="D247" s="14">
        <f>IF(OR(abs!M248="", abs!$N248=""), "", abs!M248/abs!$N248)</f>
        <v>0.96660276890308838</v>
      </c>
      <c r="E247" s="14">
        <f>IF(abs!$N248="", "", 1 - C247 - D247)</f>
        <v>7.0287539936102483E-3</v>
      </c>
      <c r="F247" s="14">
        <f>IF(OR(abs!E248="", abs!$N248=""), "", abs!E248/abs!$N248)</f>
        <v>1.7249414270500532</v>
      </c>
      <c r="H247" s="3"/>
      <c r="I247" s="3"/>
      <c r="J247" s="3"/>
      <c r="K247" s="3"/>
      <c r="L247" s="3"/>
    </row>
    <row r="248" spans="1:12" x14ac:dyDescent="0.2">
      <c r="A248">
        <v>282</v>
      </c>
      <c r="B248" s="3">
        <f>abs!O249</f>
        <v>0</v>
      </c>
      <c r="C248" s="14" t="str">
        <f>IF(OR(abs!L249="", abs!$N249=""), "", abs!L249/abs!$N249)</f>
        <v/>
      </c>
      <c r="D248" s="14" t="str">
        <f>IF(OR(abs!M249="", abs!$N249=""), "", abs!M249/abs!$N249)</f>
        <v/>
      </c>
      <c r="E248" s="14" t="str">
        <f>IF(abs!$N249="", "", 1 - C248 - D248)</f>
        <v/>
      </c>
      <c r="F248" s="14" t="str">
        <f>IF(OR(abs!E249="", abs!$N249=""), "", abs!E249/abs!$N249)</f>
        <v/>
      </c>
      <c r="H248" s="3"/>
      <c r="I248" s="3"/>
      <c r="J248" s="3"/>
      <c r="K248" s="3"/>
      <c r="L248" s="3"/>
    </row>
    <row r="249" spans="1:12" x14ac:dyDescent="0.2">
      <c r="A249">
        <v>283</v>
      </c>
      <c r="B249" s="3">
        <f>abs!O250</f>
        <v>0</v>
      </c>
      <c r="C249" s="14" t="str">
        <f>IF(OR(abs!L250="", abs!$N250=""), "", abs!L250/abs!$N250)</f>
        <v/>
      </c>
      <c r="D249" s="14" t="str">
        <f>IF(OR(abs!M250="", abs!$N250=""), "", abs!M250/abs!$N250)</f>
        <v/>
      </c>
      <c r="E249" s="14" t="str">
        <f>IF(abs!$N250="", "", 1 - C249 - D249)</f>
        <v/>
      </c>
      <c r="F249" s="14" t="str">
        <f>IF(OR(abs!E250="", abs!$N250=""), "", abs!E250/abs!$N250)</f>
        <v/>
      </c>
      <c r="H249" s="3"/>
      <c r="I249" s="3"/>
      <c r="J249" s="3"/>
      <c r="K249" s="3"/>
      <c r="L249" s="3"/>
    </row>
    <row r="250" spans="1:12" x14ac:dyDescent="0.2">
      <c r="A250">
        <v>284</v>
      </c>
      <c r="B250" s="3">
        <f>abs!O251</f>
        <v>1</v>
      </c>
      <c r="C250" s="14">
        <f>IF(OR(abs!L251="", abs!$N251=""), "", abs!L251/abs!$N251)</f>
        <v>0.13519603424966201</v>
      </c>
      <c r="D250" s="14">
        <f>IF(OR(abs!M251="", abs!$N251=""), "", abs!M251/abs!$N251)</f>
        <v>0.84407390716538977</v>
      </c>
      <c r="E250" s="14">
        <f>IF(abs!$N251="", "", 1 - C250 - D250)</f>
        <v>2.0730058584948252E-2</v>
      </c>
      <c r="F250" s="14" t="str">
        <f>IF(OR(abs!E251="", abs!$N251=""), "", abs!E251/abs!$N251)</f>
        <v/>
      </c>
      <c r="H250" s="3"/>
      <c r="I250" s="3"/>
      <c r="J250" s="3"/>
      <c r="K250" s="3"/>
      <c r="L250" s="3"/>
    </row>
    <row r="251" spans="1:12" x14ac:dyDescent="0.2">
      <c r="A251">
        <v>285</v>
      </c>
      <c r="B251" s="3">
        <f>abs!O252</f>
        <v>0</v>
      </c>
      <c r="C251" s="14" t="str">
        <f>IF(OR(abs!L252="", abs!$N252=""), "", abs!L252/abs!$N252)</f>
        <v/>
      </c>
      <c r="D251" s="14" t="str">
        <f>IF(OR(abs!M252="", abs!$N252=""), "", abs!M252/abs!$N252)</f>
        <v/>
      </c>
      <c r="E251" s="14" t="str">
        <f>IF(abs!$N252="", "", 1 - C251 - D251)</f>
        <v/>
      </c>
      <c r="F251" s="14" t="str">
        <f>IF(OR(abs!E252="", abs!$N252=""), "", abs!E252/abs!$N252)</f>
        <v/>
      </c>
      <c r="H251" s="3"/>
      <c r="I251" s="3"/>
      <c r="J251" s="3"/>
      <c r="K251" s="3"/>
      <c r="L251" s="3"/>
    </row>
    <row r="252" spans="1:12" x14ac:dyDescent="0.2">
      <c r="A252">
        <v>286</v>
      </c>
      <c r="B252" s="3">
        <f>abs!O253</f>
        <v>0</v>
      </c>
      <c r="C252" s="14" t="str">
        <f>IF(OR(abs!L253="", abs!$N253=""), "", abs!L253/abs!$N253)</f>
        <v/>
      </c>
      <c r="D252" s="14" t="str">
        <f>IF(OR(abs!M253="", abs!$N253=""), "", abs!M253/abs!$N253)</f>
        <v/>
      </c>
      <c r="E252" s="14" t="str">
        <f>IF(abs!$N253="", "", 1 - C252 - D252)</f>
        <v/>
      </c>
      <c r="F252" s="14" t="str">
        <f>IF(OR(abs!E253="", abs!$N253=""), "", abs!E253/abs!$N253)</f>
        <v/>
      </c>
      <c r="H252" s="3"/>
      <c r="I252" s="3"/>
      <c r="J252" s="3"/>
      <c r="K252" s="3"/>
      <c r="L252" s="3"/>
    </row>
    <row r="253" spans="1:12" x14ac:dyDescent="0.2">
      <c r="A253">
        <v>287</v>
      </c>
      <c r="B253" s="3">
        <f>abs!O254</f>
        <v>0</v>
      </c>
      <c r="C253" s="14" t="str">
        <f>IF(OR(abs!L254="", abs!$N254=""), "", abs!L254/abs!$N254)</f>
        <v/>
      </c>
      <c r="D253" s="14" t="str">
        <f>IF(OR(abs!M254="", abs!$N254=""), "", abs!M254/abs!$N254)</f>
        <v/>
      </c>
      <c r="E253" s="14" t="str">
        <f>IF(abs!$N254="", "", 1 - C253 - D253)</f>
        <v/>
      </c>
      <c r="F253" s="14" t="str">
        <f>IF(OR(abs!E254="", abs!$N254=""), "", abs!E254/abs!$N254)</f>
        <v/>
      </c>
      <c r="H253" s="3"/>
      <c r="I253" s="3"/>
      <c r="J253" s="3"/>
      <c r="K253" s="3"/>
      <c r="L253" s="3"/>
    </row>
    <row r="254" spans="1:12" x14ac:dyDescent="0.2">
      <c r="A254">
        <v>289</v>
      </c>
      <c r="B254" s="3">
        <f>abs!O255</f>
        <v>0</v>
      </c>
      <c r="C254" s="14" t="str">
        <f>IF(OR(abs!L255="", abs!$N255=""), "", abs!L255/abs!$N255)</f>
        <v/>
      </c>
      <c r="D254" s="14" t="str">
        <f>IF(OR(abs!M255="", abs!$N255=""), "", abs!M255/abs!$N255)</f>
        <v/>
      </c>
      <c r="E254" s="14" t="str">
        <f>IF(abs!$N255="", "", 1 - C254 - D254)</f>
        <v/>
      </c>
      <c r="F254" s="14" t="str">
        <f>IF(OR(abs!E255="", abs!$N255=""), "", abs!E255/abs!$N255)</f>
        <v/>
      </c>
      <c r="H254" s="3"/>
      <c r="I254" s="3"/>
      <c r="J254" s="3"/>
      <c r="K254" s="3"/>
      <c r="L254" s="3"/>
    </row>
    <row r="255" spans="1:12" x14ac:dyDescent="0.2">
      <c r="A255">
        <v>290</v>
      </c>
      <c r="B255" s="3">
        <f>abs!O256</f>
        <v>0</v>
      </c>
      <c r="C255" s="14" t="str">
        <f>IF(OR(abs!L256="", abs!$N256=""), "", abs!L256/abs!$N256)</f>
        <v/>
      </c>
      <c r="D255" s="14" t="str">
        <f>IF(OR(abs!M256="", abs!$N256=""), "", abs!M256/abs!$N256)</f>
        <v/>
      </c>
      <c r="E255" s="14" t="str">
        <f>IF(abs!$N256="", "", 1 - C255 - D255)</f>
        <v/>
      </c>
      <c r="F255" s="14" t="str">
        <f>IF(OR(abs!E256="", abs!$N256=""), "", abs!E256/abs!$N256)</f>
        <v/>
      </c>
      <c r="H255" s="3"/>
      <c r="I255" s="3"/>
      <c r="J255" s="3"/>
      <c r="K255" s="3"/>
      <c r="L255" s="3"/>
    </row>
    <row r="256" spans="1:12" x14ac:dyDescent="0.2">
      <c r="A256">
        <v>291</v>
      </c>
      <c r="B256" s="3">
        <f>abs!O257</f>
        <v>9</v>
      </c>
      <c r="C256" s="14">
        <f>IF(OR(abs!L257="", abs!$N257=""), "", abs!L257/abs!$N257)</f>
        <v>4.6854404987540767E-2</v>
      </c>
      <c r="D256" s="14">
        <f>IF(OR(abs!M257="", abs!$N257=""), "", abs!M257/abs!$N257)</f>
        <v>0.94438083876119649</v>
      </c>
      <c r="E256" s="14">
        <f>IF(abs!$N257="", "", 1 - C256 - D256)</f>
        <v>8.7647562512627175E-3</v>
      </c>
      <c r="F256" s="14">
        <f>IF(OR(abs!E257="", abs!$N257=""), "", abs!E257/abs!$N257)</f>
        <v>0.35106168040870128</v>
      </c>
      <c r="H256" s="3"/>
      <c r="I256" s="3"/>
      <c r="J256" s="3"/>
      <c r="K256" s="3"/>
      <c r="L256" s="3"/>
    </row>
    <row r="257" spans="1:12" x14ac:dyDescent="0.2">
      <c r="A257">
        <v>292</v>
      </c>
      <c r="B257" s="3">
        <f>abs!O258</f>
        <v>16</v>
      </c>
      <c r="C257" s="14">
        <f>IF(OR(abs!L258="", abs!$N258=""), "", abs!L258/abs!$N258)</f>
        <v>2.2454010999431066E-2</v>
      </c>
      <c r="D257" s="14">
        <f>IF(OR(abs!M258="", abs!$N258=""), "", abs!M258/abs!$N258)</f>
        <v>0.9708325431443201</v>
      </c>
      <c r="E257" s="14">
        <f>IF(abs!$N258="", "", 1 - C257 - D257)</f>
        <v>6.7134458562487787E-3</v>
      </c>
      <c r="F257" s="14">
        <f>IF(OR(abs!E258="", abs!$N258=""), "", abs!E258/abs!$N258)</f>
        <v>1.4369429167456855</v>
      </c>
      <c r="H257" s="3"/>
      <c r="I257" s="3"/>
      <c r="J257" s="3"/>
      <c r="K257" s="3"/>
      <c r="L257" s="3"/>
    </row>
    <row r="258" spans="1:12" x14ac:dyDescent="0.2">
      <c r="A258">
        <v>293</v>
      </c>
      <c r="B258" s="3">
        <f>abs!O259</f>
        <v>0</v>
      </c>
      <c r="C258" s="14" t="str">
        <f>IF(OR(abs!L259="", abs!$N259=""), "", abs!L259/abs!$N259)</f>
        <v/>
      </c>
      <c r="D258" s="14" t="str">
        <f>IF(OR(abs!M259="", abs!$N259=""), "", abs!M259/abs!$N259)</f>
        <v/>
      </c>
      <c r="E258" s="14" t="str">
        <f>IF(abs!$N259="", "", 1 - C258 - D258)</f>
        <v/>
      </c>
      <c r="F258" s="14" t="str">
        <f>IF(OR(abs!E259="", abs!$N259=""), "", abs!E259/abs!$N259)</f>
        <v/>
      </c>
      <c r="H258" s="3"/>
      <c r="I258" s="3"/>
      <c r="J258" s="3"/>
      <c r="K258" s="3"/>
      <c r="L258" s="3"/>
    </row>
    <row r="259" spans="1:12" x14ac:dyDescent="0.2">
      <c r="A259">
        <v>294</v>
      </c>
      <c r="B259" s="3">
        <f>abs!O260</f>
        <v>21</v>
      </c>
      <c r="C259" s="14">
        <f>IF(OR(abs!L260="", abs!$N260=""), "", abs!L260/abs!$N260)</f>
        <v>1.5558848433530906E-2</v>
      </c>
      <c r="D259" s="14">
        <f>IF(OR(abs!M260="", abs!$N260=""), "", abs!M260/abs!$N260)</f>
        <v>0.97536515664690937</v>
      </c>
      <c r="E259" s="14">
        <f>IF(abs!$N260="", "", 1 - C259 - D259)</f>
        <v>9.0759949195596823E-3</v>
      </c>
      <c r="F259" s="14">
        <f>IF(OR(abs!E260="", abs!$N260=""), "", abs!E260/abs!$N260)</f>
        <v>0.95522861981371721</v>
      </c>
      <c r="H259" s="3"/>
      <c r="I259" s="3"/>
      <c r="J259" s="3"/>
      <c r="K259" s="3"/>
      <c r="L259" s="3"/>
    </row>
    <row r="260" spans="1:12" x14ac:dyDescent="0.2">
      <c r="A260">
        <v>295</v>
      </c>
      <c r="B260" s="3">
        <f>abs!O261</f>
        <v>0</v>
      </c>
      <c r="C260" s="14" t="str">
        <f>IF(OR(abs!L261="", abs!$N261=""), "", abs!L261/abs!$N261)</f>
        <v/>
      </c>
      <c r="D260" s="14" t="str">
        <f>IF(OR(abs!M261="", abs!$N261=""), "", abs!M261/abs!$N261)</f>
        <v/>
      </c>
      <c r="E260" s="14" t="str">
        <f>IF(abs!$N261="", "", 1 - C260 - D260)</f>
        <v/>
      </c>
      <c r="F260" s="14" t="str">
        <f>IF(OR(abs!E261="", abs!$N261=""), "", abs!E261/abs!$N261)</f>
        <v/>
      </c>
      <c r="H260" s="3"/>
      <c r="I260" s="3"/>
      <c r="J260" s="3"/>
      <c r="K260" s="3"/>
      <c r="L260" s="3"/>
    </row>
    <row r="261" spans="1:12" x14ac:dyDescent="0.2">
      <c r="A261">
        <v>296</v>
      </c>
      <c r="B261" s="3">
        <f>abs!O262</f>
        <v>10</v>
      </c>
      <c r="C261" s="14">
        <f>IF(OR(abs!L262="", abs!$N262=""), "", abs!L262/abs!$N262)</f>
        <v>8.255441792328147E-2</v>
      </c>
      <c r="D261" s="14">
        <f>IF(OR(abs!M262="", abs!$N262=""), "", abs!M262/abs!$N262)</f>
        <v>0.90878329962898685</v>
      </c>
      <c r="E261" s="14">
        <f>IF(abs!$N262="", "", 1 - C261 - D261)</f>
        <v>8.6622824477317062E-3</v>
      </c>
      <c r="F261" s="14">
        <f>IF(OR(abs!E262="", abs!$N262=""), "", abs!E262/abs!$N262)</f>
        <v>0.28997149726915178</v>
      </c>
      <c r="H261" s="3"/>
      <c r="I261" s="3"/>
      <c r="J261" s="3"/>
      <c r="K261" s="3"/>
      <c r="L261" s="3"/>
    </row>
    <row r="262" spans="1:12" x14ac:dyDescent="0.2">
      <c r="A262">
        <v>297</v>
      </c>
      <c r="B262" s="3">
        <f>abs!O263</f>
        <v>0</v>
      </c>
      <c r="C262" s="14" t="str">
        <f>IF(OR(abs!L263="", abs!$N263=""), "", abs!L263/abs!$N263)</f>
        <v/>
      </c>
      <c r="D262" s="14" t="str">
        <f>IF(OR(abs!M263="", abs!$N263=""), "", abs!M263/abs!$N263)</f>
        <v/>
      </c>
      <c r="E262" s="14" t="str">
        <f>IF(abs!$N263="", "", 1 - C262 - D262)</f>
        <v/>
      </c>
      <c r="F262" s="14" t="str">
        <f>IF(OR(abs!E263="", abs!$N263=""), "", abs!E263/abs!$N263)</f>
        <v/>
      </c>
      <c r="H262" s="3"/>
      <c r="I262" s="3"/>
      <c r="J262" s="3"/>
      <c r="K262" s="3"/>
      <c r="L262" s="3"/>
    </row>
    <row r="263" spans="1:12" x14ac:dyDescent="0.2">
      <c r="A263">
        <v>298</v>
      </c>
      <c r="B263" s="3">
        <f>abs!O264</f>
        <v>0</v>
      </c>
      <c r="C263" s="14" t="str">
        <f>IF(OR(abs!L264="", abs!$N264=""), "", abs!L264/abs!$N264)</f>
        <v/>
      </c>
      <c r="D263" s="14" t="str">
        <f>IF(OR(abs!M264="", abs!$N264=""), "", abs!M264/abs!$N264)</f>
        <v/>
      </c>
      <c r="E263" s="14" t="str">
        <f>IF(abs!$N264="", "", 1 - C263 - D263)</f>
        <v/>
      </c>
      <c r="F263" s="14" t="str">
        <f>IF(OR(abs!E264="", abs!$N264=""), "", abs!E264/abs!$N264)</f>
        <v/>
      </c>
      <c r="H263" s="3"/>
      <c r="I263" s="3"/>
      <c r="J263" s="3"/>
      <c r="K263" s="3"/>
      <c r="L263" s="3"/>
    </row>
    <row r="264" spans="1:12" x14ac:dyDescent="0.2">
      <c r="A264">
        <v>299</v>
      </c>
      <c r="B264" s="3">
        <f>abs!O265</f>
        <v>1</v>
      </c>
      <c r="C264" s="14">
        <f>IF(OR(abs!L265="", abs!$N265=""), "", abs!L265/abs!$N265)</f>
        <v>0.13157894736842105</v>
      </c>
      <c r="D264" s="14">
        <f>IF(OR(abs!M265="", abs!$N265=""), "", abs!M265/abs!$N265)</f>
        <v>0.8494921514312096</v>
      </c>
      <c r="E264" s="14">
        <f>IF(abs!$N265="", "", 1 - C264 - D264)</f>
        <v>1.8928901200369386E-2</v>
      </c>
      <c r="F264" s="14">
        <f>IF(OR(abs!E265="", abs!$N265=""), "", abs!E265/abs!$N265)</f>
        <v>16.574792243767313</v>
      </c>
      <c r="H264" s="3"/>
      <c r="I264" s="3"/>
      <c r="J264" s="3"/>
      <c r="K264" s="3"/>
      <c r="L264" s="3"/>
    </row>
    <row r="265" spans="1:12" x14ac:dyDescent="0.2">
      <c r="A265">
        <v>300</v>
      </c>
      <c r="B265" s="3">
        <f>abs!O266</f>
        <v>19</v>
      </c>
      <c r="C265" s="14">
        <f>IF(OR(abs!L266="", abs!$N266=""), "", abs!L266/abs!$N266)</f>
        <v>2.9186175919148977E-2</v>
      </c>
      <c r="D265" s="14">
        <f>IF(OR(abs!M266="", abs!$N266=""), "", abs!M266/abs!$N266)</f>
        <v>0.96311372682701857</v>
      </c>
      <c r="E265" s="14">
        <f>IF(abs!$N266="", "", 1 - C265 - D265)</f>
        <v>7.7000972538324719E-3</v>
      </c>
      <c r="F265" s="14">
        <f>IF(OR(abs!E266="", abs!$N266=""), "", abs!E266/abs!$N266)</f>
        <v>0.36442113917324215</v>
      </c>
      <c r="H265" s="3"/>
      <c r="I265" s="3"/>
      <c r="J265" s="3"/>
      <c r="K265" s="3"/>
      <c r="L265" s="3"/>
    </row>
    <row r="266" spans="1:12" x14ac:dyDescent="0.2">
      <c r="A266">
        <v>301</v>
      </c>
      <c r="B266" s="3">
        <f>abs!O267</f>
        <v>1</v>
      </c>
      <c r="C266" s="14">
        <f>IF(OR(abs!L267="", abs!$N267=""), "", abs!L267/abs!$N267)</f>
        <v>0.12149532710280374</v>
      </c>
      <c r="D266" s="14">
        <f>IF(OR(abs!M267="", abs!$N267=""), "", abs!M267/abs!$N267)</f>
        <v>0.858411214953271</v>
      </c>
      <c r="E266" s="14">
        <f>IF(abs!$N267="", "", 1 - C266 - D266)</f>
        <v>2.0093457943925253E-2</v>
      </c>
      <c r="F266" s="14">
        <f>IF(OR(abs!E267="", abs!$N267=""), "", abs!E267/abs!$N267)</f>
        <v>16.668224299065422</v>
      </c>
      <c r="H266" s="3"/>
      <c r="I266" s="3"/>
      <c r="J266" s="3"/>
      <c r="K266" s="3"/>
      <c r="L266" s="3"/>
    </row>
    <row r="267" spans="1:12" x14ac:dyDescent="0.2">
      <c r="A267">
        <v>302</v>
      </c>
      <c r="B267" s="3">
        <f>abs!O268</f>
        <v>1</v>
      </c>
      <c r="C267" s="14">
        <f>IF(OR(abs!L268="", abs!$N268=""), "", abs!L268/abs!$N268)</f>
        <v>0.12336530078465563</v>
      </c>
      <c r="D267" s="14">
        <f>IF(OR(abs!M268="", abs!$N268=""), "", abs!M268/abs!$N268)</f>
        <v>0.85614646904969482</v>
      </c>
      <c r="E267" s="14">
        <f>IF(abs!$N268="", "", 1 - C267 - D267)</f>
        <v>2.0488230165649601E-2</v>
      </c>
      <c r="F267" s="14">
        <f>IF(OR(abs!E268="", abs!$N268=""), "", abs!E268/abs!$N268)</f>
        <v>15.779860505666957</v>
      </c>
      <c r="H267" s="3"/>
      <c r="I267" s="3"/>
      <c r="J267" s="3"/>
      <c r="K267" s="3"/>
      <c r="L267" s="3"/>
    </row>
    <row r="268" spans="1:12" x14ac:dyDescent="0.2">
      <c r="A268">
        <v>303</v>
      </c>
      <c r="B268" s="3">
        <f>abs!O269</f>
        <v>0</v>
      </c>
      <c r="C268" s="14" t="str">
        <f>IF(OR(abs!L269="", abs!$N269=""), "", abs!L269/abs!$N269)</f>
        <v/>
      </c>
      <c r="D268" s="14" t="str">
        <f>IF(OR(abs!M269="", abs!$N269=""), "", abs!M269/abs!$N269)</f>
        <v/>
      </c>
      <c r="E268" s="14" t="str">
        <f>IF(abs!$N269="", "", 1 - C268 - D268)</f>
        <v/>
      </c>
      <c r="F268" s="14" t="str">
        <f>IF(OR(abs!E269="", abs!$N269=""), "", abs!E269/abs!$N269)</f>
        <v/>
      </c>
      <c r="H268" s="3"/>
      <c r="I268" s="3"/>
      <c r="J268" s="3"/>
      <c r="K268" s="3"/>
      <c r="L268" s="3"/>
    </row>
    <row r="269" spans="1:12" x14ac:dyDescent="0.2">
      <c r="A269">
        <v>304</v>
      </c>
      <c r="B269" s="3">
        <f>abs!O270</f>
        <v>0</v>
      </c>
      <c r="C269" s="14" t="str">
        <f>IF(OR(abs!L270="", abs!$N270=""), "", abs!L270/abs!$N270)</f>
        <v/>
      </c>
      <c r="D269" s="14" t="str">
        <f>IF(OR(abs!M270="", abs!$N270=""), "", abs!M270/abs!$N270)</f>
        <v/>
      </c>
      <c r="E269" s="14" t="str">
        <f>IF(abs!$N270="", "", 1 - C269 - D269)</f>
        <v/>
      </c>
      <c r="F269" s="14" t="str">
        <f>IF(OR(abs!E270="", abs!$N270=""), "", abs!E270/abs!$N270)</f>
        <v/>
      </c>
      <c r="H269" s="3"/>
      <c r="I269" s="3"/>
      <c r="J269" s="3"/>
      <c r="K269" s="3"/>
      <c r="L269" s="3"/>
    </row>
    <row r="270" spans="1:12" x14ac:dyDescent="0.2">
      <c r="A270">
        <v>305</v>
      </c>
      <c r="B270" s="3">
        <f>abs!O271</f>
        <v>26</v>
      </c>
      <c r="C270" s="14">
        <f>IF(OR(abs!L271="", abs!$N271=""), "", abs!L271/abs!$N271)</f>
        <v>1.3640786502414218E-2</v>
      </c>
      <c r="D270" s="14">
        <f>IF(OR(abs!M271="", abs!$N271=""), "", abs!M271/abs!$N271)</f>
        <v>0.98041087591106868</v>
      </c>
      <c r="E270" s="14">
        <f>IF(abs!$N271="", "", 1 - C270 - D270)</f>
        <v>5.9483375865171384E-3</v>
      </c>
      <c r="F270" s="14" t="str">
        <f>IF(OR(abs!E271="", abs!$N271=""), "", abs!E271/abs!$N271)</f>
        <v/>
      </c>
      <c r="H270" s="3"/>
      <c r="I270" s="3"/>
      <c r="J270" s="3"/>
      <c r="K270" s="3"/>
      <c r="L270" s="3"/>
    </row>
    <row r="271" spans="1:12" x14ac:dyDescent="0.2">
      <c r="H271" s="3"/>
      <c r="I271" s="3"/>
      <c r="J271" s="3"/>
      <c r="K271" s="3"/>
      <c r="L271" s="3"/>
    </row>
    <row r="272" spans="1:12" x14ac:dyDescent="0.2">
      <c r="H272" s="3"/>
      <c r="I272" s="3"/>
      <c r="J272" s="3"/>
      <c r="K272" s="3"/>
      <c r="L272" s="3"/>
    </row>
    <row r="273" spans="8:12" x14ac:dyDescent="0.2">
      <c r="H273" s="3"/>
      <c r="I273" s="3"/>
      <c r="J273" s="3"/>
      <c r="K273" s="3"/>
      <c r="L273" s="3"/>
    </row>
    <row r="274" spans="8:12" x14ac:dyDescent="0.2">
      <c r="H274" s="3"/>
      <c r="I274" s="3"/>
      <c r="J274" s="3"/>
      <c r="K274" s="3"/>
      <c r="L274" s="3"/>
    </row>
    <row r="275" spans="8:12" x14ac:dyDescent="0.2">
      <c r="H275" s="3"/>
      <c r="I275" s="3"/>
      <c r="J275" s="3"/>
      <c r="K275" s="3"/>
      <c r="L275" s="3"/>
    </row>
    <row r="276" spans="8:12" x14ac:dyDescent="0.2">
      <c r="H276" s="3"/>
      <c r="I276" s="3"/>
      <c r="J276" s="3"/>
      <c r="K276" s="3"/>
      <c r="L276" s="3"/>
    </row>
    <row r="277" spans="8:12" x14ac:dyDescent="0.2">
      <c r="H277" s="3"/>
      <c r="I277" s="3"/>
      <c r="J277" s="3"/>
      <c r="K277" s="3"/>
      <c r="L277" s="3"/>
    </row>
    <row r="278" spans="8:12" x14ac:dyDescent="0.2">
      <c r="H278" s="3"/>
      <c r="I278" s="3"/>
      <c r="J278" s="3"/>
      <c r="K278" s="3"/>
      <c r="L278" s="3"/>
    </row>
    <row r="279" spans="8:12" x14ac:dyDescent="0.2">
      <c r="H279" s="3"/>
      <c r="I279" s="3"/>
      <c r="J279" s="3"/>
      <c r="K279" s="3"/>
      <c r="L279" s="3"/>
    </row>
    <row r="280" spans="8:12" x14ac:dyDescent="0.2">
      <c r="H280" s="3"/>
      <c r="I280" s="3"/>
      <c r="J280" s="3"/>
      <c r="K280" s="3"/>
      <c r="L280" s="3"/>
    </row>
    <row r="281" spans="8:12" x14ac:dyDescent="0.2">
      <c r="H281" s="3"/>
      <c r="I281" s="3"/>
      <c r="J281" s="3"/>
      <c r="K281" s="3"/>
      <c r="L281" s="3"/>
    </row>
    <row r="282" spans="8:12" x14ac:dyDescent="0.2">
      <c r="H282" s="3"/>
      <c r="I282" s="3"/>
      <c r="J282" s="3"/>
      <c r="K282" s="3"/>
      <c r="L282" s="3"/>
    </row>
    <row r="283" spans="8:12" x14ac:dyDescent="0.2">
      <c r="H283" s="3"/>
      <c r="I283" s="3"/>
      <c r="J283" s="3"/>
      <c r="K283" s="3"/>
      <c r="L283" s="3"/>
    </row>
    <row r="284" spans="8:12" x14ac:dyDescent="0.2">
      <c r="H284" s="3"/>
      <c r="I284" s="3"/>
      <c r="J284" s="3"/>
      <c r="K284" s="3"/>
      <c r="L284" s="3"/>
    </row>
    <row r="285" spans="8:12" x14ac:dyDescent="0.2">
      <c r="H285" s="3"/>
      <c r="I285" s="3"/>
      <c r="J285" s="3"/>
      <c r="K285" s="3"/>
      <c r="L285" s="3"/>
    </row>
    <row r="286" spans="8:12" x14ac:dyDescent="0.2">
      <c r="H286" s="3"/>
      <c r="I286" s="3"/>
      <c r="J286" s="3"/>
      <c r="K286" s="3"/>
      <c r="L286" s="3"/>
    </row>
    <row r="287" spans="8:12" x14ac:dyDescent="0.2">
      <c r="H287" s="3"/>
      <c r="I287" s="3"/>
      <c r="J287" s="3"/>
      <c r="K287" s="3"/>
      <c r="L287" s="3"/>
    </row>
    <row r="288" spans="8:12" x14ac:dyDescent="0.2">
      <c r="H288" s="3"/>
      <c r="I288" s="3"/>
      <c r="J288" s="3"/>
      <c r="K288" s="3"/>
      <c r="L288" s="3"/>
    </row>
    <row r="289" spans="8:12" x14ac:dyDescent="0.2">
      <c r="H289" s="3"/>
      <c r="I289" s="3"/>
      <c r="J289" s="3"/>
      <c r="K289" s="3"/>
      <c r="L289" s="3"/>
    </row>
    <row r="290" spans="8:12" x14ac:dyDescent="0.2">
      <c r="H290" s="3"/>
      <c r="I290" s="3"/>
      <c r="J290" s="3"/>
      <c r="K290" s="3"/>
      <c r="L290" s="3"/>
    </row>
    <row r="291" spans="8:12" x14ac:dyDescent="0.2">
      <c r="H291" s="3"/>
      <c r="I291" s="3"/>
      <c r="J291" s="3"/>
      <c r="K291" s="3"/>
      <c r="L291" s="3"/>
    </row>
    <row r="292" spans="8:12" x14ac:dyDescent="0.2">
      <c r="H292" s="3"/>
      <c r="I292" s="3"/>
      <c r="J292" s="3"/>
      <c r="K292" s="3"/>
      <c r="L292" s="3"/>
    </row>
    <row r="293" spans="8:12" x14ac:dyDescent="0.2">
      <c r="H293" s="3"/>
      <c r="I293" s="3"/>
      <c r="J293" s="3"/>
      <c r="K293" s="3"/>
      <c r="L293" s="3"/>
    </row>
    <row r="294" spans="8:12" x14ac:dyDescent="0.2">
      <c r="H294" s="3"/>
      <c r="I294" s="3"/>
      <c r="J294" s="3"/>
      <c r="K294" s="3"/>
      <c r="L294" s="3"/>
    </row>
    <row r="295" spans="8:12" x14ac:dyDescent="0.2">
      <c r="H295" s="3"/>
      <c r="I295" s="3"/>
      <c r="J295" s="3"/>
      <c r="K295" s="3"/>
      <c r="L295" s="3"/>
    </row>
    <row r="296" spans="8:12" x14ac:dyDescent="0.2">
      <c r="H296" s="3"/>
      <c r="I296" s="3"/>
      <c r="J296" s="3"/>
      <c r="K296" s="3"/>
      <c r="L296" s="3"/>
    </row>
    <row r="297" spans="8:12" x14ac:dyDescent="0.2">
      <c r="H297" s="3"/>
      <c r="I297" s="3"/>
      <c r="J297" s="3"/>
      <c r="K297" s="3"/>
      <c r="L297" s="3"/>
    </row>
    <row r="298" spans="8:12" x14ac:dyDescent="0.2">
      <c r="H298" s="3"/>
      <c r="I298" s="3"/>
      <c r="J298" s="3"/>
      <c r="K298" s="3"/>
      <c r="L298" s="3"/>
    </row>
    <row r="299" spans="8:12" x14ac:dyDescent="0.2">
      <c r="H299" s="3"/>
      <c r="I299" s="3"/>
      <c r="J299" s="3"/>
      <c r="K299" s="3"/>
      <c r="L299" s="3"/>
    </row>
    <row r="300" spans="8:12" x14ac:dyDescent="0.2">
      <c r="H300" s="3"/>
      <c r="I300" s="3"/>
      <c r="J300" s="3"/>
      <c r="K300" s="3"/>
      <c r="L300" s="3"/>
    </row>
    <row r="301" spans="8:12" x14ac:dyDescent="0.2">
      <c r="H301" s="3"/>
      <c r="I301" s="3"/>
      <c r="J301" s="3"/>
      <c r="K301" s="3"/>
      <c r="L301" s="3"/>
    </row>
    <row r="302" spans="8:12" x14ac:dyDescent="0.2">
      <c r="H302" s="3"/>
      <c r="I302" s="3"/>
      <c r="J302" s="3"/>
      <c r="K302" s="3"/>
      <c r="L302" s="3"/>
    </row>
    <row r="303" spans="8:12" x14ac:dyDescent="0.2">
      <c r="H303" s="3"/>
      <c r="I303" s="3"/>
      <c r="J303" s="3"/>
      <c r="K303" s="3"/>
      <c r="L303" s="3"/>
    </row>
    <row r="304" spans="8:12" x14ac:dyDescent="0.2">
      <c r="H304" s="3"/>
      <c r="I304" s="3"/>
      <c r="J304" s="3"/>
      <c r="K304" s="3"/>
      <c r="L304" s="3"/>
    </row>
    <row r="305" spans="8:12" x14ac:dyDescent="0.2">
      <c r="H305" s="3"/>
      <c r="I305" s="3"/>
      <c r="J305" s="3"/>
      <c r="K305" s="3"/>
      <c r="L305" s="3"/>
    </row>
    <row r="306" spans="8:12" x14ac:dyDescent="0.2">
      <c r="H306" s="3"/>
      <c r="I306" s="3"/>
      <c r="J306" s="3"/>
      <c r="K306" s="3"/>
      <c r="L306" s="3"/>
    </row>
    <row r="307" spans="8:12" x14ac:dyDescent="0.2">
      <c r="H307" s="3"/>
      <c r="I307" s="3"/>
      <c r="J307" s="3"/>
      <c r="K307" s="3"/>
      <c r="L307" s="3"/>
    </row>
  </sheetData>
  <mergeCells count="1">
    <mergeCell ref="H1:I1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4C8-8033-FA40-9D58-832BA30C2600}">
  <sheetPr codeName="Sheet8"/>
  <dimension ref="A1:M272"/>
  <sheetViews>
    <sheetView zoomScale="171" workbookViewId="0">
      <selection activeCell="K37" sqref="K37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5.6640625" bestFit="1" customWidth="1"/>
    <col min="4" max="4" width="7.6640625" bestFit="1" customWidth="1"/>
    <col min="7" max="7" width="4.6640625" bestFit="1" customWidth="1"/>
  </cols>
  <sheetData>
    <row r="1" spans="1:11" s="2" customFormat="1" x14ac:dyDescent="0.2">
      <c r="A1" s="11"/>
      <c r="B1" s="28" t="s">
        <v>56</v>
      </c>
      <c r="C1" s="28"/>
      <c r="D1" s="28"/>
    </row>
    <row r="2" spans="1:11" s="2" customFormat="1" x14ac:dyDescent="0.2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 x14ac:dyDescent="0.2">
      <c r="A3" s="12">
        <v>1</v>
      </c>
      <c r="B3" s="3">
        <f>IF(abs!G3="",9999,abs!G3)</f>
        <v>0</v>
      </c>
      <c r="C3" s="3">
        <f>IF(abs!P3="",9999,abs!P3)</f>
        <v>0</v>
      </c>
      <c r="D3" s="7" t="str">
        <f>IF(OR(B3=0, OR(B3=9999,C3=9999)),"",C3/B3)</f>
        <v/>
      </c>
      <c r="E3" t="str">
        <f>IF(AND(C3&lt;9999,B3&lt;C3),TRUE,"")</f>
        <v/>
      </c>
      <c r="F3" s="8">
        <f>AVERAGEIF(D3:D271, "&gt;=0")</f>
        <v>0.39812583668005352</v>
      </c>
      <c r="H3" s="8">
        <v>200</v>
      </c>
      <c r="I3" s="8">
        <f>H3*F3</f>
        <v>79.625167336010705</v>
      </c>
      <c r="K3" t="str">
        <f>"y="&amp;TEXT(F3,"0.00")&amp;"x"</f>
        <v>y=0.40x</v>
      </c>
    </row>
    <row r="4" spans="1:11" x14ac:dyDescent="0.2">
      <c r="A4">
        <v>2</v>
      </c>
      <c r="B4" s="3">
        <f>IF(abs!G4="",9999,abs!G4)</f>
        <v>0</v>
      </c>
      <c r="C4" s="3">
        <f>IF(abs!P4="",9999,abs!P4)</f>
        <v>0</v>
      </c>
      <c r="D4" s="7" t="str">
        <f t="shared" ref="D4:D67" si="0">IF(OR(B4=0, OR(B4=9999,C4=9999)),"",C4/B4)</f>
        <v/>
      </c>
      <c r="E4" t="str">
        <f t="shared" ref="E4:E67" si="1">IF(AND(C4&lt;9999,B4&lt;C4),TRUE,"")</f>
        <v/>
      </c>
      <c r="F4" s="11" t="s">
        <v>19</v>
      </c>
      <c r="H4" s="8">
        <v>0</v>
      </c>
      <c r="I4" s="8">
        <v>0</v>
      </c>
    </row>
    <row r="5" spans="1:11" x14ac:dyDescent="0.2">
      <c r="A5">
        <v>3</v>
      </c>
      <c r="B5" s="3">
        <f>IF(abs!G5="",9999,abs!G5)</f>
        <v>9999</v>
      </c>
      <c r="C5" s="3">
        <f>IF(abs!P5="",9999,abs!P5)</f>
        <v>9999</v>
      </c>
      <c r="D5" s="7" t="str">
        <f t="shared" si="0"/>
        <v/>
      </c>
      <c r="E5" t="str">
        <f t="shared" si="1"/>
        <v/>
      </c>
      <c r="F5" s="8">
        <f>MIN(D3:D271)</f>
        <v>0</v>
      </c>
      <c r="H5" s="8">
        <v>200</v>
      </c>
      <c r="I5" s="8">
        <f>H5*F5</f>
        <v>0</v>
      </c>
      <c r="K5" t="str">
        <f>"y="&amp;TEXT(F5,"0.00")&amp;"x"</f>
        <v>y=0.00x</v>
      </c>
    </row>
    <row r="6" spans="1:11" x14ac:dyDescent="0.2">
      <c r="A6">
        <v>4</v>
      </c>
      <c r="B6" s="3">
        <f>IF(abs!G6="",9999,abs!G6)</f>
        <v>0</v>
      </c>
      <c r="C6" s="3">
        <f>IF(abs!P6="",9999,abs!P6)</f>
        <v>0</v>
      </c>
      <c r="D6" s="7" t="str">
        <f t="shared" si="0"/>
        <v/>
      </c>
      <c r="E6" t="str">
        <f t="shared" si="1"/>
        <v/>
      </c>
      <c r="F6" s="11" t="s">
        <v>20</v>
      </c>
      <c r="H6" s="8">
        <v>0</v>
      </c>
      <c r="I6" s="8">
        <v>0</v>
      </c>
    </row>
    <row r="7" spans="1:11" x14ac:dyDescent="0.2">
      <c r="A7">
        <v>5</v>
      </c>
      <c r="B7" s="3">
        <f>IF(abs!G7="",9999,abs!G7)</f>
        <v>2</v>
      </c>
      <c r="C7" s="3">
        <f>IF(abs!P7="",9999,abs!P7)</f>
        <v>1</v>
      </c>
      <c r="D7" s="7">
        <f t="shared" si="0"/>
        <v>0.5</v>
      </c>
      <c r="E7" t="str">
        <f t="shared" si="1"/>
        <v/>
      </c>
      <c r="F7" s="8">
        <f>MAX(D3:D271)</f>
        <v>0.5</v>
      </c>
      <c r="H7" s="8">
        <v>200</v>
      </c>
      <c r="I7" s="8">
        <f>H7*F7</f>
        <v>100</v>
      </c>
      <c r="K7" t="str">
        <f>"y="&amp;TEXT(F7,"0.00")&amp;"x"</f>
        <v>y=0.50x</v>
      </c>
    </row>
    <row r="8" spans="1:11" x14ac:dyDescent="0.2">
      <c r="A8">
        <v>6</v>
      </c>
      <c r="B8" s="3">
        <f>IF(abs!G8="",9999,abs!G8)</f>
        <v>2</v>
      </c>
      <c r="C8" s="3">
        <f>IF(abs!P8="",9999,abs!P8)</f>
        <v>1</v>
      </c>
      <c r="D8" s="7">
        <f t="shared" si="0"/>
        <v>0.5</v>
      </c>
      <c r="E8" t="str">
        <f t="shared" si="1"/>
        <v/>
      </c>
    </row>
    <row r="9" spans="1:11" x14ac:dyDescent="0.2">
      <c r="A9">
        <v>8</v>
      </c>
      <c r="B9" s="3">
        <f>IF(abs!G9="",9999,abs!G9)</f>
        <v>0</v>
      </c>
      <c r="C9" s="3">
        <f>IF(abs!P9="",9999,abs!P9)</f>
        <v>0</v>
      </c>
      <c r="D9" s="7" t="str">
        <f t="shared" si="0"/>
        <v/>
      </c>
      <c r="E9" t="str">
        <f t="shared" si="1"/>
        <v/>
      </c>
    </row>
    <row r="10" spans="1:11" x14ac:dyDescent="0.2">
      <c r="A10">
        <v>10</v>
      </c>
      <c r="B10" s="3">
        <f>IF(abs!G10="",9999,abs!G10)</f>
        <v>0</v>
      </c>
      <c r="C10" s="3">
        <f>IF(abs!P10="",9999,abs!P10)</f>
        <v>0</v>
      </c>
      <c r="D10" s="7" t="str">
        <f t="shared" si="0"/>
        <v/>
      </c>
      <c r="E10" t="str">
        <f t="shared" si="1"/>
        <v/>
      </c>
    </row>
    <row r="11" spans="1:11" x14ac:dyDescent="0.2">
      <c r="A11">
        <v>11</v>
      </c>
      <c r="B11" s="3">
        <f>IF(abs!G11="",9999,abs!G11)</f>
        <v>0</v>
      </c>
      <c r="C11" s="3">
        <f>IF(abs!P11="",9999,abs!P11)</f>
        <v>0</v>
      </c>
      <c r="D11" s="7" t="str">
        <f t="shared" si="0"/>
        <v/>
      </c>
      <c r="E11" t="str">
        <f t="shared" si="1"/>
        <v/>
      </c>
    </row>
    <row r="12" spans="1:11" x14ac:dyDescent="0.2">
      <c r="A12">
        <v>12</v>
      </c>
      <c r="B12" s="3">
        <f>IF(abs!G12="",9999,abs!G12)</f>
        <v>9999</v>
      </c>
      <c r="C12" s="3">
        <f>IF(abs!P12="",9999,abs!P12)</f>
        <v>9999</v>
      </c>
      <c r="D12" s="7" t="str">
        <f t="shared" si="0"/>
        <v/>
      </c>
      <c r="E12" t="str">
        <f t="shared" si="1"/>
        <v/>
      </c>
    </row>
    <row r="13" spans="1:11" x14ac:dyDescent="0.2">
      <c r="A13">
        <v>13</v>
      </c>
      <c r="B13" s="3">
        <f>IF(abs!G13="",9999,abs!G13)</f>
        <v>2</v>
      </c>
      <c r="C13" s="3">
        <f>IF(abs!P13="",9999,abs!P13)</f>
        <v>1</v>
      </c>
      <c r="D13" s="7">
        <f t="shared" si="0"/>
        <v>0.5</v>
      </c>
      <c r="E13" t="str">
        <f t="shared" si="1"/>
        <v/>
      </c>
    </row>
    <row r="14" spans="1:11" x14ac:dyDescent="0.2">
      <c r="A14">
        <v>14</v>
      </c>
      <c r="B14" s="3">
        <f>IF(abs!G14="",9999,abs!G14)</f>
        <v>2</v>
      </c>
      <c r="C14" s="3">
        <f>IF(abs!P14="",9999,abs!P14)</f>
        <v>1</v>
      </c>
      <c r="D14" s="7">
        <f t="shared" si="0"/>
        <v>0.5</v>
      </c>
      <c r="E14" t="str">
        <f t="shared" si="1"/>
        <v/>
      </c>
    </row>
    <row r="15" spans="1:11" x14ac:dyDescent="0.2">
      <c r="A15">
        <v>16</v>
      </c>
      <c r="B15" s="3">
        <f>IF(abs!G15="",9999,abs!G15)</f>
        <v>9999</v>
      </c>
      <c r="C15" s="3">
        <f>IF(abs!P15="",9999,abs!P15)</f>
        <v>9999</v>
      </c>
      <c r="D15" s="7" t="str">
        <f t="shared" si="0"/>
        <v/>
      </c>
      <c r="E15" t="str">
        <f t="shared" si="1"/>
        <v/>
      </c>
    </row>
    <row r="16" spans="1:11" x14ac:dyDescent="0.2">
      <c r="A16">
        <v>17</v>
      </c>
      <c r="B16" s="3">
        <f>IF(abs!G16="",9999,abs!G16)</f>
        <v>9999</v>
      </c>
      <c r="C16" s="3">
        <f>IF(abs!P16="",9999,abs!P16)</f>
        <v>9999</v>
      </c>
      <c r="D16" s="7" t="str">
        <f t="shared" si="0"/>
        <v/>
      </c>
      <c r="E16" t="str">
        <f t="shared" si="1"/>
        <v/>
      </c>
    </row>
    <row r="17" spans="1:13" x14ac:dyDescent="0.2">
      <c r="A17">
        <v>19</v>
      </c>
      <c r="B17" s="3">
        <f>IF(abs!G17="",9999,abs!G17)</f>
        <v>9999</v>
      </c>
      <c r="C17" s="3">
        <f>IF(abs!P17="",9999,abs!P17)</f>
        <v>1</v>
      </c>
      <c r="D17" s="7" t="str">
        <f t="shared" si="0"/>
        <v/>
      </c>
      <c r="E17" t="str">
        <f t="shared" si="1"/>
        <v/>
      </c>
    </row>
    <row r="18" spans="1:13" x14ac:dyDescent="0.2">
      <c r="A18">
        <v>20</v>
      </c>
      <c r="B18" s="3">
        <f>IF(abs!G18="",9999,abs!G18)</f>
        <v>4</v>
      </c>
      <c r="C18" s="3">
        <f>IF(abs!P18="",9999,abs!P18)</f>
        <v>1</v>
      </c>
      <c r="D18" s="7">
        <f t="shared" si="0"/>
        <v>0.25</v>
      </c>
      <c r="E18" t="str">
        <f t="shared" si="1"/>
        <v/>
      </c>
    </row>
    <row r="19" spans="1:13" x14ac:dyDescent="0.2">
      <c r="A19">
        <v>21</v>
      </c>
      <c r="B19" s="3">
        <f>IF(abs!G19="",9999,abs!G19)</f>
        <v>0</v>
      </c>
      <c r="C19" s="3">
        <f>IF(abs!P19="",9999,abs!P19)</f>
        <v>0</v>
      </c>
      <c r="D19" s="7" t="str">
        <f t="shared" si="0"/>
        <v/>
      </c>
      <c r="E19" t="str">
        <f t="shared" si="1"/>
        <v/>
      </c>
    </row>
    <row r="20" spans="1:13" x14ac:dyDescent="0.2">
      <c r="A20">
        <v>22</v>
      </c>
      <c r="B20" s="3">
        <f>IF(abs!G20="",9999,abs!G20)</f>
        <v>3</v>
      </c>
      <c r="C20" s="3">
        <f>IF(abs!P20="",9999,abs!P20)</f>
        <v>9999</v>
      </c>
      <c r="D20" s="7" t="str">
        <f t="shared" si="0"/>
        <v/>
      </c>
      <c r="E20" t="str">
        <f t="shared" si="1"/>
        <v/>
      </c>
    </row>
    <row r="21" spans="1:13" x14ac:dyDescent="0.2">
      <c r="A21">
        <v>23</v>
      </c>
      <c r="B21" s="3">
        <f>IF(abs!G21="",9999,abs!G21)</f>
        <v>9999</v>
      </c>
      <c r="C21" s="3">
        <f>IF(abs!P21="",9999,abs!P21)</f>
        <v>9999</v>
      </c>
      <c r="D21" s="7" t="str">
        <f t="shared" si="0"/>
        <v/>
      </c>
      <c r="E21" t="str">
        <f t="shared" si="1"/>
        <v/>
      </c>
      <c r="L21" t="s">
        <v>488</v>
      </c>
      <c r="M21" t="s">
        <v>489</v>
      </c>
    </row>
    <row r="22" spans="1:13" x14ac:dyDescent="0.2">
      <c r="A22">
        <v>24</v>
      </c>
      <c r="B22" s="3">
        <f>IF(abs!G22="",9999,abs!G22)</f>
        <v>2</v>
      </c>
      <c r="C22" s="3">
        <f>IF(abs!P22="",9999,abs!P22)</f>
        <v>1</v>
      </c>
      <c r="D22" s="7">
        <f t="shared" si="0"/>
        <v>0.5</v>
      </c>
      <c r="E22" t="str">
        <f t="shared" si="1"/>
        <v/>
      </c>
      <c r="K22">
        <v>0</v>
      </c>
      <c r="L22">
        <f>COUNTIF($B$3:$B$271, "="&amp;K22)</f>
        <v>59</v>
      </c>
      <c r="M22">
        <f>COUNTIF($C$3:$C$271, "="&amp;K22)</f>
        <v>76</v>
      </c>
    </row>
    <row r="23" spans="1:13" x14ac:dyDescent="0.2">
      <c r="A23">
        <v>25</v>
      </c>
      <c r="B23" s="3">
        <f>IF(abs!G23="",9999,abs!G23)</f>
        <v>9999</v>
      </c>
      <c r="C23" s="3">
        <f>IF(abs!P23="",9999,abs!P23)</f>
        <v>0</v>
      </c>
      <c r="D23" s="7" t="str">
        <f t="shared" si="0"/>
        <v/>
      </c>
      <c r="K23">
        <v>1</v>
      </c>
      <c r="L23">
        <f>COUNTIF($B$3:$B$271, "="&amp;K23)</f>
        <v>0</v>
      </c>
      <c r="M23">
        <f t="shared" ref="M23:M34" si="2">COUNTIF($C$3:$C$271, "="&amp;K23)</f>
        <v>91</v>
      </c>
    </row>
    <row r="24" spans="1:13" x14ac:dyDescent="0.2">
      <c r="A24">
        <v>26</v>
      </c>
      <c r="B24" s="3">
        <f>IF(abs!G24="",9999,abs!G24)</f>
        <v>0</v>
      </c>
      <c r="C24" s="3">
        <f>IF(abs!P24="",9999,abs!P24)</f>
        <v>0</v>
      </c>
      <c r="D24" s="7" t="str">
        <f t="shared" si="0"/>
        <v/>
      </c>
      <c r="E24" t="str">
        <f t="shared" si="1"/>
        <v/>
      </c>
      <c r="K24">
        <v>2</v>
      </c>
      <c r="L24">
        <f t="shared" ref="L24:L34" si="3">COUNTIF($B$3:$B$271, "="&amp;K24)</f>
        <v>66</v>
      </c>
      <c r="M24">
        <f t="shared" si="2"/>
        <v>0</v>
      </c>
    </row>
    <row r="25" spans="1:13" x14ac:dyDescent="0.2">
      <c r="A25">
        <v>27</v>
      </c>
      <c r="B25" s="3">
        <f>IF(abs!G25="",9999,abs!G25)</f>
        <v>2</v>
      </c>
      <c r="C25" s="3">
        <f>IF(abs!P25="",9999,abs!P25)</f>
        <v>9999</v>
      </c>
      <c r="D25" s="7" t="str">
        <f t="shared" si="0"/>
        <v/>
      </c>
      <c r="E25" t="str">
        <f t="shared" si="1"/>
        <v/>
      </c>
      <c r="K25">
        <v>3</v>
      </c>
      <c r="L25">
        <f t="shared" si="3"/>
        <v>4</v>
      </c>
      <c r="M25">
        <f t="shared" si="2"/>
        <v>0</v>
      </c>
    </row>
    <row r="26" spans="1:13" x14ac:dyDescent="0.2">
      <c r="A26">
        <v>28</v>
      </c>
      <c r="B26" s="3">
        <f>IF(abs!G26="",9999,abs!G26)</f>
        <v>2</v>
      </c>
      <c r="C26" s="3">
        <f>IF(abs!P26="",9999,abs!P26)</f>
        <v>1</v>
      </c>
      <c r="D26" s="7">
        <f t="shared" si="0"/>
        <v>0.5</v>
      </c>
      <c r="E26" t="str">
        <f t="shared" si="1"/>
        <v/>
      </c>
      <c r="K26">
        <v>4</v>
      </c>
      <c r="L26">
        <f t="shared" si="3"/>
        <v>18</v>
      </c>
      <c r="M26">
        <f t="shared" si="2"/>
        <v>0</v>
      </c>
    </row>
    <row r="27" spans="1:13" x14ac:dyDescent="0.2">
      <c r="A27">
        <v>29</v>
      </c>
      <c r="B27" s="3">
        <f>IF(abs!G27="",9999,abs!G27)</f>
        <v>0</v>
      </c>
      <c r="C27" s="3">
        <f>IF(abs!P27="",9999,abs!P27)</f>
        <v>0</v>
      </c>
      <c r="D27" s="7" t="str">
        <f t="shared" si="0"/>
        <v/>
      </c>
      <c r="E27" t="str">
        <f t="shared" si="1"/>
        <v/>
      </c>
      <c r="K27">
        <v>5</v>
      </c>
      <c r="L27">
        <f t="shared" si="3"/>
        <v>0</v>
      </c>
      <c r="M27">
        <f t="shared" si="2"/>
        <v>0</v>
      </c>
    </row>
    <row r="28" spans="1:13" x14ac:dyDescent="0.2">
      <c r="A28">
        <v>30</v>
      </c>
      <c r="B28" s="3">
        <f>IF(abs!G28="",9999,abs!G28)</f>
        <v>0</v>
      </c>
      <c r="C28" s="3">
        <f>IF(abs!P28="",9999,abs!P28)</f>
        <v>0</v>
      </c>
      <c r="D28" s="7" t="str">
        <f t="shared" si="0"/>
        <v/>
      </c>
      <c r="E28" t="str">
        <f t="shared" si="1"/>
        <v/>
      </c>
      <c r="K28">
        <v>6</v>
      </c>
      <c r="L28">
        <f t="shared" si="3"/>
        <v>4</v>
      </c>
      <c r="M28">
        <f t="shared" si="2"/>
        <v>0</v>
      </c>
    </row>
    <row r="29" spans="1:13" x14ac:dyDescent="0.2">
      <c r="A29">
        <v>31</v>
      </c>
      <c r="B29" s="3">
        <f>IF(abs!G29="",9999,abs!G29)</f>
        <v>0</v>
      </c>
      <c r="C29" s="3">
        <f>IF(abs!P29="",9999,abs!P29)</f>
        <v>0</v>
      </c>
      <c r="D29" s="7" t="str">
        <f t="shared" si="0"/>
        <v/>
      </c>
      <c r="E29" t="str">
        <f t="shared" si="1"/>
        <v/>
      </c>
      <c r="K29">
        <v>7</v>
      </c>
      <c r="L29">
        <f t="shared" si="3"/>
        <v>0</v>
      </c>
      <c r="M29">
        <f t="shared" si="2"/>
        <v>0</v>
      </c>
    </row>
    <row r="30" spans="1:13" x14ac:dyDescent="0.2">
      <c r="A30">
        <v>32</v>
      </c>
      <c r="B30" s="3">
        <f>IF(abs!G30="",9999,abs!G30)</f>
        <v>2</v>
      </c>
      <c r="C30" s="3">
        <f>IF(abs!P30="",9999,abs!P30)</f>
        <v>9999</v>
      </c>
      <c r="D30" s="7" t="str">
        <f t="shared" si="0"/>
        <v/>
      </c>
      <c r="E30" t="str">
        <f t="shared" si="1"/>
        <v/>
      </c>
      <c r="K30">
        <v>8</v>
      </c>
      <c r="L30">
        <f t="shared" si="3"/>
        <v>1</v>
      </c>
      <c r="M30">
        <f t="shared" si="2"/>
        <v>0</v>
      </c>
    </row>
    <row r="31" spans="1:13" x14ac:dyDescent="0.2">
      <c r="A31">
        <v>33</v>
      </c>
      <c r="B31" s="3">
        <f>IF(abs!G31="",9999,abs!G31)</f>
        <v>2</v>
      </c>
      <c r="C31" s="3">
        <f>IF(abs!P31="",9999,abs!P31)</f>
        <v>1</v>
      </c>
      <c r="D31" s="7">
        <f t="shared" si="0"/>
        <v>0.5</v>
      </c>
      <c r="E31" t="str">
        <f t="shared" si="1"/>
        <v/>
      </c>
      <c r="K31">
        <v>9</v>
      </c>
      <c r="L31">
        <f t="shared" si="3"/>
        <v>2</v>
      </c>
      <c r="M31">
        <f t="shared" si="2"/>
        <v>0</v>
      </c>
    </row>
    <row r="32" spans="1:13" x14ac:dyDescent="0.2">
      <c r="A32">
        <v>36</v>
      </c>
      <c r="B32" s="3">
        <f>IF(abs!G32="",9999,abs!G32)</f>
        <v>9999</v>
      </c>
      <c r="C32" s="3">
        <f>IF(abs!P32="",9999,abs!P32)</f>
        <v>9999</v>
      </c>
      <c r="D32" s="7" t="str">
        <f t="shared" si="0"/>
        <v/>
      </c>
      <c r="E32" t="str">
        <f t="shared" si="1"/>
        <v/>
      </c>
      <c r="K32">
        <v>10</v>
      </c>
      <c r="L32">
        <f t="shared" si="3"/>
        <v>1</v>
      </c>
      <c r="M32">
        <f t="shared" si="2"/>
        <v>0</v>
      </c>
    </row>
    <row r="33" spans="1:13" x14ac:dyDescent="0.2">
      <c r="A33">
        <v>37</v>
      </c>
      <c r="B33" s="3">
        <f>IF(abs!G33="",9999,abs!G33)</f>
        <v>9999</v>
      </c>
      <c r="C33" s="3">
        <f>IF(abs!P33="",9999,abs!P33)</f>
        <v>9999</v>
      </c>
      <c r="D33" s="7" t="str">
        <f t="shared" si="0"/>
        <v/>
      </c>
      <c r="E33" t="str">
        <f t="shared" si="1"/>
        <v/>
      </c>
      <c r="K33">
        <v>11</v>
      </c>
      <c r="L33">
        <f t="shared" si="3"/>
        <v>0</v>
      </c>
      <c r="M33">
        <f t="shared" si="2"/>
        <v>0</v>
      </c>
    </row>
    <row r="34" spans="1:13" x14ac:dyDescent="0.2">
      <c r="A34">
        <v>38</v>
      </c>
      <c r="B34" s="3">
        <f>IF(abs!G34="",9999,abs!G34)</f>
        <v>9999</v>
      </c>
      <c r="C34" s="3">
        <f>IF(abs!P34="",9999,abs!P34)</f>
        <v>9999</v>
      </c>
      <c r="D34" s="7" t="str">
        <f t="shared" si="0"/>
        <v/>
      </c>
      <c r="E34" t="str">
        <f t="shared" si="1"/>
        <v/>
      </c>
      <c r="K34">
        <v>12</v>
      </c>
      <c r="L34">
        <f t="shared" si="3"/>
        <v>2</v>
      </c>
      <c r="M34">
        <f t="shared" si="2"/>
        <v>0</v>
      </c>
    </row>
    <row r="35" spans="1:13" x14ac:dyDescent="0.2">
      <c r="A35">
        <v>39</v>
      </c>
      <c r="B35" s="3">
        <f>IF(abs!G35="",9999,abs!G35)</f>
        <v>9999</v>
      </c>
      <c r="C35" s="3">
        <f>IF(abs!P35="",9999,abs!P35)</f>
        <v>1</v>
      </c>
      <c r="D35" s="7" t="str">
        <f t="shared" si="0"/>
        <v/>
      </c>
      <c r="E35" t="str">
        <f t="shared" si="1"/>
        <v/>
      </c>
    </row>
    <row r="36" spans="1:13" x14ac:dyDescent="0.2">
      <c r="A36">
        <v>40</v>
      </c>
      <c r="B36" s="3">
        <f>IF(abs!G36="",9999,abs!G36)</f>
        <v>9999</v>
      </c>
      <c r="C36" s="3">
        <f>IF(abs!P36="",9999,abs!P36)</f>
        <v>1</v>
      </c>
      <c r="D36" s="7" t="str">
        <f t="shared" si="0"/>
        <v/>
      </c>
      <c r="E36" t="str">
        <f t="shared" si="1"/>
        <v/>
      </c>
    </row>
    <row r="37" spans="1:13" x14ac:dyDescent="0.2">
      <c r="A37">
        <v>41</v>
      </c>
      <c r="B37" s="3">
        <f>IF(abs!G37="",9999,abs!G37)</f>
        <v>0</v>
      </c>
      <c r="C37" s="3">
        <f>IF(abs!P37="",9999,abs!P37)</f>
        <v>0</v>
      </c>
      <c r="D37" s="7" t="str">
        <f t="shared" si="0"/>
        <v/>
      </c>
      <c r="E37" t="str">
        <f t="shared" si="1"/>
        <v/>
      </c>
    </row>
    <row r="38" spans="1:13" x14ac:dyDescent="0.2">
      <c r="A38">
        <v>42</v>
      </c>
      <c r="B38" s="3">
        <f>IF(abs!G38="",9999,abs!G38)</f>
        <v>0</v>
      </c>
      <c r="C38" s="3">
        <f>IF(abs!P38="",9999,abs!P38)</f>
        <v>0</v>
      </c>
      <c r="D38" s="7" t="str">
        <f t="shared" si="0"/>
        <v/>
      </c>
      <c r="E38" t="str">
        <f t="shared" si="1"/>
        <v/>
      </c>
    </row>
    <row r="39" spans="1:13" x14ac:dyDescent="0.2">
      <c r="A39">
        <v>43</v>
      </c>
      <c r="B39" s="3">
        <f>IF(abs!G39="",9999,abs!G39)</f>
        <v>9999</v>
      </c>
      <c r="C39" s="3">
        <f>IF(abs!P39="",9999,abs!P39)</f>
        <v>9999</v>
      </c>
      <c r="D39" s="7" t="str">
        <f t="shared" si="0"/>
        <v/>
      </c>
      <c r="E39" t="str">
        <f t="shared" si="1"/>
        <v/>
      </c>
    </row>
    <row r="40" spans="1:13" x14ac:dyDescent="0.2">
      <c r="A40">
        <v>44</v>
      </c>
      <c r="B40" s="3">
        <f>IF(abs!G40="",9999,abs!G40)</f>
        <v>9999</v>
      </c>
      <c r="C40" s="3">
        <f>IF(abs!P40="",9999,abs!P40)</f>
        <v>9999</v>
      </c>
      <c r="D40" s="7" t="str">
        <f t="shared" si="0"/>
        <v/>
      </c>
      <c r="E40" t="str">
        <f t="shared" si="1"/>
        <v/>
      </c>
    </row>
    <row r="41" spans="1:13" x14ac:dyDescent="0.2">
      <c r="A41">
        <v>45</v>
      </c>
      <c r="B41" s="3">
        <f>IF(abs!G41="",9999,abs!G41)</f>
        <v>9999</v>
      </c>
      <c r="C41" s="3">
        <f>IF(abs!P41="",9999,abs!P41)</f>
        <v>9999</v>
      </c>
      <c r="D41" s="7" t="str">
        <f t="shared" si="0"/>
        <v/>
      </c>
      <c r="E41" t="str">
        <f t="shared" si="1"/>
        <v/>
      </c>
    </row>
    <row r="42" spans="1:13" x14ac:dyDescent="0.2">
      <c r="A42">
        <v>46</v>
      </c>
      <c r="B42" s="3">
        <f>IF(abs!G42="",9999,abs!G42)</f>
        <v>9999</v>
      </c>
      <c r="C42" s="3">
        <f>IF(abs!P42="",9999,abs!P42)</f>
        <v>9999</v>
      </c>
      <c r="D42" s="7" t="str">
        <f t="shared" si="0"/>
        <v/>
      </c>
      <c r="E42" t="str">
        <f t="shared" si="1"/>
        <v/>
      </c>
    </row>
    <row r="43" spans="1:13" x14ac:dyDescent="0.2">
      <c r="A43">
        <v>47</v>
      </c>
      <c r="B43" s="3">
        <f>IF(abs!G43="",9999,abs!G43)</f>
        <v>2</v>
      </c>
      <c r="C43" s="3">
        <f>IF(abs!P43="",9999,abs!P43)</f>
        <v>1</v>
      </c>
      <c r="D43" s="7">
        <f t="shared" si="0"/>
        <v>0.5</v>
      </c>
      <c r="E43" t="str">
        <f t="shared" si="1"/>
        <v/>
      </c>
    </row>
    <row r="44" spans="1:13" x14ac:dyDescent="0.2">
      <c r="A44">
        <v>48</v>
      </c>
      <c r="B44" s="3">
        <f>IF(abs!G44="",9999,abs!G44)</f>
        <v>2</v>
      </c>
      <c r="C44" s="3">
        <f>IF(abs!P44="",9999,abs!P44)</f>
        <v>9999</v>
      </c>
      <c r="D44" s="7" t="str">
        <f t="shared" si="0"/>
        <v/>
      </c>
      <c r="E44" t="str">
        <f t="shared" si="1"/>
        <v/>
      </c>
    </row>
    <row r="45" spans="1:13" x14ac:dyDescent="0.2">
      <c r="A45">
        <v>49</v>
      </c>
      <c r="B45" s="3">
        <f>IF(abs!G45="",9999,abs!G45)</f>
        <v>9999</v>
      </c>
      <c r="C45" s="3">
        <f>IF(abs!P45="",9999,abs!P45)</f>
        <v>9999</v>
      </c>
      <c r="D45" s="7" t="str">
        <f t="shared" si="0"/>
        <v/>
      </c>
      <c r="E45" t="str">
        <f t="shared" si="1"/>
        <v/>
      </c>
    </row>
    <row r="46" spans="1:13" x14ac:dyDescent="0.2">
      <c r="A46">
        <v>50</v>
      </c>
      <c r="B46" s="3">
        <f>IF(abs!G46="",9999,abs!G46)</f>
        <v>2</v>
      </c>
      <c r="C46" s="3">
        <f>IF(abs!P46="",9999,abs!P46)</f>
        <v>9999</v>
      </c>
      <c r="D46" s="7" t="str">
        <f t="shared" si="0"/>
        <v/>
      </c>
      <c r="E46" t="str">
        <f t="shared" si="1"/>
        <v/>
      </c>
    </row>
    <row r="47" spans="1:13" x14ac:dyDescent="0.2">
      <c r="A47">
        <v>51</v>
      </c>
      <c r="B47" s="3">
        <f>IF(abs!G47="",9999,abs!G47)</f>
        <v>2</v>
      </c>
      <c r="C47" s="3">
        <f>IF(abs!P47="",9999,abs!P47)</f>
        <v>9999</v>
      </c>
      <c r="D47" s="7" t="str">
        <f t="shared" si="0"/>
        <v/>
      </c>
      <c r="E47" t="str">
        <f t="shared" si="1"/>
        <v/>
      </c>
    </row>
    <row r="48" spans="1:13" x14ac:dyDescent="0.2">
      <c r="A48">
        <v>52</v>
      </c>
      <c r="B48" s="3">
        <f>IF(abs!G48="",9999,abs!G48)</f>
        <v>2</v>
      </c>
      <c r="C48" s="3">
        <f>IF(abs!P48="",9999,abs!P48)</f>
        <v>1</v>
      </c>
      <c r="D48" s="7">
        <f t="shared" si="0"/>
        <v>0.5</v>
      </c>
      <c r="E48" t="str">
        <f t="shared" si="1"/>
        <v/>
      </c>
    </row>
    <row r="49" spans="1:5" x14ac:dyDescent="0.2">
      <c r="A49">
        <v>53</v>
      </c>
      <c r="B49" s="3">
        <f>IF(abs!G49="",9999,abs!G49)</f>
        <v>0</v>
      </c>
      <c r="C49" s="3">
        <f>IF(abs!P49="",9999,abs!P49)</f>
        <v>0</v>
      </c>
      <c r="D49" s="7" t="str">
        <f t="shared" si="0"/>
        <v/>
      </c>
      <c r="E49" t="str">
        <f t="shared" si="1"/>
        <v/>
      </c>
    </row>
    <row r="50" spans="1:5" x14ac:dyDescent="0.2">
      <c r="A50">
        <v>54</v>
      </c>
      <c r="B50" s="3">
        <f>IF(abs!G50="",9999,abs!G50)</f>
        <v>10</v>
      </c>
      <c r="C50" s="3">
        <f>IF(abs!P50="",9999,abs!P50)</f>
        <v>1</v>
      </c>
      <c r="D50" s="7">
        <f t="shared" si="0"/>
        <v>0.1</v>
      </c>
      <c r="E50" t="str">
        <f t="shared" si="1"/>
        <v/>
      </c>
    </row>
    <row r="51" spans="1:5" x14ac:dyDescent="0.2">
      <c r="A51">
        <v>55</v>
      </c>
      <c r="B51" s="3">
        <f>IF(abs!G51="",9999,abs!G51)</f>
        <v>4</v>
      </c>
      <c r="C51" s="3">
        <f>IF(abs!P51="",9999,abs!P51)</f>
        <v>0</v>
      </c>
      <c r="D51" s="7">
        <f t="shared" si="0"/>
        <v>0</v>
      </c>
      <c r="E51" t="str">
        <f t="shared" si="1"/>
        <v/>
      </c>
    </row>
    <row r="52" spans="1:5" x14ac:dyDescent="0.2">
      <c r="A52">
        <v>56</v>
      </c>
      <c r="B52" s="3">
        <f>IF(abs!G52="",9999,abs!G52)</f>
        <v>2</v>
      </c>
      <c r="C52" s="3">
        <f>IF(abs!P52="",9999,abs!P52)</f>
        <v>1</v>
      </c>
      <c r="D52" s="7">
        <f t="shared" si="0"/>
        <v>0.5</v>
      </c>
      <c r="E52" t="str">
        <f t="shared" si="1"/>
        <v/>
      </c>
    </row>
    <row r="53" spans="1:5" x14ac:dyDescent="0.2">
      <c r="A53">
        <v>57</v>
      </c>
      <c r="B53" s="3">
        <f>IF(abs!G53="",9999,abs!G53)</f>
        <v>9999</v>
      </c>
      <c r="C53" s="3">
        <f>IF(abs!P53="",9999,abs!P53)</f>
        <v>0</v>
      </c>
      <c r="D53" s="7" t="str">
        <f t="shared" si="0"/>
        <v/>
      </c>
      <c r="E53" t="str">
        <f t="shared" si="1"/>
        <v/>
      </c>
    </row>
    <row r="54" spans="1:5" x14ac:dyDescent="0.2">
      <c r="A54">
        <v>58</v>
      </c>
      <c r="B54" s="3">
        <f>IF(abs!G54="",9999,abs!G54)</f>
        <v>9999</v>
      </c>
      <c r="C54" s="3">
        <f>IF(abs!P54="",9999,abs!P54)</f>
        <v>9999</v>
      </c>
      <c r="D54" s="7" t="str">
        <f t="shared" si="0"/>
        <v/>
      </c>
      <c r="E54" t="str">
        <f t="shared" si="1"/>
        <v/>
      </c>
    </row>
    <row r="55" spans="1:5" x14ac:dyDescent="0.2">
      <c r="A55">
        <v>59</v>
      </c>
      <c r="B55" s="3">
        <f>IF(abs!G55="",9999,abs!G55)</f>
        <v>2</v>
      </c>
      <c r="C55" s="3">
        <f>IF(abs!P55="",9999,abs!P55)</f>
        <v>1</v>
      </c>
      <c r="D55" s="7">
        <f t="shared" si="0"/>
        <v>0.5</v>
      </c>
      <c r="E55" t="str">
        <f t="shared" si="1"/>
        <v/>
      </c>
    </row>
    <row r="56" spans="1:5" x14ac:dyDescent="0.2">
      <c r="A56">
        <v>60</v>
      </c>
      <c r="B56" s="3">
        <f>IF(abs!G56="",9999,abs!G56)</f>
        <v>0</v>
      </c>
      <c r="C56" s="3">
        <f>IF(abs!P56="",9999,abs!P56)</f>
        <v>0</v>
      </c>
      <c r="D56" s="7" t="str">
        <f t="shared" si="0"/>
        <v/>
      </c>
      <c r="E56" t="str">
        <f t="shared" si="1"/>
        <v/>
      </c>
    </row>
    <row r="57" spans="1:5" x14ac:dyDescent="0.2">
      <c r="A57">
        <v>61</v>
      </c>
      <c r="B57" s="3">
        <f>IF(abs!G57="",9999,abs!G57)</f>
        <v>4</v>
      </c>
      <c r="C57" s="3">
        <f>IF(abs!P57="",9999,abs!P57)</f>
        <v>1</v>
      </c>
      <c r="D57" s="7">
        <f t="shared" si="0"/>
        <v>0.25</v>
      </c>
      <c r="E57" t="str">
        <f t="shared" si="1"/>
        <v/>
      </c>
    </row>
    <row r="58" spans="1:5" x14ac:dyDescent="0.2">
      <c r="A58">
        <v>62</v>
      </c>
      <c r="B58" s="3">
        <f>IF(abs!G58="",9999,abs!G58)</f>
        <v>9999</v>
      </c>
      <c r="C58" s="3">
        <f>IF(abs!P58="",9999,abs!P58)</f>
        <v>0</v>
      </c>
      <c r="D58" s="7" t="str">
        <f t="shared" si="0"/>
        <v/>
      </c>
      <c r="E58" t="str">
        <f t="shared" si="1"/>
        <v/>
      </c>
    </row>
    <row r="59" spans="1:5" x14ac:dyDescent="0.2">
      <c r="A59">
        <v>63</v>
      </c>
      <c r="B59" s="3">
        <f>IF(abs!G59="",9999,abs!G59)</f>
        <v>9999</v>
      </c>
      <c r="C59" s="3">
        <f>IF(abs!P59="",9999,abs!P59)</f>
        <v>0</v>
      </c>
      <c r="D59" s="7" t="str">
        <f t="shared" si="0"/>
        <v/>
      </c>
      <c r="E59" t="str">
        <f t="shared" si="1"/>
        <v/>
      </c>
    </row>
    <row r="60" spans="1:5" x14ac:dyDescent="0.2">
      <c r="A60">
        <v>64</v>
      </c>
      <c r="B60" s="3">
        <f>IF(abs!G60="",9999,abs!G60)</f>
        <v>9999</v>
      </c>
      <c r="C60" s="3">
        <f>IF(abs!P60="",9999,abs!P60)</f>
        <v>9999</v>
      </c>
      <c r="D60" s="7" t="str">
        <f t="shared" si="0"/>
        <v/>
      </c>
      <c r="E60" t="str">
        <f t="shared" si="1"/>
        <v/>
      </c>
    </row>
    <row r="61" spans="1:5" x14ac:dyDescent="0.2">
      <c r="A61">
        <v>65</v>
      </c>
      <c r="B61" s="3">
        <f>IF(abs!G61="",9999,abs!G61)</f>
        <v>9999</v>
      </c>
      <c r="C61" s="3">
        <f>IF(abs!P61="",9999,abs!P61)</f>
        <v>1</v>
      </c>
      <c r="D61" s="7" t="str">
        <f t="shared" si="0"/>
        <v/>
      </c>
      <c r="E61" t="str">
        <f t="shared" si="1"/>
        <v/>
      </c>
    </row>
    <row r="62" spans="1:5" x14ac:dyDescent="0.2">
      <c r="A62">
        <v>66</v>
      </c>
      <c r="B62" s="3">
        <f>IF(abs!G62="",9999,abs!G62)</f>
        <v>9999</v>
      </c>
      <c r="C62" s="3">
        <f>IF(abs!P62="",9999,abs!P62)</f>
        <v>9999</v>
      </c>
      <c r="D62" s="7" t="str">
        <f t="shared" si="0"/>
        <v/>
      </c>
      <c r="E62" t="str">
        <f t="shared" si="1"/>
        <v/>
      </c>
    </row>
    <row r="63" spans="1:5" x14ac:dyDescent="0.2">
      <c r="A63">
        <v>67</v>
      </c>
      <c r="B63" s="3">
        <f>IF(abs!G63="",9999,abs!G63)</f>
        <v>9</v>
      </c>
      <c r="C63" s="3">
        <f>IF(abs!P63="",9999,abs!P63)</f>
        <v>9999</v>
      </c>
      <c r="D63" s="7" t="str">
        <f t="shared" si="0"/>
        <v/>
      </c>
      <c r="E63" t="str">
        <f t="shared" si="1"/>
        <v/>
      </c>
    </row>
    <row r="64" spans="1:5" x14ac:dyDescent="0.2">
      <c r="A64">
        <v>68</v>
      </c>
      <c r="B64" s="3">
        <f>IF(abs!G64="",9999,abs!G64)</f>
        <v>3</v>
      </c>
      <c r="C64" s="3">
        <f>IF(abs!P64="",9999,abs!P64)</f>
        <v>1</v>
      </c>
      <c r="D64" s="7">
        <f t="shared" si="0"/>
        <v>0.33333333333333331</v>
      </c>
      <c r="E64" t="str">
        <f t="shared" si="1"/>
        <v/>
      </c>
    </row>
    <row r="65" spans="1:5" x14ac:dyDescent="0.2">
      <c r="A65">
        <v>69</v>
      </c>
      <c r="B65" s="3">
        <f>IF(abs!G65="",9999,abs!G65)</f>
        <v>6</v>
      </c>
      <c r="C65" s="3">
        <f>IF(abs!P65="",9999,abs!P65)</f>
        <v>9999</v>
      </c>
      <c r="D65" s="7" t="str">
        <f t="shared" si="0"/>
        <v/>
      </c>
      <c r="E65" t="str">
        <f t="shared" si="1"/>
        <v/>
      </c>
    </row>
    <row r="66" spans="1:5" x14ac:dyDescent="0.2">
      <c r="A66">
        <v>71</v>
      </c>
      <c r="B66" s="3">
        <f>IF(abs!G66="",9999,abs!G66)</f>
        <v>0</v>
      </c>
      <c r="C66" s="3">
        <f>IF(abs!P66="",9999,abs!P66)</f>
        <v>0</v>
      </c>
      <c r="D66" s="7" t="str">
        <f t="shared" si="0"/>
        <v/>
      </c>
      <c r="E66" t="str">
        <f t="shared" si="1"/>
        <v/>
      </c>
    </row>
    <row r="67" spans="1:5" x14ac:dyDescent="0.2">
      <c r="A67">
        <v>72</v>
      </c>
      <c r="B67" s="3">
        <f>IF(abs!G67="",9999,abs!G67)</f>
        <v>0</v>
      </c>
      <c r="C67" s="3">
        <f>IF(abs!P67="",9999,abs!P67)</f>
        <v>0</v>
      </c>
      <c r="D67" s="7" t="str">
        <f t="shared" si="0"/>
        <v/>
      </c>
      <c r="E67" t="str">
        <f t="shared" si="1"/>
        <v/>
      </c>
    </row>
    <row r="68" spans="1:5" x14ac:dyDescent="0.2">
      <c r="A68">
        <v>73</v>
      </c>
      <c r="B68" s="3">
        <f>IF(abs!G68="",9999,abs!G68)</f>
        <v>0</v>
      </c>
      <c r="C68" s="3">
        <f>IF(abs!P68="",9999,abs!P68)</f>
        <v>0</v>
      </c>
      <c r="D68" s="7" t="str">
        <f t="shared" ref="D68:D131" si="4">IF(OR(B68=0, OR(B68=9999,C68=9999)),"",C68/B68)</f>
        <v/>
      </c>
      <c r="E68" t="str">
        <f t="shared" ref="E68:E131" si="5">IF(AND(C68&lt;9999,B68&lt;C68),TRUE,"")</f>
        <v/>
      </c>
    </row>
    <row r="69" spans="1:5" x14ac:dyDescent="0.2">
      <c r="A69">
        <v>74</v>
      </c>
      <c r="B69" s="3">
        <f>IF(abs!G69="",9999,abs!G69)</f>
        <v>9999</v>
      </c>
      <c r="C69" s="3">
        <f>IF(abs!P69="",9999,abs!P69)</f>
        <v>9999</v>
      </c>
      <c r="D69" s="7" t="str">
        <f t="shared" si="4"/>
        <v/>
      </c>
      <c r="E69" t="str">
        <f t="shared" si="5"/>
        <v/>
      </c>
    </row>
    <row r="70" spans="1:5" x14ac:dyDescent="0.2">
      <c r="A70">
        <v>75</v>
      </c>
      <c r="B70" s="3">
        <f>IF(abs!G70="",9999,abs!G70)</f>
        <v>9999</v>
      </c>
      <c r="C70" s="3">
        <f>IF(abs!P70="",9999,abs!P70)</f>
        <v>0</v>
      </c>
      <c r="D70" s="7" t="str">
        <f t="shared" si="4"/>
        <v/>
      </c>
      <c r="E70" t="str">
        <f t="shared" si="5"/>
        <v/>
      </c>
    </row>
    <row r="71" spans="1:5" x14ac:dyDescent="0.2">
      <c r="A71">
        <v>77</v>
      </c>
      <c r="B71" s="3">
        <f>IF(abs!G71="",9999,abs!G71)</f>
        <v>0</v>
      </c>
      <c r="C71" s="3">
        <f>IF(abs!P71="",9999,abs!P71)</f>
        <v>0</v>
      </c>
      <c r="D71" s="7" t="str">
        <f t="shared" si="4"/>
        <v/>
      </c>
      <c r="E71" t="str">
        <f t="shared" si="5"/>
        <v/>
      </c>
    </row>
    <row r="72" spans="1:5" x14ac:dyDescent="0.2">
      <c r="A72">
        <v>79</v>
      </c>
      <c r="B72" s="3">
        <f>IF(abs!G72="",9999,abs!G72)</f>
        <v>9999</v>
      </c>
      <c r="C72" s="3">
        <f>IF(abs!P72="",9999,abs!P72)</f>
        <v>1</v>
      </c>
      <c r="D72" s="7" t="str">
        <f t="shared" si="4"/>
        <v/>
      </c>
      <c r="E72" t="str">
        <f t="shared" si="5"/>
        <v/>
      </c>
    </row>
    <row r="73" spans="1:5" x14ac:dyDescent="0.2">
      <c r="A73">
        <v>80</v>
      </c>
      <c r="B73" s="3">
        <f>IF(abs!G73="",9999,abs!G73)</f>
        <v>0</v>
      </c>
      <c r="C73" s="3">
        <f>IF(abs!P73="",9999,abs!P73)</f>
        <v>0</v>
      </c>
      <c r="D73" s="7" t="str">
        <f t="shared" si="4"/>
        <v/>
      </c>
      <c r="E73" t="str">
        <f t="shared" si="5"/>
        <v/>
      </c>
    </row>
    <row r="74" spans="1:5" x14ac:dyDescent="0.2">
      <c r="A74">
        <v>81</v>
      </c>
      <c r="B74" s="3">
        <f>IF(abs!G74="",9999,abs!G74)</f>
        <v>2</v>
      </c>
      <c r="C74" s="3">
        <f>IF(abs!P74="",9999,abs!P74)</f>
        <v>9999</v>
      </c>
      <c r="D74" s="7" t="str">
        <f t="shared" si="4"/>
        <v/>
      </c>
      <c r="E74" t="str">
        <f t="shared" si="5"/>
        <v/>
      </c>
    </row>
    <row r="75" spans="1:5" x14ac:dyDescent="0.2">
      <c r="A75">
        <v>82</v>
      </c>
      <c r="B75" s="3">
        <f>IF(abs!G75="",9999,abs!G75)</f>
        <v>2</v>
      </c>
      <c r="C75" s="3">
        <f>IF(abs!P75="",9999,abs!P75)</f>
        <v>1</v>
      </c>
      <c r="D75" s="7">
        <f t="shared" si="4"/>
        <v>0.5</v>
      </c>
      <c r="E75" t="str">
        <f t="shared" si="5"/>
        <v/>
      </c>
    </row>
    <row r="76" spans="1:5" x14ac:dyDescent="0.2">
      <c r="A76">
        <v>83</v>
      </c>
      <c r="B76" s="3">
        <f>IF(abs!G76="",9999,abs!G76)</f>
        <v>4</v>
      </c>
      <c r="C76" s="3">
        <f>IF(abs!P76="",9999,abs!P76)</f>
        <v>1</v>
      </c>
      <c r="D76" s="7">
        <f t="shared" si="4"/>
        <v>0.25</v>
      </c>
      <c r="E76" t="str">
        <f t="shared" si="5"/>
        <v/>
      </c>
    </row>
    <row r="77" spans="1:5" x14ac:dyDescent="0.2">
      <c r="A77">
        <v>85</v>
      </c>
      <c r="B77" s="3">
        <f>IF(abs!G77="",9999,abs!G77)</f>
        <v>2</v>
      </c>
      <c r="C77" s="3">
        <f>IF(abs!P77="",9999,abs!P77)</f>
        <v>9999</v>
      </c>
      <c r="D77" s="7" t="str">
        <f t="shared" si="4"/>
        <v/>
      </c>
      <c r="E77" t="str">
        <f t="shared" si="5"/>
        <v/>
      </c>
    </row>
    <row r="78" spans="1:5" x14ac:dyDescent="0.2">
      <c r="A78">
        <v>86</v>
      </c>
      <c r="B78" s="3">
        <f>IF(abs!G78="",9999,abs!G78)</f>
        <v>0</v>
      </c>
      <c r="C78" s="3">
        <f>IF(abs!P78="",9999,abs!P78)</f>
        <v>0</v>
      </c>
      <c r="D78" s="7" t="str">
        <f t="shared" si="4"/>
        <v/>
      </c>
      <c r="E78" t="str">
        <f t="shared" si="5"/>
        <v/>
      </c>
    </row>
    <row r="79" spans="1:5" x14ac:dyDescent="0.2">
      <c r="A79">
        <v>87</v>
      </c>
      <c r="B79" s="3">
        <f>IF(abs!G79="",9999,abs!G79)</f>
        <v>9999</v>
      </c>
      <c r="C79" s="3">
        <f>IF(abs!P79="",9999,abs!P79)</f>
        <v>0</v>
      </c>
      <c r="D79" s="7" t="str">
        <f t="shared" si="4"/>
        <v/>
      </c>
      <c r="E79" t="str">
        <f t="shared" si="5"/>
        <v/>
      </c>
    </row>
    <row r="80" spans="1:5" x14ac:dyDescent="0.2">
      <c r="A80">
        <v>88</v>
      </c>
      <c r="B80" s="3">
        <f>IF(abs!G80="",9999,abs!G80)</f>
        <v>9999</v>
      </c>
      <c r="C80" s="3">
        <f>IF(abs!P80="",9999,abs!P80)</f>
        <v>9999</v>
      </c>
      <c r="D80" s="7" t="str">
        <f t="shared" si="4"/>
        <v/>
      </c>
      <c r="E80" t="str">
        <f t="shared" si="5"/>
        <v/>
      </c>
    </row>
    <row r="81" spans="1:5" x14ac:dyDescent="0.2">
      <c r="A81">
        <v>89</v>
      </c>
      <c r="B81" s="3">
        <f>IF(abs!G81="",9999,abs!G81)</f>
        <v>9</v>
      </c>
      <c r="C81" s="3">
        <f>IF(abs!P81="",9999,abs!P81)</f>
        <v>1</v>
      </c>
      <c r="D81" s="7">
        <f t="shared" si="4"/>
        <v>0.1111111111111111</v>
      </c>
      <c r="E81" t="str">
        <f t="shared" si="5"/>
        <v/>
      </c>
    </row>
    <row r="82" spans="1:5" x14ac:dyDescent="0.2">
      <c r="A82">
        <v>90</v>
      </c>
      <c r="B82" s="3">
        <f>IF(abs!G82="",9999,abs!G82)</f>
        <v>9999</v>
      </c>
      <c r="C82" s="3">
        <f>IF(abs!P82="",9999,abs!P82)</f>
        <v>9999</v>
      </c>
      <c r="D82" s="7" t="str">
        <f t="shared" si="4"/>
        <v/>
      </c>
      <c r="E82" t="str">
        <f t="shared" si="5"/>
        <v/>
      </c>
    </row>
    <row r="83" spans="1:5" x14ac:dyDescent="0.2">
      <c r="A83">
        <v>91</v>
      </c>
      <c r="B83" s="3">
        <f>IF(abs!G83="",9999,abs!G83)</f>
        <v>9999</v>
      </c>
      <c r="C83" s="3">
        <f>IF(abs!P83="",9999,abs!P83)</f>
        <v>9999</v>
      </c>
      <c r="D83" s="7" t="str">
        <f t="shared" si="4"/>
        <v/>
      </c>
      <c r="E83" t="str">
        <f t="shared" si="5"/>
        <v/>
      </c>
    </row>
    <row r="84" spans="1:5" x14ac:dyDescent="0.2">
      <c r="A84">
        <v>92</v>
      </c>
      <c r="B84" s="3">
        <f>IF(abs!G84="",9999,abs!G84)</f>
        <v>9999</v>
      </c>
      <c r="C84" s="3">
        <f>IF(abs!P84="",9999,abs!P84)</f>
        <v>9999</v>
      </c>
      <c r="D84" s="7" t="str">
        <f t="shared" si="4"/>
        <v/>
      </c>
      <c r="E84" t="str">
        <f t="shared" si="5"/>
        <v/>
      </c>
    </row>
    <row r="85" spans="1:5" x14ac:dyDescent="0.2">
      <c r="A85">
        <v>93</v>
      </c>
      <c r="B85" s="3">
        <f>IF(abs!G85="",9999,abs!G85)</f>
        <v>9999</v>
      </c>
      <c r="C85" s="3">
        <f>IF(abs!P85="",9999,abs!P85)</f>
        <v>9999</v>
      </c>
      <c r="D85" s="7" t="str">
        <f t="shared" si="4"/>
        <v/>
      </c>
      <c r="E85" t="str">
        <f t="shared" si="5"/>
        <v/>
      </c>
    </row>
    <row r="86" spans="1:5" x14ac:dyDescent="0.2">
      <c r="A86">
        <v>94</v>
      </c>
      <c r="B86" s="3">
        <f>IF(abs!G86="",9999,abs!G86)</f>
        <v>2</v>
      </c>
      <c r="C86" s="3">
        <f>IF(abs!P86="",9999,abs!P86)</f>
        <v>1</v>
      </c>
      <c r="D86" s="7">
        <f t="shared" si="4"/>
        <v>0.5</v>
      </c>
      <c r="E86" t="str">
        <f t="shared" si="5"/>
        <v/>
      </c>
    </row>
    <row r="87" spans="1:5" x14ac:dyDescent="0.2">
      <c r="A87">
        <v>95</v>
      </c>
      <c r="B87" s="3">
        <f>IF(abs!G87="",9999,abs!G87)</f>
        <v>9999</v>
      </c>
      <c r="C87" s="3">
        <f>IF(abs!P87="",9999,abs!P87)</f>
        <v>9999</v>
      </c>
      <c r="D87" s="7" t="str">
        <f t="shared" si="4"/>
        <v/>
      </c>
      <c r="E87" t="str">
        <f t="shared" si="5"/>
        <v/>
      </c>
    </row>
    <row r="88" spans="1:5" x14ac:dyDescent="0.2">
      <c r="A88">
        <v>96</v>
      </c>
      <c r="B88" s="3">
        <f>IF(abs!G88="",9999,abs!G88)</f>
        <v>9999</v>
      </c>
      <c r="C88" s="3">
        <f>IF(abs!P88="",9999,abs!P88)</f>
        <v>9999</v>
      </c>
      <c r="D88" s="7" t="str">
        <f t="shared" si="4"/>
        <v/>
      </c>
      <c r="E88" t="str">
        <f t="shared" si="5"/>
        <v/>
      </c>
    </row>
    <row r="89" spans="1:5" x14ac:dyDescent="0.2">
      <c r="A89">
        <v>97</v>
      </c>
      <c r="B89" s="3">
        <f>IF(abs!G89="",9999,abs!G89)</f>
        <v>2</v>
      </c>
      <c r="C89" s="3">
        <f>IF(abs!P89="",9999,abs!P89)</f>
        <v>1</v>
      </c>
      <c r="D89" s="7">
        <f t="shared" si="4"/>
        <v>0.5</v>
      </c>
      <c r="E89" t="str">
        <f t="shared" si="5"/>
        <v/>
      </c>
    </row>
    <row r="90" spans="1:5" x14ac:dyDescent="0.2">
      <c r="A90">
        <v>98</v>
      </c>
      <c r="B90" s="3">
        <f>IF(abs!G90="",9999,abs!G90)</f>
        <v>2</v>
      </c>
      <c r="C90" s="3">
        <f>IF(abs!P90="",9999,abs!P90)</f>
        <v>1</v>
      </c>
      <c r="D90" s="7">
        <f t="shared" si="4"/>
        <v>0.5</v>
      </c>
      <c r="E90" t="str">
        <f t="shared" si="5"/>
        <v/>
      </c>
    </row>
    <row r="91" spans="1:5" x14ac:dyDescent="0.2">
      <c r="A91">
        <v>99</v>
      </c>
      <c r="B91" s="3">
        <f>IF(abs!G91="",9999,abs!G91)</f>
        <v>2</v>
      </c>
      <c r="C91" s="3">
        <f>IF(abs!P91="",9999,abs!P91)</f>
        <v>1</v>
      </c>
      <c r="D91" s="7">
        <f t="shared" si="4"/>
        <v>0.5</v>
      </c>
      <c r="E91" t="str">
        <f t="shared" si="5"/>
        <v/>
      </c>
    </row>
    <row r="92" spans="1:5" x14ac:dyDescent="0.2">
      <c r="A92">
        <v>100</v>
      </c>
      <c r="B92" s="3">
        <f>IF(abs!G92="",9999,abs!G92)</f>
        <v>2</v>
      </c>
      <c r="C92" s="3">
        <f>IF(abs!P92="",9999,abs!P92)</f>
        <v>1</v>
      </c>
      <c r="D92" s="7">
        <f t="shared" si="4"/>
        <v>0.5</v>
      </c>
      <c r="E92" t="str">
        <f t="shared" si="5"/>
        <v/>
      </c>
    </row>
    <row r="93" spans="1:5" x14ac:dyDescent="0.2">
      <c r="A93">
        <v>101</v>
      </c>
      <c r="B93" s="3">
        <f>IF(abs!G93="",9999,abs!G93)</f>
        <v>0</v>
      </c>
      <c r="C93" s="3">
        <f>IF(abs!P93="",9999,abs!P93)</f>
        <v>1</v>
      </c>
      <c r="D93" s="7" t="str">
        <f t="shared" si="4"/>
        <v/>
      </c>
      <c r="E93" t="b">
        <f t="shared" si="5"/>
        <v>1</v>
      </c>
    </row>
    <row r="94" spans="1:5" x14ac:dyDescent="0.2">
      <c r="A94">
        <v>102</v>
      </c>
      <c r="B94" s="3">
        <f>IF(abs!G94="",9999,abs!G94)</f>
        <v>2</v>
      </c>
      <c r="C94" s="3">
        <f>IF(abs!P94="",9999,abs!P94)</f>
        <v>1</v>
      </c>
      <c r="D94" s="7">
        <f t="shared" si="4"/>
        <v>0.5</v>
      </c>
      <c r="E94" t="str">
        <f t="shared" si="5"/>
        <v/>
      </c>
    </row>
    <row r="95" spans="1:5" x14ac:dyDescent="0.2">
      <c r="A95">
        <v>103</v>
      </c>
      <c r="B95" s="3">
        <f>IF(abs!G95="",9999,abs!G95)</f>
        <v>0</v>
      </c>
      <c r="C95" s="3">
        <f>IF(abs!P95="",9999,abs!P95)</f>
        <v>0</v>
      </c>
      <c r="D95" s="7" t="str">
        <f t="shared" si="4"/>
        <v/>
      </c>
      <c r="E95" t="str">
        <f t="shared" si="5"/>
        <v/>
      </c>
    </row>
    <row r="96" spans="1:5" x14ac:dyDescent="0.2">
      <c r="A96">
        <v>104</v>
      </c>
      <c r="B96" s="3">
        <f>IF(abs!G96="",9999,abs!G96)</f>
        <v>0</v>
      </c>
      <c r="C96" s="3">
        <f>IF(abs!P96="",9999,abs!P96)</f>
        <v>0</v>
      </c>
      <c r="D96" s="7" t="str">
        <f t="shared" si="4"/>
        <v/>
      </c>
      <c r="E96" t="str">
        <f t="shared" si="5"/>
        <v/>
      </c>
    </row>
    <row r="97" spans="1:5" x14ac:dyDescent="0.2">
      <c r="A97">
        <v>105</v>
      </c>
      <c r="B97" s="3">
        <f>IF(abs!G97="",9999,abs!G97)</f>
        <v>0</v>
      </c>
      <c r="C97" s="3">
        <f>IF(abs!P97="",9999,abs!P97)</f>
        <v>0</v>
      </c>
      <c r="D97" s="7" t="str">
        <f t="shared" si="4"/>
        <v/>
      </c>
      <c r="E97" t="str">
        <f t="shared" si="5"/>
        <v/>
      </c>
    </row>
    <row r="98" spans="1:5" x14ac:dyDescent="0.2">
      <c r="A98">
        <v>106</v>
      </c>
      <c r="B98" s="3">
        <f>IF(abs!G98="",9999,abs!G98)</f>
        <v>9999</v>
      </c>
      <c r="C98" s="3">
        <f>IF(abs!P98="",9999,abs!P98)</f>
        <v>9999</v>
      </c>
      <c r="D98" s="7" t="str">
        <f t="shared" si="4"/>
        <v/>
      </c>
      <c r="E98" t="str">
        <f t="shared" si="5"/>
        <v/>
      </c>
    </row>
    <row r="99" spans="1:5" x14ac:dyDescent="0.2">
      <c r="A99">
        <v>107</v>
      </c>
      <c r="B99" s="3">
        <f>IF(abs!G99="",9999,abs!G99)</f>
        <v>9999</v>
      </c>
      <c r="C99" s="3">
        <f>IF(abs!P99="",9999,abs!P99)</f>
        <v>0</v>
      </c>
      <c r="D99" s="7" t="str">
        <f t="shared" si="4"/>
        <v/>
      </c>
      <c r="E99" t="str">
        <f t="shared" si="5"/>
        <v/>
      </c>
    </row>
    <row r="100" spans="1:5" x14ac:dyDescent="0.2">
      <c r="A100">
        <v>108</v>
      </c>
      <c r="B100" s="3">
        <f>IF(abs!G100="",9999,abs!G100)</f>
        <v>0</v>
      </c>
      <c r="C100" s="3">
        <f>IF(abs!P100="",9999,abs!P100)</f>
        <v>0</v>
      </c>
      <c r="D100" s="7" t="str">
        <f t="shared" si="4"/>
        <v/>
      </c>
      <c r="E100" t="str">
        <f t="shared" si="5"/>
        <v/>
      </c>
    </row>
    <row r="101" spans="1:5" x14ac:dyDescent="0.2">
      <c r="A101">
        <v>109</v>
      </c>
      <c r="B101" s="3">
        <f>IF(abs!G101="",9999,abs!G101)</f>
        <v>0</v>
      </c>
      <c r="C101" s="3">
        <f>IF(abs!P101="",9999,abs!P101)</f>
        <v>0</v>
      </c>
      <c r="D101" s="7" t="str">
        <f t="shared" si="4"/>
        <v/>
      </c>
      <c r="E101" t="str">
        <f t="shared" si="5"/>
        <v/>
      </c>
    </row>
    <row r="102" spans="1:5" x14ac:dyDescent="0.2">
      <c r="A102">
        <v>110</v>
      </c>
      <c r="B102" s="3">
        <f>IF(abs!G102="",9999,abs!G102)</f>
        <v>0</v>
      </c>
      <c r="C102" s="3">
        <f>IF(abs!P102="",9999,abs!P102)</f>
        <v>0</v>
      </c>
      <c r="D102" s="7" t="str">
        <f t="shared" si="4"/>
        <v/>
      </c>
      <c r="E102" t="str">
        <f t="shared" si="5"/>
        <v/>
      </c>
    </row>
    <row r="103" spans="1:5" x14ac:dyDescent="0.2">
      <c r="A103">
        <v>111</v>
      </c>
      <c r="B103" s="3">
        <f>IF(abs!G103="",9999,abs!G103)</f>
        <v>0</v>
      </c>
      <c r="C103" s="3">
        <f>IF(abs!P103="",9999,abs!P103)</f>
        <v>0</v>
      </c>
      <c r="D103" s="7" t="str">
        <f t="shared" si="4"/>
        <v/>
      </c>
      <c r="E103" t="str">
        <f t="shared" si="5"/>
        <v/>
      </c>
    </row>
    <row r="104" spans="1:5" x14ac:dyDescent="0.2">
      <c r="A104">
        <v>112</v>
      </c>
      <c r="B104" s="3">
        <f>IF(abs!G104="",9999,abs!G104)</f>
        <v>2</v>
      </c>
      <c r="C104" s="3">
        <f>IF(abs!P104="",9999,abs!P104)</f>
        <v>1</v>
      </c>
      <c r="D104" s="7">
        <f t="shared" si="4"/>
        <v>0.5</v>
      </c>
      <c r="E104" t="str">
        <f t="shared" si="5"/>
        <v/>
      </c>
    </row>
    <row r="105" spans="1:5" x14ac:dyDescent="0.2">
      <c r="A105">
        <v>113</v>
      </c>
      <c r="B105" s="3">
        <f>IF(abs!G105="",9999,abs!G105)</f>
        <v>2</v>
      </c>
      <c r="C105" s="3">
        <f>IF(abs!P105="",9999,abs!P105)</f>
        <v>1</v>
      </c>
      <c r="D105" s="7">
        <f t="shared" si="4"/>
        <v>0.5</v>
      </c>
      <c r="E105" t="str">
        <f t="shared" si="5"/>
        <v/>
      </c>
    </row>
    <row r="106" spans="1:5" x14ac:dyDescent="0.2">
      <c r="A106">
        <v>114</v>
      </c>
      <c r="B106" s="3">
        <f>IF(abs!G106="",9999,abs!G106)</f>
        <v>9999</v>
      </c>
      <c r="C106" s="3">
        <f>IF(abs!P106="",9999,abs!P106)</f>
        <v>0</v>
      </c>
      <c r="D106" s="7" t="str">
        <f t="shared" si="4"/>
        <v/>
      </c>
      <c r="E106" t="str">
        <f t="shared" si="5"/>
        <v/>
      </c>
    </row>
    <row r="107" spans="1:5" x14ac:dyDescent="0.2">
      <c r="A107">
        <v>115</v>
      </c>
      <c r="B107" s="3">
        <f>IF(abs!G107="",9999,abs!G107)</f>
        <v>4</v>
      </c>
      <c r="C107" s="3">
        <f>IF(abs!P107="",9999,abs!P107)</f>
        <v>0</v>
      </c>
      <c r="D107" s="7">
        <f t="shared" si="4"/>
        <v>0</v>
      </c>
      <c r="E107" t="str">
        <f t="shared" si="5"/>
        <v/>
      </c>
    </row>
    <row r="108" spans="1:5" x14ac:dyDescent="0.2">
      <c r="A108">
        <v>116</v>
      </c>
      <c r="B108" s="3">
        <f>IF(abs!G108="",9999,abs!G108)</f>
        <v>8</v>
      </c>
      <c r="C108" s="3">
        <f>IF(abs!P108="",9999,abs!P108)</f>
        <v>0</v>
      </c>
      <c r="D108" s="7">
        <f t="shared" si="4"/>
        <v>0</v>
      </c>
      <c r="E108" t="str">
        <f t="shared" si="5"/>
        <v/>
      </c>
    </row>
    <row r="109" spans="1:5" x14ac:dyDescent="0.2">
      <c r="A109">
        <v>117</v>
      </c>
      <c r="B109" s="3">
        <f>IF(abs!G109="",9999,abs!G109)</f>
        <v>2</v>
      </c>
      <c r="C109" s="3">
        <f>IF(abs!P109="",9999,abs!P109)</f>
        <v>1</v>
      </c>
      <c r="D109" s="7">
        <f t="shared" si="4"/>
        <v>0.5</v>
      </c>
      <c r="E109" t="str">
        <f t="shared" si="5"/>
        <v/>
      </c>
    </row>
    <row r="110" spans="1:5" x14ac:dyDescent="0.2">
      <c r="A110">
        <v>118</v>
      </c>
      <c r="B110" s="3">
        <f>IF(abs!G110="",9999,abs!G110)</f>
        <v>0</v>
      </c>
      <c r="C110" s="3">
        <f>IF(abs!P110="",9999,abs!P110)</f>
        <v>0</v>
      </c>
      <c r="D110" s="7" t="str">
        <f t="shared" si="4"/>
        <v/>
      </c>
      <c r="E110" t="str">
        <f t="shared" si="5"/>
        <v/>
      </c>
    </row>
    <row r="111" spans="1:5" x14ac:dyDescent="0.2">
      <c r="A111">
        <v>119</v>
      </c>
      <c r="B111" s="3">
        <f>IF(abs!G111="",9999,abs!G111)</f>
        <v>0</v>
      </c>
      <c r="C111" s="3">
        <f>IF(abs!P111="",9999,abs!P111)</f>
        <v>0</v>
      </c>
      <c r="D111" s="7" t="str">
        <f t="shared" si="4"/>
        <v/>
      </c>
      <c r="E111" t="str">
        <f t="shared" si="5"/>
        <v/>
      </c>
    </row>
    <row r="112" spans="1:5" x14ac:dyDescent="0.2">
      <c r="A112">
        <v>120</v>
      </c>
      <c r="B112" s="3">
        <f>IF(abs!G112="",9999,abs!G112)</f>
        <v>2</v>
      </c>
      <c r="C112" s="3">
        <f>IF(abs!P112="",9999,abs!P112)</f>
        <v>1</v>
      </c>
      <c r="D112" s="7">
        <f t="shared" si="4"/>
        <v>0.5</v>
      </c>
      <c r="E112" t="str">
        <f t="shared" si="5"/>
        <v/>
      </c>
    </row>
    <row r="113" spans="1:5" x14ac:dyDescent="0.2">
      <c r="A113">
        <v>121</v>
      </c>
      <c r="B113" s="3">
        <f>IF(abs!G113="",9999,abs!G113)</f>
        <v>2</v>
      </c>
      <c r="C113" s="3">
        <f>IF(abs!P113="",9999,abs!P113)</f>
        <v>1</v>
      </c>
      <c r="D113" s="7">
        <f t="shared" si="4"/>
        <v>0.5</v>
      </c>
      <c r="E113" t="str">
        <f t="shared" si="5"/>
        <v/>
      </c>
    </row>
    <row r="114" spans="1:5" x14ac:dyDescent="0.2">
      <c r="A114">
        <v>122</v>
      </c>
      <c r="B114" s="3">
        <f>IF(abs!G114="",9999,abs!G114)</f>
        <v>0</v>
      </c>
      <c r="C114" s="3">
        <f>IF(abs!P114="",9999,abs!P114)</f>
        <v>0</v>
      </c>
      <c r="D114" s="7" t="str">
        <f t="shared" si="4"/>
        <v/>
      </c>
      <c r="E114" t="str">
        <f t="shared" si="5"/>
        <v/>
      </c>
    </row>
    <row r="115" spans="1:5" x14ac:dyDescent="0.2">
      <c r="A115">
        <v>123</v>
      </c>
      <c r="B115" s="3">
        <f>IF(abs!G115="",9999,abs!G115)</f>
        <v>0</v>
      </c>
      <c r="C115" s="3">
        <f>IF(abs!P115="",9999,abs!P115)</f>
        <v>0</v>
      </c>
      <c r="D115" s="7" t="str">
        <f t="shared" si="4"/>
        <v/>
      </c>
      <c r="E115" t="str">
        <f t="shared" si="5"/>
        <v/>
      </c>
    </row>
    <row r="116" spans="1:5" x14ac:dyDescent="0.2">
      <c r="A116">
        <v>124</v>
      </c>
      <c r="B116" s="3">
        <f>IF(abs!G116="",9999,abs!G116)</f>
        <v>2</v>
      </c>
      <c r="C116" s="3">
        <f>IF(abs!P116="",9999,abs!P116)</f>
        <v>1</v>
      </c>
      <c r="D116" s="7">
        <f t="shared" si="4"/>
        <v>0.5</v>
      </c>
      <c r="E116" t="str">
        <f t="shared" si="5"/>
        <v/>
      </c>
    </row>
    <row r="117" spans="1:5" x14ac:dyDescent="0.2">
      <c r="A117">
        <v>125</v>
      </c>
      <c r="B117" s="3">
        <f>IF(abs!G117="",9999,abs!G117)</f>
        <v>2</v>
      </c>
      <c r="C117" s="3">
        <f>IF(abs!P117="",9999,abs!P117)</f>
        <v>1</v>
      </c>
      <c r="D117" s="7">
        <f t="shared" si="4"/>
        <v>0.5</v>
      </c>
      <c r="E117" t="str">
        <f t="shared" si="5"/>
        <v/>
      </c>
    </row>
    <row r="118" spans="1:5" x14ac:dyDescent="0.2">
      <c r="A118">
        <v>126</v>
      </c>
      <c r="B118" s="3">
        <f>IF(abs!G118="",9999,abs!G118)</f>
        <v>2</v>
      </c>
      <c r="C118" s="3">
        <f>IF(abs!P118="",9999,abs!P118)</f>
        <v>1</v>
      </c>
      <c r="D118" s="7">
        <f t="shared" si="4"/>
        <v>0.5</v>
      </c>
      <c r="E118" t="str">
        <f t="shared" si="5"/>
        <v/>
      </c>
    </row>
    <row r="119" spans="1:5" x14ac:dyDescent="0.2">
      <c r="A119">
        <v>127</v>
      </c>
      <c r="B119" s="3">
        <f>IF(abs!G119="",9999,abs!G119)</f>
        <v>0</v>
      </c>
      <c r="C119" s="3">
        <f>IF(abs!P119="",9999,abs!P119)</f>
        <v>0</v>
      </c>
      <c r="D119" s="7" t="str">
        <f t="shared" si="4"/>
        <v/>
      </c>
      <c r="E119" t="str">
        <f t="shared" si="5"/>
        <v/>
      </c>
    </row>
    <row r="120" spans="1:5" x14ac:dyDescent="0.2">
      <c r="A120">
        <v>128</v>
      </c>
      <c r="B120" s="3">
        <f>IF(abs!G120="",9999,abs!G120)</f>
        <v>2</v>
      </c>
      <c r="C120" s="3">
        <f>IF(abs!P120="",9999,abs!P120)</f>
        <v>1</v>
      </c>
      <c r="D120" s="7">
        <f t="shared" si="4"/>
        <v>0.5</v>
      </c>
      <c r="E120" t="str">
        <f t="shared" si="5"/>
        <v/>
      </c>
    </row>
    <row r="121" spans="1:5" x14ac:dyDescent="0.2">
      <c r="A121">
        <v>129</v>
      </c>
      <c r="B121" s="3">
        <f>IF(abs!G121="",9999,abs!G121)</f>
        <v>0</v>
      </c>
      <c r="C121" s="3">
        <f>IF(abs!P121="",9999,abs!P121)</f>
        <v>0</v>
      </c>
      <c r="D121" s="7" t="str">
        <f t="shared" si="4"/>
        <v/>
      </c>
      <c r="E121" t="str">
        <f t="shared" si="5"/>
        <v/>
      </c>
    </row>
    <row r="122" spans="1:5" x14ac:dyDescent="0.2">
      <c r="A122">
        <v>130</v>
      </c>
      <c r="B122" s="3">
        <f>IF(abs!G122="",9999,abs!G122)</f>
        <v>2</v>
      </c>
      <c r="C122" s="3">
        <f>IF(abs!P122="",9999,abs!P122)</f>
        <v>1</v>
      </c>
      <c r="D122" s="7">
        <f t="shared" si="4"/>
        <v>0.5</v>
      </c>
      <c r="E122" t="str">
        <f t="shared" si="5"/>
        <v/>
      </c>
    </row>
    <row r="123" spans="1:5" x14ac:dyDescent="0.2">
      <c r="A123">
        <v>131</v>
      </c>
      <c r="B123" s="3">
        <f>IF(abs!G123="",9999,abs!G123)</f>
        <v>0</v>
      </c>
      <c r="C123" s="3">
        <f>IF(abs!P123="",9999,abs!P123)</f>
        <v>0</v>
      </c>
      <c r="D123" s="7" t="str">
        <f t="shared" si="4"/>
        <v/>
      </c>
      <c r="E123" t="str">
        <f t="shared" si="5"/>
        <v/>
      </c>
    </row>
    <row r="124" spans="1:5" x14ac:dyDescent="0.2">
      <c r="A124">
        <v>132</v>
      </c>
      <c r="B124" s="3">
        <f>IF(abs!G124="",9999,abs!G124)</f>
        <v>9999</v>
      </c>
      <c r="C124" s="3">
        <f>IF(abs!P124="",9999,abs!P124)</f>
        <v>9999</v>
      </c>
      <c r="D124" s="7" t="str">
        <f t="shared" si="4"/>
        <v/>
      </c>
      <c r="E124" t="str">
        <f t="shared" si="5"/>
        <v/>
      </c>
    </row>
    <row r="125" spans="1:5" x14ac:dyDescent="0.2">
      <c r="A125">
        <v>133</v>
      </c>
      <c r="B125" s="3">
        <f>IF(abs!G125="",9999,abs!G125)</f>
        <v>9999</v>
      </c>
      <c r="C125" s="3">
        <f>IF(abs!P125="",9999,abs!P125)</f>
        <v>9999</v>
      </c>
      <c r="D125" s="7" t="str">
        <f t="shared" si="4"/>
        <v/>
      </c>
      <c r="E125" t="str">
        <f t="shared" si="5"/>
        <v/>
      </c>
    </row>
    <row r="126" spans="1:5" x14ac:dyDescent="0.2">
      <c r="A126">
        <v>134</v>
      </c>
      <c r="B126" s="3">
        <f>IF(abs!G126="",9999,abs!G126)</f>
        <v>0</v>
      </c>
      <c r="C126" s="3">
        <f>IF(abs!P126="",9999,abs!P126)</f>
        <v>0</v>
      </c>
      <c r="D126" s="7" t="str">
        <f t="shared" si="4"/>
        <v/>
      </c>
      <c r="E126" t="str">
        <f t="shared" si="5"/>
        <v/>
      </c>
    </row>
    <row r="127" spans="1:5" x14ac:dyDescent="0.2">
      <c r="A127">
        <v>135</v>
      </c>
      <c r="B127" s="3">
        <f>IF(abs!G127="",9999,abs!G127)</f>
        <v>9999</v>
      </c>
      <c r="C127" s="3">
        <f>IF(abs!P127="",9999,abs!P127)</f>
        <v>9999</v>
      </c>
      <c r="D127" s="7" t="str">
        <f t="shared" si="4"/>
        <v/>
      </c>
      <c r="E127" t="str">
        <f t="shared" si="5"/>
        <v/>
      </c>
    </row>
    <row r="128" spans="1:5" x14ac:dyDescent="0.2">
      <c r="A128">
        <v>136</v>
      </c>
      <c r="B128" s="3">
        <f>IF(abs!G128="",9999,abs!G128)</f>
        <v>4</v>
      </c>
      <c r="C128" s="3">
        <f>IF(abs!P128="",9999,abs!P128)</f>
        <v>9999</v>
      </c>
      <c r="D128" s="7" t="str">
        <f t="shared" si="4"/>
        <v/>
      </c>
      <c r="E128" t="str">
        <f t="shared" si="5"/>
        <v/>
      </c>
    </row>
    <row r="129" spans="1:5" x14ac:dyDescent="0.2">
      <c r="A129">
        <v>137</v>
      </c>
      <c r="B129" s="3">
        <f>IF(abs!G129="",9999,abs!G129)</f>
        <v>2</v>
      </c>
      <c r="C129" s="3">
        <f>IF(abs!P129="",9999,abs!P129)</f>
        <v>9999</v>
      </c>
      <c r="D129" s="7" t="str">
        <f t="shared" si="4"/>
        <v/>
      </c>
      <c r="E129" t="str">
        <f t="shared" si="5"/>
        <v/>
      </c>
    </row>
    <row r="130" spans="1:5" x14ac:dyDescent="0.2">
      <c r="A130">
        <v>138</v>
      </c>
      <c r="B130" s="3">
        <f>IF(abs!G130="",9999,abs!G130)</f>
        <v>4</v>
      </c>
      <c r="C130" s="3">
        <f>IF(abs!P130="",9999,abs!P130)</f>
        <v>1</v>
      </c>
      <c r="D130" s="7">
        <f t="shared" si="4"/>
        <v>0.25</v>
      </c>
      <c r="E130" t="str">
        <f t="shared" si="5"/>
        <v/>
      </c>
    </row>
    <row r="131" spans="1:5" x14ac:dyDescent="0.2">
      <c r="A131">
        <v>139</v>
      </c>
      <c r="B131" s="3">
        <f>IF(abs!G131="",9999,abs!G131)</f>
        <v>4</v>
      </c>
      <c r="C131" s="3">
        <f>IF(abs!P131="",9999,abs!P131)</f>
        <v>1</v>
      </c>
      <c r="D131" s="7">
        <f t="shared" si="4"/>
        <v>0.25</v>
      </c>
      <c r="E131" t="str">
        <f t="shared" si="5"/>
        <v/>
      </c>
    </row>
    <row r="132" spans="1:5" x14ac:dyDescent="0.2">
      <c r="A132">
        <v>140</v>
      </c>
      <c r="B132" s="3">
        <f>IF(abs!G132="",9999,abs!G132)</f>
        <v>2</v>
      </c>
      <c r="C132" s="3">
        <f>IF(abs!P132="",9999,abs!P132)</f>
        <v>1</v>
      </c>
      <c r="D132" s="7">
        <f t="shared" ref="D132:D195" si="6">IF(OR(B132=0, OR(B132=9999,C132=9999)),"",C132/B132)</f>
        <v>0.5</v>
      </c>
      <c r="E132" t="str">
        <f t="shared" ref="E132:E195" si="7">IF(AND(C132&lt;9999,B132&lt;C132),TRUE,"")</f>
        <v/>
      </c>
    </row>
    <row r="133" spans="1:5" x14ac:dyDescent="0.2">
      <c r="A133">
        <v>141</v>
      </c>
      <c r="B133" s="3">
        <f>IF(abs!G133="",9999,abs!G133)</f>
        <v>3</v>
      </c>
      <c r="C133" s="3">
        <f>IF(abs!P133="",9999,abs!P133)</f>
        <v>1</v>
      </c>
      <c r="D133" s="7">
        <f t="shared" si="6"/>
        <v>0.33333333333333331</v>
      </c>
      <c r="E133" t="str">
        <f t="shared" si="7"/>
        <v/>
      </c>
    </row>
    <row r="134" spans="1:5" x14ac:dyDescent="0.2">
      <c r="A134">
        <v>142</v>
      </c>
      <c r="B134" s="3">
        <f>IF(abs!G134="",9999,abs!G134)</f>
        <v>9999</v>
      </c>
      <c r="C134" s="3">
        <f>IF(abs!P134="",9999,abs!P134)</f>
        <v>9999</v>
      </c>
      <c r="D134" s="7" t="str">
        <f t="shared" si="6"/>
        <v/>
      </c>
      <c r="E134" t="str">
        <f t="shared" si="7"/>
        <v/>
      </c>
    </row>
    <row r="135" spans="1:5" x14ac:dyDescent="0.2">
      <c r="A135">
        <v>143</v>
      </c>
      <c r="B135" s="3">
        <f>IF(abs!G135="",9999,abs!G135)</f>
        <v>0</v>
      </c>
      <c r="C135" s="3">
        <f>IF(abs!P135="",9999,abs!P135)</f>
        <v>0</v>
      </c>
      <c r="D135" s="7" t="str">
        <f t="shared" si="6"/>
        <v/>
      </c>
      <c r="E135" t="str">
        <f t="shared" si="7"/>
        <v/>
      </c>
    </row>
    <row r="136" spans="1:5" x14ac:dyDescent="0.2">
      <c r="A136">
        <v>144</v>
      </c>
      <c r="B136" s="3">
        <f>IF(abs!G136="",9999,abs!G136)</f>
        <v>9999</v>
      </c>
      <c r="C136" s="3">
        <f>IF(abs!P136="",9999,abs!P136)</f>
        <v>9999</v>
      </c>
      <c r="D136" s="7" t="str">
        <f t="shared" si="6"/>
        <v/>
      </c>
      <c r="E136" t="str">
        <f t="shared" si="7"/>
        <v/>
      </c>
    </row>
    <row r="137" spans="1:5" x14ac:dyDescent="0.2">
      <c r="A137">
        <v>145</v>
      </c>
      <c r="B137" s="3">
        <f>IF(abs!G137="",9999,abs!G137)</f>
        <v>2</v>
      </c>
      <c r="C137" s="3">
        <f>IF(abs!P137="",9999,abs!P137)</f>
        <v>1</v>
      </c>
      <c r="D137" s="7">
        <f t="shared" si="6"/>
        <v>0.5</v>
      </c>
      <c r="E137" t="str">
        <f t="shared" si="7"/>
        <v/>
      </c>
    </row>
    <row r="138" spans="1:5" x14ac:dyDescent="0.2">
      <c r="A138">
        <v>146</v>
      </c>
      <c r="B138" s="3">
        <f>IF(abs!G138="",9999,abs!G138)</f>
        <v>2</v>
      </c>
      <c r="C138" s="3">
        <f>IF(abs!P138="",9999,abs!P138)</f>
        <v>1</v>
      </c>
      <c r="D138" s="7">
        <f t="shared" si="6"/>
        <v>0.5</v>
      </c>
      <c r="E138" t="str">
        <f t="shared" si="7"/>
        <v/>
      </c>
    </row>
    <row r="139" spans="1:5" x14ac:dyDescent="0.2">
      <c r="A139">
        <v>147</v>
      </c>
      <c r="B139" s="3">
        <f>IF(abs!G139="",9999,abs!G139)</f>
        <v>0</v>
      </c>
      <c r="C139" s="3">
        <f>IF(abs!P139="",9999,abs!P139)</f>
        <v>0</v>
      </c>
      <c r="D139" s="7" t="str">
        <f t="shared" si="6"/>
        <v/>
      </c>
      <c r="E139" t="str">
        <f t="shared" si="7"/>
        <v/>
      </c>
    </row>
    <row r="140" spans="1:5" x14ac:dyDescent="0.2">
      <c r="A140">
        <v>148</v>
      </c>
      <c r="B140" s="3">
        <f>IF(abs!G140="",9999,abs!G140)</f>
        <v>0</v>
      </c>
      <c r="C140" s="3">
        <f>IF(abs!P140="",9999,abs!P140)</f>
        <v>0</v>
      </c>
      <c r="D140" s="7" t="str">
        <f t="shared" si="6"/>
        <v/>
      </c>
      <c r="E140" t="str">
        <f t="shared" si="7"/>
        <v/>
      </c>
    </row>
    <row r="141" spans="1:5" x14ac:dyDescent="0.2">
      <c r="A141">
        <v>149</v>
      </c>
      <c r="B141" s="3">
        <f>IF(abs!G141="",9999,abs!G141)</f>
        <v>0</v>
      </c>
      <c r="C141" s="3">
        <f>IF(abs!P141="",9999,abs!P141)</f>
        <v>1</v>
      </c>
      <c r="D141" s="7" t="str">
        <f t="shared" si="6"/>
        <v/>
      </c>
      <c r="E141" t="b">
        <f t="shared" si="7"/>
        <v>1</v>
      </c>
    </row>
    <row r="142" spans="1:5" x14ac:dyDescent="0.2">
      <c r="A142">
        <v>151</v>
      </c>
      <c r="B142" s="3">
        <f>IF(abs!G142="",9999,abs!G142)</f>
        <v>2</v>
      </c>
      <c r="C142" s="3">
        <f>IF(abs!P142="",9999,abs!P142)</f>
        <v>1</v>
      </c>
      <c r="D142" s="7">
        <f t="shared" si="6"/>
        <v>0.5</v>
      </c>
      <c r="E142" t="str">
        <f t="shared" si="7"/>
        <v/>
      </c>
    </row>
    <row r="143" spans="1:5" x14ac:dyDescent="0.2">
      <c r="A143">
        <v>152</v>
      </c>
      <c r="B143" s="3">
        <f>IF(abs!G143="",9999,abs!G143)</f>
        <v>2</v>
      </c>
      <c r="C143" s="3">
        <f>IF(abs!P143="",9999,abs!P143)</f>
        <v>1</v>
      </c>
      <c r="D143" s="7">
        <f t="shared" si="6"/>
        <v>0.5</v>
      </c>
      <c r="E143" t="str">
        <f t="shared" si="7"/>
        <v/>
      </c>
    </row>
    <row r="144" spans="1:5" x14ac:dyDescent="0.2">
      <c r="A144">
        <v>153</v>
      </c>
      <c r="B144" s="3">
        <f>IF(abs!G144="",9999,abs!G144)</f>
        <v>2</v>
      </c>
      <c r="C144" s="3">
        <f>IF(abs!P144="",9999,abs!P144)</f>
        <v>1</v>
      </c>
      <c r="D144" s="7">
        <f t="shared" si="6"/>
        <v>0.5</v>
      </c>
      <c r="E144" t="str">
        <f t="shared" si="7"/>
        <v/>
      </c>
    </row>
    <row r="145" spans="1:5" x14ac:dyDescent="0.2">
      <c r="A145">
        <v>155</v>
      </c>
      <c r="B145" s="3">
        <f>IF(abs!G145="",9999,abs!G145)</f>
        <v>0</v>
      </c>
      <c r="C145" s="3">
        <f>IF(abs!P145="",9999,abs!P145)</f>
        <v>0</v>
      </c>
      <c r="D145" s="7" t="str">
        <f t="shared" si="6"/>
        <v/>
      </c>
      <c r="E145" t="str">
        <f t="shared" si="7"/>
        <v/>
      </c>
    </row>
    <row r="146" spans="1:5" x14ac:dyDescent="0.2">
      <c r="A146">
        <v>157</v>
      </c>
      <c r="B146" s="3">
        <f>IF(abs!G146="",9999,abs!G146)</f>
        <v>0</v>
      </c>
      <c r="C146" s="3">
        <f>IF(abs!P146="",9999,abs!P146)</f>
        <v>0</v>
      </c>
      <c r="D146" s="7" t="str">
        <f t="shared" si="6"/>
        <v/>
      </c>
      <c r="E146" t="str">
        <f t="shared" si="7"/>
        <v/>
      </c>
    </row>
    <row r="147" spans="1:5" x14ac:dyDescent="0.2">
      <c r="A147">
        <v>160</v>
      </c>
      <c r="B147" s="3">
        <f>IF(abs!G147="",9999,abs!G147)</f>
        <v>2</v>
      </c>
      <c r="C147" s="3">
        <f>IF(abs!P147="",9999,abs!P147)</f>
        <v>1</v>
      </c>
      <c r="D147" s="7">
        <f t="shared" si="6"/>
        <v>0.5</v>
      </c>
      <c r="E147" t="str">
        <f t="shared" si="7"/>
        <v/>
      </c>
    </row>
    <row r="148" spans="1:5" x14ac:dyDescent="0.2">
      <c r="A148">
        <v>161</v>
      </c>
      <c r="B148" s="3">
        <f>IF(abs!G148="",9999,abs!G148)</f>
        <v>24</v>
      </c>
      <c r="C148" s="3">
        <f>IF(abs!P148="",9999,abs!P148)</f>
        <v>9999</v>
      </c>
      <c r="D148" s="7" t="str">
        <f t="shared" si="6"/>
        <v/>
      </c>
      <c r="E148" t="str">
        <f t="shared" si="7"/>
        <v/>
      </c>
    </row>
    <row r="149" spans="1:5" x14ac:dyDescent="0.2">
      <c r="A149">
        <v>162</v>
      </c>
      <c r="B149" s="3">
        <f>IF(abs!G149="",9999,abs!G149)</f>
        <v>2</v>
      </c>
      <c r="C149" s="3">
        <f>IF(abs!P149="",9999,abs!P149)</f>
        <v>1</v>
      </c>
      <c r="D149" s="7">
        <f t="shared" si="6"/>
        <v>0.5</v>
      </c>
      <c r="E149" t="str">
        <f t="shared" si="7"/>
        <v/>
      </c>
    </row>
    <row r="150" spans="1:5" x14ac:dyDescent="0.2">
      <c r="A150">
        <v>163</v>
      </c>
      <c r="B150" s="3">
        <f>IF(abs!G150="",9999,abs!G150)</f>
        <v>2</v>
      </c>
      <c r="C150" s="3">
        <f>IF(abs!P150="",9999,abs!P150)</f>
        <v>1</v>
      </c>
      <c r="D150" s="7">
        <f t="shared" si="6"/>
        <v>0.5</v>
      </c>
      <c r="E150" t="str">
        <f t="shared" si="7"/>
        <v/>
      </c>
    </row>
    <row r="151" spans="1:5" x14ac:dyDescent="0.2">
      <c r="A151">
        <v>164</v>
      </c>
      <c r="B151" s="3">
        <f>IF(abs!G151="",9999,abs!G151)</f>
        <v>9999</v>
      </c>
      <c r="C151" s="3">
        <f>IF(abs!P151="",9999,abs!P151)</f>
        <v>9999</v>
      </c>
      <c r="D151" s="7" t="str">
        <f t="shared" si="6"/>
        <v/>
      </c>
      <c r="E151" t="str">
        <f t="shared" si="7"/>
        <v/>
      </c>
    </row>
    <row r="152" spans="1:5" x14ac:dyDescent="0.2">
      <c r="A152">
        <v>165</v>
      </c>
      <c r="B152" s="3">
        <f>IF(abs!G152="",9999,abs!G152)</f>
        <v>9999</v>
      </c>
      <c r="C152" s="3">
        <f>IF(abs!P152="",9999,abs!P152)</f>
        <v>9999</v>
      </c>
      <c r="D152" s="7" t="str">
        <f t="shared" si="6"/>
        <v/>
      </c>
      <c r="E152" t="str">
        <f t="shared" si="7"/>
        <v/>
      </c>
    </row>
    <row r="153" spans="1:5" x14ac:dyDescent="0.2">
      <c r="A153">
        <v>166</v>
      </c>
      <c r="B153" s="3">
        <f>IF(abs!G153="",9999,abs!G153)</f>
        <v>2</v>
      </c>
      <c r="C153" s="3">
        <f>IF(abs!P153="",9999,abs!P153)</f>
        <v>1</v>
      </c>
      <c r="D153" s="7">
        <f t="shared" si="6"/>
        <v>0.5</v>
      </c>
      <c r="E153" t="str">
        <f t="shared" si="7"/>
        <v/>
      </c>
    </row>
    <row r="154" spans="1:5" x14ac:dyDescent="0.2">
      <c r="A154">
        <v>167</v>
      </c>
      <c r="B154" s="3">
        <f>IF(abs!G154="",9999,abs!G154)</f>
        <v>0</v>
      </c>
      <c r="C154" s="3">
        <f>IF(abs!P154="",9999,abs!P154)</f>
        <v>0</v>
      </c>
      <c r="D154" s="7" t="str">
        <f t="shared" si="6"/>
        <v/>
      </c>
      <c r="E154" t="str">
        <f t="shared" si="7"/>
        <v/>
      </c>
    </row>
    <row r="155" spans="1:5" x14ac:dyDescent="0.2">
      <c r="A155">
        <v>168</v>
      </c>
      <c r="B155" s="3">
        <f>IF(abs!G155="",9999,abs!G155)</f>
        <v>4</v>
      </c>
      <c r="C155" s="3">
        <f>IF(abs!P155="",9999,abs!P155)</f>
        <v>1</v>
      </c>
      <c r="D155" s="7">
        <f t="shared" si="6"/>
        <v>0.25</v>
      </c>
      <c r="E155" t="str">
        <f t="shared" si="7"/>
        <v/>
      </c>
    </row>
    <row r="156" spans="1:5" x14ac:dyDescent="0.2">
      <c r="A156">
        <v>169</v>
      </c>
      <c r="B156" s="3">
        <f>IF(abs!G156="",9999,abs!G156)</f>
        <v>9999</v>
      </c>
      <c r="C156" s="3">
        <f>IF(abs!P156="",9999,abs!P156)</f>
        <v>0</v>
      </c>
      <c r="D156" s="7" t="str">
        <f t="shared" si="6"/>
        <v/>
      </c>
      <c r="E156" t="str">
        <f t="shared" si="7"/>
        <v/>
      </c>
    </row>
    <row r="157" spans="1:5" x14ac:dyDescent="0.2">
      <c r="A157">
        <v>170</v>
      </c>
      <c r="B157" s="3">
        <f>IF(abs!G157="",9999,abs!G157)</f>
        <v>9999</v>
      </c>
      <c r="C157" s="3">
        <f>IF(abs!P157="",9999,abs!P157)</f>
        <v>9999</v>
      </c>
      <c r="D157" s="7" t="str">
        <f t="shared" si="6"/>
        <v/>
      </c>
      <c r="E157" t="str">
        <f t="shared" si="7"/>
        <v/>
      </c>
    </row>
    <row r="158" spans="1:5" x14ac:dyDescent="0.2">
      <c r="A158">
        <v>171</v>
      </c>
      <c r="B158" s="3">
        <f>IF(abs!G158="",9999,abs!G158)</f>
        <v>9999</v>
      </c>
      <c r="C158" s="3">
        <f>IF(abs!P158="",9999,abs!P158)</f>
        <v>9999</v>
      </c>
      <c r="D158" s="7" t="str">
        <f t="shared" si="6"/>
        <v/>
      </c>
      <c r="E158" t="str">
        <f t="shared" si="7"/>
        <v/>
      </c>
    </row>
    <row r="159" spans="1:5" x14ac:dyDescent="0.2">
      <c r="A159">
        <v>172</v>
      </c>
      <c r="B159" s="3">
        <f>IF(abs!G159="",9999,abs!G159)</f>
        <v>9999</v>
      </c>
      <c r="C159" s="3">
        <f>IF(abs!P159="",9999,abs!P159)</f>
        <v>9999</v>
      </c>
      <c r="D159" s="7" t="str">
        <f t="shared" si="6"/>
        <v/>
      </c>
      <c r="E159" t="str">
        <f t="shared" si="7"/>
        <v/>
      </c>
    </row>
    <row r="160" spans="1:5" x14ac:dyDescent="0.2">
      <c r="A160">
        <v>173</v>
      </c>
      <c r="B160" s="3">
        <f>IF(abs!G160="",9999,abs!G160)</f>
        <v>9999</v>
      </c>
      <c r="C160" s="3">
        <f>IF(abs!P160="",9999,abs!P160)</f>
        <v>9999</v>
      </c>
      <c r="D160" s="7" t="str">
        <f t="shared" si="6"/>
        <v/>
      </c>
      <c r="E160" t="str">
        <f t="shared" si="7"/>
        <v/>
      </c>
    </row>
    <row r="161" spans="1:5" x14ac:dyDescent="0.2">
      <c r="A161">
        <v>174</v>
      </c>
      <c r="B161" s="3">
        <f>IF(abs!G161="",9999,abs!G161)</f>
        <v>2</v>
      </c>
      <c r="C161" s="3">
        <f>IF(abs!P161="",9999,abs!P161)</f>
        <v>1</v>
      </c>
      <c r="D161" s="7">
        <f t="shared" si="6"/>
        <v>0.5</v>
      </c>
      <c r="E161" t="str">
        <f t="shared" si="7"/>
        <v/>
      </c>
    </row>
    <row r="162" spans="1:5" x14ac:dyDescent="0.2">
      <c r="A162">
        <v>175</v>
      </c>
      <c r="B162" s="3">
        <f>IF(abs!G162="",9999,abs!G162)</f>
        <v>2</v>
      </c>
      <c r="C162" s="3">
        <f>IF(abs!P162="",9999,abs!P162)</f>
        <v>1</v>
      </c>
      <c r="D162" s="7">
        <f t="shared" si="6"/>
        <v>0.5</v>
      </c>
      <c r="E162" t="str">
        <f t="shared" si="7"/>
        <v/>
      </c>
    </row>
    <row r="163" spans="1:5" x14ac:dyDescent="0.2">
      <c r="A163">
        <v>176</v>
      </c>
      <c r="B163" s="3">
        <f>IF(abs!G163="",9999,abs!G163)</f>
        <v>2</v>
      </c>
      <c r="C163" s="3">
        <f>IF(abs!P163="",9999,abs!P163)</f>
        <v>1</v>
      </c>
      <c r="D163" s="7" t="str">
        <f>""</f>
        <v/>
      </c>
      <c r="E163" t="str">
        <f t="shared" si="7"/>
        <v/>
      </c>
    </row>
    <row r="164" spans="1:5" x14ac:dyDescent="0.2">
      <c r="A164">
        <v>177</v>
      </c>
      <c r="B164" s="3">
        <f>IF(abs!G164="",9999,abs!G164)</f>
        <v>2</v>
      </c>
      <c r="C164" s="3">
        <f>IF(abs!P164="",9999,abs!P164)</f>
        <v>1</v>
      </c>
      <c r="D164" s="7">
        <f t="shared" si="6"/>
        <v>0.5</v>
      </c>
      <c r="E164" t="str">
        <f t="shared" si="7"/>
        <v/>
      </c>
    </row>
    <row r="165" spans="1:5" x14ac:dyDescent="0.2">
      <c r="A165">
        <v>181</v>
      </c>
      <c r="B165" s="3">
        <f>IF(abs!G165="",9999,abs!G165)</f>
        <v>9999</v>
      </c>
      <c r="C165" s="3">
        <f>IF(abs!P165="",9999,abs!P165)</f>
        <v>1</v>
      </c>
      <c r="D165" s="7" t="str">
        <f t="shared" si="6"/>
        <v/>
      </c>
      <c r="E165" t="str">
        <f t="shared" si="7"/>
        <v/>
      </c>
    </row>
    <row r="166" spans="1:5" x14ac:dyDescent="0.2">
      <c r="A166">
        <v>186</v>
      </c>
      <c r="B166" s="3">
        <f>IF(abs!G166="",9999,abs!G166)</f>
        <v>2</v>
      </c>
      <c r="C166" s="3">
        <f>IF(abs!P166="",9999,abs!P166)</f>
        <v>1</v>
      </c>
      <c r="D166" s="7">
        <f t="shared" si="6"/>
        <v>0.5</v>
      </c>
      <c r="E166" t="str">
        <f t="shared" si="7"/>
        <v/>
      </c>
    </row>
    <row r="167" spans="1:5" x14ac:dyDescent="0.2">
      <c r="A167">
        <v>187</v>
      </c>
      <c r="B167" s="3">
        <f>IF(abs!G167="",9999,abs!G167)</f>
        <v>9999</v>
      </c>
      <c r="C167" s="3">
        <f>IF(abs!P167="",9999,abs!P167)</f>
        <v>9999</v>
      </c>
      <c r="D167" s="7" t="str">
        <f t="shared" si="6"/>
        <v/>
      </c>
      <c r="E167" t="str">
        <f t="shared" si="7"/>
        <v/>
      </c>
    </row>
    <row r="168" spans="1:5" x14ac:dyDescent="0.2">
      <c r="A168">
        <v>188</v>
      </c>
      <c r="B168" s="3">
        <f>IF(abs!G168="",9999,abs!G168)</f>
        <v>9999</v>
      </c>
      <c r="C168" s="3">
        <f>IF(abs!P168="",9999,abs!P168)</f>
        <v>9999</v>
      </c>
      <c r="D168" s="7" t="str">
        <f t="shared" si="6"/>
        <v/>
      </c>
      <c r="E168" t="str">
        <f t="shared" si="7"/>
        <v/>
      </c>
    </row>
    <row r="169" spans="1:5" x14ac:dyDescent="0.2">
      <c r="A169">
        <v>189</v>
      </c>
      <c r="B169" s="3">
        <f>IF(abs!G169="",9999,abs!G169)</f>
        <v>9999</v>
      </c>
      <c r="C169" s="3">
        <f>IF(abs!P169="",9999,abs!P169)</f>
        <v>9999</v>
      </c>
      <c r="D169" s="7" t="str">
        <f t="shared" si="6"/>
        <v/>
      </c>
      <c r="E169" t="str">
        <f t="shared" si="7"/>
        <v/>
      </c>
    </row>
    <row r="170" spans="1:5" x14ac:dyDescent="0.2">
      <c r="A170">
        <v>192</v>
      </c>
      <c r="B170" s="3">
        <f>IF(abs!G170="",9999,abs!G170)</f>
        <v>0</v>
      </c>
      <c r="C170" s="3">
        <f>IF(abs!P170="",9999,abs!P170)</f>
        <v>0</v>
      </c>
      <c r="D170" s="7" t="str">
        <f t="shared" si="6"/>
        <v/>
      </c>
      <c r="E170" t="str">
        <f t="shared" si="7"/>
        <v/>
      </c>
    </row>
    <row r="171" spans="1:5" x14ac:dyDescent="0.2">
      <c r="A171">
        <v>193</v>
      </c>
      <c r="B171" s="3">
        <f>IF(abs!G171="",9999,abs!G171)</f>
        <v>9999</v>
      </c>
      <c r="C171" s="3">
        <f>IF(abs!P171="",9999,abs!P171)</f>
        <v>9999</v>
      </c>
      <c r="D171" s="7" t="str">
        <f t="shared" si="6"/>
        <v/>
      </c>
      <c r="E171" t="str">
        <f t="shared" si="7"/>
        <v/>
      </c>
    </row>
    <row r="172" spans="1:5" x14ac:dyDescent="0.2">
      <c r="A172">
        <v>194</v>
      </c>
      <c r="B172" s="3">
        <f>IF(abs!G172="",9999,abs!G172)</f>
        <v>9999</v>
      </c>
      <c r="C172" s="3">
        <f>IF(abs!P172="",9999,abs!P172)</f>
        <v>9999</v>
      </c>
      <c r="D172" s="7" t="str">
        <f t="shared" si="6"/>
        <v/>
      </c>
      <c r="E172" t="str">
        <f t="shared" si="7"/>
        <v/>
      </c>
    </row>
    <row r="173" spans="1:5" x14ac:dyDescent="0.2">
      <c r="A173">
        <v>195</v>
      </c>
      <c r="B173" s="3">
        <f>IF(abs!G173="",9999,abs!G173)</f>
        <v>6</v>
      </c>
      <c r="C173" s="3">
        <f>IF(abs!P173="",9999,abs!P173)</f>
        <v>1</v>
      </c>
      <c r="D173" s="7">
        <f t="shared" si="6"/>
        <v>0.16666666666666666</v>
      </c>
      <c r="E173" t="str">
        <f t="shared" si="7"/>
        <v/>
      </c>
    </row>
    <row r="174" spans="1:5" x14ac:dyDescent="0.2">
      <c r="A174">
        <v>196</v>
      </c>
      <c r="B174" s="3">
        <f>IF(abs!G174="",9999,abs!G174)</f>
        <v>9999</v>
      </c>
      <c r="C174" s="3">
        <f>IF(abs!P174="",9999,abs!P174)</f>
        <v>9999</v>
      </c>
      <c r="D174" s="7" t="str">
        <f t="shared" si="6"/>
        <v/>
      </c>
      <c r="E174" t="str">
        <f t="shared" si="7"/>
        <v/>
      </c>
    </row>
    <row r="175" spans="1:5" x14ac:dyDescent="0.2">
      <c r="A175">
        <v>197</v>
      </c>
      <c r="B175" s="3">
        <f>IF(abs!G175="",9999,abs!G175)</f>
        <v>9999</v>
      </c>
      <c r="C175" s="3">
        <f>IF(abs!P175="",9999,abs!P175)</f>
        <v>9999</v>
      </c>
      <c r="D175" s="7" t="str">
        <f t="shared" si="6"/>
        <v/>
      </c>
      <c r="E175" t="str">
        <f t="shared" si="7"/>
        <v/>
      </c>
    </row>
    <row r="176" spans="1:5" x14ac:dyDescent="0.2">
      <c r="A176">
        <v>198</v>
      </c>
      <c r="B176" s="3">
        <f>IF(abs!G176="",9999,abs!G176)</f>
        <v>9999</v>
      </c>
      <c r="C176" s="3">
        <f>IF(abs!P176="",9999,abs!P176)</f>
        <v>9999</v>
      </c>
      <c r="D176" s="7" t="str">
        <f t="shared" si="6"/>
        <v/>
      </c>
      <c r="E176" t="str">
        <f t="shared" si="7"/>
        <v/>
      </c>
    </row>
    <row r="177" spans="1:5" x14ac:dyDescent="0.2">
      <c r="A177">
        <v>200</v>
      </c>
      <c r="B177" s="3">
        <f>IF(abs!G177="",9999,abs!G177)</f>
        <v>0</v>
      </c>
      <c r="C177" s="3">
        <f>IF(abs!P177="",9999,abs!P177)</f>
        <v>0</v>
      </c>
      <c r="D177" s="7" t="str">
        <f t="shared" si="6"/>
        <v/>
      </c>
      <c r="E177" t="str">
        <f t="shared" si="7"/>
        <v/>
      </c>
    </row>
    <row r="178" spans="1:5" x14ac:dyDescent="0.2">
      <c r="A178">
        <v>201</v>
      </c>
      <c r="B178" s="3">
        <f>IF(abs!G178="",9999,abs!G178)</f>
        <v>2</v>
      </c>
      <c r="C178" s="3">
        <f>IF(abs!P178="",9999,abs!P178)</f>
        <v>1</v>
      </c>
      <c r="D178" s="7">
        <f t="shared" si="6"/>
        <v>0.5</v>
      </c>
      <c r="E178" t="str">
        <f t="shared" si="7"/>
        <v/>
      </c>
    </row>
    <row r="179" spans="1:5" x14ac:dyDescent="0.2">
      <c r="A179">
        <v>203</v>
      </c>
      <c r="B179" s="3">
        <f>IF(abs!G179="",9999,abs!G179)</f>
        <v>2</v>
      </c>
      <c r="C179" s="3">
        <f>IF(abs!P179="",9999,abs!P179)</f>
        <v>1</v>
      </c>
      <c r="D179" s="7">
        <f t="shared" si="6"/>
        <v>0.5</v>
      </c>
      <c r="E179" t="str">
        <f t="shared" si="7"/>
        <v/>
      </c>
    </row>
    <row r="180" spans="1:5" x14ac:dyDescent="0.2">
      <c r="A180">
        <v>204</v>
      </c>
      <c r="B180" s="3">
        <f>IF(abs!G180="",9999,abs!G180)</f>
        <v>9999</v>
      </c>
      <c r="C180" s="3">
        <f>IF(abs!P180="",9999,abs!P180)</f>
        <v>9999</v>
      </c>
      <c r="D180" s="7" t="str">
        <f t="shared" si="6"/>
        <v/>
      </c>
      <c r="E180" t="str">
        <f t="shared" si="7"/>
        <v/>
      </c>
    </row>
    <row r="181" spans="1:5" x14ac:dyDescent="0.2">
      <c r="A181">
        <v>205</v>
      </c>
      <c r="B181" s="3">
        <f>IF(abs!G181="",9999,abs!G181)</f>
        <v>9999</v>
      </c>
      <c r="C181" s="3">
        <f>IF(abs!P181="",9999,abs!P181)</f>
        <v>9999</v>
      </c>
      <c r="D181" s="7" t="str">
        <f t="shared" si="6"/>
        <v/>
      </c>
      <c r="E181" t="str">
        <f t="shared" si="7"/>
        <v/>
      </c>
    </row>
    <row r="182" spans="1:5" x14ac:dyDescent="0.2">
      <c r="A182">
        <v>207</v>
      </c>
      <c r="B182" s="3">
        <f>IF(abs!G182="",9999,abs!G182)</f>
        <v>3</v>
      </c>
      <c r="C182" s="3">
        <f>IF(abs!P182="",9999,abs!P182)</f>
        <v>1</v>
      </c>
      <c r="D182" s="7">
        <f t="shared" si="6"/>
        <v>0.33333333333333331</v>
      </c>
      <c r="E182" t="str">
        <f t="shared" si="7"/>
        <v/>
      </c>
    </row>
    <row r="183" spans="1:5" x14ac:dyDescent="0.2">
      <c r="A183">
        <v>208</v>
      </c>
      <c r="B183" s="3">
        <f>IF(abs!G183="",9999,abs!G183)</f>
        <v>9999</v>
      </c>
      <c r="C183" s="3">
        <f>IF(abs!P183="",9999,abs!P183)</f>
        <v>1</v>
      </c>
      <c r="D183" s="7" t="str">
        <f t="shared" si="6"/>
        <v/>
      </c>
      <c r="E183" t="str">
        <f t="shared" si="7"/>
        <v/>
      </c>
    </row>
    <row r="184" spans="1:5" x14ac:dyDescent="0.2">
      <c r="A184">
        <v>209</v>
      </c>
      <c r="B184" s="3">
        <f>IF(abs!G184="",9999,abs!G184)</f>
        <v>9999</v>
      </c>
      <c r="C184" s="3">
        <f>IF(abs!P184="",9999,abs!P184)</f>
        <v>9999</v>
      </c>
      <c r="D184" s="7" t="str">
        <f t="shared" si="6"/>
        <v/>
      </c>
      <c r="E184" t="str">
        <f t="shared" si="7"/>
        <v/>
      </c>
    </row>
    <row r="185" spans="1:5" x14ac:dyDescent="0.2">
      <c r="A185">
        <v>210</v>
      </c>
      <c r="B185" s="3">
        <f>IF(abs!G185="",9999,abs!G185)</f>
        <v>9999</v>
      </c>
      <c r="C185" s="3">
        <f>IF(abs!P185="",9999,abs!P185)</f>
        <v>9999</v>
      </c>
      <c r="D185" s="7" t="str">
        <f t="shared" si="6"/>
        <v/>
      </c>
      <c r="E185" t="str">
        <f t="shared" si="7"/>
        <v/>
      </c>
    </row>
    <row r="186" spans="1:5" x14ac:dyDescent="0.2">
      <c r="A186">
        <v>211</v>
      </c>
      <c r="B186" s="3">
        <f>IF(abs!G186="",9999,abs!G186)</f>
        <v>9999</v>
      </c>
      <c r="C186" s="3">
        <f>IF(abs!P186="",9999,abs!P186)</f>
        <v>9999</v>
      </c>
      <c r="D186" s="7" t="str">
        <f t="shared" si="6"/>
        <v/>
      </c>
      <c r="E186" t="str">
        <f t="shared" si="7"/>
        <v/>
      </c>
    </row>
    <row r="187" spans="1:5" x14ac:dyDescent="0.2">
      <c r="A187">
        <v>212</v>
      </c>
      <c r="B187" s="3">
        <f>IF(abs!G187="",9999,abs!G187)</f>
        <v>9999</v>
      </c>
      <c r="C187" s="3">
        <f>IF(abs!P187="",9999,abs!P187)</f>
        <v>9999</v>
      </c>
      <c r="D187" s="7" t="str">
        <f t="shared" si="6"/>
        <v/>
      </c>
      <c r="E187" t="str">
        <f t="shared" si="7"/>
        <v/>
      </c>
    </row>
    <row r="188" spans="1:5" x14ac:dyDescent="0.2">
      <c r="A188">
        <v>213</v>
      </c>
      <c r="B188" s="3">
        <f>IF(abs!G188="",9999,abs!G188)</f>
        <v>0</v>
      </c>
      <c r="C188" s="3">
        <f>IF(abs!P188="",9999,abs!P188)</f>
        <v>0</v>
      </c>
      <c r="D188" s="7" t="str">
        <f t="shared" si="6"/>
        <v/>
      </c>
      <c r="E188" t="str">
        <f t="shared" si="7"/>
        <v/>
      </c>
    </row>
    <row r="189" spans="1:5" x14ac:dyDescent="0.2">
      <c r="A189">
        <v>214</v>
      </c>
      <c r="B189" s="3">
        <f>IF(abs!G189="",9999,abs!G189)</f>
        <v>4</v>
      </c>
      <c r="C189" s="3">
        <f>IF(abs!P189="",9999,abs!P189)</f>
        <v>1</v>
      </c>
      <c r="D189" s="7">
        <f t="shared" si="6"/>
        <v>0.25</v>
      </c>
      <c r="E189" t="str">
        <f t="shared" si="7"/>
        <v/>
      </c>
    </row>
    <row r="190" spans="1:5" x14ac:dyDescent="0.2">
      <c r="A190">
        <v>215</v>
      </c>
      <c r="B190" s="3">
        <f>IF(abs!G190="",9999,abs!G190)</f>
        <v>9999</v>
      </c>
      <c r="C190" s="3">
        <f>IF(abs!P190="",9999,abs!P190)</f>
        <v>9999</v>
      </c>
      <c r="D190" s="7" t="str">
        <f t="shared" si="6"/>
        <v/>
      </c>
      <c r="E190" t="str">
        <f t="shared" si="7"/>
        <v/>
      </c>
    </row>
    <row r="191" spans="1:5" x14ac:dyDescent="0.2">
      <c r="A191">
        <v>216</v>
      </c>
      <c r="B191" s="3">
        <f>IF(abs!G191="",9999,abs!G191)</f>
        <v>9999</v>
      </c>
      <c r="C191" s="3">
        <f>IF(abs!P191="",9999,abs!P191)</f>
        <v>9999</v>
      </c>
      <c r="D191" s="7" t="str">
        <f t="shared" si="6"/>
        <v/>
      </c>
      <c r="E191" t="str">
        <f t="shared" si="7"/>
        <v/>
      </c>
    </row>
    <row r="192" spans="1:5" x14ac:dyDescent="0.2">
      <c r="A192">
        <v>218</v>
      </c>
      <c r="B192" s="3">
        <f>IF(abs!G192="",9999,abs!G192)</f>
        <v>9999</v>
      </c>
      <c r="C192" s="3">
        <f>IF(abs!P192="",9999,abs!P192)</f>
        <v>9999</v>
      </c>
      <c r="D192" s="7" t="str">
        <f t="shared" si="6"/>
        <v/>
      </c>
      <c r="E192" t="str">
        <f t="shared" si="7"/>
        <v/>
      </c>
    </row>
    <row r="193" spans="1:5" x14ac:dyDescent="0.2">
      <c r="A193">
        <v>219</v>
      </c>
      <c r="B193" s="3">
        <f>IF(abs!G193="",9999,abs!G193)</f>
        <v>9999</v>
      </c>
      <c r="C193" s="3">
        <f>IF(abs!P193="",9999,abs!P193)</f>
        <v>0</v>
      </c>
      <c r="D193" s="7" t="str">
        <f t="shared" si="6"/>
        <v/>
      </c>
      <c r="E193" t="str">
        <f t="shared" si="7"/>
        <v/>
      </c>
    </row>
    <row r="194" spans="1:5" x14ac:dyDescent="0.2">
      <c r="A194">
        <v>220</v>
      </c>
      <c r="B194" s="3">
        <f>IF(abs!G194="",9999,abs!G194)</f>
        <v>9999</v>
      </c>
      <c r="C194" s="3">
        <f>IF(abs!P194="",9999,abs!P194)</f>
        <v>9999</v>
      </c>
      <c r="D194" s="7" t="str">
        <f t="shared" si="6"/>
        <v/>
      </c>
      <c r="E194" t="str">
        <f t="shared" si="7"/>
        <v/>
      </c>
    </row>
    <row r="195" spans="1:5" x14ac:dyDescent="0.2">
      <c r="A195">
        <v>221</v>
      </c>
      <c r="B195" s="3">
        <f>IF(abs!G195="",9999,abs!G195)</f>
        <v>2</v>
      </c>
      <c r="C195" s="3">
        <f>IF(abs!P195="",9999,abs!P195)</f>
        <v>1</v>
      </c>
      <c r="D195" s="7">
        <f t="shared" si="6"/>
        <v>0.5</v>
      </c>
      <c r="E195" t="str">
        <f t="shared" si="7"/>
        <v/>
      </c>
    </row>
    <row r="196" spans="1:5" x14ac:dyDescent="0.2">
      <c r="A196">
        <v>224</v>
      </c>
      <c r="B196" s="3">
        <f>IF(abs!G196="",9999,abs!G196)</f>
        <v>9999</v>
      </c>
      <c r="C196" s="3">
        <f>IF(abs!P196="",9999,abs!P196)</f>
        <v>0</v>
      </c>
      <c r="D196" s="7" t="str">
        <f t="shared" ref="D196:D259" si="8">IF(OR(B196=0, OR(B196=9999,C196=9999)),"",C196/B196)</f>
        <v/>
      </c>
      <c r="E196" t="str">
        <f t="shared" ref="E196:E259" si="9">IF(AND(C196&lt;9999,B196&lt;C196),TRUE,"")</f>
        <v/>
      </c>
    </row>
    <row r="197" spans="1:5" x14ac:dyDescent="0.2">
      <c r="A197">
        <v>225</v>
      </c>
      <c r="B197" s="3">
        <f>IF(abs!G197="",9999,abs!G197)</f>
        <v>9999</v>
      </c>
      <c r="C197" s="3">
        <f>IF(abs!P197="",9999,abs!P197)</f>
        <v>9999</v>
      </c>
      <c r="D197" s="7" t="str">
        <f t="shared" si="8"/>
        <v/>
      </c>
      <c r="E197" t="str">
        <f t="shared" si="9"/>
        <v/>
      </c>
    </row>
    <row r="198" spans="1:5" x14ac:dyDescent="0.2">
      <c r="A198">
        <v>226</v>
      </c>
      <c r="B198" s="3">
        <f>IF(abs!G198="",9999,abs!G198)</f>
        <v>0</v>
      </c>
      <c r="C198" s="3">
        <f>IF(abs!P198="",9999,abs!P198)</f>
        <v>0</v>
      </c>
      <c r="D198" s="7" t="str">
        <f t="shared" si="8"/>
        <v/>
      </c>
      <c r="E198" t="str">
        <f t="shared" si="9"/>
        <v/>
      </c>
    </row>
    <row r="199" spans="1:5" x14ac:dyDescent="0.2">
      <c r="A199">
        <v>227</v>
      </c>
      <c r="B199" s="3">
        <f>IF(abs!G199="",9999,abs!G199)</f>
        <v>9999</v>
      </c>
      <c r="C199" s="3">
        <f>IF(abs!P199="",9999,abs!P199)</f>
        <v>9999</v>
      </c>
      <c r="D199" s="7" t="str">
        <f t="shared" si="8"/>
        <v/>
      </c>
      <c r="E199" t="str">
        <f t="shared" si="9"/>
        <v/>
      </c>
    </row>
    <row r="200" spans="1:5" x14ac:dyDescent="0.2">
      <c r="A200">
        <v>228</v>
      </c>
      <c r="B200" s="3">
        <f>IF(abs!G200="",9999,abs!G200)</f>
        <v>9999</v>
      </c>
      <c r="C200" s="3">
        <f>IF(abs!P200="",9999,abs!P200)</f>
        <v>1</v>
      </c>
      <c r="D200" s="7" t="str">
        <f t="shared" si="8"/>
        <v/>
      </c>
      <c r="E200" t="str">
        <f t="shared" si="9"/>
        <v/>
      </c>
    </row>
    <row r="201" spans="1:5" x14ac:dyDescent="0.2">
      <c r="A201">
        <v>229</v>
      </c>
      <c r="B201" s="3">
        <f>IF(abs!G201="",9999,abs!G201)</f>
        <v>9999</v>
      </c>
      <c r="C201" s="3">
        <f>IF(abs!P201="",9999,abs!P201)</f>
        <v>9999</v>
      </c>
      <c r="D201" s="7" t="str">
        <f t="shared" si="8"/>
        <v/>
      </c>
      <c r="E201" t="str">
        <f t="shared" si="9"/>
        <v/>
      </c>
    </row>
    <row r="202" spans="1:5" x14ac:dyDescent="0.2">
      <c r="A202">
        <v>230</v>
      </c>
      <c r="B202" s="3">
        <f>IF(abs!G202="",9999,abs!G202)</f>
        <v>9999</v>
      </c>
      <c r="C202" s="3">
        <f>IF(abs!P202="",9999,abs!P202)</f>
        <v>1</v>
      </c>
      <c r="D202" s="7" t="str">
        <f t="shared" si="8"/>
        <v/>
      </c>
      <c r="E202" t="str">
        <f t="shared" si="9"/>
        <v/>
      </c>
    </row>
    <row r="203" spans="1:5" x14ac:dyDescent="0.2">
      <c r="A203">
        <v>231</v>
      </c>
      <c r="B203" s="3">
        <f>IF(abs!G203="",9999,abs!G203)</f>
        <v>4</v>
      </c>
      <c r="C203" s="3">
        <f>IF(abs!P203="",9999,abs!P203)</f>
        <v>1</v>
      </c>
      <c r="D203" s="7">
        <f t="shared" si="8"/>
        <v>0.25</v>
      </c>
      <c r="E203" t="str">
        <f t="shared" si="9"/>
        <v/>
      </c>
    </row>
    <row r="204" spans="1:5" x14ac:dyDescent="0.2">
      <c r="A204">
        <v>233</v>
      </c>
      <c r="B204" s="3">
        <f>IF(abs!G204="",9999,abs!G204)</f>
        <v>0</v>
      </c>
      <c r="C204" s="3">
        <f>IF(abs!P204="",9999,abs!P204)</f>
        <v>0</v>
      </c>
      <c r="D204" s="7" t="str">
        <f t="shared" si="8"/>
        <v/>
      </c>
      <c r="E204" t="str">
        <f t="shared" si="9"/>
        <v/>
      </c>
    </row>
    <row r="205" spans="1:5" x14ac:dyDescent="0.2">
      <c r="A205">
        <v>234</v>
      </c>
      <c r="B205" s="3">
        <f>IF(abs!G205="",9999,abs!G205)</f>
        <v>2</v>
      </c>
      <c r="C205" s="3">
        <f>IF(abs!P205="",9999,abs!P205)</f>
        <v>1</v>
      </c>
      <c r="D205" s="7">
        <f t="shared" si="8"/>
        <v>0.5</v>
      </c>
      <c r="E205" t="str">
        <f t="shared" si="9"/>
        <v/>
      </c>
    </row>
    <row r="206" spans="1:5" x14ac:dyDescent="0.2">
      <c r="A206">
        <v>235</v>
      </c>
      <c r="B206" s="3">
        <f>IF(abs!G206="",9999,abs!G206)</f>
        <v>12</v>
      </c>
      <c r="C206" s="3">
        <f>IF(abs!P206="",9999,abs!P206)</f>
        <v>0</v>
      </c>
      <c r="D206" s="7">
        <f t="shared" si="8"/>
        <v>0</v>
      </c>
      <c r="E206" t="str">
        <f t="shared" si="9"/>
        <v/>
      </c>
    </row>
    <row r="207" spans="1:5" x14ac:dyDescent="0.2">
      <c r="A207">
        <v>236</v>
      </c>
      <c r="B207" s="3">
        <f>IF(abs!G207="",9999,abs!G207)</f>
        <v>2</v>
      </c>
      <c r="C207" s="3">
        <f>IF(abs!P207="",9999,abs!P207)</f>
        <v>1</v>
      </c>
      <c r="D207" s="7">
        <f t="shared" si="8"/>
        <v>0.5</v>
      </c>
      <c r="E207" t="str">
        <f t="shared" si="9"/>
        <v/>
      </c>
    </row>
    <row r="208" spans="1:5" x14ac:dyDescent="0.2">
      <c r="A208">
        <v>237</v>
      </c>
      <c r="B208" s="3">
        <f>IF(abs!G208="",9999,abs!G208)</f>
        <v>4</v>
      </c>
      <c r="C208" s="3">
        <f>IF(abs!P208="",9999,abs!P208)</f>
        <v>1</v>
      </c>
      <c r="D208" s="7">
        <f t="shared" si="8"/>
        <v>0.25</v>
      </c>
      <c r="E208" t="str">
        <f t="shared" si="9"/>
        <v/>
      </c>
    </row>
    <row r="209" spans="1:5" x14ac:dyDescent="0.2">
      <c r="A209">
        <v>238</v>
      </c>
      <c r="B209" s="3">
        <f>IF(abs!G209="",9999,abs!G209)</f>
        <v>2</v>
      </c>
      <c r="C209" s="3">
        <f>IF(abs!P209="",9999,abs!P209)</f>
        <v>9999</v>
      </c>
      <c r="D209" s="7" t="str">
        <f t="shared" si="8"/>
        <v/>
      </c>
      <c r="E209" t="str">
        <f t="shared" si="9"/>
        <v/>
      </c>
    </row>
    <row r="210" spans="1:5" x14ac:dyDescent="0.2">
      <c r="A210">
        <v>239</v>
      </c>
      <c r="B210" s="3">
        <f>IF(abs!G210="",9999,abs!G210)</f>
        <v>2</v>
      </c>
      <c r="C210" s="3">
        <f>IF(abs!P210="",9999,abs!P210)</f>
        <v>1</v>
      </c>
      <c r="D210" s="7">
        <f t="shared" si="8"/>
        <v>0.5</v>
      </c>
      <c r="E210" t="str">
        <f t="shared" si="9"/>
        <v/>
      </c>
    </row>
    <row r="211" spans="1:5" x14ac:dyDescent="0.2">
      <c r="A211">
        <v>240</v>
      </c>
      <c r="B211" s="3">
        <f>IF(abs!G211="",9999,abs!G211)</f>
        <v>0</v>
      </c>
      <c r="C211" s="3">
        <f>IF(abs!P211="",9999,abs!P211)</f>
        <v>0</v>
      </c>
      <c r="D211" s="7" t="str">
        <f t="shared" si="8"/>
        <v/>
      </c>
      <c r="E211" t="str">
        <f t="shared" si="9"/>
        <v/>
      </c>
    </row>
    <row r="212" spans="1:5" x14ac:dyDescent="0.2">
      <c r="A212">
        <v>241</v>
      </c>
      <c r="B212" s="3">
        <f>IF(abs!G212="",9999,abs!G212)</f>
        <v>9999</v>
      </c>
      <c r="C212" s="3">
        <f>IF(abs!P212="",9999,abs!P212)</f>
        <v>9999</v>
      </c>
      <c r="D212" s="7" t="str">
        <f t="shared" si="8"/>
        <v/>
      </c>
      <c r="E212" t="str">
        <f t="shared" si="9"/>
        <v/>
      </c>
    </row>
    <row r="213" spans="1:5" x14ac:dyDescent="0.2">
      <c r="A213">
        <v>242</v>
      </c>
      <c r="B213" s="3">
        <f>IF(abs!G213="",9999,abs!G213)</f>
        <v>9999</v>
      </c>
      <c r="C213" s="3">
        <f>IF(abs!P213="",9999,abs!P213)</f>
        <v>9999</v>
      </c>
      <c r="D213" s="7" t="str">
        <f t="shared" si="8"/>
        <v/>
      </c>
      <c r="E213" t="str">
        <f t="shared" si="9"/>
        <v/>
      </c>
    </row>
    <row r="214" spans="1:5" x14ac:dyDescent="0.2">
      <c r="A214">
        <v>243</v>
      </c>
      <c r="B214" s="3">
        <f>IF(abs!G214="",9999,abs!G214)</f>
        <v>0</v>
      </c>
      <c r="C214" s="3">
        <f>IF(abs!P214="",9999,abs!P214)</f>
        <v>0</v>
      </c>
      <c r="D214" s="7" t="str">
        <f t="shared" si="8"/>
        <v/>
      </c>
      <c r="E214" t="str">
        <f t="shared" si="9"/>
        <v/>
      </c>
    </row>
    <row r="215" spans="1:5" x14ac:dyDescent="0.2">
      <c r="A215">
        <v>246</v>
      </c>
      <c r="B215" s="3">
        <f>IF(abs!G215="",9999,abs!G215)</f>
        <v>9999</v>
      </c>
      <c r="C215" s="3">
        <f>IF(abs!P215="",9999,abs!P215)</f>
        <v>9999</v>
      </c>
      <c r="D215" s="7" t="str">
        <f t="shared" si="8"/>
        <v/>
      </c>
      <c r="E215" t="str">
        <f t="shared" si="9"/>
        <v/>
      </c>
    </row>
    <row r="216" spans="1:5" x14ac:dyDescent="0.2">
      <c r="A216">
        <v>247</v>
      </c>
      <c r="B216" s="3">
        <f>IF(abs!G216="",9999,abs!G216)</f>
        <v>9999</v>
      </c>
      <c r="C216" s="3">
        <f>IF(abs!P216="",9999,abs!P216)</f>
        <v>9999</v>
      </c>
      <c r="D216" s="7" t="str">
        <f t="shared" si="8"/>
        <v/>
      </c>
      <c r="E216" t="str">
        <f t="shared" si="9"/>
        <v/>
      </c>
    </row>
    <row r="217" spans="1:5" x14ac:dyDescent="0.2">
      <c r="A217">
        <v>248</v>
      </c>
      <c r="B217" s="3">
        <f>IF(abs!G217="",9999,abs!G217)</f>
        <v>2</v>
      </c>
      <c r="C217" s="3">
        <f>IF(abs!P217="",9999,abs!P217)</f>
        <v>1</v>
      </c>
      <c r="D217" s="7">
        <f t="shared" si="8"/>
        <v>0.5</v>
      </c>
      <c r="E217" t="str">
        <f t="shared" si="9"/>
        <v/>
      </c>
    </row>
    <row r="218" spans="1:5" x14ac:dyDescent="0.2">
      <c r="A218">
        <v>249</v>
      </c>
      <c r="B218" s="3">
        <f>IF(abs!G218="",9999,abs!G218)</f>
        <v>9999</v>
      </c>
      <c r="C218" s="3">
        <f>IF(abs!P218="",9999,abs!P218)</f>
        <v>9999</v>
      </c>
      <c r="D218" s="7" t="str">
        <f t="shared" si="8"/>
        <v/>
      </c>
      <c r="E218" t="str">
        <f t="shared" si="9"/>
        <v/>
      </c>
    </row>
    <row r="219" spans="1:5" x14ac:dyDescent="0.2">
      <c r="A219">
        <v>250</v>
      </c>
      <c r="B219" s="3">
        <f>IF(abs!G219="",9999,abs!G219)</f>
        <v>2</v>
      </c>
      <c r="C219" s="3">
        <f>IF(abs!P219="",9999,abs!P219)</f>
        <v>1</v>
      </c>
      <c r="D219" s="7">
        <f t="shared" si="8"/>
        <v>0.5</v>
      </c>
      <c r="E219" t="str">
        <f t="shared" si="9"/>
        <v/>
      </c>
    </row>
    <row r="220" spans="1:5" x14ac:dyDescent="0.2">
      <c r="A220">
        <v>251</v>
      </c>
      <c r="B220" s="3">
        <f>IF(abs!G220="",9999,abs!G220)</f>
        <v>2</v>
      </c>
      <c r="C220" s="3">
        <f>IF(abs!P220="",9999,abs!P220)</f>
        <v>1</v>
      </c>
      <c r="D220" s="7">
        <f t="shared" si="8"/>
        <v>0.5</v>
      </c>
      <c r="E220" t="str">
        <f t="shared" si="9"/>
        <v/>
      </c>
    </row>
    <row r="221" spans="1:5" x14ac:dyDescent="0.2">
      <c r="A221">
        <v>252</v>
      </c>
      <c r="B221" s="3">
        <f>IF(abs!G221="",9999,abs!G221)</f>
        <v>9999</v>
      </c>
      <c r="C221" s="3">
        <f>IF(abs!P221="",9999,abs!P221)</f>
        <v>9999</v>
      </c>
      <c r="D221" s="7" t="str">
        <f t="shared" si="8"/>
        <v/>
      </c>
      <c r="E221" t="str">
        <f t="shared" si="9"/>
        <v/>
      </c>
    </row>
    <row r="222" spans="1:5" x14ac:dyDescent="0.2">
      <c r="A222">
        <v>253</v>
      </c>
      <c r="B222" s="3">
        <f>IF(abs!G222="",9999,abs!G222)</f>
        <v>4</v>
      </c>
      <c r="C222" s="3">
        <f>IF(abs!P222="",9999,abs!P222)</f>
        <v>1</v>
      </c>
      <c r="D222" s="7">
        <f t="shared" si="8"/>
        <v>0.25</v>
      </c>
      <c r="E222" t="str">
        <f t="shared" si="9"/>
        <v/>
      </c>
    </row>
    <row r="223" spans="1:5" x14ac:dyDescent="0.2">
      <c r="A223">
        <v>254</v>
      </c>
      <c r="B223" s="3">
        <f>IF(abs!G223="",9999,abs!G223)</f>
        <v>4</v>
      </c>
      <c r="C223" s="3">
        <f>IF(abs!P223="",9999,abs!P223)</f>
        <v>1</v>
      </c>
      <c r="D223" s="7">
        <f t="shared" si="8"/>
        <v>0.25</v>
      </c>
      <c r="E223" t="str">
        <f t="shared" si="9"/>
        <v/>
      </c>
    </row>
    <row r="224" spans="1:5" x14ac:dyDescent="0.2">
      <c r="A224">
        <v>256</v>
      </c>
      <c r="B224" s="3">
        <f>IF(abs!G224="",9999,abs!G224)</f>
        <v>0</v>
      </c>
      <c r="C224" s="3">
        <f>IF(abs!P224="",9999,abs!P224)</f>
        <v>0</v>
      </c>
      <c r="D224" s="7" t="str">
        <f t="shared" si="8"/>
        <v/>
      </c>
      <c r="E224" t="str">
        <f t="shared" si="9"/>
        <v/>
      </c>
    </row>
    <row r="225" spans="1:5" x14ac:dyDescent="0.2">
      <c r="A225">
        <v>257</v>
      </c>
      <c r="B225" s="3">
        <f>IF(abs!G225="",9999,abs!G225)</f>
        <v>0</v>
      </c>
      <c r="C225" s="3">
        <f>IF(abs!P225="",9999,abs!P225)</f>
        <v>0</v>
      </c>
      <c r="D225" s="7" t="str">
        <f t="shared" si="8"/>
        <v/>
      </c>
      <c r="E225" t="str">
        <f t="shared" si="9"/>
        <v/>
      </c>
    </row>
    <row r="226" spans="1:5" x14ac:dyDescent="0.2">
      <c r="A226">
        <v>258</v>
      </c>
      <c r="B226" s="3">
        <f>IF(abs!G226="",9999,abs!G226)</f>
        <v>0</v>
      </c>
      <c r="C226" s="3">
        <f>IF(abs!P226="",9999,abs!P226)</f>
        <v>0</v>
      </c>
      <c r="D226" s="7" t="str">
        <f t="shared" si="8"/>
        <v/>
      </c>
      <c r="E226" t="str">
        <f t="shared" si="9"/>
        <v/>
      </c>
    </row>
    <row r="227" spans="1:5" x14ac:dyDescent="0.2">
      <c r="A227">
        <v>259</v>
      </c>
      <c r="B227" s="3">
        <f>IF(abs!G227="",9999,abs!G227)</f>
        <v>9999</v>
      </c>
      <c r="C227" s="3">
        <f>IF(abs!P227="",9999,abs!P227)</f>
        <v>9999</v>
      </c>
      <c r="D227" s="7" t="str">
        <f t="shared" si="8"/>
        <v/>
      </c>
      <c r="E227" t="str">
        <f t="shared" si="9"/>
        <v/>
      </c>
    </row>
    <row r="228" spans="1:5" x14ac:dyDescent="0.2">
      <c r="A228">
        <v>260</v>
      </c>
      <c r="B228" s="3">
        <f>IF(abs!G228="",9999,abs!G228)</f>
        <v>2</v>
      </c>
      <c r="C228" s="3">
        <f>IF(abs!P228="",9999,abs!P228)</f>
        <v>1</v>
      </c>
      <c r="D228" s="7">
        <f t="shared" si="8"/>
        <v>0.5</v>
      </c>
      <c r="E228" t="str">
        <f t="shared" si="9"/>
        <v/>
      </c>
    </row>
    <row r="229" spans="1:5" x14ac:dyDescent="0.2">
      <c r="A229">
        <v>261</v>
      </c>
      <c r="B229" s="3">
        <f>IF(abs!G229="",9999,abs!G229)</f>
        <v>6</v>
      </c>
      <c r="C229" s="3">
        <f>IF(abs!P229="",9999,abs!P229)</f>
        <v>1</v>
      </c>
      <c r="D229" s="7">
        <f t="shared" si="8"/>
        <v>0.16666666666666666</v>
      </c>
      <c r="E229" t="str">
        <f t="shared" si="9"/>
        <v/>
      </c>
    </row>
    <row r="230" spans="1:5" x14ac:dyDescent="0.2">
      <c r="A230">
        <v>262</v>
      </c>
      <c r="B230" s="3">
        <f>IF(abs!G230="",9999,abs!G230)</f>
        <v>9999</v>
      </c>
      <c r="C230" s="3">
        <f>IF(abs!P230="",9999,abs!P230)</f>
        <v>9999</v>
      </c>
      <c r="D230" s="7" t="str">
        <f t="shared" si="8"/>
        <v/>
      </c>
      <c r="E230" t="str">
        <f t="shared" si="9"/>
        <v/>
      </c>
    </row>
    <row r="231" spans="1:5" x14ac:dyDescent="0.2">
      <c r="A231">
        <v>264</v>
      </c>
      <c r="B231" s="3">
        <f>IF(abs!G231="",9999,abs!G231)</f>
        <v>9999</v>
      </c>
      <c r="C231" s="3">
        <f>IF(abs!P231="",9999,abs!P231)</f>
        <v>9999</v>
      </c>
      <c r="D231" s="7" t="str">
        <f t="shared" si="8"/>
        <v/>
      </c>
      <c r="E231" t="str">
        <f t="shared" si="9"/>
        <v/>
      </c>
    </row>
    <row r="232" spans="1:5" x14ac:dyDescent="0.2">
      <c r="A232">
        <v>265</v>
      </c>
      <c r="B232" s="3">
        <f>IF(abs!G232="",9999,abs!G232)</f>
        <v>9999</v>
      </c>
      <c r="C232" s="3">
        <f>IF(abs!P232="",9999,abs!P232)</f>
        <v>9999</v>
      </c>
      <c r="D232" s="7" t="str">
        <f t="shared" si="8"/>
        <v/>
      </c>
      <c r="E232" t="str">
        <f t="shared" si="9"/>
        <v/>
      </c>
    </row>
    <row r="233" spans="1:5" x14ac:dyDescent="0.2">
      <c r="A233">
        <v>266</v>
      </c>
      <c r="B233" s="3">
        <f>IF(abs!G233="",9999,abs!G233)</f>
        <v>12</v>
      </c>
      <c r="C233" s="3">
        <f>IF(abs!P233="",9999,abs!P233)</f>
        <v>1</v>
      </c>
      <c r="D233" s="7">
        <f t="shared" si="8"/>
        <v>8.3333333333333329E-2</v>
      </c>
      <c r="E233" t="str">
        <f t="shared" si="9"/>
        <v/>
      </c>
    </row>
    <row r="234" spans="1:5" x14ac:dyDescent="0.2">
      <c r="A234">
        <v>267</v>
      </c>
      <c r="B234" s="3">
        <f>IF(abs!G234="",9999,abs!G234)</f>
        <v>0</v>
      </c>
      <c r="C234" s="3">
        <f>IF(abs!P234="",9999,abs!P234)</f>
        <v>0</v>
      </c>
      <c r="D234" s="7" t="str">
        <f t="shared" si="8"/>
        <v/>
      </c>
      <c r="E234" t="str">
        <f t="shared" si="9"/>
        <v/>
      </c>
    </row>
    <row r="235" spans="1:5" x14ac:dyDescent="0.2">
      <c r="A235">
        <v>268</v>
      </c>
      <c r="B235" s="3">
        <f>IF(abs!G235="",9999,abs!G235)</f>
        <v>9999</v>
      </c>
      <c r="C235" s="3">
        <f>IF(abs!P235="",9999,abs!P235)</f>
        <v>9999</v>
      </c>
      <c r="D235" s="7" t="str">
        <f t="shared" si="8"/>
        <v/>
      </c>
      <c r="E235" t="str">
        <f t="shared" si="9"/>
        <v/>
      </c>
    </row>
    <row r="236" spans="1:5" x14ac:dyDescent="0.2">
      <c r="A236">
        <v>269</v>
      </c>
      <c r="B236" s="3">
        <f>IF(abs!G236="",9999,abs!G236)</f>
        <v>9999</v>
      </c>
      <c r="C236" s="3">
        <f>IF(abs!P236="",9999,abs!P236)</f>
        <v>9999</v>
      </c>
      <c r="D236" s="7" t="str">
        <f t="shared" si="8"/>
        <v/>
      </c>
      <c r="E236" t="str">
        <f t="shared" si="9"/>
        <v/>
      </c>
    </row>
    <row r="237" spans="1:5" x14ac:dyDescent="0.2">
      <c r="A237">
        <v>270</v>
      </c>
      <c r="B237" s="3">
        <f>IF(abs!G237="",9999,abs!G237)</f>
        <v>9999</v>
      </c>
      <c r="C237" s="3">
        <f>IF(abs!P237="",9999,abs!P237)</f>
        <v>9999</v>
      </c>
      <c r="D237" s="7" t="str">
        <f t="shared" si="8"/>
        <v/>
      </c>
      <c r="E237" t="str">
        <f t="shared" si="9"/>
        <v/>
      </c>
    </row>
    <row r="238" spans="1:5" x14ac:dyDescent="0.2">
      <c r="A238">
        <v>271</v>
      </c>
      <c r="B238" s="3">
        <f>IF(abs!G238="",9999,abs!G238)</f>
        <v>2</v>
      </c>
      <c r="C238" s="3">
        <f>IF(abs!P238="",9999,abs!P238)</f>
        <v>1</v>
      </c>
      <c r="D238" s="7">
        <f t="shared" si="8"/>
        <v>0.5</v>
      </c>
      <c r="E238" t="str">
        <f t="shared" si="9"/>
        <v/>
      </c>
    </row>
    <row r="239" spans="1:5" x14ac:dyDescent="0.2">
      <c r="A239">
        <v>272</v>
      </c>
      <c r="B239" s="3">
        <f>IF(abs!G239="",9999,abs!G239)</f>
        <v>9999</v>
      </c>
      <c r="C239" s="3">
        <f>IF(abs!P239="",9999,abs!P239)</f>
        <v>9999</v>
      </c>
      <c r="D239" s="7" t="str">
        <f t="shared" si="8"/>
        <v/>
      </c>
      <c r="E239" t="str">
        <f t="shared" si="9"/>
        <v/>
      </c>
    </row>
    <row r="240" spans="1:5" x14ac:dyDescent="0.2">
      <c r="A240">
        <v>273</v>
      </c>
      <c r="B240" s="3">
        <f>IF(abs!G240="",9999,abs!G240)</f>
        <v>9999</v>
      </c>
      <c r="C240" s="3">
        <f>IF(abs!P240="",9999,abs!P240)</f>
        <v>9999</v>
      </c>
      <c r="D240" s="7" t="str">
        <f t="shared" si="8"/>
        <v/>
      </c>
      <c r="E240" t="str">
        <f t="shared" si="9"/>
        <v/>
      </c>
    </row>
    <row r="241" spans="1:5" x14ac:dyDescent="0.2">
      <c r="A241">
        <v>274</v>
      </c>
      <c r="B241" s="3">
        <f>IF(abs!G241="",9999,abs!G241)</f>
        <v>4</v>
      </c>
      <c r="C241" s="3">
        <f>IF(abs!P241="",9999,abs!P241)</f>
        <v>1</v>
      </c>
      <c r="D241" s="7">
        <f t="shared" si="8"/>
        <v>0.25</v>
      </c>
      <c r="E241" t="str">
        <f t="shared" si="9"/>
        <v/>
      </c>
    </row>
    <row r="242" spans="1:5" x14ac:dyDescent="0.2">
      <c r="A242">
        <v>275</v>
      </c>
      <c r="B242" s="3">
        <f>IF(abs!G242="",9999,abs!G242)</f>
        <v>9999</v>
      </c>
      <c r="C242" s="3">
        <f>IF(abs!P242="",9999,abs!P242)</f>
        <v>0</v>
      </c>
      <c r="D242" s="7" t="str">
        <f t="shared" si="8"/>
        <v/>
      </c>
      <c r="E242" t="str">
        <f t="shared" si="9"/>
        <v/>
      </c>
    </row>
    <row r="243" spans="1:5" x14ac:dyDescent="0.2">
      <c r="A243">
        <v>276</v>
      </c>
      <c r="B243" s="3">
        <f>IF(abs!G243="",9999,abs!G243)</f>
        <v>9999</v>
      </c>
      <c r="C243" s="3">
        <f>IF(abs!P243="",9999,abs!P243)</f>
        <v>9999</v>
      </c>
      <c r="D243" s="7" t="str">
        <f t="shared" si="8"/>
        <v/>
      </c>
      <c r="E243" t="str">
        <f t="shared" si="9"/>
        <v/>
      </c>
    </row>
    <row r="244" spans="1:5" x14ac:dyDescent="0.2">
      <c r="A244">
        <v>277</v>
      </c>
      <c r="B244" s="3">
        <f>IF(abs!G244="",9999,abs!G244)</f>
        <v>9999</v>
      </c>
      <c r="C244" s="3">
        <f>IF(abs!P244="",9999,abs!P244)</f>
        <v>9999</v>
      </c>
      <c r="D244" s="7" t="str">
        <f t="shared" si="8"/>
        <v/>
      </c>
      <c r="E244" t="str">
        <f t="shared" si="9"/>
        <v/>
      </c>
    </row>
    <row r="245" spans="1:5" x14ac:dyDescent="0.2">
      <c r="A245">
        <v>278</v>
      </c>
      <c r="B245" s="3">
        <f>IF(abs!G245="",9999,abs!G245)</f>
        <v>9999</v>
      </c>
      <c r="C245" s="3">
        <f>IF(abs!P245="",9999,abs!P245)</f>
        <v>1</v>
      </c>
      <c r="D245" s="7" t="str">
        <f t="shared" si="8"/>
        <v/>
      </c>
      <c r="E245" t="str">
        <f t="shared" si="9"/>
        <v/>
      </c>
    </row>
    <row r="246" spans="1:5" x14ac:dyDescent="0.2">
      <c r="A246">
        <v>279</v>
      </c>
      <c r="B246" s="3">
        <f>IF(abs!G246="",9999,abs!G246)</f>
        <v>4</v>
      </c>
      <c r="C246" s="3">
        <f>IF(abs!P246="",9999,abs!P246)</f>
        <v>1</v>
      </c>
      <c r="D246" s="7">
        <f t="shared" si="8"/>
        <v>0.25</v>
      </c>
      <c r="E246" t="str">
        <f t="shared" si="9"/>
        <v/>
      </c>
    </row>
    <row r="247" spans="1:5" x14ac:dyDescent="0.2">
      <c r="A247">
        <v>280</v>
      </c>
      <c r="B247" s="3">
        <f>IF(abs!G247="",9999,abs!G247)</f>
        <v>9999</v>
      </c>
      <c r="C247" s="3">
        <f>IF(abs!P247="",9999,abs!P247)</f>
        <v>9999</v>
      </c>
      <c r="D247" s="7" t="str">
        <f t="shared" si="8"/>
        <v/>
      </c>
      <c r="E247" t="str">
        <f t="shared" si="9"/>
        <v/>
      </c>
    </row>
    <row r="248" spans="1:5" x14ac:dyDescent="0.2">
      <c r="A248">
        <v>281</v>
      </c>
      <c r="B248" s="3">
        <f>IF(abs!G248="",9999,abs!G248)</f>
        <v>4</v>
      </c>
      <c r="C248" s="3">
        <f>IF(abs!P248="",9999,abs!P248)</f>
        <v>0</v>
      </c>
      <c r="D248" s="7">
        <f t="shared" si="8"/>
        <v>0</v>
      </c>
      <c r="E248" t="str">
        <f t="shared" si="9"/>
        <v/>
      </c>
    </row>
    <row r="249" spans="1:5" x14ac:dyDescent="0.2">
      <c r="A249">
        <v>282</v>
      </c>
      <c r="B249" s="3">
        <f>IF(abs!G249="",9999,abs!G249)</f>
        <v>9999</v>
      </c>
      <c r="C249" s="3">
        <f>IF(abs!P249="",9999,abs!P249)</f>
        <v>9999</v>
      </c>
      <c r="D249" s="7" t="str">
        <f t="shared" si="8"/>
        <v/>
      </c>
      <c r="E249" t="str">
        <f t="shared" si="9"/>
        <v/>
      </c>
    </row>
    <row r="250" spans="1:5" x14ac:dyDescent="0.2">
      <c r="A250">
        <v>283</v>
      </c>
      <c r="B250" s="3">
        <f>IF(abs!G250="",9999,abs!G250)</f>
        <v>9999</v>
      </c>
      <c r="C250" s="3">
        <f>IF(abs!P250="",9999,abs!P250)</f>
        <v>9999</v>
      </c>
      <c r="D250" s="7" t="str">
        <f t="shared" si="8"/>
        <v/>
      </c>
      <c r="E250" t="str">
        <f t="shared" si="9"/>
        <v/>
      </c>
    </row>
    <row r="251" spans="1:5" x14ac:dyDescent="0.2">
      <c r="A251">
        <v>284</v>
      </c>
      <c r="B251" s="3">
        <f>IF(abs!G251="",9999,abs!G251)</f>
        <v>9999</v>
      </c>
      <c r="C251" s="3">
        <f>IF(abs!P251="",9999,abs!P251)</f>
        <v>0</v>
      </c>
      <c r="D251" s="7" t="str">
        <f t="shared" si="8"/>
        <v/>
      </c>
      <c r="E251" t="str">
        <f t="shared" si="9"/>
        <v/>
      </c>
    </row>
    <row r="252" spans="1:5" x14ac:dyDescent="0.2">
      <c r="A252">
        <v>285</v>
      </c>
      <c r="B252" s="3">
        <f>IF(abs!G252="",9999,abs!G252)</f>
        <v>9999</v>
      </c>
      <c r="C252" s="3">
        <f>IF(abs!P252="",9999,abs!P252)</f>
        <v>9999</v>
      </c>
      <c r="D252" s="7" t="str">
        <f t="shared" si="8"/>
        <v/>
      </c>
      <c r="E252" t="str">
        <f t="shared" si="9"/>
        <v/>
      </c>
    </row>
    <row r="253" spans="1:5" x14ac:dyDescent="0.2">
      <c r="A253">
        <v>286</v>
      </c>
      <c r="B253" s="3">
        <f>IF(abs!G253="",9999,abs!G253)</f>
        <v>9999</v>
      </c>
      <c r="C253" s="3">
        <f>IF(abs!P253="",9999,abs!P253)</f>
        <v>9999</v>
      </c>
      <c r="D253" s="7" t="str">
        <f t="shared" si="8"/>
        <v/>
      </c>
      <c r="E253" t="str">
        <f t="shared" si="9"/>
        <v/>
      </c>
    </row>
    <row r="254" spans="1:5" x14ac:dyDescent="0.2">
      <c r="A254">
        <v>287</v>
      </c>
      <c r="B254" s="3">
        <f>IF(abs!G254="",9999,abs!G254)</f>
        <v>9999</v>
      </c>
      <c r="C254" s="3">
        <f>IF(abs!P254="",9999,abs!P254)</f>
        <v>9999</v>
      </c>
      <c r="D254" s="7" t="str">
        <f t="shared" si="8"/>
        <v/>
      </c>
      <c r="E254" t="str">
        <f t="shared" si="9"/>
        <v/>
      </c>
    </row>
    <row r="255" spans="1:5" x14ac:dyDescent="0.2">
      <c r="A255">
        <v>289</v>
      </c>
      <c r="B255" s="3">
        <f>IF(abs!G255="",9999,abs!G255)</f>
        <v>9999</v>
      </c>
      <c r="C255" s="3">
        <f>IF(abs!P255="",9999,abs!P255)</f>
        <v>9999</v>
      </c>
      <c r="D255" s="7" t="str">
        <f t="shared" si="8"/>
        <v/>
      </c>
      <c r="E255" t="str">
        <f t="shared" si="9"/>
        <v/>
      </c>
    </row>
    <row r="256" spans="1:5" x14ac:dyDescent="0.2">
      <c r="A256">
        <v>290</v>
      </c>
      <c r="B256" s="3">
        <f>IF(abs!G256="",9999,abs!G256)</f>
        <v>9999</v>
      </c>
      <c r="C256" s="3">
        <f>IF(abs!P256="",9999,abs!P256)</f>
        <v>9999</v>
      </c>
      <c r="D256" s="7" t="str">
        <f t="shared" si="8"/>
        <v/>
      </c>
      <c r="E256" t="str">
        <f t="shared" si="9"/>
        <v/>
      </c>
    </row>
    <row r="257" spans="1:5" x14ac:dyDescent="0.2">
      <c r="A257">
        <v>291</v>
      </c>
      <c r="B257" s="3">
        <f>IF(abs!G257="",9999,abs!G257)</f>
        <v>2</v>
      </c>
      <c r="C257" s="3">
        <f>IF(abs!P257="",9999,abs!P257)</f>
        <v>1</v>
      </c>
      <c r="D257" s="7">
        <f t="shared" si="8"/>
        <v>0.5</v>
      </c>
      <c r="E257" t="str">
        <f t="shared" si="9"/>
        <v/>
      </c>
    </row>
    <row r="258" spans="1:5" x14ac:dyDescent="0.2">
      <c r="A258">
        <v>292</v>
      </c>
      <c r="B258" s="3">
        <f>IF(abs!G258="",9999,abs!G258)</f>
        <v>0</v>
      </c>
      <c r="C258" s="3">
        <f>IF(abs!P258="",9999,abs!P258)</f>
        <v>0</v>
      </c>
      <c r="D258" s="7" t="str">
        <f t="shared" si="8"/>
        <v/>
      </c>
      <c r="E258" t="str">
        <f t="shared" si="9"/>
        <v/>
      </c>
    </row>
    <row r="259" spans="1:5" x14ac:dyDescent="0.2">
      <c r="A259">
        <v>293</v>
      </c>
      <c r="B259" s="3">
        <f>IF(abs!G259="",9999,abs!G259)</f>
        <v>9999</v>
      </c>
      <c r="C259" s="3">
        <f>IF(abs!P259="",9999,abs!P259)</f>
        <v>9999</v>
      </c>
      <c r="D259" s="7" t="str">
        <f t="shared" si="8"/>
        <v/>
      </c>
      <c r="E259" t="str">
        <f t="shared" si="9"/>
        <v/>
      </c>
    </row>
    <row r="260" spans="1:5" x14ac:dyDescent="0.2">
      <c r="A260">
        <v>294</v>
      </c>
      <c r="B260" s="3">
        <f>IF(abs!G260="",9999,abs!G260)</f>
        <v>2</v>
      </c>
      <c r="C260" s="3">
        <f>IF(abs!P260="",9999,abs!P260)</f>
        <v>1</v>
      </c>
      <c r="D260" s="7">
        <f t="shared" ref="D260:D272" si="10">IF(OR(B260=0, OR(B260=9999,C260=9999)),"",C260/B260)</f>
        <v>0.5</v>
      </c>
      <c r="E260" t="str">
        <f t="shared" ref="E260:E272" si="11">IF(AND(C260&lt;9999,B260&lt;C260),TRUE,"")</f>
        <v/>
      </c>
    </row>
    <row r="261" spans="1:5" x14ac:dyDescent="0.2">
      <c r="A261">
        <v>295</v>
      </c>
      <c r="B261" s="3">
        <f>IF(abs!G261="",9999,abs!G261)</f>
        <v>9999</v>
      </c>
      <c r="C261" s="3">
        <f>IF(abs!P261="",9999,abs!P261)</f>
        <v>9999</v>
      </c>
      <c r="D261" s="7" t="str">
        <f t="shared" si="10"/>
        <v/>
      </c>
      <c r="E261" t="str">
        <f t="shared" si="11"/>
        <v/>
      </c>
    </row>
    <row r="262" spans="1:5" x14ac:dyDescent="0.2">
      <c r="A262">
        <v>296</v>
      </c>
      <c r="B262" s="3">
        <f>IF(abs!G262="",9999,abs!G262)</f>
        <v>2</v>
      </c>
      <c r="C262" s="3">
        <f>IF(abs!P262="",9999,abs!P262)</f>
        <v>1</v>
      </c>
      <c r="D262" s="7">
        <f t="shared" si="10"/>
        <v>0.5</v>
      </c>
      <c r="E262" t="str">
        <f t="shared" si="11"/>
        <v/>
      </c>
    </row>
    <row r="263" spans="1:5" x14ac:dyDescent="0.2">
      <c r="A263">
        <v>297</v>
      </c>
      <c r="B263" s="3">
        <f>IF(abs!G263="",9999,abs!G263)</f>
        <v>9999</v>
      </c>
      <c r="C263" s="3">
        <f>IF(abs!P263="",9999,abs!P263)</f>
        <v>9999</v>
      </c>
      <c r="D263" s="7" t="str">
        <f t="shared" si="10"/>
        <v/>
      </c>
      <c r="E263" t="str">
        <f t="shared" si="11"/>
        <v/>
      </c>
    </row>
    <row r="264" spans="1:5" x14ac:dyDescent="0.2">
      <c r="A264">
        <v>298</v>
      </c>
      <c r="B264" s="3">
        <f>IF(abs!G264="",9999,abs!G264)</f>
        <v>9999</v>
      </c>
      <c r="C264" s="3">
        <f>IF(abs!P264="",9999,abs!P264)</f>
        <v>9999</v>
      </c>
      <c r="D264" s="7" t="str">
        <f t="shared" si="10"/>
        <v/>
      </c>
      <c r="E264" t="str">
        <f t="shared" si="11"/>
        <v/>
      </c>
    </row>
    <row r="265" spans="1:5" x14ac:dyDescent="0.2">
      <c r="A265">
        <v>299</v>
      </c>
      <c r="B265" s="3">
        <f>IF(abs!G265="",9999,abs!G265)</f>
        <v>0</v>
      </c>
      <c r="C265" s="3">
        <f>IF(abs!P265="",9999,abs!P265)</f>
        <v>0</v>
      </c>
      <c r="D265" s="7" t="str">
        <f t="shared" si="10"/>
        <v/>
      </c>
      <c r="E265" t="str">
        <f t="shared" si="11"/>
        <v/>
      </c>
    </row>
    <row r="266" spans="1:5" x14ac:dyDescent="0.2">
      <c r="A266">
        <v>300</v>
      </c>
      <c r="B266" s="3">
        <f>IF(abs!G266="",9999,abs!G266)</f>
        <v>6</v>
      </c>
      <c r="C266" s="3">
        <f>IF(abs!P266="",9999,abs!P266)</f>
        <v>1</v>
      </c>
      <c r="D266" s="7">
        <f t="shared" si="10"/>
        <v>0.16666666666666666</v>
      </c>
      <c r="E266" t="str">
        <f t="shared" si="11"/>
        <v/>
      </c>
    </row>
    <row r="267" spans="1:5" x14ac:dyDescent="0.2">
      <c r="A267">
        <v>301</v>
      </c>
      <c r="B267" s="3">
        <f>IF(abs!G267="",9999,abs!G267)</f>
        <v>0</v>
      </c>
      <c r="C267" s="3">
        <f>IF(abs!P267="",9999,abs!P267)</f>
        <v>0</v>
      </c>
      <c r="D267" s="7" t="str">
        <f t="shared" si="10"/>
        <v/>
      </c>
      <c r="E267" t="str">
        <f t="shared" si="11"/>
        <v/>
      </c>
    </row>
    <row r="268" spans="1:5" x14ac:dyDescent="0.2">
      <c r="A268">
        <v>302</v>
      </c>
      <c r="B268" s="3">
        <f>IF(abs!G268="",9999,abs!G268)</f>
        <v>0</v>
      </c>
      <c r="C268" s="3">
        <f>IF(abs!P268="",9999,abs!P268)</f>
        <v>0</v>
      </c>
      <c r="D268" s="7" t="str">
        <f t="shared" si="10"/>
        <v/>
      </c>
      <c r="E268" t="str">
        <f t="shared" si="11"/>
        <v/>
      </c>
    </row>
    <row r="269" spans="1:5" x14ac:dyDescent="0.2">
      <c r="A269">
        <v>303</v>
      </c>
      <c r="B269" s="3">
        <f>IF(abs!G269="",9999,abs!G269)</f>
        <v>9999</v>
      </c>
      <c r="C269" s="3">
        <f>IF(abs!P269="",9999,abs!P269)</f>
        <v>9999</v>
      </c>
      <c r="D269" s="7" t="str">
        <f t="shared" si="10"/>
        <v/>
      </c>
      <c r="E269" t="str">
        <f t="shared" si="11"/>
        <v/>
      </c>
    </row>
    <row r="270" spans="1:5" x14ac:dyDescent="0.2">
      <c r="A270">
        <v>304</v>
      </c>
      <c r="B270" s="3">
        <f>IF(abs!G270="",9999,abs!G270)</f>
        <v>4</v>
      </c>
      <c r="C270" s="3">
        <f>IF(abs!P270="",9999,abs!P270)</f>
        <v>9999</v>
      </c>
      <c r="D270" s="7" t="str">
        <f t="shared" si="10"/>
        <v/>
      </c>
      <c r="E270" t="str">
        <f t="shared" si="11"/>
        <v/>
      </c>
    </row>
    <row r="271" spans="1:5" x14ac:dyDescent="0.2">
      <c r="A271">
        <v>305</v>
      </c>
      <c r="B271" s="3">
        <f>IF(abs!G271="",9999,abs!G271)</f>
        <v>9999</v>
      </c>
      <c r="C271" s="3">
        <f>IF(abs!P271="",9999,abs!P271)</f>
        <v>0</v>
      </c>
      <c r="D271" s="7" t="str">
        <f t="shared" si="10"/>
        <v/>
      </c>
      <c r="E271" t="str">
        <f t="shared" si="11"/>
        <v/>
      </c>
    </row>
    <row r="272" spans="1:5" x14ac:dyDescent="0.2">
      <c r="D272" s="7" t="str">
        <f t="shared" si="10"/>
        <v/>
      </c>
      <c r="E272" t="str">
        <f t="shared" si="11"/>
        <v/>
      </c>
    </row>
  </sheetData>
  <mergeCells count="1">
    <mergeCell ref="B1:D1"/>
  </mergeCells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73AF-6362-EE45-816F-A6F0C85D52BF}">
  <dimension ref="A1:M272"/>
  <sheetViews>
    <sheetView topLeftCell="E9" zoomScale="400" zoomScaleNormal="328" workbookViewId="0">
      <selection activeCell="N12" sqref="N12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5.6640625" bestFit="1" customWidth="1"/>
    <col min="4" max="4" width="5" bestFit="1" customWidth="1"/>
    <col min="7" max="7" width="4.6640625" bestFit="1" customWidth="1"/>
  </cols>
  <sheetData>
    <row r="1" spans="1:13" s="2" customFormat="1" x14ac:dyDescent="0.2">
      <c r="A1" s="21"/>
      <c r="B1" s="28" t="s">
        <v>56</v>
      </c>
      <c r="C1" s="28"/>
      <c r="D1" s="28"/>
    </row>
    <row r="2" spans="1:13" s="2" customFormat="1" x14ac:dyDescent="0.2">
      <c r="A2" s="21" t="s">
        <v>13</v>
      </c>
      <c r="B2" s="21" t="s">
        <v>39</v>
      </c>
      <c r="C2" s="21" t="s">
        <v>38</v>
      </c>
      <c r="D2" s="21" t="s">
        <v>22</v>
      </c>
      <c r="F2" s="21" t="s">
        <v>11</v>
      </c>
      <c r="H2" s="8">
        <v>0</v>
      </c>
      <c r="I2" s="8">
        <v>0</v>
      </c>
    </row>
    <row r="3" spans="1:13" x14ac:dyDescent="0.2">
      <c r="A3" s="12">
        <v>1</v>
      </c>
      <c r="B3" s="3">
        <f>IF(conc!H3="",9999,conc!H3)</f>
        <v>248</v>
      </c>
      <c r="C3" s="3">
        <f>IF(conc!Q3="",9999,conc!Q3)</f>
        <v>248</v>
      </c>
      <c r="D3" s="7">
        <f>IF(OR(B3=9999,C3=9999),"",C3/B3)</f>
        <v>1</v>
      </c>
      <c r="F3" s="8">
        <f>AVERAGEIF(D3:D271, "&lt;&gt;*")</f>
        <v>0.99536358587451557</v>
      </c>
      <c r="H3" s="8">
        <v>1000</v>
      </c>
      <c r="I3" s="8">
        <f>H3*F3</f>
        <v>995.36358587451559</v>
      </c>
      <c r="K3" t="str">
        <f>"y="&amp;TEXT(F3,"0.0000")&amp;"x"</f>
        <v>y=0.9954x</v>
      </c>
    </row>
    <row r="4" spans="1:13" x14ac:dyDescent="0.2">
      <c r="A4">
        <v>2</v>
      </c>
      <c r="B4" s="3">
        <f>IF(conc!H4="",9999,conc!H4)</f>
        <v>251</v>
      </c>
      <c r="C4" s="3">
        <f>IF(conc!Q4="",9999,conc!Q4)</f>
        <v>251</v>
      </c>
      <c r="D4" s="7">
        <f>IF(OR(B4=9999,C4=9999),"",C4/B4)</f>
        <v>1</v>
      </c>
      <c r="F4" s="21" t="s">
        <v>19</v>
      </c>
      <c r="H4" s="8">
        <v>0</v>
      </c>
      <c r="I4" s="8">
        <v>0</v>
      </c>
    </row>
    <row r="5" spans="1:13" x14ac:dyDescent="0.2">
      <c r="A5">
        <v>3</v>
      </c>
      <c r="B5" s="3">
        <f>IF(conc!H5="",9999,conc!H5)</f>
        <v>9999</v>
      </c>
      <c r="C5" s="3">
        <f>IF(conc!Q5="",9999,conc!Q5)</f>
        <v>339</v>
      </c>
      <c r="D5" s="7" t="str">
        <f>IF(OR(B5=9999,C5=9999),"",C5/B5)</f>
        <v/>
      </c>
      <c r="F5" s="8">
        <f>MIN(D3:D271)</f>
        <v>0.86865671641791042</v>
      </c>
      <c r="H5" s="8">
        <v>1000</v>
      </c>
      <c r="I5" s="8">
        <f>H5*F5</f>
        <v>868.65671641791039</v>
      </c>
      <c r="K5" t="str">
        <f>"y="&amp;TEXT(F5,"0.0000")&amp;"x"</f>
        <v>y=0.8687x</v>
      </c>
    </row>
    <row r="6" spans="1:13" x14ac:dyDescent="0.2">
      <c r="A6">
        <v>4</v>
      </c>
      <c r="B6" s="3">
        <f>IF(conc!H6="",9999,conc!H6)</f>
        <v>283</v>
      </c>
      <c r="C6" s="3">
        <f>IF(conc!Q6="",9999,conc!Q6)</f>
        <v>283</v>
      </c>
      <c r="D6" s="7">
        <f>IF(OR(B6=9999,C6=9999),"",C6/B6)</f>
        <v>1</v>
      </c>
      <c r="F6" s="21" t="s">
        <v>20</v>
      </c>
      <c r="H6" s="8">
        <v>0</v>
      </c>
      <c r="I6" s="8">
        <v>0</v>
      </c>
      <c r="M6" s="3"/>
    </row>
    <row r="7" spans="1:13" x14ac:dyDescent="0.2">
      <c r="A7">
        <v>5</v>
      </c>
      <c r="B7" s="3">
        <f>IF(conc!H7="",9999,conc!H7)</f>
        <v>253</v>
      </c>
      <c r="C7" s="3">
        <f>IF(conc!Q7="",9999,conc!Q7)</f>
        <v>253</v>
      </c>
      <c r="D7" s="7">
        <f>IF(OR(B7=9999,C7=9999),"",C7/B7)</f>
        <v>1</v>
      </c>
      <c r="F7" s="8">
        <f>MAX(D3:D271)</f>
        <v>1</v>
      </c>
      <c r="H7" s="8">
        <v>1000</v>
      </c>
      <c r="I7" s="8">
        <f>H7*F7</f>
        <v>1000</v>
      </c>
      <c r="K7" t="str">
        <f>"y="&amp;TEXT(F7,"0.0000")&amp;"x"</f>
        <v>y=1.0000x</v>
      </c>
    </row>
    <row r="8" spans="1:13" x14ac:dyDescent="0.2">
      <c r="A8">
        <v>6</v>
      </c>
      <c r="B8" s="3">
        <f>IF(conc!H8="",9999,conc!H8)</f>
        <v>263</v>
      </c>
      <c r="C8" s="3">
        <f>IF(conc!Q8="",9999,conc!Q8)</f>
        <v>263</v>
      </c>
      <c r="D8" s="7">
        <f>IF(OR(B8=9999,C8=9999),"",C8/B8)</f>
        <v>1</v>
      </c>
    </row>
    <row r="9" spans="1:13" x14ac:dyDescent="0.2">
      <c r="A9">
        <v>8</v>
      </c>
      <c r="B9" s="3">
        <f>IF(conc!H9="",9999,conc!H9)</f>
        <v>243</v>
      </c>
      <c r="C9" s="3">
        <f>IF(conc!Q9="",9999,conc!Q9)</f>
        <v>243</v>
      </c>
      <c r="D9" s="7">
        <f>IF(OR(B9=9999,C9=9999),"",C9/B9)</f>
        <v>1</v>
      </c>
    </row>
    <row r="10" spans="1:13" x14ac:dyDescent="0.2">
      <c r="A10">
        <v>10</v>
      </c>
      <c r="B10" s="3">
        <f>IF(conc!H10="",9999,conc!H10)</f>
        <v>243</v>
      </c>
      <c r="C10" s="3">
        <f>IF(conc!Q10="",9999,conc!Q10)</f>
        <v>243</v>
      </c>
      <c r="D10" s="7">
        <f>IF(OR(B10=9999,C10=9999),"",C10/B10)</f>
        <v>1</v>
      </c>
    </row>
    <row r="11" spans="1:13" x14ac:dyDescent="0.2">
      <c r="A11">
        <v>11</v>
      </c>
      <c r="B11" s="3">
        <f>IF(conc!H11="",9999,conc!H11)</f>
        <v>313</v>
      </c>
      <c r="C11" s="3">
        <f>IF(conc!Q11="",9999,conc!Q11)</f>
        <v>313</v>
      </c>
      <c r="D11" s="7">
        <f>IF(OR(B11=9999,C11=9999),"",C11/B11)</f>
        <v>1</v>
      </c>
    </row>
    <row r="12" spans="1:13" x14ac:dyDescent="0.2">
      <c r="A12">
        <v>12</v>
      </c>
      <c r="B12" s="3">
        <f>IF(conc!H12="",9999,conc!H12)</f>
        <v>9999</v>
      </c>
      <c r="C12" s="3">
        <f>IF(conc!Q12="",9999,conc!Q12)</f>
        <v>521</v>
      </c>
      <c r="D12" s="7" t="str">
        <f>IF(OR(B12=9999,C12=9999),"",C12/B12)</f>
        <v/>
      </c>
    </row>
    <row r="13" spans="1:13" x14ac:dyDescent="0.2">
      <c r="A13">
        <v>13</v>
      </c>
      <c r="B13" s="3">
        <f>IF(conc!H13="",9999,conc!H13)</f>
        <v>339</v>
      </c>
      <c r="C13" s="3">
        <f>IF(conc!Q13="",9999,conc!Q13)</f>
        <v>339</v>
      </c>
      <c r="D13" s="7">
        <f>IF(OR(B13=9999,C13=9999),"",C13/B13)</f>
        <v>1</v>
      </c>
    </row>
    <row r="14" spans="1:13" x14ac:dyDescent="0.2">
      <c r="A14">
        <v>14</v>
      </c>
      <c r="B14" s="3">
        <f>IF(conc!H14="",9999,conc!H14)</f>
        <v>265</v>
      </c>
      <c r="C14" s="3">
        <f>IF(conc!Q14="",9999,conc!Q14)</f>
        <v>265</v>
      </c>
      <c r="D14" s="7">
        <f>IF(OR(B14=9999,C14=9999),"",C14/B14)</f>
        <v>1</v>
      </c>
    </row>
    <row r="15" spans="1:13" x14ac:dyDescent="0.2">
      <c r="A15">
        <v>16</v>
      </c>
      <c r="B15" s="3">
        <f>IF(conc!H15="",9999,conc!H15)</f>
        <v>9999</v>
      </c>
      <c r="C15" s="3">
        <f>IF(conc!Q15="",9999,conc!Q15)</f>
        <v>393</v>
      </c>
      <c r="D15" s="7" t="str">
        <f>IF(OR(B15=9999,C15=9999),"",C15/B15)</f>
        <v/>
      </c>
    </row>
    <row r="16" spans="1:13" x14ac:dyDescent="0.2">
      <c r="A16">
        <v>17</v>
      </c>
      <c r="B16" s="3">
        <f>IF(conc!H16="",9999,conc!H16)</f>
        <v>9999</v>
      </c>
      <c r="C16" s="3">
        <f>IF(conc!Q16="",9999,conc!Q16)</f>
        <v>356</v>
      </c>
      <c r="D16" s="7" t="str">
        <f>IF(OR(B16=9999,C16=9999),"",C16/B16)</f>
        <v/>
      </c>
    </row>
    <row r="17" spans="1:4" x14ac:dyDescent="0.2">
      <c r="A17">
        <v>19</v>
      </c>
      <c r="B17" s="3">
        <f>IF(conc!H17="",9999,conc!H17)</f>
        <v>9999</v>
      </c>
      <c r="C17" s="3">
        <f>IF(conc!Q17="",9999,conc!Q17)</f>
        <v>261</v>
      </c>
      <c r="D17" s="7" t="str">
        <f>IF(OR(B17=9999,C17=9999),"",C17/B17)</f>
        <v/>
      </c>
    </row>
    <row r="18" spans="1:4" x14ac:dyDescent="0.2">
      <c r="A18">
        <v>20</v>
      </c>
      <c r="B18" s="3">
        <f>IF(conc!H18="",9999,conc!H18)</f>
        <v>267</v>
      </c>
      <c r="C18" s="3">
        <f>IF(conc!Q18="",9999,conc!Q18)</f>
        <v>246</v>
      </c>
      <c r="D18" s="7">
        <f>IF(OR(B18=9999,C18=9999),"",C18/B18)</f>
        <v>0.9213483146067416</v>
      </c>
    </row>
    <row r="19" spans="1:4" x14ac:dyDescent="0.2">
      <c r="A19">
        <v>21</v>
      </c>
      <c r="B19" s="3">
        <f>IF(conc!H19="",9999,conc!H19)</f>
        <v>277</v>
      </c>
      <c r="C19" s="3">
        <f>IF(conc!Q19="",9999,conc!Q19)</f>
        <v>277</v>
      </c>
      <c r="D19" s="7">
        <f>IF(OR(B19=9999,C19=9999),"",C19/B19)</f>
        <v>1</v>
      </c>
    </row>
    <row r="20" spans="1:4" x14ac:dyDescent="0.2">
      <c r="A20">
        <v>22</v>
      </c>
      <c r="B20" s="3">
        <f>IF(conc!H20="",9999,conc!H20)</f>
        <v>456</v>
      </c>
      <c r="C20" s="3">
        <f>IF(conc!Q20="",9999,conc!Q20)</f>
        <v>456</v>
      </c>
      <c r="D20" s="7">
        <f>IF(OR(B20=9999,C20=9999),"",C20/B20)</f>
        <v>1</v>
      </c>
    </row>
    <row r="21" spans="1:4" x14ac:dyDescent="0.2">
      <c r="A21">
        <v>23</v>
      </c>
      <c r="B21" s="3">
        <f>IF(conc!H21="",9999,conc!H21)</f>
        <v>321</v>
      </c>
      <c r="C21" s="3">
        <f>IF(conc!Q21="",9999,conc!Q21)</f>
        <v>321</v>
      </c>
      <c r="D21" s="7">
        <f>IF(OR(B21=9999,C21=9999),"",C21/B21)</f>
        <v>1</v>
      </c>
    </row>
    <row r="22" spans="1:4" x14ac:dyDescent="0.2">
      <c r="A22">
        <v>24</v>
      </c>
      <c r="B22" s="3">
        <f>IF(conc!H22="",9999,conc!H22)</f>
        <v>275</v>
      </c>
      <c r="C22" s="3">
        <f>IF(conc!Q22="",9999,conc!Q22)</f>
        <v>275</v>
      </c>
      <c r="D22" s="7">
        <f>IF(OR(B22=9999,C22=9999),"",C22/B22)</f>
        <v>1</v>
      </c>
    </row>
    <row r="23" spans="1:4" x14ac:dyDescent="0.2">
      <c r="A23">
        <v>25</v>
      </c>
      <c r="B23" s="3">
        <f>IF(conc!H23="",9999,conc!H23)</f>
        <v>9999</v>
      </c>
      <c r="C23" s="3">
        <f>IF(conc!Q23="",9999,conc!Q23)</f>
        <v>587</v>
      </c>
      <c r="D23" s="7" t="str">
        <f>IF(OR(B23=9999,C23=9999),"",C23/B23)</f>
        <v/>
      </c>
    </row>
    <row r="24" spans="1:4" x14ac:dyDescent="0.2">
      <c r="A24">
        <v>26</v>
      </c>
      <c r="B24" s="3">
        <f>IF(conc!H24="",9999,conc!H24)</f>
        <v>427</v>
      </c>
      <c r="C24" s="3">
        <f>IF(conc!Q24="",9999,conc!Q24)</f>
        <v>427</v>
      </c>
      <c r="D24" s="7">
        <f>IF(OR(B24=9999,C24=9999),"",C24/B24)</f>
        <v>1</v>
      </c>
    </row>
    <row r="25" spans="1:4" x14ac:dyDescent="0.2">
      <c r="A25">
        <v>27</v>
      </c>
      <c r="B25" s="3">
        <f>IF(conc!H25="",9999,conc!H25)</f>
        <v>316</v>
      </c>
      <c r="C25" s="3">
        <f>IF(conc!Q25="",9999,conc!Q25)</f>
        <v>316</v>
      </c>
      <c r="D25" s="7">
        <f>IF(OR(B25=9999,C25=9999),"",C25/B25)</f>
        <v>1</v>
      </c>
    </row>
    <row r="26" spans="1:4" x14ac:dyDescent="0.2">
      <c r="A26">
        <v>28</v>
      </c>
      <c r="B26" s="3">
        <f>IF(conc!H26="",9999,conc!H26)</f>
        <v>345</v>
      </c>
      <c r="C26" s="3">
        <f>IF(conc!Q26="",9999,conc!Q26)</f>
        <v>345</v>
      </c>
      <c r="D26" s="7">
        <f>IF(OR(B26=9999,C26=9999),"",C26/B26)</f>
        <v>1</v>
      </c>
    </row>
    <row r="27" spans="1:4" x14ac:dyDescent="0.2">
      <c r="A27">
        <v>29</v>
      </c>
      <c r="B27" s="3">
        <f>IF(conc!H27="",9999,conc!H27)</f>
        <v>286</v>
      </c>
      <c r="C27" s="3">
        <f>IF(conc!Q27="",9999,conc!Q27)</f>
        <v>286</v>
      </c>
      <c r="D27" s="7">
        <f>IF(OR(B27=9999,C27=9999),"",C27/B27)</f>
        <v>1</v>
      </c>
    </row>
    <row r="28" spans="1:4" x14ac:dyDescent="0.2">
      <c r="A28">
        <v>30</v>
      </c>
      <c r="B28" s="3">
        <f>IF(conc!H28="",9999,conc!H28)</f>
        <v>363</v>
      </c>
      <c r="C28" s="3">
        <f>IF(conc!Q28="",9999,conc!Q28)</f>
        <v>363</v>
      </c>
      <c r="D28" s="7">
        <f>IF(OR(B28=9999,C28=9999),"",C28/B28)</f>
        <v>1</v>
      </c>
    </row>
    <row r="29" spans="1:4" x14ac:dyDescent="0.2">
      <c r="A29">
        <v>31</v>
      </c>
      <c r="B29" s="3">
        <f>IF(conc!H29="",9999,conc!H29)</f>
        <v>290</v>
      </c>
      <c r="C29" s="3">
        <f>IF(conc!Q29="",9999,conc!Q29)</f>
        <v>290</v>
      </c>
      <c r="D29" s="7">
        <f>IF(OR(B29=9999,C29=9999),"",C29/B29)</f>
        <v>1</v>
      </c>
    </row>
    <row r="30" spans="1:4" x14ac:dyDescent="0.2">
      <c r="A30">
        <v>32</v>
      </c>
      <c r="B30" s="3">
        <f>IF(conc!H30="",9999,conc!H30)</f>
        <v>409</v>
      </c>
      <c r="C30" s="3">
        <f>IF(conc!Q30="",9999,conc!Q30)</f>
        <v>409</v>
      </c>
      <c r="D30" s="7">
        <f>IF(OR(B30=9999,C30=9999),"",C30/B30)</f>
        <v>1</v>
      </c>
    </row>
    <row r="31" spans="1:4" x14ac:dyDescent="0.2">
      <c r="A31">
        <v>33</v>
      </c>
      <c r="B31" s="3">
        <f>IF(conc!H31="",9999,conc!H31)</f>
        <v>312</v>
      </c>
      <c r="C31" s="3">
        <f>IF(conc!Q31="",9999,conc!Q31)</f>
        <v>312</v>
      </c>
      <c r="D31" s="7">
        <f>IF(OR(B31=9999,C31=9999),"",C31/B31)</f>
        <v>1</v>
      </c>
    </row>
    <row r="32" spans="1:4" x14ac:dyDescent="0.2">
      <c r="A32">
        <v>36</v>
      </c>
      <c r="B32" s="3">
        <f>IF(conc!H32="",9999,conc!H32)</f>
        <v>9999</v>
      </c>
      <c r="C32" s="3">
        <f>IF(conc!Q32="",9999,conc!Q32)</f>
        <v>389</v>
      </c>
      <c r="D32" s="7" t="str">
        <f>IF(OR(B32=9999,C32=9999),"",C32/B32)</f>
        <v/>
      </c>
    </row>
    <row r="33" spans="1:4" x14ac:dyDescent="0.2">
      <c r="A33">
        <v>37</v>
      </c>
      <c r="B33" s="3">
        <f>IF(conc!H33="",9999,conc!H33)</f>
        <v>9999</v>
      </c>
      <c r="C33" s="3">
        <f>IF(conc!Q33="",9999,conc!Q33)</f>
        <v>309</v>
      </c>
      <c r="D33" s="7" t="str">
        <f>IF(OR(B33=9999,C33=9999),"",C33/B33)</f>
        <v/>
      </c>
    </row>
    <row r="34" spans="1:4" x14ac:dyDescent="0.2">
      <c r="A34">
        <v>38</v>
      </c>
      <c r="B34" s="3">
        <f>IF(conc!H34="",9999,conc!H34)</f>
        <v>9999</v>
      </c>
      <c r="C34" s="3">
        <f>IF(conc!Q34="",9999,conc!Q34)</f>
        <v>268</v>
      </c>
      <c r="D34" s="7" t="str">
        <f>IF(OR(B34=9999,C34=9999),"",C34/B34)</f>
        <v/>
      </c>
    </row>
    <row r="35" spans="1:4" x14ac:dyDescent="0.2">
      <c r="A35">
        <v>39</v>
      </c>
      <c r="B35" s="3">
        <f>IF(conc!H35="",9999,conc!H35)</f>
        <v>333</v>
      </c>
      <c r="C35" s="3">
        <f>IF(conc!Q35="",9999,conc!Q35)</f>
        <v>333</v>
      </c>
      <c r="D35" s="7">
        <f>IF(OR(B35=9999,C35=9999),"",C35/B35)</f>
        <v>1</v>
      </c>
    </row>
    <row r="36" spans="1:4" x14ac:dyDescent="0.2">
      <c r="A36">
        <v>40</v>
      </c>
      <c r="B36" s="3">
        <f>IF(conc!H36="",9999,conc!H36)</f>
        <v>426</v>
      </c>
      <c r="C36" s="3">
        <f>IF(conc!Q36="",9999,conc!Q36)</f>
        <v>426</v>
      </c>
      <c r="D36" s="7">
        <f>IF(OR(B36=9999,C36=9999),"",C36/B36)</f>
        <v>1</v>
      </c>
    </row>
    <row r="37" spans="1:4" x14ac:dyDescent="0.2">
      <c r="A37">
        <v>41</v>
      </c>
      <c r="B37" s="3">
        <f>IF(conc!H37="",9999,conc!H37)</f>
        <v>274</v>
      </c>
      <c r="C37" s="3">
        <f>IF(conc!Q37="",9999,conc!Q37)</f>
        <v>274</v>
      </c>
      <c r="D37" s="7">
        <f>IF(OR(B37=9999,C37=9999),"",C37/B37)</f>
        <v>1</v>
      </c>
    </row>
    <row r="38" spans="1:4" x14ac:dyDescent="0.2">
      <c r="A38">
        <v>42</v>
      </c>
      <c r="B38" s="3">
        <f>IF(conc!H38="",9999,conc!H38)</f>
        <v>274</v>
      </c>
      <c r="C38" s="3">
        <f>IF(conc!Q38="",9999,conc!Q38)</f>
        <v>274</v>
      </c>
      <c r="D38" s="7">
        <f>IF(OR(B38=9999,C38=9999),"",C38/B38)</f>
        <v>1</v>
      </c>
    </row>
    <row r="39" spans="1:4" x14ac:dyDescent="0.2">
      <c r="A39">
        <v>43</v>
      </c>
      <c r="B39" s="3">
        <f>IF(conc!H39="",9999,conc!H39)</f>
        <v>290</v>
      </c>
      <c r="C39" s="3">
        <f>IF(conc!Q39="",9999,conc!Q39)</f>
        <v>288</v>
      </c>
      <c r="D39" s="7">
        <f>IF(OR(B39=9999,C39=9999),"",C39/B39)</f>
        <v>0.99310344827586206</v>
      </c>
    </row>
    <row r="40" spans="1:4" x14ac:dyDescent="0.2">
      <c r="A40">
        <v>44</v>
      </c>
      <c r="B40" s="3">
        <f>IF(conc!H40="",9999,conc!H40)</f>
        <v>9999</v>
      </c>
      <c r="C40" s="3">
        <f>IF(conc!Q40="",9999,conc!Q40)</f>
        <v>400</v>
      </c>
      <c r="D40" s="7" t="str">
        <f>IF(OR(B40=9999,C40=9999),"",C40/B40)</f>
        <v/>
      </c>
    </row>
    <row r="41" spans="1:4" x14ac:dyDescent="0.2">
      <c r="A41">
        <v>45</v>
      </c>
      <c r="B41" s="3">
        <f>IF(conc!H41="",9999,conc!H41)</f>
        <v>346</v>
      </c>
      <c r="C41" s="3">
        <f>IF(conc!Q41="",9999,conc!Q41)</f>
        <v>346</v>
      </c>
      <c r="D41" s="7">
        <f>IF(OR(B41=9999,C41=9999),"",C41/B41)</f>
        <v>1</v>
      </c>
    </row>
    <row r="42" spans="1:4" x14ac:dyDescent="0.2">
      <c r="A42">
        <v>46</v>
      </c>
      <c r="B42" s="3">
        <f>IF(conc!H42="",9999,conc!H42)</f>
        <v>390</v>
      </c>
      <c r="C42" s="3">
        <f>IF(conc!Q42="",9999,conc!Q42)</f>
        <v>390</v>
      </c>
      <c r="D42" s="7">
        <f>IF(OR(B42=9999,C42=9999),"",C42/B42)</f>
        <v>1</v>
      </c>
    </row>
    <row r="43" spans="1:4" x14ac:dyDescent="0.2">
      <c r="A43">
        <v>47</v>
      </c>
      <c r="B43" s="3">
        <f>IF(conc!H43="",9999,conc!H43)</f>
        <v>265</v>
      </c>
      <c r="C43" s="3">
        <f>IF(conc!Q43="",9999,conc!Q43)</f>
        <v>265</v>
      </c>
      <c r="D43" s="7">
        <f>IF(OR(B43=9999,C43=9999),"",C43/B43)</f>
        <v>1</v>
      </c>
    </row>
    <row r="44" spans="1:4" x14ac:dyDescent="0.2">
      <c r="A44">
        <v>48</v>
      </c>
      <c r="B44" s="3">
        <f>IF(conc!H44="",9999,conc!H44)</f>
        <v>387</v>
      </c>
      <c r="C44" s="3">
        <f>IF(conc!Q44="",9999,conc!Q44)</f>
        <v>387</v>
      </c>
      <c r="D44" s="7">
        <f>IF(OR(B44=9999,C44=9999),"",C44/B44)</f>
        <v>1</v>
      </c>
    </row>
    <row r="45" spans="1:4" x14ac:dyDescent="0.2">
      <c r="A45">
        <v>49</v>
      </c>
      <c r="B45" s="3">
        <f>IF(conc!H45="",9999,conc!H45)</f>
        <v>390</v>
      </c>
      <c r="C45" s="3">
        <f>IF(conc!Q45="",9999,conc!Q45)</f>
        <v>390</v>
      </c>
      <c r="D45" s="7">
        <f>IF(OR(B45=9999,C45=9999),"",C45/B45)</f>
        <v>1</v>
      </c>
    </row>
    <row r="46" spans="1:4" x14ac:dyDescent="0.2">
      <c r="A46">
        <v>50</v>
      </c>
      <c r="B46" s="3">
        <f>IF(conc!H46="",9999,conc!H46)</f>
        <v>322</v>
      </c>
      <c r="C46" s="3">
        <f>IF(conc!Q46="",9999,conc!Q46)</f>
        <v>322</v>
      </c>
      <c r="D46" s="7">
        <f>IF(OR(B46=9999,C46=9999),"",C46/B46)</f>
        <v>1</v>
      </c>
    </row>
    <row r="47" spans="1:4" x14ac:dyDescent="0.2">
      <c r="A47">
        <v>51</v>
      </c>
      <c r="B47" s="3">
        <f>IF(conc!H47="",9999,conc!H47)</f>
        <v>390</v>
      </c>
      <c r="C47" s="3">
        <f>IF(conc!Q47="",9999,conc!Q47)</f>
        <v>390</v>
      </c>
      <c r="D47" s="7">
        <f>IF(OR(B47=9999,C47=9999),"",C47/B47)</f>
        <v>1</v>
      </c>
    </row>
    <row r="48" spans="1:4" x14ac:dyDescent="0.2">
      <c r="A48">
        <v>52</v>
      </c>
      <c r="B48" s="3">
        <f>IF(conc!H48="",9999,conc!H48)</f>
        <v>304</v>
      </c>
      <c r="C48" s="3">
        <f>IF(conc!Q48="",9999,conc!Q48)</f>
        <v>304</v>
      </c>
      <c r="D48" s="7">
        <f>IF(OR(B48=9999,C48=9999),"",C48/B48)</f>
        <v>1</v>
      </c>
    </row>
    <row r="49" spans="1:4" x14ac:dyDescent="0.2">
      <c r="A49">
        <v>53</v>
      </c>
      <c r="B49" s="3">
        <f>IF(conc!H49="",9999,conc!H49)</f>
        <v>247</v>
      </c>
      <c r="C49" s="3">
        <f>IF(conc!Q49="",9999,conc!Q49)</f>
        <v>247</v>
      </c>
      <c r="D49" s="7">
        <f>IF(OR(B49=9999,C49=9999),"",C49/B49)</f>
        <v>1</v>
      </c>
    </row>
    <row r="50" spans="1:4" x14ac:dyDescent="0.2">
      <c r="A50">
        <v>54</v>
      </c>
      <c r="B50" s="3">
        <f>IF(conc!H50="",9999,conc!H50)</f>
        <v>254</v>
      </c>
      <c r="C50" s="3">
        <f>IF(conc!Q50="",9999,conc!Q50)</f>
        <v>250</v>
      </c>
      <c r="D50" s="7">
        <f>IF(OR(B50=9999,C50=9999),"",C50/B50)</f>
        <v>0.98425196850393704</v>
      </c>
    </row>
    <row r="51" spans="1:4" x14ac:dyDescent="0.2">
      <c r="A51">
        <v>55</v>
      </c>
      <c r="B51" s="3">
        <f>IF(conc!H51="",9999,conc!H51)</f>
        <v>275</v>
      </c>
      <c r="C51" s="3">
        <f>IF(conc!Q51="",9999,conc!Q51)</f>
        <v>273</v>
      </c>
      <c r="D51" s="7">
        <f>IF(OR(B51=9999,C51=9999),"",C51/B51)</f>
        <v>0.99272727272727268</v>
      </c>
    </row>
    <row r="52" spans="1:4" x14ac:dyDescent="0.2">
      <c r="A52">
        <v>56</v>
      </c>
      <c r="B52" s="3">
        <f>IF(conc!H52="",9999,conc!H52)</f>
        <v>327</v>
      </c>
      <c r="C52" s="3">
        <f>IF(conc!Q52="",9999,conc!Q52)</f>
        <v>327</v>
      </c>
      <c r="D52" s="7">
        <f>IF(OR(B52=9999,C52=9999),"",C52/B52)</f>
        <v>1</v>
      </c>
    </row>
    <row r="53" spans="1:4" x14ac:dyDescent="0.2">
      <c r="A53">
        <v>57</v>
      </c>
      <c r="B53" s="3">
        <f>IF(conc!H53="",9999,conc!H53)</f>
        <v>9999</v>
      </c>
      <c r="C53" s="3">
        <f>IF(conc!Q53="",9999,conc!Q53)</f>
        <v>355</v>
      </c>
      <c r="D53" s="7" t="str">
        <f>IF(OR(B53=9999,C53=9999),"",C53/B53)</f>
        <v/>
      </c>
    </row>
    <row r="54" spans="1:4" x14ac:dyDescent="0.2">
      <c r="A54">
        <v>58</v>
      </c>
      <c r="B54" s="3">
        <f>IF(conc!H54="",9999,conc!H54)</f>
        <v>9999</v>
      </c>
      <c r="C54" s="3">
        <f>IF(conc!Q54="",9999,conc!Q54)</f>
        <v>361</v>
      </c>
      <c r="D54" s="7" t="str">
        <f>IF(OR(B54=9999,C54=9999),"",C54/B54)</f>
        <v/>
      </c>
    </row>
    <row r="55" spans="1:4" x14ac:dyDescent="0.2">
      <c r="A55">
        <v>59</v>
      </c>
      <c r="B55" s="3">
        <f>IF(conc!H55="",9999,conc!H55)</f>
        <v>262</v>
      </c>
      <c r="C55" s="3">
        <f>IF(conc!Q55="",9999,conc!Q55)</f>
        <v>262</v>
      </c>
      <c r="D55" s="7">
        <f>IF(OR(B55=9999,C55=9999),"",C55/B55)</f>
        <v>1</v>
      </c>
    </row>
    <row r="56" spans="1:4" x14ac:dyDescent="0.2">
      <c r="A56">
        <v>60</v>
      </c>
      <c r="B56" s="3">
        <f>IF(conc!H56="",9999,conc!H56)</f>
        <v>477</v>
      </c>
      <c r="C56" s="3">
        <f>IF(conc!Q56="",9999,conc!Q56)</f>
        <v>477</v>
      </c>
      <c r="D56" s="7">
        <f>IF(OR(B56=9999,C56=9999),"",C56/B56)</f>
        <v>1</v>
      </c>
    </row>
    <row r="57" spans="1:4" x14ac:dyDescent="0.2">
      <c r="A57">
        <v>61</v>
      </c>
      <c r="B57" s="3">
        <f>IF(conc!H57="",9999,conc!H57)</f>
        <v>330</v>
      </c>
      <c r="C57" s="3">
        <f>IF(conc!Q57="",9999,conc!Q57)</f>
        <v>330</v>
      </c>
      <c r="D57" s="7">
        <f>IF(OR(B57=9999,C57=9999),"",C57/B57)</f>
        <v>1</v>
      </c>
    </row>
    <row r="58" spans="1:4" x14ac:dyDescent="0.2">
      <c r="A58">
        <v>62</v>
      </c>
      <c r="B58" s="3">
        <f>IF(conc!H58="",9999,conc!H58)</f>
        <v>9999</v>
      </c>
      <c r="C58" s="3">
        <f>IF(conc!Q58="",9999,conc!Q58)</f>
        <v>432</v>
      </c>
      <c r="D58" s="7" t="str">
        <f>IF(OR(B58=9999,C58=9999),"",C58/B58)</f>
        <v/>
      </c>
    </row>
    <row r="59" spans="1:4" x14ac:dyDescent="0.2">
      <c r="A59">
        <v>63</v>
      </c>
      <c r="B59" s="3">
        <f>IF(conc!H59="",9999,conc!H59)</f>
        <v>9999</v>
      </c>
      <c r="C59" s="3">
        <f>IF(conc!Q59="",9999,conc!Q59)</f>
        <v>384</v>
      </c>
      <c r="D59" s="7" t="str">
        <f>IF(OR(B59=9999,C59=9999),"",C59/B59)</f>
        <v/>
      </c>
    </row>
    <row r="60" spans="1:4" x14ac:dyDescent="0.2">
      <c r="A60">
        <v>64</v>
      </c>
      <c r="B60" s="3">
        <f>IF(conc!H60="",9999,conc!H60)</f>
        <v>9999</v>
      </c>
      <c r="C60" s="3">
        <f>IF(conc!Q60="",9999,conc!Q60)</f>
        <v>407</v>
      </c>
      <c r="D60" s="7" t="str">
        <f>IF(OR(B60=9999,C60=9999),"",C60/B60)</f>
        <v/>
      </c>
    </row>
    <row r="61" spans="1:4" x14ac:dyDescent="0.2">
      <c r="A61">
        <v>65</v>
      </c>
      <c r="B61" s="3">
        <f>IF(conc!H61="",9999,conc!H61)</f>
        <v>9999</v>
      </c>
      <c r="C61" s="3">
        <f>IF(conc!Q61="",9999,conc!Q61)</f>
        <v>313</v>
      </c>
      <c r="D61" s="7" t="str">
        <f>IF(OR(B61=9999,C61=9999),"",C61/B61)</f>
        <v/>
      </c>
    </row>
    <row r="62" spans="1:4" x14ac:dyDescent="0.2">
      <c r="A62">
        <v>66</v>
      </c>
      <c r="B62" s="3">
        <f>IF(conc!H62="",9999,conc!H62)</f>
        <v>311</v>
      </c>
      <c r="C62" s="3">
        <f>IF(conc!Q62="",9999,conc!Q62)</f>
        <v>311</v>
      </c>
      <c r="D62" s="7">
        <f>IF(OR(B62=9999,C62=9999),"",C62/B62)</f>
        <v>1</v>
      </c>
    </row>
    <row r="63" spans="1:4" x14ac:dyDescent="0.2">
      <c r="A63">
        <v>67</v>
      </c>
      <c r="B63" s="3">
        <f>IF(conc!H63="",9999,conc!H63)</f>
        <v>330</v>
      </c>
      <c r="C63" s="3">
        <f>IF(conc!Q63="",9999,conc!Q63)</f>
        <v>330</v>
      </c>
      <c r="D63" s="7">
        <f>IF(OR(B63=9999,C63=9999),"",C63/B63)</f>
        <v>1</v>
      </c>
    </row>
    <row r="64" spans="1:4" x14ac:dyDescent="0.2">
      <c r="A64">
        <v>68</v>
      </c>
      <c r="B64" s="3">
        <f>IF(conc!H64="",9999,conc!H64)</f>
        <v>303</v>
      </c>
      <c r="C64" s="3">
        <f>IF(conc!Q64="",9999,conc!Q64)</f>
        <v>303</v>
      </c>
      <c r="D64" s="7">
        <f>IF(OR(B64=9999,C64=9999),"",C64/B64)</f>
        <v>1</v>
      </c>
    </row>
    <row r="65" spans="1:4" x14ac:dyDescent="0.2">
      <c r="A65">
        <v>69</v>
      </c>
      <c r="B65" s="3">
        <f>IF(conc!H65="",9999,conc!H65)</f>
        <v>341</v>
      </c>
      <c r="C65" s="3">
        <f>IF(conc!Q65="",9999,conc!Q65)</f>
        <v>9999</v>
      </c>
      <c r="D65" s="7" t="str">
        <f>IF(OR(B65=9999,C65=9999),"",C65/B65)</f>
        <v/>
      </c>
    </row>
    <row r="66" spans="1:4" x14ac:dyDescent="0.2">
      <c r="A66">
        <v>71</v>
      </c>
      <c r="B66" s="3">
        <f>IF(conc!H66="",9999,conc!H66)</f>
        <v>243</v>
      </c>
      <c r="C66" s="3">
        <f>IF(conc!Q66="",9999,conc!Q66)</f>
        <v>243</v>
      </c>
      <c r="D66" s="7">
        <f>IF(OR(B66=9999,C66=9999),"",C66/B66)</f>
        <v>1</v>
      </c>
    </row>
    <row r="67" spans="1:4" x14ac:dyDescent="0.2">
      <c r="A67">
        <v>72</v>
      </c>
      <c r="B67" s="3">
        <f>IF(conc!H67="",9999,conc!H67)</f>
        <v>243</v>
      </c>
      <c r="C67" s="3">
        <f>IF(conc!Q67="",9999,conc!Q67)</f>
        <v>243</v>
      </c>
      <c r="D67" s="7">
        <f>IF(OR(B67=9999,C67=9999),"",C67/B67)</f>
        <v>1</v>
      </c>
    </row>
    <row r="68" spans="1:4" x14ac:dyDescent="0.2">
      <c r="A68">
        <v>73</v>
      </c>
      <c r="B68" s="3">
        <f>IF(conc!H68="",9999,conc!H68)</f>
        <v>270</v>
      </c>
      <c r="C68" s="3">
        <f>IF(conc!Q68="",9999,conc!Q68)</f>
        <v>270</v>
      </c>
      <c r="D68" s="7">
        <f>IF(OR(B68=9999,C68=9999),"",C68/B68)</f>
        <v>1</v>
      </c>
    </row>
    <row r="69" spans="1:4" x14ac:dyDescent="0.2">
      <c r="A69">
        <v>74</v>
      </c>
      <c r="B69" s="3">
        <f>IF(conc!H69="",9999,conc!H69)</f>
        <v>284</v>
      </c>
      <c r="C69" s="3">
        <f>IF(conc!Q69="",9999,conc!Q69)</f>
        <v>284</v>
      </c>
      <c r="D69" s="7">
        <f>IF(OR(B69=9999,C69=9999),"",C69/B69)</f>
        <v>1</v>
      </c>
    </row>
    <row r="70" spans="1:4" x14ac:dyDescent="0.2">
      <c r="A70">
        <v>75</v>
      </c>
      <c r="B70" s="3">
        <f>IF(conc!H70="",9999,conc!H70)</f>
        <v>9999</v>
      </c>
      <c r="C70" s="3">
        <f>IF(conc!Q70="",9999,conc!Q70)</f>
        <v>596</v>
      </c>
      <c r="D70" s="7" t="str">
        <f>IF(OR(B70=9999,C70=9999),"",C70/B70)</f>
        <v/>
      </c>
    </row>
    <row r="71" spans="1:4" x14ac:dyDescent="0.2">
      <c r="A71">
        <v>77</v>
      </c>
      <c r="B71" s="3">
        <f>IF(conc!H71="",9999,conc!H71)</f>
        <v>341</v>
      </c>
      <c r="C71" s="3">
        <f>IF(conc!Q71="",9999,conc!Q71)</f>
        <v>341</v>
      </c>
      <c r="D71" s="7">
        <f>IF(OR(B71=9999,C71=9999),"",C71/B71)</f>
        <v>1</v>
      </c>
    </row>
    <row r="72" spans="1:4" x14ac:dyDescent="0.2">
      <c r="A72">
        <v>79</v>
      </c>
      <c r="B72" s="3">
        <f>IF(conc!H72="",9999,conc!H72)</f>
        <v>372</v>
      </c>
      <c r="C72" s="3">
        <f>IF(conc!Q72="",9999,conc!Q72)</f>
        <v>372</v>
      </c>
      <c r="D72" s="7">
        <f>IF(OR(B72=9999,C72=9999),"",C72/B72)</f>
        <v>1</v>
      </c>
    </row>
    <row r="73" spans="1:4" x14ac:dyDescent="0.2">
      <c r="A73">
        <v>80</v>
      </c>
      <c r="B73" s="3">
        <f>IF(conc!H73="",9999,conc!H73)</f>
        <v>264</v>
      </c>
      <c r="C73" s="3">
        <f>IF(conc!Q73="",9999,conc!Q73)</f>
        <v>264</v>
      </c>
      <c r="D73" s="7">
        <f>IF(OR(B73=9999,C73=9999),"",C73/B73)</f>
        <v>1</v>
      </c>
    </row>
    <row r="74" spans="1:4" x14ac:dyDescent="0.2">
      <c r="A74">
        <v>81</v>
      </c>
      <c r="B74" s="3">
        <f>IF(conc!H74="",9999,conc!H74)</f>
        <v>408</v>
      </c>
      <c r="C74" s="3">
        <f>IF(conc!Q74="",9999,conc!Q74)</f>
        <v>408</v>
      </c>
      <c r="D74" s="7">
        <f>IF(OR(B74=9999,C74=9999),"",C74/B74)</f>
        <v>1</v>
      </c>
    </row>
    <row r="75" spans="1:4" x14ac:dyDescent="0.2">
      <c r="A75">
        <v>82</v>
      </c>
      <c r="B75" s="3">
        <f>IF(conc!H75="",9999,conc!H75)</f>
        <v>248</v>
      </c>
      <c r="C75" s="3">
        <f>IF(conc!Q75="",9999,conc!Q75)</f>
        <v>248</v>
      </c>
      <c r="D75" s="7">
        <f>IF(OR(B75=9999,C75=9999),"",C75/B75)</f>
        <v>1</v>
      </c>
    </row>
    <row r="76" spans="1:4" x14ac:dyDescent="0.2">
      <c r="A76">
        <v>83</v>
      </c>
      <c r="B76" s="3">
        <f>IF(conc!H76="",9999,conc!H76)</f>
        <v>250</v>
      </c>
      <c r="C76" s="3">
        <f>IF(conc!Q76="",9999,conc!Q76)</f>
        <v>248</v>
      </c>
      <c r="D76" s="7">
        <f>IF(OR(B76=9999,C76=9999),"",C76/B76)</f>
        <v>0.99199999999999999</v>
      </c>
    </row>
    <row r="77" spans="1:4" x14ac:dyDescent="0.2">
      <c r="A77">
        <v>85</v>
      </c>
      <c r="B77" s="3">
        <f>IF(conc!H77="",9999,conc!H77)</f>
        <v>379</v>
      </c>
      <c r="C77" s="3">
        <f>IF(conc!Q77="",9999,conc!Q77)</f>
        <v>379</v>
      </c>
      <c r="D77" s="7">
        <f>IF(OR(B77=9999,C77=9999),"",C77/B77)</f>
        <v>1</v>
      </c>
    </row>
    <row r="78" spans="1:4" x14ac:dyDescent="0.2">
      <c r="A78">
        <v>86</v>
      </c>
      <c r="B78" s="3">
        <f>IF(conc!H78="",9999,conc!H78)</f>
        <v>243</v>
      </c>
      <c r="C78" s="3">
        <f>IF(conc!Q78="",9999,conc!Q78)</f>
        <v>243</v>
      </c>
      <c r="D78" s="7">
        <f>IF(OR(B78=9999,C78=9999),"",C78/B78)</f>
        <v>1</v>
      </c>
    </row>
    <row r="79" spans="1:4" x14ac:dyDescent="0.2">
      <c r="A79">
        <v>87</v>
      </c>
      <c r="B79" s="3">
        <f>IF(conc!H79="",9999,conc!H79)</f>
        <v>9999</v>
      </c>
      <c r="C79" s="3">
        <f>IF(conc!Q79="",9999,conc!Q79)</f>
        <v>402</v>
      </c>
      <c r="D79" s="7" t="str">
        <f>IF(OR(B79=9999,C79=9999),"",C79/B79)</f>
        <v/>
      </c>
    </row>
    <row r="80" spans="1:4" x14ac:dyDescent="0.2">
      <c r="A80">
        <v>88</v>
      </c>
      <c r="B80" s="3">
        <f>IF(conc!H80="",9999,conc!H80)</f>
        <v>362</v>
      </c>
      <c r="C80" s="3">
        <f>IF(conc!Q80="",9999,conc!Q80)</f>
        <v>362</v>
      </c>
      <c r="D80" s="7">
        <f>IF(OR(B80=9999,C80=9999),"",C80/B80)</f>
        <v>1</v>
      </c>
    </row>
    <row r="81" spans="1:4" x14ac:dyDescent="0.2">
      <c r="A81">
        <v>89</v>
      </c>
      <c r="B81" s="3">
        <f>IF(conc!H81="",9999,conc!H81)</f>
        <v>320</v>
      </c>
      <c r="C81" s="3">
        <f>IF(conc!Q81="",9999,conc!Q81)</f>
        <v>290</v>
      </c>
      <c r="D81" s="7">
        <f>IF(OR(B81=9999,C81=9999),"",C81/B81)</f>
        <v>0.90625</v>
      </c>
    </row>
    <row r="82" spans="1:4" x14ac:dyDescent="0.2">
      <c r="A82">
        <v>90</v>
      </c>
      <c r="B82" s="3">
        <f>IF(conc!H82="",9999,conc!H82)</f>
        <v>417</v>
      </c>
      <c r="C82" s="3">
        <f>IF(conc!Q82="",9999,conc!Q82)</f>
        <v>417</v>
      </c>
      <c r="D82" s="7">
        <f>IF(OR(B82=9999,C82=9999),"",C82/B82)</f>
        <v>1</v>
      </c>
    </row>
    <row r="83" spans="1:4" x14ac:dyDescent="0.2">
      <c r="A83">
        <v>91</v>
      </c>
      <c r="B83" s="3">
        <f>IF(conc!H83="",9999,conc!H83)</f>
        <v>374</v>
      </c>
      <c r="C83" s="3">
        <f>IF(conc!Q83="",9999,conc!Q83)</f>
        <v>374</v>
      </c>
      <c r="D83" s="7">
        <f>IF(OR(B83=9999,C83=9999),"",C83/B83)</f>
        <v>1</v>
      </c>
    </row>
    <row r="84" spans="1:4" x14ac:dyDescent="0.2">
      <c r="A84">
        <v>92</v>
      </c>
      <c r="B84" s="3">
        <f>IF(conc!H84="",9999,conc!H84)</f>
        <v>393</v>
      </c>
      <c r="C84" s="3">
        <f>IF(conc!Q84="",9999,conc!Q84)</f>
        <v>393</v>
      </c>
      <c r="D84" s="7">
        <f>IF(OR(B84=9999,C84=9999),"",C84/B84)</f>
        <v>1</v>
      </c>
    </row>
    <row r="85" spans="1:4" x14ac:dyDescent="0.2">
      <c r="A85">
        <v>93</v>
      </c>
      <c r="B85" s="3">
        <f>IF(conc!H85="",9999,conc!H85)</f>
        <v>321</v>
      </c>
      <c r="C85" s="3">
        <f>IF(conc!Q85="",9999,conc!Q85)</f>
        <v>321</v>
      </c>
      <c r="D85" s="7">
        <f>IF(OR(B85=9999,C85=9999),"",C85/B85)</f>
        <v>1</v>
      </c>
    </row>
    <row r="86" spans="1:4" x14ac:dyDescent="0.2">
      <c r="A86">
        <v>94</v>
      </c>
      <c r="B86" s="3">
        <f>IF(conc!H86="",9999,conc!H86)</f>
        <v>389</v>
      </c>
      <c r="C86" s="3">
        <f>IF(conc!Q86="",9999,conc!Q86)</f>
        <v>388</v>
      </c>
      <c r="D86" s="7">
        <f>IF(OR(B86=9999,C86=9999),"",C86/B86)</f>
        <v>0.99742930591259638</v>
      </c>
    </row>
    <row r="87" spans="1:4" x14ac:dyDescent="0.2">
      <c r="A87">
        <v>95</v>
      </c>
      <c r="B87" s="3">
        <f>IF(conc!H87="",9999,conc!H87)</f>
        <v>9999</v>
      </c>
      <c r="C87" s="3">
        <f>IF(conc!Q87="",9999,conc!Q87)</f>
        <v>370</v>
      </c>
      <c r="D87" s="7" t="str">
        <f>IF(OR(B87=9999,C87=9999),"",C87/B87)</f>
        <v/>
      </c>
    </row>
    <row r="88" spans="1:4" x14ac:dyDescent="0.2">
      <c r="A88">
        <v>96</v>
      </c>
      <c r="B88" s="3">
        <f>IF(conc!H88="",9999,conc!H88)</f>
        <v>9999</v>
      </c>
      <c r="C88" s="3">
        <f>IF(conc!Q88="",9999,conc!Q88)</f>
        <v>424</v>
      </c>
      <c r="D88" s="7" t="str">
        <f>IF(OR(B88=9999,C88=9999),"",C88/B88)</f>
        <v/>
      </c>
    </row>
    <row r="89" spans="1:4" x14ac:dyDescent="0.2">
      <c r="A89">
        <v>97</v>
      </c>
      <c r="B89" s="3">
        <f>IF(conc!H89="",9999,conc!H89)</f>
        <v>278</v>
      </c>
      <c r="C89" s="3">
        <f>IF(conc!Q89="",9999,conc!Q89)</f>
        <v>278</v>
      </c>
      <c r="D89" s="7">
        <f>IF(OR(B89=9999,C89=9999),"",C89/B89)</f>
        <v>1</v>
      </c>
    </row>
    <row r="90" spans="1:4" x14ac:dyDescent="0.2">
      <c r="A90">
        <v>98</v>
      </c>
      <c r="B90" s="3">
        <f>IF(conc!H90="",9999,conc!H90)</f>
        <v>273</v>
      </c>
      <c r="C90" s="3">
        <f>IF(conc!Q90="",9999,conc!Q90)</f>
        <v>273</v>
      </c>
      <c r="D90" s="7">
        <f>IF(OR(B90=9999,C90=9999),"",C90/B90)</f>
        <v>1</v>
      </c>
    </row>
    <row r="91" spans="1:4" x14ac:dyDescent="0.2">
      <c r="A91">
        <v>99</v>
      </c>
      <c r="B91" s="3">
        <f>IF(conc!H91="",9999,conc!H91)</f>
        <v>277</v>
      </c>
      <c r="C91" s="3">
        <f>IF(conc!Q91="",9999,conc!Q91)</f>
        <v>277</v>
      </c>
      <c r="D91" s="7">
        <f>IF(OR(B91=9999,C91=9999),"",C91/B91)</f>
        <v>1</v>
      </c>
    </row>
    <row r="92" spans="1:4" x14ac:dyDescent="0.2">
      <c r="A92">
        <v>100</v>
      </c>
      <c r="B92" s="3">
        <f>IF(conc!H92="",9999,conc!H92)</f>
        <v>275</v>
      </c>
      <c r="C92" s="3">
        <f>IF(conc!Q92="",9999,conc!Q92)</f>
        <v>275</v>
      </c>
      <c r="D92" s="7">
        <f>IF(OR(B92=9999,C92=9999),"",C92/B92)</f>
        <v>1</v>
      </c>
    </row>
    <row r="93" spans="1:4" x14ac:dyDescent="0.2">
      <c r="A93">
        <v>101</v>
      </c>
      <c r="B93" s="3">
        <f>IF(conc!H93="",9999,conc!H93)</f>
        <v>280</v>
      </c>
      <c r="C93" s="3">
        <f>IF(conc!Q93="",9999,conc!Q93)</f>
        <v>280</v>
      </c>
      <c r="D93" s="7">
        <f>IF(OR(B93=9999,C93=9999),"",C93/B93)</f>
        <v>1</v>
      </c>
    </row>
    <row r="94" spans="1:4" x14ac:dyDescent="0.2">
      <c r="A94">
        <v>102</v>
      </c>
      <c r="B94" s="3">
        <f>IF(conc!H94="",9999,conc!H94)</f>
        <v>276</v>
      </c>
      <c r="C94" s="3">
        <f>IF(conc!Q94="",9999,conc!Q94)</f>
        <v>276</v>
      </c>
      <c r="D94" s="7">
        <f>IF(OR(B94=9999,C94=9999),"",C94/B94)</f>
        <v>1</v>
      </c>
    </row>
    <row r="95" spans="1:4" x14ac:dyDescent="0.2">
      <c r="A95">
        <v>103</v>
      </c>
      <c r="B95" s="3">
        <f>IF(conc!H95="",9999,conc!H95)</f>
        <v>276</v>
      </c>
      <c r="C95" s="3">
        <f>IF(conc!Q95="",9999,conc!Q95)</f>
        <v>276</v>
      </c>
      <c r="D95" s="7">
        <f>IF(OR(B95=9999,C95=9999),"",C95/B95)</f>
        <v>1</v>
      </c>
    </row>
    <row r="96" spans="1:4" x14ac:dyDescent="0.2">
      <c r="A96">
        <v>104</v>
      </c>
      <c r="B96" s="3">
        <f>IF(conc!H96="",9999,conc!H96)</f>
        <v>286</v>
      </c>
      <c r="C96" s="3">
        <f>IF(conc!Q96="",9999,conc!Q96)</f>
        <v>286</v>
      </c>
      <c r="D96" s="7">
        <f>IF(OR(B96=9999,C96=9999),"",C96/B96)</f>
        <v>1</v>
      </c>
    </row>
    <row r="97" spans="1:4" x14ac:dyDescent="0.2">
      <c r="A97">
        <v>105</v>
      </c>
      <c r="B97" s="3">
        <f>IF(conc!H97="",9999,conc!H97)</f>
        <v>319</v>
      </c>
      <c r="C97" s="3">
        <f>IF(conc!Q97="",9999,conc!Q97)</f>
        <v>319</v>
      </c>
      <c r="D97" s="7">
        <f>IF(OR(B97=9999,C97=9999),"",C97/B97)</f>
        <v>1</v>
      </c>
    </row>
    <row r="98" spans="1:4" x14ac:dyDescent="0.2">
      <c r="A98">
        <v>106</v>
      </c>
      <c r="B98" s="3">
        <f>IF(conc!H98="",9999,conc!H98)</f>
        <v>9999</v>
      </c>
      <c r="C98" s="3">
        <f>IF(conc!Q98="",9999,conc!Q98)</f>
        <v>573</v>
      </c>
      <c r="D98" s="7" t="str">
        <f>IF(OR(B98=9999,C98=9999),"",C98/B98)</f>
        <v/>
      </c>
    </row>
    <row r="99" spans="1:4" x14ac:dyDescent="0.2">
      <c r="A99">
        <v>107</v>
      </c>
      <c r="B99" s="3">
        <f>IF(conc!H99="",9999,conc!H99)</f>
        <v>9999</v>
      </c>
      <c r="C99" s="3">
        <f>IF(conc!Q99="",9999,conc!Q99)</f>
        <v>491</v>
      </c>
      <c r="D99" s="7" t="str">
        <f>IF(OR(B99=9999,C99=9999),"",C99/B99)</f>
        <v/>
      </c>
    </row>
    <row r="100" spans="1:4" x14ac:dyDescent="0.2">
      <c r="A100">
        <v>108</v>
      </c>
      <c r="B100" s="3">
        <f>IF(conc!H100="",9999,conc!H100)</f>
        <v>291</v>
      </c>
      <c r="C100" s="3">
        <f>IF(conc!Q100="",9999,conc!Q100)</f>
        <v>291</v>
      </c>
      <c r="D100" s="7">
        <f>IF(OR(B100=9999,C100=9999),"",C100/B100)</f>
        <v>1</v>
      </c>
    </row>
    <row r="101" spans="1:4" x14ac:dyDescent="0.2">
      <c r="A101">
        <v>109</v>
      </c>
      <c r="B101" s="3">
        <f>IF(conc!H101="",9999,conc!H101)</f>
        <v>269</v>
      </c>
      <c r="C101" s="3">
        <f>IF(conc!Q101="",9999,conc!Q101)</f>
        <v>269</v>
      </c>
      <c r="D101" s="7">
        <f>IF(OR(B101=9999,C101=9999),"",C101/B101)</f>
        <v>1</v>
      </c>
    </row>
    <row r="102" spans="1:4" x14ac:dyDescent="0.2">
      <c r="A102">
        <v>110</v>
      </c>
      <c r="B102" s="3">
        <f>IF(conc!H102="",9999,conc!H102)</f>
        <v>276</v>
      </c>
      <c r="C102" s="3">
        <f>IF(conc!Q102="",9999,conc!Q102)</f>
        <v>276</v>
      </c>
      <c r="D102" s="7">
        <f>IF(OR(B102=9999,C102=9999),"",C102/B102)</f>
        <v>1</v>
      </c>
    </row>
    <row r="103" spans="1:4" x14ac:dyDescent="0.2">
      <c r="A103">
        <v>111</v>
      </c>
      <c r="B103" s="3">
        <f>IF(conc!H103="",9999,conc!H103)</f>
        <v>291</v>
      </c>
      <c r="C103" s="3">
        <f>IF(conc!Q103="",9999,conc!Q103)</f>
        <v>291</v>
      </c>
      <c r="D103" s="7">
        <f>IF(OR(B103=9999,C103=9999),"",C103/B103)</f>
        <v>1</v>
      </c>
    </row>
    <row r="104" spans="1:4" x14ac:dyDescent="0.2">
      <c r="A104">
        <v>112</v>
      </c>
      <c r="B104" s="3">
        <f>IF(conc!H104="",9999,conc!H104)</f>
        <v>266</v>
      </c>
      <c r="C104" s="3">
        <f>IF(conc!Q104="",9999,conc!Q104)</f>
        <v>266</v>
      </c>
      <c r="D104" s="7">
        <f>IF(OR(B104=9999,C104=9999),"",C104/B104)</f>
        <v>1</v>
      </c>
    </row>
    <row r="105" spans="1:4" x14ac:dyDescent="0.2">
      <c r="A105">
        <v>113</v>
      </c>
      <c r="B105" s="3">
        <f>IF(conc!H105="",9999,conc!H105)</f>
        <v>277</v>
      </c>
      <c r="C105" s="3">
        <f>IF(conc!Q105="",9999,conc!Q105)</f>
        <v>277</v>
      </c>
      <c r="D105" s="7">
        <f>IF(OR(B105=9999,C105=9999),"",C105/B105)</f>
        <v>1</v>
      </c>
    </row>
    <row r="106" spans="1:4" x14ac:dyDescent="0.2">
      <c r="A106">
        <v>114</v>
      </c>
      <c r="B106" s="3">
        <f>IF(conc!H106="",9999,conc!H106)</f>
        <v>9999</v>
      </c>
      <c r="C106" s="3">
        <f>IF(conc!Q106="",9999,conc!Q106)</f>
        <v>472</v>
      </c>
      <c r="D106" s="7" t="str">
        <f>IF(OR(B106=9999,C106=9999),"",C106/B106)</f>
        <v/>
      </c>
    </row>
    <row r="107" spans="1:4" x14ac:dyDescent="0.2">
      <c r="A107">
        <v>115</v>
      </c>
      <c r="B107" s="3">
        <f>IF(conc!H107="",9999,conc!H107)</f>
        <v>282</v>
      </c>
      <c r="C107" s="3">
        <f>IF(conc!Q107="",9999,conc!Q107)</f>
        <v>280</v>
      </c>
      <c r="D107" s="7">
        <f>IF(OR(B107=9999,C107=9999),"",C107/B107)</f>
        <v>0.99290780141843971</v>
      </c>
    </row>
    <row r="108" spans="1:4" x14ac:dyDescent="0.2">
      <c r="A108">
        <v>116</v>
      </c>
      <c r="B108" s="3">
        <f>IF(conc!H108="",9999,conc!H108)</f>
        <v>374</v>
      </c>
      <c r="C108" s="3">
        <f>IF(conc!Q108="",9999,conc!Q108)</f>
        <v>370</v>
      </c>
      <c r="D108" s="7">
        <f>IF(OR(B108=9999,C108=9999),"",C108/B108)</f>
        <v>0.98930481283422456</v>
      </c>
    </row>
    <row r="109" spans="1:4" x14ac:dyDescent="0.2">
      <c r="A109">
        <v>117</v>
      </c>
      <c r="B109" s="3">
        <f>IF(conc!H109="",9999,conc!H109)</f>
        <v>275</v>
      </c>
      <c r="C109" s="3">
        <f>IF(conc!Q109="",9999,conc!Q109)</f>
        <v>275</v>
      </c>
      <c r="D109" s="7">
        <f>IF(OR(B109=9999,C109=9999),"",C109/B109)</f>
        <v>1</v>
      </c>
    </row>
    <row r="110" spans="1:4" x14ac:dyDescent="0.2">
      <c r="A110">
        <v>118</v>
      </c>
      <c r="B110" s="3">
        <f>IF(conc!H110="",9999,conc!H110)</f>
        <v>273</v>
      </c>
      <c r="C110" s="3">
        <f>IF(conc!Q110="",9999,conc!Q110)</f>
        <v>273</v>
      </c>
      <c r="D110" s="7">
        <f>IF(OR(B110=9999,C110=9999),"",C110/B110)</f>
        <v>1</v>
      </c>
    </row>
    <row r="111" spans="1:4" x14ac:dyDescent="0.2">
      <c r="A111">
        <v>119</v>
      </c>
      <c r="B111" s="3">
        <f>IF(conc!H111="",9999,conc!H111)</f>
        <v>278</v>
      </c>
      <c r="C111" s="3">
        <f>IF(conc!Q111="",9999,conc!Q111)</f>
        <v>278</v>
      </c>
      <c r="D111" s="7">
        <f>IF(OR(B111=9999,C111=9999),"",C111/B111)</f>
        <v>1</v>
      </c>
    </row>
    <row r="112" spans="1:4" x14ac:dyDescent="0.2">
      <c r="A112">
        <v>120</v>
      </c>
      <c r="B112" s="3">
        <f>IF(conc!H112="",9999,conc!H112)</f>
        <v>277</v>
      </c>
      <c r="C112" s="3">
        <f>IF(conc!Q112="",9999,conc!Q112)</f>
        <v>277</v>
      </c>
      <c r="D112" s="7">
        <f>IF(OR(B112=9999,C112=9999),"",C112/B112)</f>
        <v>1</v>
      </c>
    </row>
    <row r="113" spans="1:4" x14ac:dyDescent="0.2">
      <c r="A113">
        <v>121</v>
      </c>
      <c r="B113" s="3">
        <f>IF(conc!H113="",9999,conc!H113)</f>
        <v>274</v>
      </c>
      <c r="C113" s="3">
        <f>IF(conc!Q113="",9999,conc!Q113)</f>
        <v>274</v>
      </c>
      <c r="D113" s="7">
        <f>IF(OR(B113=9999,C113=9999),"",C113/B113)</f>
        <v>1</v>
      </c>
    </row>
    <row r="114" spans="1:4" x14ac:dyDescent="0.2">
      <c r="A114">
        <v>122</v>
      </c>
      <c r="B114" s="3">
        <f>IF(conc!H114="",9999,conc!H114)</f>
        <v>294</v>
      </c>
      <c r="C114" s="3">
        <f>IF(conc!Q114="",9999,conc!Q114)</f>
        <v>294</v>
      </c>
      <c r="D114" s="7">
        <f>IF(OR(B114=9999,C114=9999),"",C114/B114)</f>
        <v>1</v>
      </c>
    </row>
    <row r="115" spans="1:4" x14ac:dyDescent="0.2">
      <c r="A115">
        <v>123</v>
      </c>
      <c r="B115" s="3">
        <f>IF(conc!H115="",9999,conc!H115)</f>
        <v>276</v>
      </c>
      <c r="C115" s="3">
        <f>IF(conc!Q115="",9999,conc!Q115)</f>
        <v>276</v>
      </c>
      <c r="D115" s="7">
        <f>IF(OR(B115=9999,C115=9999),"",C115/B115)</f>
        <v>1</v>
      </c>
    </row>
    <row r="116" spans="1:4" x14ac:dyDescent="0.2">
      <c r="A116">
        <v>124</v>
      </c>
      <c r="B116" s="3">
        <f>IF(conc!H116="",9999,conc!H116)</f>
        <v>277</v>
      </c>
      <c r="C116" s="3">
        <f>IF(conc!Q116="",9999,conc!Q116)</f>
        <v>277</v>
      </c>
      <c r="D116" s="7">
        <f>IF(OR(B116=9999,C116=9999),"",C116/B116)</f>
        <v>1</v>
      </c>
    </row>
    <row r="117" spans="1:4" x14ac:dyDescent="0.2">
      <c r="A117">
        <v>125</v>
      </c>
      <c r="B117" s="3">
        <f>IF(conc!H117="",9999,conc!H117)</f>
        <v>280</v>
      </c>
      <c r="C117" s="3">
        <f>IF(conc!Q117="",9999,conc!Q117)</f>
        <v>280</v>
      </c>
      <c r="D117" s="7">
        <f>IF(OR(B117=9999,C117=9999),"",C117/B117)</f>
        <v>1</v>
      </c>
    </row>
    <row r="118" spans="1:4" x14ac:dyDescent="0.2">
      <c r="A118">
        <v>126</v>
      </c>
      <c r="B118" s="3">
        <f>IF(conc!H118="",9999,conc!H118)</f>
        <v>280</v>
      </c>
      <c r="C118" s="3">
        <f>IF(conc!Q118="",9999,conc!Q118)</f>
        <v>280</v>
      </c>
      <c r="D118" s="7">
        <f>IF(OR(B118=9999,C118=9999),"",C118/B118)</f>
        <v>1</v>
      </c>
    </row>
    <row r="119" spans="1:4" x14ac:dyDescent="0.2">
      <c r="A119">
        <v>127</v>
      </c>
      <c r="B119" s="3">
        <f>IF(conc!H119="",9999,conc!H119)</f>
        <v>279</v>
      </c>
      <c r="C119" s="3">
        <f>IF(conc!Q119="",9999,conc!Q119)</f>
        <v>279</v>
      </c>
      <c r="D119" s="7">
        <f>IF(OR(B119=9999,C119=9999),"",C119/B119)</f>
        <v>1</v>
      </c>
    </row>
    <row r="120" spans="1:4" x14ac:dyDescent="0.2">
      <c r="A120">
        <v>128</v>
      </c>
      <c r="B120" s="3">
        <f>IF(conc!H120="",9999,conc!H120)</f>
        <v>274</v>
      </c>
      <c r="C120" s="3">
        <f>IF(conc!Q120="",9999,conc!Q120)</f>
        <v>274</v>
      </c>
      <c r="D120" s="7">
        <f>IF(OR(B120=9999,C120=9999),"",C120/B120)</f>
        <v>1</v>
      </c>
    </row>
    <row r="121" spans="1:4" x14ac:dyDescent="0.2">
      <c r="A121">
        <v>129</v>
      </c>
      <c r="B121" s="3">
        <f>IF(conc!H121="",9999,conc!H121)</f>
        <v>277</v>
      </c>
      <c r="C121" s="3">
        <f>IF(conc!Q121="",9999,conc!Q121)</f>
        <v>277</v>
      </c>
      <c r="D121" s="7">
        <f>IF(OR(B121=9999,C121=9999),"",C121/B121)</f>
        <v>1</v>
      </c>
    </row>
    <row r="122" spans="1:4" x14ac:dyDescent="0.2">
      <c r="A122">
        <v>130</v>
      </c>
      <c r="B122" s="3">
        <f>IF(conc!H122="",9999,conc!H122)</f>
        <v>277</v>
      </c>
      <c r="C122" s="3">
        <f>IF(conc!Q122="",9999,conc!Q122)</f>
        <v>277</v>
      </c>
      <c r="D122" s="7">
        <f>IF(OR(B122=9999,C122=9999),"",C122/B122)</f>
        <v>1</v>
      </c>
    </row>
    <row r="123" spans="1:4" x14ac:dyDescent="0.2">
      <c r="A123">
        <v>131</v>
      </c>
      <c r="B123" s="3">
        <f>IF(conc!H123="",9999,conc!H123)</f>
        <v>259</v>
      </c>
      <c r="C123" s="3">
        <f>IF(conc!Q123="",9999,conc!Q123)</f>
        <v>259</v>
      </c>
      <c r="D123" s="7">
        <f>IF(OR(B123=9999,C123=9999),"",C123/B123)</f>
        <v>1</v>
      </c>
    </row>
    <row r="124" spans="1:4" x14ac:dyDescent="0.2">
      <c r="A124">
        <v>132</v>
      </c>
      <c r="B124" s="3">
        <f>IF(conc!H124="",9999,conc!H124)</f>
        <v>9999</v>
      </c>
      <c r="C124" s="3">
        <f>IF(conc!Q124="",9999,conc!Q124)</f>
        <v>549</v>
      </c>
      <c r="D124" s="7" t="str">
        <f>IF(OR(B124=9999,C124=9999),"",C124/B124)</f>
        <v/>
      </c>
    </row>
    <row r="125" spans="1:4" x14ac:dyDescent="0.2">
      <c r="A125">
        <v>133</v>
      </c>
      <c r="B125" s="3">
        <f>IF(conc!H125="",9999,conc!H125)</f>
        <v>9999</v>
      </c>
      <c r="C125" s="3">
        <f>IF(conc!Q125="",9999,conc!Q125)</f>
        <v>737</v>
      </c>
      <c r="D125" s="7" t="str">
        <f>IF(OR(B125=9999,C125=9999),"",C125/B125)</f>
        <v/>
      </c>
    </row>
    <row r="126" spans="1:4" x14ac:dyDescent="0.2">
      <c r="A126">
        <v>134</v>
      </c>
      <c r="B126" s="3">
        <f>IF(conc!H126="",9999,conc!H126)</f>
        <v>264</v>
      </c>
      <c r="C126" s="3">
        <f>IF(conc!Q126="",9999,conc!Q126)</f>
        <v>264</v>
      </c>
      <c r="D126" s="7">
        <f>IF(OR(B126=9999,C126=9999),"",C126/B126)</f>
        <v>1</v>
      </c>
    </row>
    <row r="127" spans="1:4" x14ac:dyDescent="0.2">
      <c r="A127">
        <v>135</v>
      </c>
      <c r="B127" s="3">
        <f>IF(conc!H127="",9999,conc!H127)</f>
        <v>9999</v>
      </c>
      <c r="C127" s="3">
        <f>IF(conc!Q127="",9999,conc!Q127)</f>
        <v>407</v>
      </c>
      <c r="D127" s="7" t="str">
        <f>IF(OR(B127=9999,C127=9999),"",C127/B127)</f>
        <v/>
      </c>
    </row>
    <row r="128" spans="1:4" x14ac:dyDescent="0.2">
      <c r="A128">
        <v>136</v>
      </c>
      <c r="B128" s="3">
        <f>IF(conc!H128="",9999,conc!H128)</f>
        <v>359</v>
      </c>
      <c r="C128" s="3">
        <f>IF(conc!Q128="",9999,conc!Q128)</f>
        <v>359</v>
      </c>
      <c r="D128" s="7">
        <f>IF(OR(B128=9999,C128=9999),"",C128/B128)</f>
        <v>1</v>
      </c>
    </row>
    <row r="129" spans="1:4" x14ac:dyDescent="0.2">
      <c r="A129">
        <v>137</v>
      </c>
      <c r="B129" s="3">
        <f>IF(conc!H129="",9999,conc!H129)</f>
        <v>377</v>
      </c>
      <c r="C129" s="3">
        <f>IF(conc!Q129="",9999,conc!Q129)</f>
        <v>377</v>
      </c>
      <c r="D129" s="7">
        <f>IF(OR(B129=9999,C129=9999),"",C129/B129)</f>
        <v>1</v>
      </c>
    </row>
    <row r="130" spans="1:4" x14ac:dyDescent="0.2">
      <c r="A130">
        <v>138</v>
      </c>
      <c r="B130" s="3">
        <f>IF(conc!H130="",9999,conc!H130)</f>
        <v>263</v>
      </c>
      <c r="C130" s="3">
        <f>IF(conc!Q130="",9999,conc!Q130)</f>
        <v>255</v>
      </c>
      <c r="D130" s="7">
        <f>IF(OR(B130=9999,C130=9999),"",C130/B130)</f>
        <v>0.96958174904942962</v>
      </c>
    </row>
    <row r="131" spans="1:4" x14ac:dyDescent="0.2">
      <c r="A131">
        <v>139</v>
      </c>
      <c r="B131" s="3">
        <f>IF(conc!H131="",9999,conc!H131)</f>
        <v>267</v>
      </c>
      <c r="C131" s="3">
        <f>IF(conc!Q131="",9999,conc!Q131)</f>
        <v>246</v>
      </c>
      <c r="D131" s="7">
        <f>IF(OR(B131=9999,C131=9999),"",C131/B131)</f>
        <v>0.9213483146067416</v>
      </c>
    </row>
    <row r="132" spans="1:4" x14ac:dyDescent="0.2">
      <c r="A132">
        <v>140</v>
      </c>
      <c r="B132" s="3">
        <f>IF(conc!H132="",9999,conc!H132)</f>
        <v>248</v>
      </c>
      <c r="C132" s="3">
        <f>IF(conc!Q132="",9999,conc!Q132)</f>
        <v>248</v>
      </c>
      <c r="D132" s="7">
        <f>IF(OR(B132=9999,C132=9999),"",C132/B132)</f>
        <v>1</v>
      </c>
    </row>
    <row r="133" spans="1:4" x14ac:dyDescent="0.2">
      <c r="A133">
        <v>141</v>
      </c>
      <c r="B133" s="3">
        <f>IF(conc!H133="",9999,conc!H133)</f>
        <v>250</v>
      </c>
      <c r="C133" s="3">
        <f>IF(conc!Q133="",9999,conc!Q133)</f>
        <v>248</v>
      </c>
      <c r="D133" s="7">
        <f>IF(OR(B133=9999,C133=9999),"",C133/B133)</f>
        <v>0.99199999999999999</v>
      </c>
    </row>
    <row r="134" spans="1:4" x14ac:dyDescent="0.2">
      <c r="A134">
        <v>142</v>
      </c>
      <c r="B134" s="3">
        <f>IF(conc!H134="",9999,conc!H134)</f>
        <v>9999</v>
      </c>
      <c r="C134" s="3">
        <f>IF(conc!Q134="",9999,conc!Q134)</f>
        <v>396</v>
      </c>
      <c r="D134" s="7" t="str">
        <f>IF(OR(B134=9999,C134=9999),"",C134/B134)</f>
        <v/>
      </c>
    </row>
    <row r="135" spans="1:4" x14ac:dyDescent="0.2">
      <c r="A135">
        <v>143</v>
      </c>
      <c r="B135" s="3">
        <f>IF(conc!H135="",9999,conc!H135)</f>
        <v>377</v>
      </c>
      <c r="C135" s="3">
        <f>IF(conc!Q135="",9999,conc!Q135)</f>
        <v>377</v>
      </c>
      <c r="D135" s="7">
        <f>IF(OR(B135=9999,C135=9999),"",C135/B135)</f>
        <v>1</v>
      </c>
    </row>
    <row r="136" spans="1:4" x14ac:dyDescent="0.2">
      <c r="A136">
        <v>144</v>
      </c>
      <c r="B136" s="3">
        <f>IF(conc!H136="",9999,conc!H136)</f>
        <v>428</v>
      </c>
      <c r="C136" s="3">
        <f>IF(conc!Q136="",9999,conc!Q136)</f>
        <v>428</v>
      </c>
      <c r="D136" s="7">
        <f>IF(OR(B136=9999,C136=9999),"",C136/B136)</f>
        <v>1</v>
      </c>
    </row>
    <row r="137" spans="1:4" x14ac:dyDescent="0.2">
      <c r="A137">
        <v>145</v>
      </c>
      <c r="B137" s="3">
        <f>IF(conc!H137="",9999,conc!H137)</f>
        <v>340</v>
      </c>
      <c r="C137" s="3">
        <f>IF(conc!Q137="",9999,conc!Q137)</f>
        <v>340</v>
      </c>
      <c r="D137" s="7">
        <f>IF(OR(B137=9999,C137=9999),"",C137/B137)</f>
        <v>1</v>
      </c>
    </row>
    <row r="138" spans="1:4" x14ac:dyDescent="0.2">
      <c r="A138">
        <v>146</v>
      </c>
      <c r="B138" s="3">
        <f>IF(conc!H138="",9999,conc!H138)</f>
        <v>396</v>
      </c>
      <c r="C138" s="3">
        <f>IF(conc!Q138="",9999,conc!Q138)</f>
        <v>396</v>
      </c>
      <c r="D138" s="7">
        <f>IF(OR(B138=9999,C138=9999),"",C138/B138)</f>
        <v>1</v>
      </c>
    </row>
    <row r="139" spans="1:4" x14ac:dyDescent="0.2">
      <c r="A139">
        <v>147</v>
      </c>
      <c r="B139" s="3">
        <f>IF(conc!H139="",9999,conc!H139)</f>
        <v>307</v>
      </c>
      <c r="C139" s="3">
        <f>IF(conc!Q139="",9999,conc!Q139)</f>
        <v>307</v>
      </c>
      <c r="D139" s="7">
        <f>IF(OR(B139=9999,C139=9999),"",C139/B139)</f>
        <v>1</v>
      </c>
    </row>
    <row r="140" spans="1:4" x14ac:dyDescent="0.2">
      <c r="A140">
        <v>148</v>
      </c>
      <c r="B140" s="3">
        <f>IF(conc!H140="",9999,conc!H140)</f>
        <v>349</v>
      </c>
      <c r="C140" s="3">
        <f>IF(conc!Q140="",9999,conc!Q140)</f>
        <v>349</v>
      </c>
      <c r="D140" s="7">
        <f>IF(OR(B140=9999,C140=9999),"",C140/B140)</f>
        <v>1</v>
      </c>
    </row>
    <row r="141" spans="1:4" x14ac:dyDescent="0.2">
      <c r="A141">
        <v>149</v>
      </c>
      <c r="B141" s="3">
        <f>IF(conc!H141="",9999,conc!H141)</f>
        <v>506</v>
      </c>
      <c r="C141" s="3">
        <f>IF(conc!Q141="",9999,conc!Q141)</f>
        <v>506</v>
      </c>
      <c r="D141" s="7">
        <f>IF(OR(B141=9999,C141=9999),"",C141/B141)</f>
        <v>1</v>
      </c>
    </row>
    <row r="142" spans="1:4" x14ac:dyDescent="0.2">
      <c r="A142">
        <v>151</v>
      </c>
      <c r="B142" s="3">
        <f>IF(conc!H142="",9999,conc!H142)</f>
        <v>281</v>
      </c>
      <c r="C142" s="3">
        <f>IF(conc!Q142="",9999,conc!Q142)</f>
        <v>281</v>
      </c>
      <c r="D142" s="7">
        <f>IF(OR(B142=9999,C142=9999),"",C142/B142)</f>
        <v>1</v>
      </c>
    </row>
    <row r="143" spans="1:4" x14ac:dyDescent="0.2">
      <c r="A143">
        <v>152</v>
      </c>
      <c r="B143" s="3">
        <f>IF(conc!H143="",9999,conc!H143)</f>
        <v>278</v>
      </c>
      <c r="C143" s="3">
        <f>IF(conc!Q143="",9999,conc!Q143)</f>
        <v>278</v>
      </c>
      <c r="D143" s="7">
        <f>IF(OR(B143=9999,C143=9999),"",C143/B143)</f>
        <v>1</v>
      </c>
    </row>
    <row r="144" spans="1:4" x14ac:dyDescent="0.2">
      <c r="A144">
        <v>153</v>
      </c>
      <c r="B144" s="3">
        <f>IF(conc!H144="",9999,conc!H144)</f>
        <v>324</v>
      </c>
      <c r="C144" s="3">
        <f>IF(conc!Q144="",9999,conc!Q144)</f>
        <v>324</v>
      </c>
      <c r="D144" s="7">
        <f>IF(OR(B144=9999,C144=9999),"",C144/B144)</f>
        <v>1</v>
      </c>
    </row>
    <row r="145" spans="1:4" x14ac:dyDescent="0.2">
      <c r="A145">
        <v>155</v>
      </c>
      <c r="B145" s="3">
        <f>IF(conc!H145="",9999,conc!H145)</f>
        <v>247</v>
      </c>
      <c r="C145" s="3">
        <f>IF(conc!Q145="",9999,conc!Q145)</f>
        <v>247</v>
      </c>
      <c r="D145" s="7">
        <f>IF(OR(B145=9999,C145=9999),"",C145/B145)</f>
        <v>1</v>
      </c>
    </row>
    <row r="146" spans="1:4" x14ac:dyDescent="0.2">
      <c r="A146">
        <v>157</v>
      </c>
      <c r="B146" s="3">
        <f>IF(conc!H146="",9999,conc!H146)</f>
        <v>425</v>
      </c>
      <c r="C146" s="3">
        <f>IF(conc!Q146="",9999,conc!Q146)</f>
        <v>425</v>
      </c>
      <c r="D146" s="7">
        <f>IF(OR(B146=9999,C146=9999),"",C146/B146)</f>
        <v>1</v>
      </c>
    </row>
    <row r="147" spans="1:4" x14ac:dyDescent="0.2">
      <c r="A147">
        <v>160</v>
      </c>
      <c r="B147" s="3">
        <f>IF(conc!H147="",9999,conc!H147)</f>
        <v>282</v>
      </c>
      <c r="C147" s="3">
        <f>IF(conc!Q147="",9999,conc!Q147)</f>
        <v>282</v>
      </c>
      <c r="D147" s="7">
        <f>IF(OR(B147=9999,C147=9999),"",C147/B147)</f>
        <v>1</v>
      </c>
    </row>
    <row r="148" spans="1:4" x14ac:dyDescent="0.2">
      <c r="A148">
        <v>161</v>
      </c>
      <c r="B148" s="3">
        <f>IF(conc!H148="",9999,conc!H148)</f>
        <v>350</v>
      </c>
      <c r="C148" s="3">
        <f>IF(conc!Q148="",9999,conc!Q148)</f>
        <v>9999</v>
      </c>
      <c r="D148" s="7" t="str">
        <f>IF(OR(B148=9999,C148=9999),"",C148/B148)</f>
        <v/>
      </c>
    </row>
    <row r="149" spans="1:4" x14ac:dyDescent="0.2">
      <c r="A149">
        <v>162</v>
      </c>
      <c r="B149" s="3">
        <f>IF(conc!H149="",9999,conc!H149)</f>
        <v>410</v>
      </c>
      <c r="C149" s="3">
        <f>IF(conc!Q149="",9999,conc!Q149)</f>
        <v>410</v>
      </c>
      <c r="D149" s="7">
        <f>IF(OR(B149=9999,C149=9999),"",C149/B149)</f>
        <v>1</v>
      </c>
    </row>
    <row r="150" spans="1:4" x14ac:dyDescent="0.2">
      <c r="A150">
        <v>163</v>
      </c>
      <c r="B150" s="3">
        <f>IF(conc!H150="",9999,conc!H150)</f>
        <v>265</v>
      </c>
      <c r="C150" s="3">
        <f>IF(conc!Q150="",9999,conc!Q150)</f>
        <v>265</v>
      </c>
      <c r="D150" s="7">
        <f>IF(OR(B150=9999,C150=9999),"",C150/B150)</f>
        <v>1</v>
      </c>
    </row>
    <row r="151" spans="1:4" x14ac:dyDescent="0.2">
      <c r="A151">
        <v>164</v>
      </c>
      <c r="B151" s="3">
        <f>IF(conc!H151="",9999,conc!H151)</f>
        <v>9999</v>
      </c>
      <c r="C151" s="3">
        <f>IF(conc!Q151="",9999,conc!Q151)</f>
        <v>384</v>
      </c>
      <c r="D151" s="7" t="str">
        <f>IF(OR(B151=9999,C151=9999),"",C151/B151)</f>
        <v/>
      </c>
    </row>
    <row r="152" spans="1:4" x14ac:dyDescent="0.2">
      <c r="A152">
        <v>165</v>
      </c>
      <c r="B152" s="3">
        <f>IF(conc!H152="",9999,conc!H152)</f>
        <v>346</v>
      </c>
      <c r="C152" s="3">
        <f>IF(conc!Q152="",9999,conc!Q152)</f>
        <v>346</v>
      </c>
      <c r="D152" s="7">
        <f>IF(OR(B152=9999,C152=9999),"",C152/B152)</f>
        <v>1</v>
      </c>
    </row>
    <row r="153" spans="1:4" x14ac:dyDescent="0.2">
      <c r="A153">
        <v>166</v>
      </c>
      <c r="B153" s="3">
        <f>IF(conc!H153="",9999,conc!H153)</f>
        <v>292</v>
      </c>
      <c r="C153" s="3">
        <f>IF(conc!Q153="",9999,conc!Q153)</f>
        <v>292</v>
      </c>
      <c r="D153" s="7">
        <f>IF(OR(B153=9999,C153=9999),"",C153/B153)</f>
        <v>1</v>
      </c>
    </row>
    <row r="154" spans="1:4" x14ac:dyDescent="0.2">
      <c r="A154">
        <v>167</v>
      </c>
      <c r="B154" s="3">
        <f>IF(conc!H154="",9999,conc!H154)</f>
        <v>254</v>
      </c>
      <c r="C154" s="3">
        <f>IF(conc!Q154="",9999,conc!Q154)</f>
        <v>254</v>
      </c>
      <c r="D154" s="7">
        <f>IF(OR(B154=9999,C154=9999),"",C154/B154)</f>
        <v>1</v>
      </c>
    </row>
    <row r="155" spans="1:4" x14ac:dyDescent="0.2">
      <c r="A155">
        <v>168</v>
      </c>
      <c r="B155" s="3">
        <f>IF(conc!H155="",9999,conc!H155)</f>
        <v>251</v>
      </c>
      <c r="C155" s="3">
        <f>IF(conc!Q155="",9999,conc!Q155)</f>
        <v>249</v>
      </c>
      <c r="D155" s="7">
        <f>IF(OR(B155=9999,C155=9999),"",C155/B155)</f>
        <v>0.99203187250996017</v>
      </c>
    </row>
    <row r="156" spans="1:4" x14ac:dyDescent="0.2">
      <c r="A156">
        <v>169</v>
      </c>
      <c r="B156" s="3">
        <f>IF(conc!H156="",9999,conc!H156)</f>
        <v>9999</v>
      </c>
      <c r="C156" s="3">
        <f>IF(conc!Q156="",9999,conc!Q156)</f>
        <v>315</v>
      </c>
      <c r="D156" s="7" t="str">
        <f>IF(OR(B156=9999,C156=9999),"",C156/B156)</f>
        <v/>
      </c>
    </row>
    <row r="157" spans="1:4" x14ac:dyDescent="0.2">
      <c r="A157">
        <v>170</v>
      </c>
      <c r="B157" s="3">
        <f>IF(conc!H157="",9999,conc!H157)</f>
        <v>9999</v>
      </c>
      <c r="C157" s="3">
        <f>IF(conc!Q157="",9999,conc!Q157)</f>
        <v>317</v>
      </c>
      <c r="D157" s="7" t="str">
        <f>IF(OR(B157=9999,C157=9999),"",C157/B157)</f>
        <v/>
      </c>
    </row>
    <row r="158" spans="1:4" x14ac:dyDescent="0.2">
      <c r="A158">
        <v>171</v>
      </c>
      <c r="B158" s="3">
        <f>IF(conc!H158="",9999,conc!H158)</f>
        <v>9999</v>
      </c>
      <c r="C158" s="3">
        <f>IF(conc!Q158="",9999,conc!Q158)</f>
        <v>457</v>
      </c>
      <c r="D158" s="7" t="str">
        <f>IF(OR(B158=9999,C158=9999),"",C158/B158)</f>
        <v/>
      </c>
    </row>
    <row r="159" spans="1:4" x14ac:dyDescent="0.2">
      <c r="A159">
        <v>172</v>
      </c>
      <c r="B159" s="3">
        <f>IF(conc!H159="",9999,conc!H159)</f>
        <v>319</v>
      </c>
      <c r="C159" s="3">
        <f>IF(conc!Q159="",9999,conc!Q159)</f>
        <v>319</v>
      </c>
      <c r="D159" s="7">
        <f>IF(OR(B159=9999,C159=9999),"",C159/B159)</f>
        <v>1</v>
      </c>
    </row>
    <row r="160" spans="1:4" x14ac:dyDescent="0.2">
      <c r="A160">
        <v>173</v>
      </c>
      <c r="B160" s="3">
        <f>IF(conc!H160="",9999,conc!H160)</f>
        <v>9999</v>
      </c>
      <c r="C160" s="3">
        <f>IF(conc!Q160="",9999,conc!Q160)</f>
        <v>446</v>
      </c>
      <c r="D160" s="7" t="str">
        <f>IF(OR(B160=9999,C160=9999),"",C160/B160)</f>
        <v/>
      </c>
    </row>
    <row r="161" spans="1:4" x14ac:dyDescent="0.2">
      <c r="A161">
        <v>174</v>
      </c>
      <c r="B161" s="3">
        <f>IF(conc!H161="",9999,conc!H161)</f>
        <v>254</v>
      </c>
      <c r="C161" s="3">
        <f>IF(conc!Q161="",9999,conc!Q161)</f>
        <v>254</v>
      </c>
      <c r="D161" s="7">
        <f>IF(OR(B161=9999,C161=9999),"",C161/B161)</f>
        <v>1</v>
      </c>
    </row>
    <row r="162" spans="1:4" x14ac:dyDescent="0.2">
      <c r="A162">
        <v>175</v>
      </c>
      <c r="B162" s="3">
        <f>IF(conc!H162="",9999,conc!H162)</f>
        <v>342</v>
      </c>
      <c r="C162" s="3">
        <f>IF(conc!Q162="",9999,conc!Q162)</f>
        <v>342</v>
      </c>
      <c r="D162" s="7">
        <f>IF(OR(B162=9999,C162=9999),"",C162/B162)</f>
        <v>1</v>
      </c>
    </row>
    <row r="163" spans="1:4" x14ac:dyDescent="0.2">
      <c r="A163">
        <v>176</v>
      </c>
      <c r="B163" s="3">
        <f>IF(conc!H163="",9999,conc!H163)</f>
        <v>342</v>
      </c>
      <c r="C163" s="3">
        <f>IF(conc!Q163="",9999,conc!Q163)</f>
        <v>342</v>
      </c>
      <c r="D163" s="7">
        <f>IF(OR(B163=9999,C163=9999),"",C163/B163)</f>
        <v>1</v>
      </c>
    </row>
    <row r="164" spans="1:4" x14ac:dyDescent="0.2">
      <c r="A164">
        <v>177</v>
      </c>
      <c r="B164" s="3">
        <f>IF(conc!H164="",9999,conc!H164)</f>
        <v>342</v>
      </c>
      <c r="C164" s="3">
        <f>IF(conc!Q164="",9999,conc!Q164)</f>
        <v>342</v>
      </c>
      <c r="D164" s="7">
        <f>IF(OR(B164=9999,C164=9999),"",C164/B164)</f>
        <v>1</v>
      </c>
    </row>
    <row r="165" spans="1:4" x14ac:dyDescent="0.2">
      <c r="A165">
        <v>181</v>
      </c>
      <c r="B165" s="3">
        <f>IF(conc!H165="",9999,conc!H165)</f>
        <v>9999</v>
      </c>
      <c r="C165" s="3">
        <f>IF(conc!Q165="",9999,conc!Q165)</f>
        <v>339</v>
      </c>
      <c r="D165" s="7" t="str">
        <f>IF(OR(B165=9999,C165=9999),"",C165/B165)</f>
        <v/>
      </c>
    </row>
    <row r="166" spans="1:4" x14ac:dyDescent="0.2">
      <c r="A166">
        <v>186</v>
      </c>
      <c r="B166" s="3">
        <f>IF(conc!H166="",9999,conc!H166)</f>
        <v>310</v>
      </c>
      <c r="C166" s="3">
        <f>IF(conc!Q166="",9999,conc!Q166)</f>
        <v>310</v>
      </c>
      <c r="D166" s="7">
        <f>IF(OR(B166=9999,C166=9999),"",C166/B166)</f>
        <v>1</v>
      </c>
    </row>
    <row r="167" spans="1:4" x14ac:dyDescent="0.2">
      <c r="A167">
        <v>187</v>
      </c>
      <c r="B167" s="3">
        <f>IF(conc!H167="",9999,conc!H167)</f>
        <v>9999</v>
      </c>
      <c r="C167" s="3">
        <f>IF(conc!Q167="",9999,conc!Q167)</f>
        <v>400</v>
      </c>
      <c r="D167" s="7" t="str">
        <f>IF(OR(B167=9999,C167=9999),"",C167/B167)</f>
        <v/>
      </c>
    </row>
    <row r="168" spans="1:4" x14ac:dyDescent="0.2">
      <c r="A168">
        <v>188</v>
      </c>
      <c r="B168" s="3">
        <f>IF(conc!H168="",9999,conc!H168)</f>
        <v>315</v>
      </c>
      <c r="C168" s="3">
        <f>IF(conc!Q168="",9999,conc!Q168)</f>
        <v>315</v>
      </c>
      <c r="D168" s="7">
        <f>IF(OR(B168=9999,C168=9999),"",C168/B168)</f>
        <v>1</v>
      </c>
    </row>
    <row r="169" spans="1:4" x14ac:dyDescent="0.2">
      <c r="A169">
        <v>189</v>
      </c>
      <c r="B169" s="3">
        <f>IF(conc!H169="",9999,conc!H169)</f>
        <v>9999</v>
      </c>
      <c r="C169" s="3">
        <f>IF(conc!Q169="",9999,conc!Q169)</f>
        <v>443</v>
      </c>
      <c r="D169" s="7" t="str">
        <f>IF(OR(B169=9999,C169=9999),"",C169/B169)</f>
        <v/>
      </c>
    </row>
    <row r="170" spans="1:4" x14ac:dyDescent="0.2">
      <c r="A170">
        <v>192</v>
      </c>
      <c r="B170" s="3">
        <f>IF(conc!H170="",9999,conc!H170)</f>
        <v>280</v>
      </c>
      <c r="C170" s="3">
        <f>IF(conc!Q170="",9999,conc!Q170)</f>
        <v>280</v>
      </c>
      <c r="D170" s="7">
        <f>IF(OR(B170=9999,C170=9999),"",C170/B170)</f>
        <v>1</v>
      </c>
    </row>
    <row r="171" spans="1:4" x14ac:dyDescent="0.2">
      <c r="A171">
        <v>193</v>
      </c>
      <c r="B171" s="3">
        <f>IF(conc!H171="",9999,conc!H171)</f>
        <v>310</v>
      </c>
      <c r="C171" s="3">
        <f>IF(conc!Q171="",9999,conc!Q171)</f>
        <v>310</v>
      </c>
      <c r="D171" s="7">
        <f>IF(OR(B171=9999,C171=9999),"",C171/B171)</f>
        <v>1</v>
      </c>
    </row>
    <row r="172" spans="1:4" x14ac:dyDescent="0.2">
      <c r="A172">
        <v>194</v>
      </c>
      <c r="B172" s="3">
        <f>IF(conc!H172="",9999,conc!H172)</f>
        <v>342</v>
      </c>
      <c r="C172" s="3">
        <f>IF(conc!Q172="",9999,conc!Q172)</f>
        <v>342</v>
      </c>
      <c r="D172" s="7">
        <f>IF(OR(B172=9999,C172=9999),"",C172/B172)</f>
        <v>1</v>
      </c>
    </row>
    <row r="173" spans="1:4" x14ac:dyDescent="0.2">
      <c r="A173">
        <v>195</v>
      </c>
      <c r="B173" s="3">
        <f>IF(conc!H173="",9999,conc!H173)</f>
        <v>296</v>
      </c>
      <c r="C173" s="3">
        <f>IF(conc!Q173="",9999,conc!Q173)</f>
        <v>296</v>
      </c>
      <c r="D173" s="7">
        <f>IF(OR(B173=9999,C173=9999),"",C173/B173)</f>
        <v>1</v>
      </c>
    </row>
    <row r="174" spans="1:4" x14ac:dyDescent="0.2">
      <c r="A174">
        <v>196</v>
      </c>
      <c r="B174" s="3">
        <f>IF(conc!H174="",9999,conc!H174)</f>
        <v>9999</v>
      </c>
      <c r="C174" s="3">
        <f>IF(conc!Q174="",9999,conc!Q174)</f>
        <v>483</v>
      </c>
      <c r="D174" s="7" t="str">
        <f>IF(OR(B174=9999,C174=9999),"",C174/B174)</f>
        <v/>
      </c>
    </row>
    <row r="175" spans="1:4" x14ac:dyDescent="0.2">
      <c r="A175">
        <v>197</v>
      </c>
      <c r="B175" s="3">
        <f>IF(conc!H175="",9999,conc!H175)</f>
        <v>9999</v>
      </c>
      <c r="C175" s="3">
        <f>IF(conc!Q175="",9999,conc!Q175)</f>
        <v>9999</v>
      </c>
      <c r="D175" s="7" t="str">
        <f>IF(OR(B175=9999,C175=9999),"",C175/B175)</f>
        <v/>
      </c>
    </row>
    <row r="176" spans="1:4" x14ac:dyDescent="0.2">
      <c r="A176">
        <v>198</v>
      </c>
      <c r="B176" s="3">
        <f>IF(conc!H176="",9999,conc!H176)</f>
        <v>9999</v>
      </c>
      <c r="C176" s="3">
        <f>IF(conc!Q176="",9999,conc!Q176)</f>
        <v>328</v>
      </c>
      <c r="D176" s="7" t="str">
        <f>IF(OR(B176=9999,C176=9999),"",C176/B176)</f>
        <v/>
      </c>
    </row>
    <row r="177" spans="1:4" x14ac:dyDescent="0.2">
      <c r="A177">
        <v>200</v>
      </c>
      <c r="B177" s="3">
        <f>IF(conc!H177="",9999,conc!H177)</f>
        <v>288</v>
      </c>
      <c r="C177" s="3">
        <f>IF(conc!Q177="",9999,conc!Q177)</f>
        <v>288</v>
      </c>
      <c r="D177" s="7">
        <f>IF(OR(B177=9999,C177=9999),"",C177/B177)</f>
        <v>1</v>
      </c>
    </row>
    <row r="178" spans="1:4" x14ac:dyDescent="0.2">
      <c r="A178">
        <v>201</v>
      </c>
      <c r="B178" s="3">
        <f>IF(conc!H178="",9999,conc!H178)</f>
        <v>288</v>
      </c>
      <c r="C178" s="3">
        <f>IF(conc!Q178="",9999,conc!Q178)</f>
        <v>288</v>
      </c>
      <c r="D178" s="7">
        <f>IF(OR(B178=9999,C178=9999),"",C178/B178)</f>
        <v>1</v>
      </c>
    </row>
    <row r="179" spans="1:4" x14ac:dyDescent="0.2">
      <c r="A179">
        <v>203</v>
      </c>
      <c r="B179" s="3">
        <f>IF(conc!H179="",9999,conc!H179)</f>
        <v>268</v>
      </c>
      <c r="C179" s="3">
        <f>IF(conc!Q179="",9999,conc!Q179)</f>
        <v>268</v>
      </c>
      <c r="D179" s="7">
        <f>IF(OR(B179=9999,C179=9999),"",C179/B179)</f>
        <v>1</v>
      </c>
    </row>
    <row r="180" spans="1:4" x14ac:dyDescent="0.2">
      <c r="A180">
        <v>204</v>
      </c>
      <c r="B180" s="3">
        <f>IF(conc!H180="",9999,conc!H180)</f>
        <v>9999</v>
      </c>
      <c r="C180" s="3">
        <f>IF(conc!Q180="",9999,conc!Q180)</f>
        <v>436</v>
      </c>
      <c r="D180" s="7" t="str">
        <f>IF(OR(B180=9999,C180=9999),"",C180/B180)</f>
        <v/>
      </c>
    </row>
    <row r="181" spans="1:4" x14ac:dyDescent="0.2">
      <c r="A181">
        <v>205</v>
      </c>
      <c r="B181" s="3">
        <f>IF(conc!H181="",9999,conc!H181)</f>
        <v>334</v>
      </c>
      <c r="C181" s="3">
        <f>IF(conc!Q181="",9999,conc!Q181)</f>
        <v>334</v>
      </c>
      <c r="D181" s="7">
        <f>IF(OR(B181=9999,C181=9999),"",C181/B181)</f>
        <v>1</v>
      </c>
    </row>
    <row r="182" spans="1:4" x14ac:dyDescent="0.2">
      <c r="A182">
        <v>207</v>
      </c>
      <c r="B182" s="3">
        <f>IF(conc!H182="",9999,conc!H182)</f>
        <v>246</v>
      </c>
      <c r="C182" s="3">
        <f>IF(conc!Q182="",9999,conc!Q182)</f>
        <v>244</v>
      </c>
      <c r="D182" s="7">
        <f>IF(OR(B182=9999,C182=9999),"",C182/B182)</f>
        <v>0.99186991869918695</v>
      </c>
    </row>
    <row r="183" spans="1:4" x14ac:dyDescent="0.2">
      <c r="A183">
        <v>208</v>
      </c>
      <c r="B183" s="3">
        <f>IF(conc!H183="",9999,conc!H183)</f>
        <v>9999</v>
      </c>
      <c r="C183" s="3">
        <f>IF(conc!Q183="",9999,conc!Q183)</f>
        <v>292</v>
      </c>
      <c r="D183" s="7" t="str">
        <f>IF(OR(B183=9999,C183=9999),"",C183/B183)</f>
        <v/>
      </c>
    </row>
    <row r="184" spans="1:4" x14ac:dyDescent="0.2">
      <c r="A184">
        <v>209</v>
      </c>
      <c r="B184" s="3">
        <f>IF(conc!H184="",9999,conc!H184)</f>
        <v>9999</v>
      </c>
      <c r="C184" s="3">
        <f>IF(conc!Q184="",9999,conc!Q184)</f>
        <v>355</v>
      </c>
      <c r="D184" s="7" t="str">
        <f>IF(OR(B184=9999,C184=9999),"",C184/B184)</f>
        <v/>
      </c>
    </row>
    <row r="185" spans="1:4" x14ac:dyDescent="0.2">
      <c r="A185">
        <v>210</v>
      </c>
      <c r="B185" s="3">
        <f>IF(conc!H185="",9999,conc!H185)</f>
        <v>9999</v>
      </c>
      <c r="C185" s="3">
        <f>IF(conc!Q185="",9999,conc!Q185)</f>
        <v>305</v>
      </c>
      <c r="D185" s="7" t="str">
        <f>IF(OR(B185=9999,C185=9999),"",C185/B185)</f>
        <v/>
      </c>
    </row>
    <row r="186" spans="1:4" x14ac:dyDescent="0.2">
      <c r="A186">
        <v>211</v>
      </c>
      <c r="B186" s="3">
        <f>IF(conc!H186="",9999,conc!H186)</f>
        <v>437</v>
      </c>
      <c r="C186" s="3">
        <f>IF(conc!Q186="",9999,conc!Q186)</f>
        <v>437</v>
      </c>
      <c r="D186" s="7">
        <f>IF(OR(B186=9999,C186=9999),"",C186/B186)</f>
        <v>1</v>
      </c>
    </row>
    <row r="187" spans="1:4" x14ac:dyDescent="0.2">
      <c r="A187">
        <v>212</v>
      </c>
      <c r="B187" s="3">
        <f>IF(conc!H187="",9999,conc!H187)</f>
        <v>9999</v>
      </c>
      <c r="C187" s="3">
        <f>IF(conc!Q187="",9999,conc!Q187)</f>
        <v>329</v>
      </c>
      <c r="D187" s="7" t="str">
        <f>IF(OR(B187=9999,C187=9999),"",C187/B187)</f>
        <v/>
      </c>
    </row>
    <row r="188" spans="1:4" x14ac:dyDescent="0.2">
      <c r="A188">
        <v>213</v>
      </c>
      <c r="B188" s="3">
        <f>IF(conc!H188="",9999,conc!H188)</f>
        <v>360</v>
      </c>
      <c r="C188" s="3">
        <f>IF(conc!Q188="",9999,conc!Q188)</f>
        <v>360</v>
      </c>
      <c r="D188" s="7">
        <f>IF(OR(B188=9999,C188=9999),"",C188/B188)</f>
        <v>1</v>
      </c>
    </row>
    <row r="189" spans="1:4" x14ac:dyDescent="0.2">
      <c r="A189">
        <v>214</v>
      </c>
      <c r="B189" s="3">
        <f>IF(conc!H189="",9999,conc!H189)</f>
        <v>314</v>
      </c>
      <c r="C189" s="3">
        <f>IF(conc!Q189="",9999,conc!Q189)</f>
        <v>310</v>
      </c>
      <c r="D189" s="7">
        <f>IF(OR(B189=9999,C189=9999),"",C189/B189)</f>
        <v>0.98726114649681529</v>
      </c>
    </row>
    <row r="190" spans="1:4" x14ac:dyDescent="0.2">
      <c r="A190">
        <v>215</v>
      </c>
      <c r="B190" s="3">
        <f>IF(conc!H190="",9999,conc!H190)</f>
        <v>9999</v>
      </c>
      <c r="C190" s="3">
        <f>IF(conc!Q190="",9999,conc!Q190)</f>
        <v>9999</v>
      </c>
      <c r="D190" s="7" t="str">
        <f>IF(OR(B190=9999,C190=9999),"",C190/B190)</f>
        <v/>
      </c>
    </row>
    <row r="191" spans="1:4" x14ac:dyDescent="0.2">
      <c r="A191">
        <v>216</v>
      </c>
      <c r="B191" s="3">
        <f>IF(conc!H191="",9999,conc!H191)</f>
        <v>9999</v>
      </c>
      <c r="C191" s="3">
        <f>IF(conc!Q191="",9999,conc!Q191)</f>
        <v>354</v>
      </c>
      <c r="D191" s="7" t="str">
        <f>IF(OR(B191=9999,C191=9999),"",C191/B191)</f>
        <v/>
      </c>
    </row>
    <row r="192" spans="1:4" x14ac:dyDescent="0.2">
      <c r="A192">
        <v>218</v>
      </c>
      <c r="B192" s="3">
        <f>IF(conc!H192="",9999,conc!H192)</f>
        <v>9999</v>
      </c>
      <c r="C192" s="3">
        <f>IF(conc!Q192="",9999,conc!Q192)</f>
        <v>9999</v>
      </c>
      <c r="D192" s="7" t="str">
        <f>IF(OR(B192=9999,C192=9999),"",C192/B192)</f>
        <v/>
      </c>
    </row>
    <row r="193" spans="1:4" x14ac:dyDescent="0.2">
      <c r="A193">
        <v>219</v>
      </c>
      <c r="B193" s="3">
        <f>IF(conc!H193="",9999,conc!H193)</f>
        <v>9999</v>
      </c>
      <c r="C193" s="3">
        <f>IF(conc!Q193="",9999,conc!Q193)</f>
        <v>293</v>
      </c>
      <c r="D193" s="7" t="str">
        <f>IF(OR(B193=9999,C193=9999),"",C193/B193)</f>
        <v/>
      </c>
    </row>
    <row r="194" spans="1:4" x14ac:dyDescent="0.2">
      <c r="A194">
        <v>220</v>
      </c>
      <c r="B194" s="3">
        <f>IF(conc!H194="",9999,conc!H194)</f>
        <v>9999</v>
      </c>
      <c r="C194" s="3">
        <f>IF(conc!Q194="",9999,conc!Q194)</f>
        <v>433</v>
      </c>
      <c r="D194" s="7" t="str">
        <f>IF(OR(B194=9999,C194=9999),"",C194/B194)</f>
        <v/>
      </c>
    </row>
    <row r="195" spans="1:4" x14ac:dyDescent="0.2">
      <c r="A195">
        <v>221</v>
      </c>
      <c r="B195" s="3">
        <f>IF(conc!H195="",9999,conc!H195)</f>
        <v>327</v>
      </c>
      <c r="C195" s="3">
        <f>IF(conc!Q195="",9999,conc!Q195)</f>
        <v>327</v>
      </c>
      <c r="D195" s="7">
        <f>IF(OR(B195=9999,C195=9999),"",C195/B195)</f>
        <v>1</v>
      </c>
    </row>
    <row r="196" spans="1:4" x14ac:dyDescent="0.2">
      <c r="A196">
        <v>224</v>
      </c>
      <c r="B196" s="3">
        <f>IF(conc!H196="",9999,conc!H196)</f>
        <v>9999</v>
      </c>
      <c r="C196" s="3">
        <f>IF(conc!Q196="",9999,conc!Q196)</f>
        <v>451</v>
      </c>
      <c r="D196" s="7" t="str">
        <f>IF(OR(B196=9999,C196=9999),"",C196/B196)</f>
        <v/>
      </c>
    </row>
    <row r="197" spans="1:4" x14ac:dyDescent="0.2">
      <c r="A197">
        <v>225</v>
      </c>
      <c r="B197" s="3">
        <f>IF(conc!H197="",9999,conc!H197)</f>
        <v>318</v>
      </c>
      <c r="C197" s="3">
        <f>IF(conc!Q197="",9999,conc!Q197)</f>
        <v>318</v>
      </c>
      <c r="D197" s="7">
        <f>IF(OR(B197=9999,C197=9999),"",C197/B197)</f>
        <v>1</v>
      </c>
    </row>
    <row r="198" spans="1:4" x14ac:dyDescent="0.2">
      <c r="A198">
        <v>226</v>
      </c>
      <c r="B198" s="3">
        <f>IF(conc!H198="",9999,conc!H198)</f>
        <v>274</v>
      </c>
      <c r="C198" s="3">
        <f>IF(conc!Q198="",9999,conc!Q198)</f>
        <v>274</v>
      </c>
      <c r="D198" s="7">
        <f>IF(OR(B198=9999,C198=9999),"",C198/B198)</f>
        <v>1</v>
      </c>
    </row>
    <row r="199" spans="1:4" x14ac:dyDescent="0.2">
      <c r="A199">
        <v>227</v>
      </c>
      <c r="B199" s="3">
        <f>IF(conc!H199="",9999,conc!H199)</f>
        <v>276</v>
      </c>
      <c r="C199" s="3">
        <f>IF(conc!Q199="",9999,conc!Q199)</f>
        <v>276</v>
      </c>
      <c r="D199" s="7">
        <f>IF(OR(B199=9999,C199=9999),"",C199/B199)</f>
        <v>1</v>
      </c>
    </row>
    <row r="200" spans="1:4" x14ac:dyDescent="0.2">
      <c r="A200">
        <v>228</v>
      </c>
      <c r="B200" s="3">
        <f>IF(conc!H200="",9999,conc!H200)</f>
        <v>9999</v>
      </c>
      <c r="C200" s="3">
        <f>IF(conc!Q200="",9999,conc!Q200)</f>
        <v>324</v>
      </c>
      <c r="D200" s="7" t="str">
        <f>IF(OR(B200=9999,C200=9999),"",C200/B200)</f>
        <v/>
      </c>
    </row>
    <row r="201" spans="1:4" x14ac:dyDescent="0.2">
      <c r="A201">
        <v>229</v>
      </c>
      <c r="B201" s="3">
        <f>IF(conc!H201="",9999,conc!H201)</f>
        <v>9999</v>
      </c>
      <c r="C201" s="3">
        <f>IF(conc!Q201="",9999,conc!Q201)</f>
        <v>319</v>
      </c>
      <c r="D201" s="7" t="str">
        <f>IF(OR(B201=9999,C201=9999),"",C201/B201)</f>
        <v/>
      </c>
    </row>
    <row r="202" spans="1:4" x14ac:dyDescent="0.2">
      <c r="A202">
        <v>230</v>
      </c>
      <c r="B202" s="3">
        <f>IF(conc!H202="",9999,conc!H202)</f>
        <v>9999</v>
      </c>
      <c r="C202" s="3">
        <f>IF(conc!Q202="",9999,conc!Q202)</f>
        <v>258</v>
      </c>
      <c r="D202" s="7" t="str">
        <f>IF(OR(B202=9999,C202=9999),"",C202/B202)</f>
        <v/>
      </c>
    </row>
    <row r="203" spans="1:4" x14ac:dyDescent="0.2">
      <c r="A203">
        <v>231</v>
      </c>
      <c r="B203" s="3">
        <f>IF(conc!H203="",9999,conc!H203)</f>
        <v>290</v>
      </c>
      <c r="C203" s="3">
        <f>IF(conc!Q203="",9999,conc!Q203)</f>
        <v>290</v>
      </c>
      <c r="D203" s="7">
        <f>IF(OR(B203=9999,C203=9999),"",C203/B203)</f>
        <v>1</v>
      </c>
    </row>
    <row r="204" spans="1:4" x14ac:dyDescent="0.2">
      <c r="A204">
        <v>233</v>
      </c>
      <c r="B204" s="3">
        <f>IF(conc!H204="",9999,conc!H204)</f>
        <v>290</v>
      </c>
      <c r="C204" s="3">
        <f>IF(conc!Q204="",9999,conc!Q204)</f>
        <v>290</v>
      </c>
      <c r="D204" s="7">
        <f>IF(OR(B204=9999,C204=9999),"",C204/B204)</f>
        <v>1</v>
      </c>
    </row>
    <row r="205" spans="1:4" x14ac:dyDescent="0.2">
      <c r="A205">
        <v>234</v>
      </c>
      <c r="B205" s="3">
        <f>IF(conc!H205="",9999,conc!H205)</f>
        <v>265</v>
      </c>
      <c r="C205" s="3">
        <f>IF(conc!Q205="",9999,conc!Q205)</f>
        <v>265</v>
      </c>
      <c r="D205" s="7">
        <f>IF(OR(B205=9999,C205=9999),"",C205/B205)</f>
        <v>1</v>
      </c>
    </row>
    <row r="206" spans="1:4" x14ac:dyDescent="0.2">
      <c r="A206">
        <v>235</v>
      </c>
      <c r="B206" s="3">
        <f>IF(conc!H206="",9999,conc!H206)</f>
        <v>353</v>
      </c>
      <c r="C206" s="3">
        <f>IF(conc!Q206="",9999,conc!Q206)</f>
        <v>335</v>
      </c>
      <c r="D206" s="7">
        <f>IF(OR(B206=9999,C206=9999),"",C206/B206)</f>
        <v>0.94900849858356939</v>
      </c>
    </row>
    <row r="207" spans="1:4" x14ac:dyDescent="0.2">
      <c r="A207">
        <v>236</v>
      </c>
      <c r="B207" s="3">
        <f>IF(conc!H207="",9999,conc!H207)</f>
        <v>299</v>
      </c>
      <c r="C207" s="3">
        <f>IF(conc!Q207="",9999,conc!Q207)</f>
        <v>299</v>
      </c>
      <c r="D207" s="7">
        <f>IF(OR(B207=9999,C207=9999),"",C207/B207)</f>
        <v>1</v>
      </c>
    </row>
    <row r="208" spans="1:4" x14ac:dyDescent="0.2">
      <c r="A208">
        <v>237</v>
      </c>
      <c r="B208" s="3">
        <f>IF(conc!H208="",9999,conc!H208)</f>
        <v>285</v>
      </c>
      <c r="C208" s="3">
        <f>IF(conc!Q208="",9999,conc!Q208)</f>
        <v>285</v>
      </c>
      <c r="D208" s="7">
        <f>IF(OR(B208=9999,C208=9999),"",C208/B208)</f>
        <v>1</v>
      </c>
    </row>
    <row r="209" spans="1:4" x14ac:dyDescent="0.2">
      <c r="A209">
        <v>238</v>
      </c>
      <c r="B209" s="3">
        <f>IF(conc!H209="",9999,conc!H209)</f>
        <v>388</v>
      </c>
      <c r="C209" s="3">
        <f>IF(conc!Q209="",9999,conc!Q209)</f>
        <v>388</v>
      </c>
      <c r="D209" s="7">
        <f>IF(OR(B209=9999,C209=9999),"",C209/B209)</f>
        <v>1</v>
      </c>
    </row>
    <row r="210" spans="1:4" x14ac:dyDescent="0.2">
      <c r="A210">
        <v>239</v>
      </c>
      <c r="B210" s="3">
        <f>IF(conc!H210="",9999,conc!H210)</f>
        <v>385</v>
      </c>
      <c r="C210" s="3">
        <f>IF(conc!Q210="",9999,conc!Q210)</f>
        <v>385</v>
      </c>
      <c r="D210" s="7">
        <f>IF(OR(B210=9999,C210=9999),"",C210/B210)</f>
        <v>1</v>
      </c>
    </row>
    <row r="211" spans="1:4" x14ac:dyDescent="0.2">
      <c r="A211">
        <v>240</v>
      </c>
      <c r="B211" s="3">
        <f>IF(conc!H211="",9999,conc!H211)</f>
        <v>386</v>
      </c>
      <c r="C211" s="3">
        <f>IF(conc!Q211="",9999,conc!Q211)</f>
        <v>386</v>
      </c>
      <c r="D211" s="7">
        <f>IF(OR(B211=9999,C211=9999),"",C211/B211)</f>
        <v>1</v>
      </c>
    </row>
    <row r="212" spans="1:4" x14ac:dyDescent="0.2">
      <c r="A212">
        <v>241</v>
      </c>
      <c r="B212" s="3">
        <f>IF(conc!H212="",9999,conc!H212)</f>
        <v>418</v>
      </c>
      <c r="C212" s="3">
        <f>IF(conc!Q212="",9999,conc!Q212)</f>
        <v>418</v>
      </c>
      <c r="D212" s="7">
        <f>IF(OR(B212=9999,C212=9999),"",C212/B212)</f>
        <v>1</v>
      </c>
    </row>
    <row r="213" spans="1:4" x14ac:dyDescent="0.2">
      <c r="A213">
        <v>242</v>
      </c>
      <c r="B213" s="3">
        <f>IF(conc!H213="",9999,conc!H213)</f>
        <v>421</v>
      </c>
      <c r="C213" s="3">
        <f>IF(conc!Q213="",9999,conc!Q213)</f>
        <v>421</v>
      </c>
      <c r="D213" s="7">
        <f>IF(OR(B213=9999,C213=9999),"",C213/B213)</f>
        <v>1</v>
      </c>
    </row>
    <row r="214" spans="1:4" x14ac:dyDescent="0.2">
      <c r="A214">
        <v>243</v>
      </c>
      <c r="B214" s="3">
        <f>IF(conc!H214="",9999,conc!H214)</f>
        <v>260</v>
      </c>
      <c r="C214" s="3">
        <f>IF(conc!Q214="",9999,conc!Q214)</f>
        <v>260</v>
      </c>
      <c r="D214" s="7">
        <f>IF(OR(B214=9999,C214=9999),"",C214/B214)</f>
        <v>1</v>
      </c>
    </row>
    <row r="215" spans="1:4" x14ac:dyDescent="0.2">
      <c r="A215">
        <v>246</v>
      </c>
      <c r="B215" s="3">
        <f>IF(conc!H215="",9999,conc!H215)</f>
        <v>9999</v>
      </c>
      <c r="C215" s="3">
        <f>IF(conc!Q215="",9999,conc!Q215)</f>
        <v>419</v>
      </c>
      <c r="D215" s="7" t="str">
        <f>IF(OR(B215=9999,C215=9999),"",C215/B215)</f>
        <v/>
      </c>
    </row>
    <row r="216" spans="1:4" x14ac:dyDescent="0.2">
      <c r="A216">
        <v>247</v>
      </c>
      <c r="B216" s="3">
        <f>IF(conc!H216="",9999,conc!H216)</f>
        <v>9999</v>
      </c>
      <c r="C216" s="3">
        <f>IF(conc!Q216="",9999,conc!Q216)</f>
        <v>441</v>
      </c>
      <c r="D216" s="7" t="str">
        <f>IF(OR(B216=9999,C216=9999),"",C216/B216)</f>
        <v/>
      </c>
    </row>
    <row r="217" spans="1:4" x14ac:dyDescent="0.2">
      <c r="A217">
        <v>248</v>
      </c>
      <c r="B217" s="3">
        <f>IF(conc!H217="",9999,conc!H217)</f>
        <v>320</v>
      </c>
      <c r="C217" s="3">
        <f>IF(conc!Q217="",9999,conc!Q217)</f>
        <v>320</v>
      </c>
      <c r="D217" s="7">
        <f>IF(OR(B217=9999,C217=9999),"",C217/B217)</f>
        <v>1</v>
      </c>
    </row>
    <row r="218" spans="1:4" x14ac:dyDescent="0.2">
      <c r="A218">
        <v>249</v>
      </c>
      <c r="B218" s="3">
        <f>IF(conc!H218="",9999,conc!H218)</f>
        <v>9999</v>
      </c>
      <c r="C218" s="3">
        <f>IF(conc!Q218="",9999,conc!Q218)</f>
        <v>403</v>
      </c>
      <c r="D218" s="7" t="str">
        <f>IF(OR(B218=9999,C218=9999),"",C218/B218)</f>
        <v/>
      </c>
    </row>
    <row r="219" spans="1:4" x14ac:dyDescent="0.2">
      <c r="A219">
        <v>250</v>
      </c>
      <c r="B219" s="3">
        <f>IF(conc!H219="",9999,conc!H219)</f>
        <v>249</v>
      </c>
      <c r="C219" s="3">
        <f>IF(conc!Q219="",9999,conc!Q219)</f>
        <v>249</v>
      </c>
      <c r="D219" s="7">
        <f>IF(OR(B219=9999,C219=9999),"",C219/B219)</f>
        <v>1</v>
      </c>
    </row>
    <row r="220" spans="1:4" x14ac:dyDescent="0.2">
      <c r="A220">
        <v>251</v>
      </c>
      <c r="B220" s="3">
        <f>IF(conc!H220="",9999,conc!H220)</f>
        <v>249</v>
      </c>
      <c r="C220" s="3">
        <f>IF(conc!Q220="",9999,conc!Q220)</f>
        <v>249</v>
      </c>
      <c r="D220" s="7">
        <f>IF(OR(B220=9999,C220=9999),"",C220/B220)</f>
        <v>1</v>
      </c>
    </row>
    <row r="221" spans="1:4" x14ac:dyDescent="0.2">
      <c r="A221">
        <v>252</v>
      </c>
      <c r="B221" s="3">
        <f>IF(conc!H221="",9999,conc!H221)</f>
        <v>291</v>
      </c>
      <c r="C221" s="3">
        <f>IF(conc!Q221="",9999,conc!Q221)</f>
        <v>291</v>
      </c>
      <c r="D221" s="7">
        <f>IF(OR(B221=9999,C221=9999),"",C221/B221)</f>
        <v>1</v>
      </c>
    </row>
    <row r="222" spans="1:4" x14ac:dyDescent="0.2">
      <c r="A222">
        <v>253</v>
      </c>
      <c r="B222" s="3">
        <f>IF(conc!H222="",9999,conc!H222)</f>
        <v>291</v>
      </c>
      <c r="C222" s="3">
        <f>IF(conc!Q222="",9999,conc!Q222)</f>
        <v>281</v>
      </c>
      <c r="D222" s="7">
        <f>IF(OR(B222=9999,C222=9999),"",C222/B222)</f>
        <v>0.96563573883161513</v>
      </c>
    </row>
    <row r="223" spans="1:4" x14ac:dyDescent="0.2">
      <c r="A223">
        <v>254</v>
      </c>
      <c r="B223" s="3">
        <f>IF(conc!H223="",9999,conc!H223)</f>
        <v>283</v>
      </c>
      <c r="C223" s="3">
        <f>IF(conc!Q223="",9999,conc!Q223)</f>
        <v>269</v>
      </c>
      <c r="D223" s="7">
        <f>IF(OR(B223=9999,C223=9999),"",C223/B223)</f>
        <v>0.95053003533568903</v>
      </c>
    </row>
    <row r="224" spans="1:4" x14ac:dyDescent="0.2">
      <c r="A224">
        <v>256</v>
      </c>
      <c r="B224" s="3">
        <f>IF(conc!H224="",9999,conc!H224)</f>
        <v>243</v>
      </c>
      <c r="C224" s="3">
        <f>IF(conc!Q224="",9999,conc!Q224)</f>
        <v>243</v>
      </c>
      <c r="D224" s="7">
        <f>IF(OR(B224=9999,C224=9999),"",C224/B224)</f>
        <v>1</v>
      </c>
    </row>
    <row r="225" spans="1:4" x14ac:dyDescent="0.2">
      <c r="A225">
        <v>257</v>
      </c>
      <c r="B225" s="3">
        <f>IF(conc!H225="",9999,conc!H225)</f>
        <v>243</v>
      </c>
      <c r="C225" s="3">
        <f>IF(conc!Q225="",9999,conc!Q225)</f>
        <v>243</v>
      </c>
      <c r="D225" s="7">
        <f>IF(OR(B225=9999,C225=9999),"",C225/B225)</f>
        <v>1</v>
      </c>
    </row>
    <row r="226" spans="1:4" x14ac:dyDescent="0.2">
      <c r="A226">
        <v>258</v>
      </c>
      <c r="B226" s="3">
        <f>IF(conc!H226="",9999,conc!H226)</f>
        <v>373</v>
      </c>
      <c r="C226" s="3">
        <f>IF(conc!Q226="",9999,conc!Q226)</f>
        <v>373</v>
      </c>
      <c r="D226" s="7">
        <f>IF(OR(B226=9999,C226=9999),"",C226/B226)</f>
        <v>1</v>
      </c>
    </row>
    <row r="227" spans="1:4" x14ac:dyDescent="0.2">
      <c r="A227">
        <v>259</v>
      </c>
      <c r="B227" s="3">
        <f>IF(conc!H227="",9999,conc!H227)</f>
        <v>9999</v>
      </c>
      <c r="C227" s="3">
        <f>IF(conc!Q227="",9999,conc!Q227)</f>
        <v>310</v>
      </c>
      <c r="D227" s="7" t="str">
        <f>IF(OR(B227=9999,C227=9999),"",C227/B227)</f>
        <v/>
      </c>
    </row>
    <row r="228" spans="1:4" x14ac:dyDescent="0.2">
      <c r="A228">
        <v>260</v>
      </c>
      <c r="B228" s="3">
        <f>IF(conc!H228="",9999,conc!H228)</f>
        <v>341</v>
      </c>
      <c r="C228" s="3">
        <f>IF(conc!Q228="",9999,conc!Q228)</f>
        <v>341</v>
      </c>
      <c r="D228" s="7">
        <f>IF(OR(B228=9999,C228=9999),"",C228/B228)</f>
        <v>1</v>
      </c>
    </row>
    <row r="229" spans="1:4" x14ac:dyDescent="0.2">
      <c r="A229">
        <v>261</v>
      </c>
      <c r="B229" s="3">
        <f>IF(conc!H229="",9999,conc!H229)</f>
        <v>318</v>
      </c>
      <c r="C229" s="3">
        <f>IF(conc!Q229="",9999,conc!Q229)</f>
        <v>298</v>
      </c>
      <c r="D229" s="7">
        <f>IF(OR(B229=9999,C229=9999),"",C229/B229)</f>
        <v>0.93710691823899372</v>
      </c>
    </row>
    <row r="230" spans="1:4" x14ac:dyDescent="0.2">
      <c r="A230">
        <v>262</v>
      </c>
      <c r="B230" s="3">
        <f>IF(conc!H230="",9999,conc!H230)</f>
        <v>369</v>
      </c>
      <c r="C230" s="3">
        <f>IF(conc!Q230="",9999,conc!Q230)</f>
        <v>369</v>
      </c>
      <c r="D230" s="7">
        <f>IF(OR(B230=9999,C230=9999),"",C230/B230)</f>
        <v>1</v>
      </c>
    </row>
    <row r="231" spans="1:4" x14ac:dyDescent="0.2">
      <c r="A231">
        <v>264</v>
      </c>
      <c r="B231" s="3">
        <f>IF(conc!H231="",9999,conc!H231)</f>
        <v>9999</v>
      </c>
      <c r="C231" s="3">
        <f>IF(conc!Q231="",9999,conc!Q231)</f>
        <v>427</v>
      </c>
      <c r="D231" s="7" t="str">
        <f>IF(OR(B231=9999,C231=9999),"",C231/B231)</f>
        <v/>
      </c>
    </row>
    <row r="232" spans="1:4" x14ac:dyDescent="0.2">
      <c r="A232">
        <v>265</v>
      </c>
      <c r="B232" s="3">
        <f>IF(conc!H232="",9999,conc!H232)</f>
        <v>9999</v>
      </c>
      <c r="C232" s="3">
        <f>IF(conc!Q232="",9999,conc!Q232)</f>
        <v>330</v>
      </c>
      <c r="D232" s="7" t="str">
        <f>IF(OR(B232=9999,C232=9999),"",C232/B232)</f>
        <v/>
      </c>
    </row>
    <row r="233" spans="1:4" x14ac:dyDescent="0.2">
      <c r="A233">
        <v>266</v>
      </c>
      <c r="B233" s="3">
        <f>IF(conc!H233="",9999,conc!H233)</f>
        <v>254</v>
      </c>
      <c r="C233" s="3">
        <f>IF(conc!Q233="",9999,conc!Q233)</f>
        <v>250</v>
      </c>
      <c r="D233" s="7">
        <f>IF(OR(B233=9999,C233=9999),"",C233/B233)</f>
        <v>0.98425196850393704</v>
      </c>
    </row>
    <row r="234" spans="1:4" x14ac:dyDescent="0.2">
      <c r="A234">
        <v>267</v>
      </c>
      <c r="B234" s="3">
        <f>IF(conc!H234="",9999,conc!H234)</f>
        <v>310</v>
      </c>
      <c r="C234" s="3">
        <f>IF(conc!Q234="",9999,conc!Q234)</f>
        <v>310</v>
      </c>
      <c r="D234" s="7">
        <f>IF(OR(B234=9999,C234=9999),"",C234/B234)</f>
        <v>1</v>
      </c>
    </row>
    <row r="235" spans="1:4" x14ac:dyDescent="0.2">
      <c r="A235">
        <v>268</v>
      </c>
      <c r="B235" s="3">
        <f>IF(conc!H235="",9999,conc!H235)</f>
        <v>340</v>
      </c>
      <c r="C235" s="3">
        <f>IF(conc!Q235="",9999,conc!Q235)</f>
        <v>340</v>
      </c>
      <c r="D235" s="7">
        <f>IF(OR(B235=9999,C235=9999),"",C235/B235)</f>
        <v>1</v>
      </c>
    </row>
    <row r="236" spans="1:4" x14ac:dyDescent="0.2">
      <c r="A236">
        <v>269</v>
      </c>
      <c r="B236" s="3">
        <f>IF(conc!H236="",9999,conc!H236)</f>
        <v>384</v>
      </c>
      <c r="C236" s="3">
        <f>IF(conc!Q236="",9999,conc!Q236)</f>
        <v>384</v>
      </c>
      <c r="D236" s="7">
        <f>IF(OR(B236=9999,C236=9999),"",C236/B236)</f>
        <v>1</v>
      </c>
    </row>
    <row r="237" spans="1:4" x14ac:dyDescent="0.2">
      <c r="A237">
        <v>270</v>
      </c>
      <c r="B237" s="3">
        <f>IF(conc!H237="",9999,conc!H237)</f>
        <v>9999</v>
      </c>
      <c r="C237" s="3">
        <f>IF(conc!Q237="",9999,conc!Q237)</f>
        <v>470</v>
      </c>
      <c r="D237" s="7" t="str">
        <f>IF(OR(B237=9999,C237=9999),"",C237/B237)</f>
        <v/>
      </c>
    </row>
    <row r="238" spans="1:4" x14ac:dyDescent="0.2">
      <c r="A238">
        <v>271</v>
      </c>
      <c r="B238" s="3">
        <f>IF(conc!H238="",9999,conc!H238)</f>
        <v>287</v>
      </c>
      <c r="C238" s="3">
        <f>IF(conc!Q238="",9999,conc!Q238)</f>
        <v>287</v>
      </c>
      <c r="D238" s="7">
        <f>IF(OR(B238=9999,C238=9999),"",C238/B238)</f>
        <v>1</v>
      </c>
    </row>
    <row r="239" spans="1:4" x14ac:dyDescent="0.2">
      <c r="A239">
        <v>272</v>
      </c>
      <c r="B239" s="3">
        <f>IF(conc!H239="",9999,conc!H239)</f>
        <v>9999</v>
      </c>
      <c r="C239" s="3">
        <f>IF(conc!Q239="",9999,conc!Q239)</f>
        <v>477</v>
      </c>
      <c r="D239" s="7" t="str">
        <f>IF(OR(B239=9999,C239=9999),"",C239/B239)</f>
        <v/>
      </c>
    </row>
    <row r="240" spans="1:4" x14ac:dyDescent="0.2">
      <c r="A240">
        <v>273</v>
      </c>
      <c r="B240" s="3">
        <f>IF(conc!H240="",9999,conc!H240)</f>
        <v>373</v>
      </c>
      <c r="C240" s="3">
        <f>IF(conc!Q240="",9999,conc!Q240)</f>
        <v>373</v>
      </c>
      <c r="D240" s="7">
        <f>IF(OR(B240=9999,C240=9999),"",C240/B240)</f>
        <v>1</v>
      </c>
    </row>
    <row r="241" spans="1:4" x14ac:dyDescent="0.2">
      <c r="A241">
        <v>274</v>
      </c>
      <c r="B241" s="3">
        <f>IF(conc!H241="",9999,conc!H241)</f>
        <v>335</v>
      </c>
      <c r="C241" s="3">
        <f>IF(conc!Q241="",9999,conc!Q241)</f>
        <v>291</v>
      </c>
      <c r="D241" s="7">
        <f>IF(OR(B241=9999,C241=9999),"",C241/B241)</f>
        <v>0.86865671641791042</v>
      </c>
    </row>
    <row r="242" spans="1:4" x14ac:dyDescent="0.2">
      <c r="A242">
        <v>275</v>
      </c>
      <c r="B242" s="3">
        <f>IF(conc!H242="",9999,conc!H242)</f>
        <v>9999</v>
      </c>
      <c r="C242" s="3">
        <f>IF(conc!Q242="",9999,conc!Q242)</f>
        <v>371</v>
      </c>
      <c r="D242" s="7" t="str">
        <f>IF(OR(B242=9999,C242=9999),"",C242/B242)</f>
        <v/>
      </c>
    </row>
    <row r="243" spans="1:4" x14ac:dyDescent="0.2">
      <c r="A243">
        <v>276</v>
      </c>
      <c r="B243" s="3">
        <f>IF(conc!H243="",9999,conc!H243)</f>
        <v>290</v>
      </c>
      <c r="C243" s="3">
        <f>IF(conc!Q243="",9999,conc!Q243)</f>
        <v>290</v>
      </c>
      <c r="D243" s="7">
        <f>IF(OR(B243=9999,C243=9999),"",C243/B243)</f>
        <v>1</v>
      </c>
    </row>
    <row r="244" spans="1:4" x14ac:dyDescent="0.2">
      <c r="A244">
        <v>277</v>
      </c>
      <c r="B244" s="3">
        <f>IF(conc!H244="",9999,conc!H244)</f>
        <v>9999</v>
      </c>
      <c r="C244" s="3">
        <f>IF(conc!Q244="",9999,conc!Q244)</f>
        <v>364</v>
      </c>
      <c r="D244" s="7" t="str">
        <f>IF(OR(B244=9999,C244=9999),"",C244/B244)</f>
        <v/>
      </c>
    </row>
    <row r="245" spans="1:4" x14ac:dyDescent="0.2">
      <c r="A245">
        <v>278</v>
      </c>
      <c r="B245" s="3">
        <f>IF(conc!H245="",9999,conc!H245)</f>
        <v>9999</v>
      </c>
      <c r="C245" s="3">
        <f>IF(conc!Q245="",9999,conc!Q245)</f>
        <v>310</v>
      </c>
      <c r="D245" s="7" t="str">
        <f>IF(OR(B245=9999,C245=9999),"",C245/B245)</f>
        <v/>
      </c>
    </row>
    <row r="246" spans="1:4" x14ac:dyDescent="0.2">
      <c r="A246">
        <v>279</v>
      </c>
      <c r="B246" s="3">
        <f>IF(conc!H246="",9999,conc!H246)</f>
        <v>263</v>
      </c>
      <c r="C246" s="3">
        <f>IF(conc!Q246="",9999,conc!Q246)</f>
        <v>255</v>
      </c>
      <c r="D246" s="7">
        <f>IF(OR(B246=9999,C246=9999),"",C246/B246)</f>
        <v>0.96958174904942962</v>
      </c>
    </row>
    <row r="247" spans="1:4" x14ac:dyDescent="0.2">
      <c r="A247">
        <v>280</v>
      </c>
      <c r="B247" s="3">
        <f>IF(conc!H247="",9999,conc!H247)</f>
        <v>267</v>
      </c>
      <c r="C247" s="3">
        <f>IF(conc!Q247="",9999,conc!Q247)</f>
        <v>246</v>
      </c>
      <c r="D247" s="7">
        <f>IF(OR(B247=9999,C247=9999),"",C247/B247)</f>
        <v>0.9213483146067416</v>
      </c>
    </row>
    <row r="248" spans="1:4" x14ac:dyDescent="0.2">
      <c r="A248">
        <v>281</v>
      </c>
      <c r="B248" s="3">
        <f>IF(conc!H248="",9999,conc!H248)</f>
        <v>331</v>
      </c>
      <c r="C248" s="3">
        <f>IF(conc!Q248="",9999,conc!Q248)</f>
        <v>322</v>
      </c>
      <c r="D248" s="7">
        <f>IF(OR(B248=9999,C248=9999),"",C248/B248)</f>
        <v>0.97280966767371602</v>
      </c>
    </row>
    <row r="249" spans="1:4" x14ac:dyDescent="0.2">
      <c r="A249">
        <v>282</v>
      </c>
      <c r="B249" s="3">
        <f>IF(conc!H249="",9999,conc!H249)</f>
        <v>286</v>
      </c>
      <c r="C249" s="3">
        <f>IF(conc!Q249="",9999,conc!Q249)</f>
        <v>286</v>
      </c>
      <c r="D249" s="7">
        <f>IF(OR(B249=9999,C249=9999),"",C249/B249)</f>
        <v>1</v>
      </c>
    </row>
    <row r="250" spans="1:4" x14ac:dyDescent="0.2">
      <c r="A250">
        <v>283</v>
      </c>
      <c r="B250" s="3">
        <f>IF(conc!H250="",9999,conc!H250)</f>
        <v>9999</v>
      </c>
      <c r="C250" s="3">
        <f>IF(conc!Q250="",9999,conc!Q250)</f>
        <v>317</v>
      </c>
      <c r="D250" s="7" t="str">
        <f>IF(OR(B250=9999,C250=9999),"",C250/B250)</f>
        <v/>
      </c>
    </row>
    <row r="251" spans="1:4" x14ac:dyDescent="0.2">
      <c r="A251">
        <v>284</v>
      </c>
      <c r="B251" s="3">
        <f>IF(conc!H251="",9999,conc!H251)</f>
        <v>9999</v>
      </c>
      <c r="C251" s="3">
        <f>IF(conc!Q251="",9999,conc!Q251)</f>
        <v>333</v>
      </c>
      <c r="D251" s="7" t="str">
        <f>IF(OR(B251=9999,C251=9999),"",C251/B251)</f>
        <v/>
      </c>
    </row>
    <row r="252" spans="1:4" x14ac:dyDescent="0.2">
      <c r="A252">
        <v>285</v>
      </c>
      <c r="B252" s="3">
        <f>IF(conc!H252="",9999,conc!H252)</f>
        <v>9999</v>
      </c>
      <c r="C252" s="3">
        <f>IF(conc!Q252="",9999,conc!Q252)</f>
        <v>470</v>
      </c>
      <c r="D252" s="7" t="str">
        <f>IF(OR(B252=9999,C252=9999),"",C252/B252)</f>
        <v/>
      </c>
    </row>
    <row r="253" spans="1:4" x14ac:dyDescent="0.2">
      <c r="A253">
        <v>286</v>
      </c>
      <c r="B253" s="3">
        <f>IF(conc!H253="",9999,conc!H253)</f>
        <v>365</v>
      </c>
      <c r="C253" s="3">
        <f>IF(conc!Q253="",9999,conc!Q253)</f>
        <v>365</v>
      </c>
      <c r="D253" s="7">
        <f>IF(OR(B253=9999,C253=9999),"",C253/B253)</f>
        <v>1</v>
      </c>
    </row>
    <row r="254" spans="1:4" x14ac:dyDescent="0.2">
      <c r="A254">
        <v>287</v>
      </c>
      <c r="B254" s="3">
        <f>IF(conc!H254="",9999,conc!H254)</f>
        <v>378</v>
      </c>
      <c r="C254" s="3">
        <f>IF(conc!Q254="",9999,conc!Q254)</f>
        <v>378</v>
      </c>
      <c r="D254" s="7">
        <f>IF(OR(B254=9999,C254=9999),"",C254/B254)</f>
        <v>1</v>
      </c>
    </row>
    <row r="255" spans="1:4" x14ac:dyDescent="0.2">
      <c r="A255">
        <v>289</v>
      </c>
      <c r="B255" s="3">
        <f>IF(conc!H255="",9999,conc!H255)</f>
        <v>301</v>
      </c>
      <c r="C255" s="3">
        <f>IF(conc!Q255="",9999,conc!Q255)</f>
        <v>301</v>
      </c>
      <c r="D255" s="7">
        <f>IF(OR(B255=9999,C255=9999),"",C255/B255)</f>
        <v>1</v>
      </c>
    </row>
    <row r="256" spans="1:4" x14ac:dyDescent="0.2">
      <c r="A256">
        <v>290</v>
      </c>
      <c r="B256" s="3">
        <f>IF(conc!H256="",9999,conc!H256)</f>
        <v>9999</v>
      </c>
      <c r="C256" s="3">
        <f>IF(conc!Q256="",9999,conc!Q256)</f>
        <v>349</v>
      </c>
      <c r="D256" s="7" t="str">
        <f>IF(OR(B256=9999,C256=9999),"",C256/B256)</f>
        <v/>
      </c>
    </row>
    <row r="257" spans="1:4" x14ac:dyDescent="0.2">
      <c r="A257">
        <v>291</v>
      </c>
      <c r="B257" s="3">
        <f>IF(conc!H257="",9999,conc!H257)</f>
        <v>319</v>
      </c>
      <c r="C257" s="3">
        <f>IF(conc!Q257="",9999,conc!Q257)</f>
        <v>319</v>
      </c>
      <c r="D257" s="7">
        <f>IF(OR(B257=9999,C257=9999),"",C257/B257)</f>
        <v>1</v>
      </c>
    </row>
    <row r="258" spans="1:4" x14ac:dyDescent="0.2">
      <c r="A258">
        <v>292</v>
      </c>
      <c r="B258" s="3">
        <f>IF(conc!H258="",9999,conc!H258)</f>
        <v>324</v>
      </c>
      <c r="C258" s="3">
        <f>IF(conc!Q258="",9999,conc!Q258)</f>
        <v>324</v>
      </c>
      <c r="D258" s="7">
        <f>IF(OR(B258=9999,C258=9999),"",C258/B258)</f>
        <v>1</v>
      </c>
    </row>
    <row r="259" spans="1:4" x14ac:dyDescent="0.2">
      <c r="A259">
        <v>293</v>
      </c>
      <c r="B259" s="3">
        <f>IF(conc!H259="",9999,conc!H259)</f>
        <v>382</v>
      </c>
      <c r="C259" s="3">
        <f>IF(conc!Q259="",9999,conc!Q259)</f>
        <v>382</v>
      </c>
      <c r="D259" s="7">
        <f>IF(OR(B259=9999,C259=9999),"",C259/B259)</f>
        <v>1</v>
      </c>
    </row>
    <row r="260" spans="1:4" x14ac:dyDescent="0.2">
      <c r="A260">
        <v>294</v>
      </c>
      <c r="B260" s="3">
        <f>IF(conc!H260="",9999,conc!H260)</f>
        <v>284</v>
      </c>
      <c r="C260" s="3">
        <f>IF(conc!Q260="",9999,conc!Q260)</f>
        <v>284</v>
      </c>
      <c r="D260" s="7">
        <f>IF(OR(B260=9999,C260=9999),"",C260/B260)</f>
        <v>1</v>
      </c>
    </row>
    <row r="261" spans="1:4" x14ac:dyDescent="0.2">
      <c r="A261">
        <v>295</v>
      </c>
      <c r="B261" s="3">
        <f>IF(conc!H261="",9999,conc!H261)</f>
        <v>294</v>
      </c>
      <c r="C261" s="3">
        <f>IF(conc!Q261="",9999,conc!Q261)</f>
        <v>294</v>
      </c>
      <c r="D261" s="7">
        <f>IF(OR(B261=9999,C261=9999),"",C261/B261)</f>
        <v>1</v>
      </c>
    </row>
    <row r="262" spans="1:4" x14ac:dyDescent="0.2">
      <c r="A262">
        <v>296</v>
      </c>
      <c r="B262" s="3">
        <f>IF(conc!H262="",9999,conc!H262)</f>
        <v>284</v>
      </c>
      <c r="C262" s="3">
        <f>IF(conc!Q262="",9999,conc!Q262)</f>
        <v>284</v>
      </c>
      <c r="D262" s="7">
        <f>IF(OR(B262=9999,C262=9999),"",C262/B262)</f>
        <v>1</v>
      </c>
    </row>
    <row r="263" spans="1:4" x14ac:dyDescent="0.2">
      <c r="A263">
        <v>297</v>
      </c>
      <c r="B263" s="3">
        <f>IF(conc!H263="",9999,conc!H263)</f>
        <v>294</v>
      </c>
      <c r="C263" s="3">
        <f>IF(conc!Q263="",9999,conc!Q263)</f>
        <v>294</v>
      </c>
      <c r="D263" s="7">
        <f>IF(OR(B263=9999,C263=9999),"",C263/B263)</f>
        <v>1</v>
      </c>
    </row>
    <row r="264" spans="1:4" x14ac:dyDescent="0.2">
      <c r="A264">
        <v>298</v>
      </c>
      <c r="B264" s="3">
        <f>IF(conc!H264="",9999,conc!H264)</f>
        <v>327</v>
      </c>
      <c r="C264" s="3">
        <f>IF(conc!Q264="",9999,conc!Q264)</f>
        <v>327</v>
      </c>
      <c r="D264" s="7">
        <f>IF(OR(B264=9999,C264=9999),"",C264/B264)</f>
        <v>1</v>
      </c>
    </row>
    <row r="265" spans="1:4" x14ac:dyDescent="0.2">
      <c r="A265">
        <v>299</v>
      </c>
      <c r="B265" s="3">
        <f>IF(conc!H265="",9999,conc!H265)</f>
        <v>294</v>
      </c>
      <c r="C265" s="3">
        <f>IF(conc!Q265="",9999,conc!Q265)</f>
        <v>294</v>
      </c>
      <c r="D265" s="7">
        <f>IF(OR(B265=9999,C265=9999),"",C265/B265)</f>
        <v>1</v>
      </c>
    </row>
    <row r="266" spans="1:4" x14ac:dyDescent="0.2">
      <c r="A266">
        <v>300</v>
      </c>
      <c r="B266" s="3">
        <f>IF(conc!H266="",9999,conc!H266)</f>
        <v>289</v>
      </c>
      <c r="C266" s="3">
        <f>IF(conc!Q266="",9999,conc!Q266)</f>
        <v>287</v>
      </c>
      <c r="D266" s="7">
        <f>IF(OR(B266=9999,C266=9999),"",C266/B266)</f>
        <v>0.99307958477508651</v>
      </c>
    </row>
    <row r="267" spans="1:4" x14ac:dyDescent="0.2">
      <c r="A267">
        <v>301</v>
      </c>
      <c r="B267" s="3">
        <f>IF(conc!H267="",9999,conc!H267)</f>
        <v>255</v>
      </c>
      <c r="C267" s="3">
        <f>IF(conc!Q267="",9999,conc!Q267)</f>
        <v>255</v>
      </c>
      <c r="D267" s="7">
        <f>IF(OR(B267=9999,C267=9999),"",C267/B267)</f>
        <v>1</v>
      </c>
    </row>
    <row r="268" spans="1:4" x14ac:dyDescent="0.2">
      <c r="A268">
        <v>302</v>
      </c>
      <c r="B268" s="3">
        <f>IF(conc!H268="",9999,conc!H268)</f>
        <v>287</v>
      </c>
      <c r="C268" s="3">
        <f>IF(conc!Q268="",9999,conc!Q268)</f>
        <v>287</v>
      </c>
      <c r="D268" s="7">
        <f>IF(OR(B268=9999,C268=9999),"",C268/B268)</f>
        <v>1</v>
      </c>
    </row>
    <row r="269" spans="1:4" x14ac:dyDescent="0.2">
      <c r="A269">
        <v>303</v>
      </c>
      <c r="B269" s="3">
        <f>IF(conc!H269="",9999,conc!H269)</f>
        <v>9999</v>
      </c>
      <c r="C269" s="3">
        <f>IF(conc!Q269="",9999,conc!Q269)</f>
        <v>9999</v>
      </c>
      <c r="D269" s="7" t="str">
        <f>IF(OR(B269=9999,C269=9999),"",C269/B269)</f>
        <v/>
      </c>
    </row>
    <row r="270" spans="1:4" x14ac:dyDescent="0.2">
      <c r="A270">
        <v>304</v>
      </c>
      <c r="B270" s="3">
        <f>IF(conc!H270="",9999,conc!H270)</f>
        <v>524</v>
      </c>
      <c r="C270" s="3">
        <f>IF(conc!Q270="",9999,conc!Q270)</f>
        <v>496</v>
      </c>
      <c r="D270" s="7">
        <f>IF(OR(B270=9999,C270=9999),"",C270/B270)</f>
        <v>0.94656488549618323</v>
      </c>
    </row>
    <row r="271" spans="1:4" x14ac:dyDescent="0.2">
      <c r="A271">
        <v>305</v>
      </c>
      <c r="B271" s="3">
        <f>IF(conc!H271="",9999,conc!H271)</f>
        <v>9999</v>
      </c>
      <c r="C271" s="3">
        <f>IF(conc!Q271="",9999,conc!Q271)</f>
        <v>319</v>
      </c>
      <c r="D271" s="7" t="str">
        <f>IF(OR(B271=9999,C271=9999),"",C271/B271)</f>
        <v/>
      </c>
    </row>
    <row r="272" spans="1:4" x14ac:dyDescent="0.2">
      <c r="D272" s="7" t="str">
        <f>IF(OR(B272="",C272=""),"",C272/B272)</f>
        <v/>
      </c>
    </row>
  </sheetData>
  <autoFilter ref="A2:D272" xr:uid="{4DB40D20-EC54-FF4F-BE67-A1AB9FFE5FF5}"/>
  <mergeCells count="1">
    <mergeCell ref="B1:D1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9FB-F8D4-0646-98CA-0AE6DABAEBA5}">
  <sheetPr codeName="Sheet10"/>
  <dimension ref="A1:K272"/>
  <sheetViews>
    <sheetView tabSelected="1" topLeftCell="F8" zoomScale="397" zoomScaleNormal="237" workbookViewId="0">
      <selection activeCell="N15" sqref="N15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5.6640625" bestFit="1" customWidth="1"/>
    <col min="4" max="4" width="5" bestFit="1" customWidth="1"/>
    <col min="7" max="7" width="4.6640625" bestFit="1" customWidth="1"/>
  </cols>
  <sheetData>
    <row r="1" spans="1:11" s="2" customFormat="1" x14ac:dyDescent="0.2">
      <c r="A1" s="11"/>
      <c r="B1" s="28" t="s">
        <v>56</v>
      </c>
      <c r="C1" s="28"/>
      <c r="D1" s="28"/>
    </row>
    <row r="2" spans="1:11" s="2" customFormat="1" x14ac:dyDescent="0.2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 x14ac:dyDescent="0.2">
      <c r="A3">
        <v>304</v>
      </c>
      <c r="B3" s="3">
        <f>IF(abs!H270="",9999,abs!H270)</f>
        <v>527</v>
      </c>
      <c r="C3" s="3">
        <f>IF(abs!Q270="",9999,abs!Q270)</f>
        <v>9999</v>
      </c>
      <c r="D3" s="7" t="str">
        <f>IF(OR(B3=9999,C3=9999),"",C3/B3)</f>
        <v/>
      </c>
      <c r="F3" s="8">
        <f>AVERAGEIF(D3:D271, "&lt;&gt;*")</f>
        <v>0.98105592657635565</v>
      </c>
      <c r="H3" s="8">
        <v>1000</v>
      </c>
      <c r="I3" s="8">
        <f>H3*F3</f>
        <v>981.05592657635566</v>
      </c>
      <c r="K3" t="str">
        <f>"y="&amp;TEXT(F3,"0.0000")&amp;"x"</f>
        <v>y=0.9811x</v>
      </c>
    </row>
    <row r="4" spans="1:11" x14ac:dyDescent="0.2">
      <c r="A4">
        <v>75</v>
      </c>
      <c r="B4" s="3">
        <f>IF(abs!H70="",9999,abs!H70)</f>
        <v>9999</v>
      </c>
      <c r="C4" s="3">
        <f>IF(abs!Q70="",9999,abs!Q70)</f>
        <v>596</v>
      </c>
      <c r="D4" s="7" t="str">
        <f>IF(OR(B4=9999,C4=9999),"",C4/B4)</f>
        <v/>
      </c>
      <c r="F4" s="11" t="s">
        <v>19</v>
      </c>
      <c r="H4" s="8">
        <v>0</v>
      </c>
      <c r="I4" s="8">
        <v>0</v>
      </c>
    </row>
    <row r="5" spans="1:11" x14ac:dyDescent="0.2">
      <c r="A5">
        <v>3</v>
      </c>
      <c r="B5" s="3">
        <f>IF(abs!H5="",9999,abs!H5)</f>
        <v>9999</v>
      </c>
      <c r="C5" s="3">
        <f>IF(abs!Q5="",9999,abs!Q5)</f>
        <v>9999</v>
      </c>
      <c r="D5" s="7" t="str">
        <f>IF(OR(B5=9999,C5=9999),"",C5/B5)</f>
        <v/>
      </c>
      <c r="F5" s="8">
        <f>MIN(D3:D271)</f>
        <v>0.86350148367952517</v>
      </c>
      <c r="H5" s="8">
        <v>1000</v>
      </c>
      <c r="I5" s="8">
        <f>H5*F5</f>
        <v>863.50148367952522</v>
      </c>
      <c r="K5" t="str">
        <f>"y="&amp;TEXT(F5,"0.0000")&amp;"x"</f>
        <v>y=0.8635x</v>
      </c>
    </row>
    <row r="6" spans="1:11" x14ac:dyDescent="0.2">
      <c r="A6">
        <v>25</v>
      </c>
      <c r="B6" s="3">
        <f>IF(abs!H23="",9999,abs!H23)</f>
        <v>9999</v>
      </c>
      <c r="C6" s="3">
        <f>IF(abs!Q23="",9999,abs!Q23)</f>
        <v>587</v>
      </c>
      <c r="D6" s="7" t="str">
        <f>IF(OR(B6=9999,C6=9999),"",C6/B6)</f>
        <v/>
      </c>
      <c r="F6" s="11" t="s">
        <v>20</v>
      </c>
      <c r="H6" s="8">
        <v>0</v>
      </c>
      <c r="I6" s="8">
        <v>0</v>
      </c>
    </row>
    <row r="7" spans="1:11" x14ac:dyDescent="0.2">
      <c r="A7">
        <v>22</v>
      </c>
      <c r="B7" s="3">
        <f>IF(abs!H20="",9999,abs!H20)</f>
        <v>473</v>
      </c>
      <c r="C7" s="3">
        <f>IF(abs!Q20="",9999,abs!Q20)</f>
        <v>9999</v>
      </c>
      <c r="D7" s="7" t="str">
        <f>IF(OR(B7=9999,C7=9999),"",C7/B7)</f>
        <v/>
      </c>
      <c r="F7" s="8">
        <f>MAX(D3:D271)</f>
        <v>1</v>
      </c>
      <c r="H7" s="8">
        <v>1000</v>
      </c>
      <c r="I7" s="8">
        <f>H7*F7</f>
        <v>1000</v>
      </c>
      <c r="K7" t="str">
        <f>"y="&amp;TEXT(F7,"0.0000")&amp;"x"</f>
        <v>y=1.0000x</v>
      </c>
    </row>
    <row r="8" spans="1:11" x14ac:dyDescent="0.2">
      <c r="A8">
        <v>149</v>
      </c>
      <c r="B8" s="3">
        <f>IF(abs!H141="",9999,abs!H141)</f>
        <v>506</v>
      </c>
      <c r="C8" s="3">
        <f>IF(abs!Q141="",9999,abs!Q141)</f>
        <v>506</v>
      </c>
      <c r="D8" s="7">
        <f>IF(OR(B8=9999,C8=9999),"",C8/B8)</f>
        <v>1</v>
      </c>
    </row>
    <row r="9" spans="1:11" x14ac:dyDescent="0.2">
      <c r="A9">
        <v>107</v>
      </c>
      <c r="B9" s="3">
        <f>IF(abs!H99="",9999,abs!H99)</f>
        <v>9999</v>
      </c>
      <c r="C9" s="3">
        <f>IF(abs!Q99="",9999,abs!Q99)</f>
        <v>491</v>
      </c>
      <c r="D9" s="7" t="str">
        <f>IF(OR(B9=9999,C9=9999),"",C9/B9)</f>
        <v/>
      </c>
    </row>
    <row r="10" spans="1:11" x14ac:dyDescent="0.2">
      <c r="A10">
        <v>32</v>
      </c>
      <c r="B10" s="3">
        <f>IF(abs!H30="",9999,abs!H30)</f>
        <v>425</v>
      </c>
      <c r="C10" s="3">
        <f>IF(abs!Q30="",9999,abs!Q30)</f>
        <v>9999</v>
      </c>
      <c r="D10" s="7" t="str">
        <f>IF(OR(B10=9999,C10=9999),"",C10/B10)</f>
        <v/>
      </c>
    </row>
    <row r="11" spans="1:11" x14ac:dyDescent="0.2">
      <c r="A11">
        <v>60</v>
      </c>
      <c r="B11" s="3">
        <f>IF(abs!H56="",9999,abs!H56)</f>
        <v>477</v>
      </c>
      <c r="C11" s="3">
        <f>IF(abs!Q56="",9999,abs!Q56)</f>
        <v>477</v>
      </c>
      <c r="D11" s="7">
        <f>IF(OR(B11=9999,C11=9999),"",C11/B11)</f>
        <v>1</v>
      </c>
    </row>
    <row r="12" spans="1:11" x14ac:dyDescent="0.2">
      <c r="A12">
        <v>12</v>
      </c>
      <c r="B12" s="3">
        <f>IF(abs!H12="",9999,abs!H12)</f>
        <v>9999</v>
      </c>
      <c r="C12" s="3">
        <f>IF(abs!Q12="",9999,abs!Q12)</f>
        <v>9999</v>
      </c>
      <c r="D12" s="7" t="str">
        <f>IF(OR(B12=9999,C12=9999),"",C12/B12)</f>
        <v/>
      </c>
    </row>
    <row r="13" spans="1:11" x14ac:dyDescent="0.2">
      <c r="A13">
        <v>81</v>
      </c>
      <c r="B13" s="3">
        <f>IF(abs!H74="",9999,abs!H74)</f>
        <v>424</v>
      </c>
      <c r="C13" s="3">
        <f>IF(abs!Q74="",9999,abs!Q74)</f>
        <v>9999</v>
      </c>
      <c r="D13" s="7" t="str">
        <f>IF(OR(B13=9999,C13=9999),"",C13/B13)</f>
        <v/>
      </c>
    </row>
    <row r="14" spans="1:11" x14ac:dyDescent="0.2">
      <c r="A14">
        <v>51</v>
      </c>
      <c r="B14" s="3">
        <f>IF(abs!H47="",9999,abs!H47)</f>
        <v>413</v>
      </c>
      <c r="C14" s="3">
        <f>IF(abs!Q47="",9999,abs!Q47)</f>
        <v>9999</v>
      </c>
      <c r="D14" s="7" t="str">
        <f>IF(OR(B14=9999,C14=9999),"",C14/B14)</f>
        <v/>
      </c>
    </row>
    <row r="15" spans="1:11" x14ac:dyDescent="0.2">
      <c r="A15">
        <v>16</v>
      </c>
      <c r="B15" s="3">
        <f>IF(abs!H15="",9999,abs!H15)</f>
        <v>9999</v>
      </c>
      <c r="C15" s="3">
        <f>IF(abs!Q15="",9999,abs!Q15)</f>
        <v>9999</v>
      </c>
      <c r="D15" s="7" t="str">
        <f>IF(OR(B15=9999,C15=9999),"",C15/B15)</f>
        <v/>
      </c>
    </row>
    <row r="16" spans="1:11" x14ac:dyDescent="0.2">
      <c r="A16">
        <v>17</v>
      </c>
      <c r="B16" s="3">
        <f>IF(abs!H16="",9999,abs!H16)</f>
        <v>9999</v>
      </c>
      <c r="C16" s="3">
        <f>IF(abs!Q16="",9999,abs!Q16)</f>
        <v>9999</v>
      </c>
      <c r="D16" s="7" t="str">
        <f>IF(OR(B16=9999,C16=9999),"",C16/B16)</f>
        <v/>
      </c>
    </row>
    <row r="17" spans="1:4" x14ac:dyDescent="0.2">
      <c r="A17">
        <v>114</v>
      </c>
      <c r="B17" s="3">
        <f>IF(abs!H106="",9999,abs!H106)</f>
        <v>9999</v>
      </c>
      <c r="C17" s="3">
        <f>IF(abs!Q106="",9999,abs!Q106)</f>
        <v>472</v>
      </c>
      <c r="D17" s="7" t="str">
        <f>IF(OR(B17=9999,C17=9999),"",C17/B17)</f>
        <v/>
      </c>
    </row>
    <row r="18" spans="1:4" x14ac:dyDescent="0.2">
      <c r="A18">
        <v>224</v>
      </c>
      <c r="B18" s="3">
        <f>IF(abs!H196="",9999,abs!H196)</f>
        <v>9999</v>
      </c>
      <c r="C18" s="3">
        <f>IF(abs!Q196="",9999,abs!Q196)</f>
        <v>451</v>
      </c>
      <c r="D18" s="7" t="str">
        <f>IF(OR(B18=9999,C18=9999),"",C18/B18)</f>
        <v/>
      </c>
    </row>
    <row r="19" spans="1:4" x14ac:dyDescent="0.2">
      <c r="A19">
        <v>238</v>
      </c>
      <c r="B19" s="3">
        <f>IF(abs!H209="",9999,abs!H209)</f>
        <v>410</v>
      </c>
      <c r="C19" s="3">
        <f>IF(abs!Q209="",9999,abs!Q209)</f>
        <v>9999</v>
      </c>
      <c r="D19" s="7" t="str">
        <f>IF(OR(B19=9999,C19=9999),"",C19/B19)</f>
        <v/>
      </c>
    </row>
    <row r="20" spans="1:4" x14ac:dyDescent="0.2">
      <c r="A20">
        <v>48</v>
      </c>
      <c r="B20" s="3">
        <f>IF(abs!H44="",9999,abs!H44)</f>
        <v>409</v>
      </c>
      <c r="C20" s="3">
        <f>IF(abs!Q44="",9999,abs!Q44)</f>
        <v>9999</v>
      </c>
      <c r="D20" s="7" t="str">
        <f>IF(OR(B20=9999,C20=9999),"",C20/B20)</f>
        <v/>
      </c>
    </row>
    <row r="21" spans="1:4" x14ac:dyDescent="0.2">
      <c r="A21">
        <v>23</v>
      </c>
      <c r="B21" s="3">
        <f>IF(abs!H21="",9999,abs!H21)</f>
        <v>9999</v>
      </c>
      <c r="C21" s="3">
        <f>IF(abs!Q21="",9999,abs!Q21)</f>
        <v>9999</v>
      </c>
      <c r="D21" s="7" t="str">
        <f>IF(OR(B21=9999,C21=9999),"",C21/B21)</f>
        <v/>
      </c>
    </row>
    <row r="22" spans="1:4" x14ac:dyDescent="0.2">
      <c r="A22">
        <v>62</v>
      </c>
      <c r="B22" s="3">
        <f>IF(abs!H58="",9999,abs!H58)</f>
        <v>9999</v>
      </c>
      <c r="C22" s="3">
        <f>IF(abs!Q58="",9999,abs!Q58)</f>
        <v>432</v>
      </c>
      <c r="D22" s="7" t="str">
        <f>IF(OR(B22=9999,C22=9999),"",C22/B22)</f>
        <v/>
      </c>
    </row>
    <row r="23" spans="1:4" x14ac:dyDescent="0.2">
      <c r="A23">
        <v>26</v>
      </c>
      <c r="B23" s="3">
        <f>IF(abs!H24="",9999,abs!H24)</f>
        <v>427</v>
      </c>
      <c r="C23" s="3">
        <f>IF(abs!Q24="",9999,abs!Q24)</f>
        <v>427</v>
      </c>
      <c r="D23" s="7">
        <f>IF(OR(B23=9999,C23=9999),"",C23/B23)</f>
        <v>1</v>
      </c>
    </row>
    <row r="24" spans="1:4" x14ac:dyDescent="0.2">
      <c r="A24">
        <v>85</v>
      </c>
      <c r="B24" s="3">
        <f>IF(abs!H77="",9999,abs!H77)</f>
        <v>402</v>
      </c>
      <c r="C24" s="3">
        <f>IF(abs!Q77="",9999,abs!Q77)</f>
        <v>9999</v>
      </c>
      <c r="D24" s="7" t="str">
        <f>IF(OR(B24=9999,C24=9999),"",C24/B24)</f>
        <v/>
      </c>
    </row>
    <row r="25" spans="1:4" x14ac:dyDescent="0.2">
      <c r="A25">
        <v>40</v>
      </c>
      <c r="B25" s="3">
        <f>IF(abs!H36="",9999,abs!H36)</f>
        <v>9999</v>
      </c>
      <c r="C25" s="3">
        <f>IF(abs!Q36="",9999,abs!Q36)</f>
        <v>426</v>
      </c>
      <c r="D25" s="7" t="str">
        <f>IF(OR(B25=9999,C25=9999),"",C25/B25)</f>
        <v/>
      </c>
    </row>
    <row r="26" spans="1:4" x14ac:dyDescent="0.2">
      <c r="A26">
        <v>137</v>
      </c>
      <c r="B26" s="3">
        <f>IF(abs!H129="",9999,abs!H129)</f>
        <v>400</v>
      </c>
      <c r="C26" s="3">
        <f>IF(abs!Q129="",9999,abs!Q129)</f>
        <v>9999</v>
      </c>
      <c r="D26" s="7" t="str">
        <f>IF(OR(B26=9999,C26=9999),"",C26/B26)</f>
        <v/>
      </c>
    </row>
    <row r="27" spans="1:4" x14ac:dyDescent="0.2">
      <c r="A27">
        <v>136</v>
      </c>
      <c r="B27" s="3">
        <f>IF(abs!H128="",9999,abs!H128)</f>
        <v>399</v>
      </c>
      <c r="C27" s="3">
        <f>IF(abs!Q128="",9999,abs!Q128)</f>
        <v>9999</v>
      </c>
      <c r="D27" s="7" t="str">
        <f>IF(OR(B27=9999,C27=9999),"",C27/B27)</f>
        <v/>
      </c>
    </row>
    <row r="28" spans="1:4" x14ac:dyDescent="0.2">
      <c r="A28">
        <v>157</v>
      </c>
      <c r="B28" s="3">
        <f>IF(abs!H146="",9999,abs!H146)</f>
        <v>425</v>
      </c>
      <c r="C28" s="3">
        <f>IF(abs!Q146="",9999,abs!Q146)</f>
        <v>425</v>
      </c>
      <c r="D28" s="7">
        <f>IF(OR(B28=9999,C28=9999),"",C28/B28)</f>
        <v>1</v>
      </c>
    </row>
    <row r="29" spans="1:4" x14ac:dyDescent="0.2">
      <c r="A29">
        <v>162</v>
      </c>
      <c r="B29" s="3">
        <f>IF(abs!H149="",9999,abs!H149)</f>
        <v>412</v>
      </c>
      <c r="C29" s="3">
        <f>IF(abs!Q149="",9999,abs!Q149)</f>
        <v>410</v>
      </c>
      <c r="D29" s="7">
        <f>IF(OR(B29=9999,C29=9999),"",C29/B29)</f>
        <v>0.99514563106796117</v>
      </c>
    </row>
    <row r="30" spans="1:4" x14ac:dyDescent="0.2">
      <c r="A30">
        <v>87</v>
      </c>
      <c r="B30" s="3">
        <f>IF(abs!H79="",9999,abs!H79)</f>
        <v>9999</v>
      </c>
      <c r="C30" s="3">
        <f>IF(abs!Q79="",9999,abs!Q79)</f>
        <v>402</v>
      </c>
      <c r="D30" s="7" t="str">
        <f>IF(OR(B30=9999,C30=9999),"",C30/B30)</f>
        <v/>
      </c>
    </row>
    <row r="31" spans="1:4" x14ac:dyDescent="0.2">
      <c r="A31">
        <v>146</v>
      </c>
      <c r="B31" s="3">
        <f>IF(abs!H138="",9999,abs!H138)</f>
        <v>409</v>
      </c>
      <c r="C31" s="3">
        <f>IF(abs!Q138="",9999,abs!Q138)</f>
        <v>396</v>
      </c>
      <c r="D31" s="7">
        <f>IF(OR(B31=9999,C31=9999),"",C31/B31)</f>
        <v>0.9682151589242054</v>
      </c>
    </row>
    <row r="32" spans="1:4" x14ac:dyDescent="0.2">
      <c r="A32">
        <v>36</v>
      </c>
      <c r="B32" s="3">
        <f>IF(abs!H32="",9999,abs!H32)</f>
        <v>9999</v>
      </c>
      <c r="C32" s="3">
        <f>IF(abs!Q32="",9999,abs!Q32)</f>
        <v>9999</v>
      </c>
      <c r="D32" s="7" t="str">
        <f>IF(OR(B32=9999,C32=9999),"",C32/B32)</f>
        <v/>
      </c>
    </row>
    <row r="33" spans="1:4" x14ac:dyDescent="0.2">
      <c r="A33">
        <v>37</v>
      </c>
      <c r="B33" s="3">
        <f>IF(abs!H33="",9999,abs!H33)</f>
        <v>9999</v>
      </c>
      <c r="C33" s="3">
        <f>IF(abs!Q33="",9999,abs!Q33)</f>
        <v>9999</v>
      </c>
      <c r="D33" s="7" t="str">
        <f>IF(OR(B33=9999,C33=9999),"",C33/B33)</f>
        <v/>
      </c>
    </row>
    <row r="34" spans="1:4" x14ac:dyDescent="0.2">
      <c r="A34">
        <v>38</v>
      </c>
      <c r="B34" s="3">
        <f>IF(abs!H34="",9999,abs!H34)</f>
        <v>9999</v>
      </c>
      <c r="C34" s="3">
        <f>IF(abs!Q34="",9999,abs!Q34)</f>
        <v>9999</v>
      </c>
      <c r="D34" s="7" t="str">
        <f>IF(OR(B34=9999,C34=9999),"",C34/B34)</f>
        <v/>
      </c>
    </row>
    <row r="35" spans="1:4" x14ac:dyDescent="0.2">
      <c r="A35">
        <v>94</v>
      </c>
      <c r="B35" s="3">
        <f>IF(abs!H86="",9999,abs!H86)</f>
        <v>402</v>
      </c>
      <c r="C35" s="3">
        <f>IF(abs!Q86="",9999,abs!Q86)</f>
        <v>388</v>
      </c>
      <c r="D35" s="7">
        <f>IF(OR(B35=9999,C35=9999),"",C35/B35)</f>
        <v>0.96517412935323388</v>
      </c>
    </row>
    <row r="36" spans="1:4" x14ac:dyDescent="0.2">
      <c r="A36">
        <v>240</v>
      </c>
      <c r="B36" s="3">
        <f>IF(abs!H211="",9999,abs!H211)</f>
        <v>386</v>
      </c>
      <c r="C36" s="3">
        <f>IF(abs!Q211="",9999,abs!Q211)</f>
        <v>386</v>
      </c>
      <c r="D36" s="7">
        <f>IF(OR(B36=9999,C36=9999),"",C36/B36)</f>
        <v>1</v>
      </c>
    </row>
    <row r="37" spans="1:4" x14ac:dyDescent="0.2">
      <c r="A37">
        <v>239</v>
      </c>
      <c r="B37" s="3">
        <f>IF(abs!H210="",9999,abs!H210)</f>
        <v>431</v>
      </c>
      <c r="C37" s="3">
        <f>IF(abs!Q210="",9999,abs!Q210)</f>
        <v>385</v>
      </c>
      <c r="D37" s="7">
        <f>IF(OR(B37=9999,C37=9999),"",C37/B37)</f>
        <v>0.89327146171693739</v>
      </c>
    </row>
    <row r="38" spans="1:4" x14ac:dyDescent="0.2">
      <c r="A38">
        <v>63</v>
      </c>
      <c r="B38" s="3">
        <f>IF(abs!H59="",9999,abs!H59)</f>
        <v>9999</v>
      </c>
      <c r="C38" s="3">
        <f>IF(abs!Q59="",9999,abs!Q59)</f>
        <v>384</v>
      </c>
      <c r="D38" s="7" t="str">
        <f>IF(OR(B38=9999,C38=9999),"",C38/B38)</f>
        <v/>
      </c>
    </row>
    <row r="39" spans="1:4" x14ac:dyDescent="0.2">
      <c r="A39">
        <v>43</v>
      </c>
      <c r="B39" s="3">
        <f>IF(abs!H39="",9999,abs!H39)</f>
        <v>9999</v>
      </c>
      <c r="C39" s="3">
        <f>IF(abs!Q39="",9999,abs!Q39)</f>
        <v>9999</v>
      </c>
      <c r="D39" s="7" t="str">
        <f>IF(OR(B39=9999,C39=9999),"",C39/B39)</f>
        <v/>
      </c>
    </row>
    <row r="40" spans="1:4" x14ac:dyDescent="0.2">
      <c r="A40">
        <v>44</v>
      </c>
      <c r="B40" s="3">
        <f>IF(abs!H40="",9999,abs!H40)</f>
        <v>9999</v>
      </c>
      <c r="C40" s="3">
        <f>IF(abs!Q40="",9999,abs!Q40)</f>
        <v>9999</v>
      </c>
      <c r="D40" s="7" t="str">
        <f>IF(OR(B40=9999,C40=9999),"",C40/B40)</f>
        <v/>
      </c>
    </row>
    <row r="41" spans="1:4" x14ac:dyDescent="0.2">
      <c r="A41">
        <v>45</v>
      </c>
      <c r="B41" s="3">
        <f>IF(abs!H41="",9999,abs!H41)</f>
        <v>9999</v>
      </c>
      <c r="C41" s="3">
        <f>IF(abs!Q41="",9999,abs!Q41)</f>
        <v>9999</v>
      </c>
      <c r="D41" s="7" t="str">
        <f>IF(OR(B41=9999,C41=9999),"",C41/B41)</f>
        <v/>
      </c>
    </row>
    <row r="42" spans="1:4" x14ac:dyDescent="0.2">
      <c r="A42">
        <v>46</v>
      </c>
      <c r="B42" s="3">
        <f>IF(abs!H42="",9999,abs!H42)</f>
        <v>9999</v>
      </c>
      <c r="C42" s="3">
        <f>IF(abs!Q42="",9999,abs!Q42)</f>
        <v>9999</v>
      </c>
      <c r="D42" s="7" t="str">
        <f>IF(OR(B42=9999,C42=9999),"",C42/B42)</f>
        <v/>
      </c>
    </row>
    <row r="43" spans="1:4" x14ac:dyDescent="0.2">
      <c r="A43">
        <v>143</v>
      </c>
      <c r="B43" s="3">
        <f>IF(abs!H135="",9999,abs!H135)</f>
        <v>377</v>
      </c>
      <c r="C43" s="3">
        <f>IF(abs!Q135="",9999,abs!Q135)</f>
        <v>377</v>
      </c>
      <c r="D43" s="7">
        <f>IF(OR(B43=9999,C43=9999),"",C43/B43)</f>
        <v>1</v>
      </c>
    </row>
    <row r="44" spans="1:4" x14ac:dyDescent="0.2">
      <c r="A44">
        <v>69</v>
      </c>
      <c r="B44" s="3">
        <f>IF(abs!H65="",9999,abs!H65)</f>
        <v>360</v>
      </c>
      <c r="C44" s="3">
        <f>IF(abs!Q65="",9999,abs!Q65)</f>
        <v>9999</v>
      </c>
      <c r="D44" s="7" t="str">
        <f>IF(OR(B44=9999,C44=9999),"",C44/B44)</f>
        <v/>
      </c>
    </row>
    <row r="45" spans="1:4" x14ac:dyDescent="0.2">
      <c r="A45">
        <v>49</v>
      </c>
      <c r="B45" s="3">
        <f>IF(abs!H45="",9999,abs!H45)</f>
        <v>9999</v>
      </c>
      <c r="C45" s="3">
        <f>IF(abs!Q45="",9999,abs!Q45)</f>
        <v>9999</v>
      </c>
      <c r="D45" s="7" t="str">
        <f>IF(OR(B45=9999,C45=9999),"",C45/B45)</f>
        <v/>
      </c>
    </row>
    <row r="46" spans="1:4" x14ac:dyDescent="0.2">
      <c r="A46">
        <v>258</v>
      </c>
      <c r="B46" s="3">
        <f>IF(abs!H226="",9999,abs!H226)</f>
        <v>373</v>
      </c>
      <c r="C46" s="3">
        <f>IF(abs!Q226="",9999,abs!Q226)</f>
        <v>373</v>
      </c>
      <c r="D46" s="7">
        <f>IF(OR(B46=9999,C46=9999),"",C46/B46)</f>
        <v>1</v>
      </c>
    </row>
    <row r="47" spans="1:4" x14ac:dyDescent="0.2">
      <c r="A47">
        <v>79</v>
      </c>
      <c r="B47" s="3">
        <f>IF(abs!H72="",9999,abs!H72)</f>
        <v>9999</v>
      </c>
      <c r="C47" s="3">
        <f>IF(abs!Q72="",9999,abs!Q72)</f>
        <v>372</v>
      </c>
      <c r="D47" s="7" t="str">
        <f>IF(OR(B47=9999,C47=9999),"",C47/B47)</f>
        <v/>
      </c>
    </row>
    <row r="48" spans="1:4" x14ac:dyDescent="0.2">
      <c r="A48">
        <v>275</v>
      </c>
      <c r="B48" s="3">
        <f>IF(abs!H242="",9999,abs!H242)</f>
        <v>9999</v>
      </c>
      <c r="C48" s="3">
        <f>IF(abs!Q242="",9999,abs!Q242)</f>
        <v>371</v>
      </c>
      <c r="D48" s="7" t="str">
        <f>IF(OR(B48=9999,C48=9999),"",C48/B48)</f>
        <v/>
      </c>
    </row>
    <row r="49" spans="1:4" x14ac:dyDescent="0.2">
      <c r="A49">
        <v>116</v>
      </c>
      <c r="B49" s="3">
        <f>IF(abs!H108="",9999,abs!H108)</f>
        <v>374</v>
      </c>
      <c r="C49" s="3">
        <f>IF(abs!Q108="",9999,abs!Q108)</f>
        <v>370</v>
      </c>
      <c r="D49" s="7">
        <f>IF(OR(B49=9999,C49=9999),"",C49/B49)</f>
        <v>0.98930481283422456</v>
      </c>
    </row>
    <row r="50" spans="1:4" x14ac:dyDescent="0.2">
      <c r="A50">
        <v>67</v>
      </c>
      <c r="B50" s="3">
        <f>IF(abs!H63="",9999,abs!H63)</f>
        <v>352</v>
      </c>
      <c r="C50" s="3">
        <f>IF(abs!Q63="",9999,abs!Q63)</f>
        <v>9999</v>
      </c>
      <c r="D50" s="7" t="str">
        <f>IF(OR(B50=9999,C50=9999),"",C50/B50)</f>
        <v/>
      </c>
    </row>
    <row r="51" spans="1:4" x14ac:dyDescent="0.2">
      <c r="A51">
        <v>161</v>
      </c>
      <c r="B51" s="3">
        <f>IF(abs!H148="",9999,abs!H148)</f>
        <v>350</v>
      </c>
      <c r="C51" s="3">
        <f>IF(abs!Q148="",9999,abs!Q148)</f>
        <v>9999</v>
      </c>
      <c r="D51" s="7" t="str">
        <f>IF(OR(B51=9999,C51=9999),"",C51/B51)</f>
        <v/>
      </c>
    </row>
    <row r="52" spans="1:4" x14ac:dyDescent="0.2">
      <c r="A52">
        <v>30</v>
      </c>
      <c r="B52" s="3">
        <f>IF(abs!H28="",9999,abs!H28)</f>
        <v>363</v>
      </c>
      <c r="C52" s="3">
        <f>IF(abs!Q28="",9999,abs!Q28)</f>
        <v>363</v>
      </c>
      <c r="D52" s="7">
        <f>IF(OR(B52=9999,C52=9999),"",C52/B52)</f>
        <v>1</v>
      </c>
    </row>
    <row r="53" spans="1:4" x14ac:dyDescent="0.2">
      <c r="A53">
        <v>213</v>
      </c>
      <c r="B53" s="3">
        <f>IF(abs!H188="",9999,abs!H188)</f>
        <v>360</v>
      </c>
      <c r="C53" s="3">
        <f>IF(abs!Q188="",9999,abs!Q188)</f>
        <v>360</v>
      </c>
      <c r="D53" s="7">
        <f>IF(OR(B53=9999,C53=9999),"",C53/B53)</f>
        <v>1</v>
      </c>
    </row>
    <row r="54" spans="1:4" x14ac:dyDescent="0.2">
      <c r="A54">
        <v>58</v>
      </c>
      <c r="B54" s="3">
        <f>IF(abs!H54="",9999,abs!H54)</f>
        <v>9999</v>
      </c>
      <c r="C54" s="3">
        <f>IF(abs!Q54="",9999,abs!Q54)</f>
        <v>9999</v>
      </c>
      <c r="D54" s="7" t="str">
        <f>IF(OR(B54=9999,C54=9999),"",C54/B54)</f>
        <v/>
      </c>
    </row>
    <row r="55" spans="1:4" x14ac:dyDescent="0.2">
      <c r="A55">
        <v>57</v>
      </c>
      <c r="B55" s="3">
        <f>IF(abs!H53="",9999,abs!H53)</f>
        <v>9999</v>
      </c>
      <c r="C55" s="3">
        <f>IF(abs!Q53="",9999,abs!Q53)</f>
        <v>355</v>
      </c>
      <c r="D55" s="7" t="str">
        <f>IF(OR(B55=9999,C55=9999),"",C55/B55)</f>
        <v/>
      </c>
    </row>
    <row r="56" spans="1:4" x14ac:dyDescent="0.2">
      <c r="A56">
        <v>148</v>
      </c>
      <c r="B56" s="3">
        <f>IF(abs!H140="",9999,abs!H140)</f>
        <v>349</v>
      </c>
      <c r="C56" s="3">
        <f>IF(abs!Q140="",9999,abs!Q140)</f>
        <v>349</v>
      </c>
      <c r="D56" s="7">
        <f>IF(OR(B56=9999,C56=9999),"",C56/B56)</f>
        <v>1</v>
      </c>
    </row>
    <row r="57" spans="1:4" x14ac:dyDescent="0.2">
      <c r="A57">
        <v>50</v>
      </c>
      <c r="B57" s="3">
        <f>IF(abs!H46="",9999,abs!H46)</f>
        <v>345</v>
      </c>
      <c r="C57" s="3">
        <f>IF(abs!Q46="",9999,abs!Q46)</f>
        <v>9999</v>
      </c>
      <c r="D57" s="7" t="str">
        <f>IF(OR(B57=9999,C57=9999),"",C57/B57)</f>
        <v/>
      </c>
    </row>
    <row r="58" spans="1:4" x14ac:dyDescent="0.2">
      <c r="A58">
        <v>28</v>
      </c>
      <c r="B58" s="3">
        <f>IF(abs!H26="",9999,abs!H26)</f>
        <v>347</v>
      </c>
      <c r="C58" s="3">
        <f>IF(abs!Q26="",9999,abs!Q26)</f>
        <v>345</v>
      </c>
      <c r="D58" s="7">
        <f>IF(OR(B58=9999,C58=9999),"",C58/B58)</f>
        <v>0.99423631123919309</v>
      </c>
    </row>
    <row r="59" spans="1:4" x14ac:dyDescent="0.2">
      <c r="A59">
        <v>177</v>
      </c>
      <c r="B59" s="3">
        <f>IF(abs!H164="",9999,abs!H164)</f>
        <v>362</v>
      </c>
      <c r="C59" s="3">
        <f>IF(abs!Q164="",9999,abs!Q164)</f>
        <v>342</v>
      </c>
      <c r="D59" s="7">
        <f>IF(OR(B59=9999,C59=9999),"",C59/B59)</f>
        <v>0.94475138121546964</v>
      </c>
    </row>
    <row r="60" spans="1:4" x14ac:dyDescent="0.2">
      <c r="A60">
        <v>64</v>
      </c>
      <c r="B60" s="3">
        <f>IF(abs!H60="",9999,abs!H60)</f>
        <v>9999</v>
      </c>
      <c r="C60" s="3">
        <f>IF(abs!Q60="",9999,abs!Q60)</f>
        <v>9999</v>
      </c>
      <c r="D60" s="7" t="str">
        <f>IF(OR(B60=9999,C60=9999),"",C60/B60)</f>
        <v/>
      </c>
    </row>
    <row r="61" spans="1:4" x14ac:dyDescent="0.2">
      <c r="A61">
        <v>175</v>
      </c>
      <c r="B61" s="3">
        <f>IF(abs!H162="",9999,abs!H162)</f>
        <v>361</v>
      </c>
      <c r="C61" s="3">
        <f>IF(abs!Q162="",9999,abs!Q162)</f>
        <v>342</v>
      </c>
      <c r="D61" s="7">
        <f>IF(OR(B61=9999,C61=9999),"",C61/B61)</f>
        <v>0.94736842105263153</v>
      </c>
    </row>
    <row r="62" spans="1:4" x14ac:dyDescent="0.2">
      <c r="A62">
        <v>66</v>
      </c>
      <c r="B62" s="3">
        <f>IF(abs!H62="",9999,abs!H62)</f>
        <v>9999</v>
      </c>
      <c r="C62" s="3">
        <f>IF(abs!Q62="",9999,abs!Q62)</f>
        <v>9999</v>
      </c>
      <c r="D62" s="7" t="str">
        <f>IF(OR(B62=9999,C62=9999),"",C62/B62)</f>
        <v/>
      </c>
    </row>
    <row r="63" spans="1:4" x14ac:dyDescent="0.2">
      <c r="A63">
        <v>176</v>
      </c>
      <c r="B63" s="3">
        <f>IF(abs!H163="",9999,abs!H163)</f>
        <v>344</v>
      </c>
      <c r="C63" s="3">
        <f>IF(abs!Q163="",9999,abs!Q163)</f>
        <v>342</v>
      </c>
      <c r="D63" s="7">
        <f>IF(OR(B63=9999,C63=9999),"",C63/B63)</f>
        <v>0.9941860465116279</v>
      </c>
    </row>
    <row r="64" spans="1:4" x14ac:dyDescent="0.2">
      <c r="A64">
        <v>260</v>
      </c>
      <c r="B64" s="3">
        <f>IF(abs!H228="",9999,abs!H228)</f>
        <v>355</v>
      </c>
      <c r="C64" s="3">
        <f>IF(abs!Q228="",9999,abs!Q228)</f>
        <v>341</v>
      </c>
      <c r="D64" s="7">
        <f>IF(OR(B64=9999,C64=9999),"",C64/B64)</f>
        <v>0.96056338028169019</v>
      </c>
    </row>
    <row r="65" spans="1:4" x14ac:dyDescent="0.2">
      <c r="A65">
        <v>77</v>
      </c>
      <c r="B65" s="3">
        <f>IF(abs!H71="",9999,abs!H71)</f>
        <v>341</v>
      </c>
      <c r="C65" s="3">
        <f>IF(abs!Q71="",9999,abs!Q71)</f>
        <v>341</v>
      </c>
      <c r="D65" s="7">
        <f>IF(OR(B65=9999,C65=9999),"",C65/B65)</f>
        <v>1</v>
      </c>
    </row>
    <row r="66" spans="1:4" x14ac:dyDescent="0.2">
      <c r="A66">
        <v>145</v>
      </c>
      <c r="B66" s="3">
        <f>IF(abs!H137="",9999,abs!H137)</f>
        <v>356</v>
      </c>
      <c r="C66" s="3">
        <f>IF(abs!Q137="",9999,abs!Q137)</f>
        <v>340</v>
      </c>
      <c r="D66" s="7">
        <f>IF(OR(B66=9999,C66=9999),"",C66/B66)</f>
        <v>0.9550561797752809</v>
      </c>
    </row>
    <row r="67" spans="1:4" x14ac:dyDescent="0.2">
      <c r="A67">
        <v>13</v>
      </c>
      <c r="B67" s="3">
        <f>IF(abs!H13="",9999,abs!H13)</f>
        <v>341</v>
      </c>
      <c r="C67" s="3">
        <f>IF(abs!Q13="",9999,abs!Q13)</f>
        <v>339</v>
      </c>
      <c r="D67" s="7">
        <f>IF(OR(B67=9999,C67=9999),"",C67/B67)</f>
        <v>0.99413489736070382</v>
      </c>
    </row>
    <row r="68" spans="1:4" x14ac:dyDescent="0.2">
      <c r="A68">
        <v>181</v>
      </c>
      <c r="B68" s="3">
        <f>IF(abs!H165="",9999,abs!H165)</f>
        <v>9999</v>
      </c>
      <c r="C68" s="3">
        <f>IF(abs!Q165="",9999,abs!Q165)</f>
        <v>339</v>
      </c>
      <c r="D68" s="7" t="str">
        <f>IF(OR(B68=9999,C68=9999),"",C68/B68)</f>
        <v/>
      </c>
    </row>
    <row r="69" spans="1:4" x14ac:dyDescent="0.2">
      <c r="A69">
        <v>74</v>
      </c>
      <c r="B69" s="3">
        <f>IF(abs!H69="",9999,abs!H69)</f>
        <v>9999</v>
      </c>
      <c r="C69" s="3">
        <f>IF(abs!Q69="",9999,abs!Q69)</f>
        <v>9999</v>
      </c>
      <c r="D69" s="7" t="str">
        <f>IF(OR(B69=9999,C69=9999),"",C69/B69)</f>
        <v/>
      </c>
    </row>
    <row r="70" spans="1:4" x14ac:dyDescent="0.2">
      <c r="A70">
        <v>235</v>
      </c>
      <c r="B70" s="3">
        <f>IF(abs!H206="",9999,abs!H206)</f>
        <v>353</v>
      </c>
      <c r="C70" s="3">
        <f>IF(abs!Q206="",9999,abs!Q206)</f>
        <v>335</v>
      </c>
      <c r="D70" s="7">
        <f>IF(OR(B70=9999,C70=9999),"",C70/B70)</f>
        <v>0.94900849858356939</v>
      </c>
    </row>
    <row r="71" spans="1:4" x14ac:dyDescent="0.2">
      <c r="A71">
        <v>27</v>
      </c>
      <c r="B71" s="3">
        <f>IF(abs!H25="",9999,abs!H25)</f>
        <v>335</v>
      </c>
      <c r="C71" s="3">
        <f>IF(abs!Q25="",9999,abs!Q25)</f>
        <v>9999</v>
      </c>
      <c r="D71" s="7" t="str">
        <f>IF(OR(B71=9999,C71=9999),"",C71/B71)</f>
        <v/>
      </c>
    </row>
    <row r="72" spans="1:4" x14ac:dyDescent="0.2">
      <c r="A72">
        <v>39</v>
      </c>
      <c r="B72" s="3">
        <f>IF(abs!H35="",9999,abs!H35)</f>
        <v>9999</v>
      </c>
      <c r="C72" s="3">
        <f>IF(abs!Q35="",9999,abs!Q35)</f>
        <v>333</v>
      </c>
      <c r="D72" s="7" t="str">
        <f>IF(OR(B72=9999,C72=9999),"",C72/B72)</f>
        <v/>
      </c>
    </row>
    <row r="73" spans="1:4" x14ac:dyDescent="0.2">
      <c r="A73">
        <v>284</v>
      </c>
      <c r="B73" s="3">
        <f>IF(abs!H251="",9999,abs!H251)</f>
        <v>9999</v>
      </c>
      <c r="C73" s="3">
        <f>IF(abs!Q251="",9999,abs!Q251)</f>
        <v>333</v>
      </c>
      <c r="D73" s="7" t="str">
        <f>IF(OR(B73=9999,C73=9999),"",C73/B73)</f>
        <v/>
      </c>
    </row>
    <row r="74" spans="1:4" x14ac:dyDescent="0.2">
      <c r="A74">
        <v>61</v>
      </c>
      <c r="B74" s="3">
        <f>IF(abs!H57="",9999,abs!H57)</f>
        <v>332</v>
      </c>
      <c r="C74" s="3">
        <f>IF(abs!Q57="",9999,abs!Q57)</f>
        <v>330</v>
      </c>
      <c r="D74" s="7">
        <f>IF(OR(B74=9999,C74=9999),"",C74/B74)</f>
        <v>0.99397590361445787</v>
      </c>
    </row>
    <row r="75" spans="1:4" x14ac:dyDescent="0.2">
      <c r="A75">
        <v>221</v>
      </c>
      <c r="B75" s="3">
        <f>IF(abs!H195="",9999,abs!H195)</f>
        <v>348</v>
      </c>
      <c r="C75" s="3">
        <f>IF(abs!Q195="",9999,abs!Q195)</f>
        <v>327</v>
      </c>
      <c r="D75" s="7">
        <f>IF(OR(B75=9999,C75=9999),"",C75/B75)</f>
        <v>0.93965517241379315</v>
      </c>
    </row>
    <row r="76" spans="1:4" x14ac:dyDescent="0.2">
      <c r="A76">
        <v>56</v>
      </c>
      <c r="B76" s="3">
        <f>IF(abs!H52="",9999,abs!H52)</f>
        <v>329</v>
      </c>
      <c r="C76" s="3">
        <f>IF(abs!Q52="",9999,abs!Q52)</f>
        <v>327</v>
      </c>
      <c r="D76" s="7">
        <f>IF(OR(B76=9999,C76=9999),"",C76/B76)</f>
        <v>0.99392097264437695</v>
      </c>
    </row>
    <row r="77" spans="1:4" x14ac:dyDescent="0.2">
      <c r="A77">
        <v>153</v>
      </c>
      <c r="B77" s="3">
        <f>IF(abs!H144="",9999,abs!H144)</f>
        <v>326</v>
      </c>
      <c r="C77" s="3">
        <f>IF(abs!Q144="",9999,abs!Q144)</f>
        <v>324</v>
      </c>
      <c r="D77" s="7">
        <f>IF(OR(B77=9999,C77=9999),"",C77/B77)</f>
        <v>0.99386503067484666</v>
      </c>
    </row>
    <row r="78" spans="1:4" x14ac:dyDescent="0.2">
      <c r="A78">
        <v>292</v>
      </c>
      <c r="B78" s="3">
        <f>IF(abs!H258="",9999,abs!H258)</f>
        <v>324</v>
      </c>
      <c r="C78" s="3">
        <f>IF(abs!Q258="",9999,abs!Q258)</f>
        <v>324</v>
      </c>
      <c r="D78" s="7">
        <f>IF(OR(B78=9999,C78=9999),"",C78/B78)</f>
        <v>1</v>
      </c>
    </row>
    <row r="79" spans="1:4" x14ac:dyDescent="0.2">
      <c r="A79">
        <v>228</v>
      </c>
      <c r="B79" s="3">
        <f>IF(abs!H200="",9999,abs!H200)</f>
        <v>9999</v>
      </c>
      <c r="C79" s="3">
        <f>IF(abs!Q200="",9999,abs!Q200)</f>
        <v>324</v>
      </c>
      <c r="D79" s="7" t="str">
        <f>IF(OR(B79=9999,C79=9999),"",C79/B79)</f>
        <v/>
      </c>
    </row>
    <row r="80" spans="1:4" x14ac:dyDescent="0.2">
      <c r="A80">
        <v>88</v>
      </c>
      <c r="B80" s="3">
        <f>IF(abs!H80="",9999,abs!H80)</f>
        <v>9999</v>
      </c>
      <c r="C80" s="3">
        <f>IF(abs!Q80="",9999,abs!Q80)</f>
        <v>9999</v>
      </c>
      <c r="D80" s="7" t="str">
        <f>IF(OR(B80=9999,C80=9999),"",C80/B80)</f>
        <v/>
      </c>
    </row>
    <row r="81" spans="1:4" x14ac:dyDescent="0.2">
      <c r="A81">
        <v>281</v>
      </c>
      <c r="B81" s="3">
        <f>IF(abs!H248="",9999,abs!H248)</f>
        <v>331</v>
      </c>
      <c r="C81" s="3">
        <f>IF(abs!Q248="",9999,abs!Q248)</f>
        <v>322</v>
      </c>
      <c r="D81" s="7">
        <f>IF(OR(B81=9999,C81=9999),"",C81/B81)</f>
        <v>0.97280966767371602</v>
      </c>
    </row>
    <row r="82" spans="1:4" x14ac:dyDescent="0.2">
      <c r="A82">
        <v>90</v>
      </c>
      <c r="B82" s="3">
        <f>IF(abs!H82="",9999,abs!H82)</f>
        <v>9999</v>
      </c>
      <c r="C82" s="3">
        <f>IF(abs!Q82="",9999,abs!Q82)</f>
        <v>9999</v>
      </c>
      <c r="D82" s="7" t="str">
        <f>IF(OR(B82=9999,C82=9999),"",C82/B82)</f>
        <v/>
      </c>
    </row>
    <row r="83" spans="1:4" x14ac:dyDescent="0.2">
      <c r="A83">
        <v>91</v>
      </c>
      <c r="B83" s="3">
        <f>IF(abs!H83="",9999,abs!H83)</f>
        <v>9999</v>
      </c>
      <c r="C83" s="3">
        <f>IF(abs!Q83="",9999,abs!Q83)</f>
        <v>9999</v>
      </c>
      <c r="D83" s="7" t="str">
        <f>IF(OR(B83=9999,C83=9999),"",C83/B83)</f>
        <v/>
      </c>
    </row>
    <row r="84" spans="1:4" x14ac:dyDescent="0.2">
      <c r="A84">
        <v>92</v>
      </c>
      <c r="B84" s="3">
        <f>IF(abs!H84="",9999,abs!H84)</f>
        <v>9999</v>
      </c>
      <c r="C84" s="3">
        <f>IF(abs!Q84="",9999,abs!Q84)</f>
        <v>9999</v>
      </c>
      <c r="D84" s="7" t="str">
        <f>IF(OR(B84=9999,C84=9999),"",C84/B84)</f>
        <v/>
      </c>
    </row>
    <row r="85" spans="1:4" x14ac:dyDescent="0.2">
      <c r="A85">
        <v>93</v>
      </c>
      <c r="B85" s="3">
        <f>IF(abs!H85="",9999,abs!H85)</f>
        <v>9999</v>
      </c>
      <c r="C85" s="3">
        <f>IF(abs!Q85="",9999,abs!Q85)</f>
        <v>9999</v>
      </c>
      <c r="D85" s="7" t="str">
        <f>IF(OR(B85=9999,C85=9999),"",C85/B85)</f>
        <v/>
      </c>
    </row>
    <row r="86" spans="1:4" x14ac:dyDescent="0.2">
      <c r="A86">
        <v>248</v>
      </c>
      <c r="B86" s="3">
        <f>IF(abs!H217="",9999,abs!H217)</f>
        <v>342</v>
      </c>
      <c r="C86" s="3">
        <f>IF(abs!Q217="",9999,abs!Q217)</f>
        <v>320</v>
      </c>
      <c r="D86" s="7">
        <f>IF(OR(B86=9999,C86=9999),"",C86/B86)</f>
        <v>0.93567251461988299</v>
      </c>
    </row>
    <row r="87" spans="1:4" x14ac:dyDescent="0.2">
      <c r="A87">
        <v>95</v>
      </c>
      <c r="B87" s="3">
        <f>IF(abs!H87="",9999,abs!H87)</f>
        <v>9999</v>
      </c>
      <c r="C87" s="3">
        <f>IF(abs!Q87="",9999,abs!Q87)</f>
        <v>9999</v>
      </c>
      <c r="D87" s="7" t="str">
        <f>IF(OR(B87=9999,C87=9999),"",C87/B87)</f>
        <v/>
      </c>
    </row>
    <row r="88" spans="1:4" x14ac:dyDescent="0.2">
      <c r="A88">
        <v>96</v>
      </c>
      <c r="B88" s="3">
        <f>IF(abs!H88="",9999,abs!H88)</f>
        <v>9999</v>
      </c>
      <c r="C88" s="3">
        <f>IF(abs!Q88="",9999,abs!Q88)</f>
        <v>9999</v>
      </c>
      <c r="D88" s="7" t="str">
        <f>IF(OR(B88=9999,C88=9999),"",C88/B88)</f>
        <v/>
      </c>
    </row>
    <row r="89" spans="1:4" x14ac:dyDescent="0.2">
      <c r="A89">
        <v>291</v>
      </c>
      <c r="B89" s="3">
        <f>IF(abs!H257="",9999,abs!H257)</f>
        <v>342</v>
      </c>
      <c r="C89" s="3">
        <f>IF(abs!Q257="",9999,abs!Q257)</f>
        <v>319</v>
      </c>
      <c r="D89" s="7">
        <f>IF(OR(B89=9999,C89=9999),"",C89/B89)</f>
        <v>0.93274853801169588</v>
      </c>
    </row>
    <row r="90" spans="1:4" x14ac:dyDescent="0.2">
      <c r="A90">
        <v>105</v>
      </c>
      <c r="B90" s="3">
        <f>IF(abs!H97="",9999,abs!H97)</f>
        <v>319</v>
      </c>
      <c r="C90" s="3">
        <f>IF(abs!Q97="",9999,abs!Q97)</f>
        <v>319</v>
      </c>
      <c r="D90" s="7">
        <f>IF(OR(B90=9999,C90=9999),"",C90/B90)</f>
        <v>1</v>
      </c>
    </row>
    <row r="91" spans="1:4" x14ac:dyDescent="0.2">
      <c r="A91">
        <v>305</v>
      </c>
      <c r="B91" s="3">
        <f>IF(abs!H271="",9999,abs!H271)</f>
        <v>9999</v>
      </c>
      <c r="C91" s="3">
        <f>IF(abs!Q271="",9999,abs!Q271)</f>
        <v>319</v>
      </c>
      <c r="D91" s="7" t="str">
        <f>IF(OR(B91=9999,C91=9999),"",C91/B91)</f>
        <v/>
      </c>
    </row>
    <row r="92" spans="1:4" x14ac:dyDescent="0.2">
      <c r="A92">
        <v>169</v>
      </c>
      <c r="B92" s="3">
        <f>IF(abs!H156="",9999,abs!H156)</f>
        <v>9999</v>
      </c>
      <c r="C92" s="3">
        <f>IF(abs!Q156="",9999,abs!Q156)</f>
        <v>315</v>
      </c>
      <c r="D92" s="7" t="str">
        <f>IF(OR(B92=9999,C92=9999),"",C92/B92)</f>
        <v/>
      </c>
    </row>
    <row r="93" spans="1:4" x14ac:dyDescent="0.2">
      <c r="A93">
        <v>65</v>
      </c>
      <c r="B93" s="3">
        <f>IF(abs!H61="",9999,abs!H61)</f>
        <v>9999</v>
      </c>
      <c r="C93" s="3">
        <f>IF(abs!Q61="",9999,abs!Q61)</f>
        <v>313</v>
      </c>
      <c r="D93" s="7" t="str">
        <f>IF(OR(B93=9999,C93=9999),"",C93/B93)</f>
        <v/>
      </c>
    </row>
    <row r="94" spans="1:4" x14ac:dyDescent="0.2">
      <c r="A94">
        <v>11</v>
      </c>
      <c r="B94" s="3">
        <f>IF(abs!H11="",9999,abs!H11)</f>
        <v>313</v>
      </c>
      <c r="C94" s="3">
        <f>IF(abs!Q11="",9999,abs!Q11)</f>
        <v>313</v>
      </c>
      <c r="D94" s="7">
        <f>IF(OR(B94=9999,C94=9999),"",C94/B94)</f>
        <v>1</v>
      </c>
    </row>
    <row r="95" spans="1:4" x14ac:dyDescent="0.2">
      <c r="A95">
        <v>33</v>
      </c>
      <c r="B95" s="3">
        <f>IF(abs!H31="",9999,abs!H31)</f>
        <v>326</v>
      </c>
      <c r="C95" s="3">
        <f>IF(abs!Q31="",9999,abs!Q31)</f>
        <v>312</v>
      </c>
      <c r="D95" s="7">
        <f>IF(OR(B95=9999,C95=9999),"",C95/B95)</f>
        <v>0.95705521472392641</v>
      </c>
    </row>
    <row r="96" spans="1:4" x14ac:dyDescent="0.2">
      <c r="A96">
        <v>186</v>
      </c>
      <c r="B96" s="3">
        <f>IF(abs!H166="",9999,abs!H166)</f>
        <v>332</v>
      </c>
      <c r="C96" s="3">
        <f>IF(abs!Q166="",9999,abs!Q166)</f>
        <v>310</v>
      </c>
      <c r="D96" s="7">
        <f>IF(OR(B96=9999,C96=9999),"",C96/B96)</f>
        <v>0.9337349397590361</v>
      </c>
    </row>
    <row r="97" spans="1:4" x14ac:dyDescent="0.2">
      <c r="A97">
        <v>214</v>
      </c>
      <c r="B97" s="3">
        <f>IF(abs!H189="",9999,abs!H189)</f>
        <v>314</v>
      </c>
      <c r="C97" s="3">
        <f>IF(abs!Q189="",9999,abs!Q189)</f>
        <v>310</v>
      </c>
      <c r="D97" s="7">
        <f>IF(OR(B97=9999,C97=9999),"",C97/B97)</f>
        <v>0.98726114649681529</v>
      </c>
    </row>
    <row r="98" spans="1:4" x14ac:dyDescent="0.2">
      <c r="A98">
        <v>106</v>
      </c>
      <c r="B98" s="3">
        <f>IF(abs!H98="",9999,abs!H98)</f>
        <v>9999</v>
      </c>
      <c r="C98" s="3">
        <f>IF(abs!Q98="",9999,abs!Q98)</f>
        <v>9999</v>
      </c>
      <c r="D98" s="7" t="str">
        <f>IF(OR(B98=9999,C98=9999),"",C98/B98)</f>
        <v/>
      </c>
    </row>
    <row r="99" spans="1:4" x14ac:dyDescent="0.2">
      <c r="A99">
        <v>267</v>
      </c>
      <c r="B99" s="3">
        <f>IF(abs!H234="",9999,abs!H234)</f>
        <v>310</v>
      </c>
      <c r="C99" s="3">
        <f>IF(abs!Q234="",9999,abs!Q234)</f>
        <v>310</v>
      </c>
      <c r="D99" s="7">
        <f>IF(OR(B99=9999,C99=9999),"",C99/B99)</f>
        <v>1</v>
      </c>
    </row>
    <row r="100" spans="1:4" x14ac:dyDescent="0.2">
      <c r="A100">
        <v>278</v>
      </c>
      <c r="B100" s="3">
        <f>IF(abs!H245="",9999,abs!H245)</f>
        <v>9999</v>
      </c>
      <c r="C100" s="3">
        <f>IF(abs!Q245="",9999,abs!Q245)</f>
        <v>310</v>
      </c>
      <c r="D100" s="7" t="str">
        <f>IF(OR(B100=9999,C100=9999),"",C100/B100)</f>
        <v/>
      </c>
    </row>
    <row r="101" spans="1:4" x14ac:dyDescent="0.2">
      <c r="A101">
        <v>147</v>
      </c>
      <c r="B101" s="3">
        <f>IF(abs!H139="",9999,abs!H139)</f>
        <v>307</v>
      </c>
      <c r="C101" s="3">
        <f>IF(abs!Q139="",9999,abs!Q139)</f>
        <v>307</v>
      </c>
      <c r="D101" s="7">
        <f>IF(OR(B101=9999,C101=9999),"",C101/B101)</f>
        <v>1</v>
      </c>
    </row>
    <row r="102" spans="1:4" x14ac:dyDescent="0.2">
      <c r="A102">
        <v>52</v>
      </c>
      <c r="B102" s="3">
        <f>IF(abs!H48="",9999,abs!H48)</f>
        <v>324</v>
      </c>
      <c r="C102" s="3">
        <f>IF(abs!Q48="",9999,abs!Q48)</f>
        <v>304</v>
      </c>
      <c r="D102" s="7">
        <f>IF(OR(B102=9999,C102=9999),"",C102/B102)</f>
        <v>0.93827160493827155</v>
      </c>
    </row>
    <row r="103" spans="1:4" x14ac:dyDescent="0.2">
      <c r="A103">
        <v>68</v>
      </c>
      <c r="B103" s="3">
        <f>IF(abs!H64="",9999,abs!H64)</f>
        <v>325</v>
      </c>
      <c r="C103" s="3">
        <f>IF(abs!Q64="",9999,abs!Q64)</f>
        <v>303</v>
      </c>
      <c r="D103" s="7">
        <f>IF(OR(B103=9999,C103=9999),"",C103/B103)</f>
        <v>0.93230769230769228</v>
      </c>
    </row>
    <row r="104" spans="1:4" x14ac:dyDescent="0.2">
      <c r="A104">
        <v>236</v>
      </c>
      <c r="B104" s="3">
        <f>IF(abs!H207="",9999,abs!H207)</f>
        <v>301</v>
      </c>
      <c r="C104" s="3">
        <f>IF(abs!Q207="",9999,abs!Q207)</f>
        <v>299</v>
      </c>
      <c r="D104" s="7">
        <f>IF(OR(B104=9999,C104=9999),"",C104/B104)</f>
        <v>0.99335548172757471</v>
      </c>
    </row>
    <row r="105" spans="1:4" x14ac:dyDescent="0.2">
      <c r="A105">
        <v>261</v>
      </c>
      <c r="B105" s="3">
        <f>IF(abs!H229="",9999,abs!H229)</f>
        <v>318</v>
      </c>
      <c r="C105" s="3">
        <f>IF(abs!Q229="",9999,abs!Q229)</f>
        <v>298</v>
      </c>
      <c r="D105" s="7">
        <f>IF(OR(B105=9999,C105=9999),"",C105/B105)</f>
        <v>0.93710691823899372</v>
      </c>
    </row>
    <row r="106" spans="1:4" x14ac:dyDescent="0.2">
      <c r="A106">
        <v>195</v>
      </c>
      <c r="B106" s="3">
        <f>IF(abs!H173="",9999,abs!H173)</f>
        <v>319</v>
      </c>
      <c r="C106" s="3">
        <f>IF(abs!Q173="",9999,abs!Q173)</f>
        <v>296</v>
      </c>
      <c r="D106" s="7">
        <f>IF(OR(B106=9999,C106=9999),"",C106/B106)</f>
        <v>0.92789968652037613</v>
      </c>
    </row>
    <row r="107" spans="1:4" x14ac:dyDescent="0.2">
      <c r="A107">
        <v>122</v>
      </c>
      <c r="B107" s="3">
        <f>IF(abs!H114="",9999,abs!H114)</f>
        <v>294</v>
      </c>
      <c r="C107" s="3">
        <f>IF(abs!Q114="",9999,abs!Q114)</f>
        <v>294</v>
      </c>
      <c r="D107" s="7">
        <f>IF(OR(B107=9999,C107=9999),"",C107/B107)</f>
        <v>1</v>
      </c>
    </row>
    <row r="108" spans="1:4" x14ac:dyDescent="0.2">
      <c r="A108">
        <v>299</v>
      </c>
      <c r="B108" s="3">
        <f>IF(abs!H265="",9999,abs!H265)</f>
        <v>294</v>
      </c>
      <c r="C108" s="3">
        <f>IF(abs!Q265="",9999,abs!Q265)</f>
        <v>294</v>
      </c>
      <c r="D108" s="7">
        <f>IF(OR(B108=9999,C108=9999),"",C108/B108)</f>
        <v>1</v>
      </c>
    </row>
    <row r="109" spans="1:4" x14ac:dyDescent="0.2">
      <c r="A109">
        <v>219</v>
      </c>
      <c r="B109" s="3">
        <f>IF(abs!H193="",9999,abs!H193)</f>
        <v>9999</v>
      </c>
      <c r="C109" s="3">
        <f>IF(abs!Q193="",9999,abs!Q193)</f>
        <v>293</v>
      </c>
      <c r="D109" s="7" t="str">
        <f>IF(OR(B109=9999,C109=9999),"",C109/B109)</f>
        <v/>
      </c>
    </row>
    <row r="110" spans="1:4" x14ac:dyDescent="0.2">
      <c r="A110">
        <v>166</v>
      </c>
      <c r="B110" s="3">
        <f>IF(abs!H153="",9999,abs!H153)</f>
        <v>313</v>
      </c>
      <c r="C110" s="3">
        <f>IF(abs!Q153="",9999,abs!Q153)</f>
        <v>292</v>
      </c>
      <c r="D110" s="7">
        <f>IF(OR(B110=9999,C110=9999),"",C110/B110)</f>
        <v>0.93290734824281152</v>
      </c>
    </row>
    <row r="111" spans="1:4" x14ac:dyDescent="0.2">
      <c r="A111">
        <v>208</v>
      </c>
      <c r="B111" s="3">
        <f>IF(abs!H183="",9999,abs!H183)</f>
        <v>9999</v>
      </c>
      <c r="C111" s="3">
        <f>IF(abs!Q183="",9999,abs!Q183)</f>
        <v>292</v>
      </c>
      <c r="D111" s="7" t="str">
        <f>IF(OR(B111=9999,C111=9999),"",C111/B111)</f>
        <v/>
      </c>
    </row>
    <row r="112" spans="1:4" x14ac:dyDescent="0.2">
      <c r="A112">
        <v>274</v>
      </c>
      <c r="B112" s="3">
        <f>IF(abs!H241="",9999,abs!H241)</f>
        <v>337</v>
      </c>
      <c r="C112" s="3">
        <f>IF(abs!Q241="",9999,abs!Q241)</f>
        <v>291</v>
      </c>
      <c r="D112" s="7">
        <f>IF(OR(B112=9999,C112=9999),"",C112/B112)</f>
        <v>0.86350148367952517</v>
      </c>
    </row>
    <row r="113" spans="1:4" x14ac:dyDescent="0.2">
      <c r="A113">
        <v>108</v>
      </c>
      <c r="B113" s="3">
        <f>IF(abs!H100="",9999,abs!H100)</f>
        <v>291</v>
      </c>
      <c r="C113" s="3">
        <f>IF(abs!Q100="",9999,abs!Q100)</f>
        <v>291</v>
      </c>
      <c r="D113" s="7">
        <f>IF(OR(B113=9999,C113=9999),"",C113/B113)</f>
        <v>1</v>
      </c>
    </row>
    <row r="114" spans="1:4" x14ac:dyDescent="0.2">
      <c r="A114">
        <v>111</v>
      </c>
      <c r="B114" s="3">
        <f>IF(abs!H103="",9999,abs!H103)</f>
        <v>291</v>
      </c>
      <c r="C114" s="3">
        <f>IF(abs!Q103="",9999,abs!Q103)</f>
        <v>291</v>
      </c>
      <c r="D114" s="7">
        <f>IF(OR(B114=9999,C114=9999),"",C114/B114)</f>
        <v>1</v>
      </c>
    </row>
    <row r="115" spans="1:4" x14ac:dyDescent="0.2">
      <c r="A115">
        <v>89</v>
      </c>
      <c r="B115" s="3">
        <f>IF(abs!H81="",9999,abs!H81)</f>
        <v>320</v>
      </c>
      <c r="C115" s="3">
        <f>IF(abs!Q81="",9999,abs!Q81)</f>
        <v>290</v>
      </c>
      <c r="D115" s="7">
        <f>IF(OR(B115=9999,C115=9999),"",C115/B115)</f>
        <v>0.90625</v>
      </c>
    </row>
    <row r="116" spans="1:4" x14ac:dyDescent="0.2">
      <c r="A116">
        <v>231</v>
      </c>
      <c r="B116" s="3">
        <f>IF(abs!H203="",9999,abs!H203)</f>
        <v>292</v>
      </c>
      <c r="C116" s="3">
        <f>IF(abs!Q203="",9999,abs!Q203)</f>
        <v>290</v>
      </c>
      <c r="D116" s="7">
        <f>IF(OR(B116=9999,C116=9999),"",C116/B116)</f>
        <v>0.99315068493150682</v>
      </c>
    </row>
    <row r="117" spans="1:4" x14ac:dyDescent="0.2">
      <c r="A117">
        <v>31</v>
      </c>
      <c r="B117" s="3">
        <f>IF(abs!H29="",9999,abs!H29)</f>
        <v>290</v>
      </c>
      <c r="C117" s="3">
        <f>IF(abs!Q29="",9999,abs!Q29)</f>
        <v>290</v>
      </c>
      <c r="D117" s="7">
        <f>IF(OR(B117=9999,C117=9999),"",C117/B117)</f>
        <v>1</v>
      </c>
    </row>
    <row r="118" spans="1:4" x14ac:dyDescent="0.2">
      <c r="A118">
        <v>233</v>
      </c>
      <c r="B118" s="3">
        <f>IF(abs!H204="",9999,abs!H204)</f>
        <v>290</v>
      </c>
      <c r="C118" s="3">
        <f>IF(abs!Q204="",9999,abs!Q204)</f>
        <v>290</v>
      </c>
      <c r="D118" s="7">
        <f>IF(OR(B118=9999,C118=9999),"",C118/B118)</f>
        <v>1</v>
      </c>
    </row>
    <row r="119" spans="1:4" x14ac:dyDescent="0.2">
      <c r="A119">
        <v>201</v>
      </c>
      <c r="B119" s="3">
        <f>IF(abs!H178="",9999,abs!H178)</f>
        <v>311</v>
      </c>
      <c r="C119" s="3">
        <f>IF(abs!Q178="",9999,abs!Q178)</f>
        <v>288</v>
      </c>
      <c r="D119" s="7">
        <f>IF(OR(B119=9999,C119=9999),"",C119/B119)</f>
        <v>0.92604501607717038</v>
      </c>
    </row>
    <row r="120" spans="1:4" x14ac:dyDescent="0.2">
      <c r="A120">
        <v>200</v>
      </c>
      <c r="B120" s="3">
        <f>IF(abs!H177="",9999,abs!H177)</f>
        <v>288</v>
      </c>
      <c r="C120" s="3">
        <f>IF(abs!Q177="",9999,abs!Q177)</f>
        <v>288</v>
      </c>
      <c r="D120" s="7">
        <f>IF(OR(B120=9999,C120=9999),"",C120/B120)</f>
        <v>1</v>
      </c>
    </row>
    <row r="121" spans="1:4" x14ac:dyDescent="0.2">
      <c r="A121">
        <v>300</v>
      </c>
      <c r="B121" s="3">
        <f>IF(abs!H266="",9999,abs!H266)</f>
        <v>310</v>
      </c>
      <c r="C121" s="3">
        <f>IF(abs!Q266="",9999,abs!Q266)</f>
        <v>287</v>
      </c>
      <c r="D121" s="7">
        <f>IF(OR(B121=9999,C121=9999),"",C121/B121)</f>
        <v>0.9258064516129032</v>
      </c>
    </row>
    <row r="122" spans="1:4" x14ac:dyDescent="0.2">
      <c r="A122">
        <v>271</v>
      </c>
      <c r="B122" s="3">
        <f>IF(abs!H238="",9999,abs!H238)</f>
        <v>309</v>
      </c>
      <c r="C122" s="3">
        <f>IF(abs!Q238="",9999,abs!Q238)</f>
        <v>287</v>
      </c>
      <c r="D122" s="7">
        <f>IF(OR(B122=9999,C122=9999),"",C122/B122)</f>
        <v>0.92880258899676371</v>
      </c>
    </row>
    <row r="123" spans="1:4" x14ac:dyDescent="0.2">
      <c r="A123">
        <v>302</v>
      </c>
      <c r="B123" s="3">
        <f>IF(abs!H268="",9999,abs!H268)</f>
        <v>287</v>
      </c>
      <c r="C123" s="3">
        <f>IF(abs!Q268="",9999,abs!Q268)</f>
        <v>287</v>
      </c>
      <c r="D123" s="7">
        <f>IF(OR(B123=9999,C123=9999),"",C123/B123)</f>
        <v>1</v>
      </c>
    </row>
    <row r="124" spans="1:4" x14ac:dyDescent="0.2">
      <c r="A124">
        <v>132</v>
      </c>
      <c r="B124" s="3">
        <f>IF(abs!H124="",9999,abs!H124)</f>
        <v>9999</v>
      </c>
      <c r="C124" s="3">
        <f>IF(abs!Q124="",9999,abs!Q124)</f>
        <v>9999</v>
      </c>
      <c r="D124" s="7" t="str">
        <f>IF(OR(B124=9999,C124=9999),"",C124/B124)</f>
        <v/>
      </c>
    </row>
    <row r="125" spans="1:4" x14ac:dyDescent="0.2">
      <c r="A125">
        <v>133</v>
      </c>
      <c r="B125" s="3">
        <f>IF(abs!H125="",9999,abs!H125)</f>
        <v>9999</v>
      </c>
      <c r="C125" s="3">
        <f>IF(abs!Q125="",9999,abs!Q125)</f>
        <v>9999</v>
      </c>
      <c r="D125" s="7" t="str">
        <f>IF(OR(B125=9999,C125=9999),"",C125/B125)</f>
        <v/>
      </c>
    </row>
    <row r="126" spans="1:4" x14ac:dyDescent="0.2">
      <c r="A126">
        <v>29</v>
      </c>
      <c r="B126" s="3">
        <f>IF(abs!H27="",9999,abs!H27)</f>
        <v>286</v>
      </c>
      <c r="C126" s="3">
        <f>IF(abs!Q27="",9999,abs!Q27)</f>
        <v>286</v>
      </c>
      <c r="D126" s="7">
        <f>IF(OR(B126=9999,C126=9999),"",C126/B126)</f>
        <v>1</v>
      </c>
    </row>
    <row r="127" spans="1:4" x14ac:dyDescent="0.2">
      <c r="A127">
        <v>135</v>
      </c>
      <c r="B127" s="3">
        <f>IF(abs!H127="",9999,abs!H127)</f>
        <v>9999</v>
      </c>
      <c r="C127" s="3">
        <f>IF(abs!Q127="",9999,abs!Q127)</f>
        <v>9999</v>
      </c>
      <c r="D127" s="7" t="str">
        <f>IF(OR(B127=9999,C127=9999),"",C127/B127)</f>
        <v/>
      </c>
    </row>
    <row r="128" spans="1:4" x14ac:dyDescent="0.2">
      <c r="A128">
        <v>104</v>
      </c>
      <c r="B128" s="3">
        <f>IF(abs!H96="",9999,abs!H96)</f>
        <v>286</v>
      </c>
      <c r="C128" s="3">
        <f>IF(abs!Q96="",9999,abs!Q96)</f>
        <v>286</v>
      </c>
      <c r="D128" s="7">
        <f>IF(OR(B128=9999,C128=9999),"",C128/B128)</f>
        <v>1</v>
      </c>
    </row>
    <row r="129" spans="1:4" x14ac:dyDescent="0.2">
      <c r="A129">
        <v>237</v>
      </c>
      <c r="B129" s="3">
        <f>IF(abs!H208="",9999,abs!H208)</f>
        <v>287</v>
      </c>
      <c r="C129" s="3">
        <f>IF(abs!Q208="",9999,abs!Q208)</f>
        <v>285</v>
      </c>
      <c r="D129" s="7">
        <f>IF(OR(B129=9999,C129=9999),"",C129/B129)</f>
        <v>0.99303135888501737</v>
      </c>
    </row>
    <row r="130" spans="1:4" x14ac:dyDescent="0.2">
      <c r="A130">
        <v>296</v>
      </c>
      <c r="B130" s="3">
        <f>IF(abs!H262="",9999,abs!H262)</f>
        <v>307</v>
      </c>
      <c r="C130" s="3">
        <f>IF(abs!Q262="",9999,abs!Q262)</f>
        <v>284</v>
      </c>
      <c r="D130" s="7">
        <f>IF(OR(B130=9999,C130=9999),"",C130/B130)</f>
        <v>0.92508143322475567</v>
      </c>
    </row>
    <row r="131" spans="1:4" x14ac:dyDescent="0.2">
      <c r="A131">
        <v>294</v>
      </c>
      <c r="B131" s="3">
        <f>IF(abs!H260="",9999,abs!H260)</f>
        <v>286</v>
      </c>
      <c r="C131" s="3">
        <f>IF(abs!Q260="",9999,abs!Q260)</f>
        <v>284</v>
      </c>
      <c r="D131" s="7">
        <f>IF(OR(B131=9999,C131=9999),"",C131/B131)</f>
        <v>0.99300699300699302</v>
      </c>
    </row>
    <row r="132" spans="1:4" x14ac:dyDescent="0.2">
      <c r="A132">
        <v>4</v>
      </c>
      <c r="B132" s="3">
        <f>IF(abs!H6="",9999,abs!H6)</f>
        <v>283</v>
      </c>
      <c r="C132" s="3">
        <f>IF(abs!Q6="",9999,abs!Q6)</f>
        <v>283</v>
      </c>
      <c r="D132" s="7">
        <f>IF(OR(B132=9999,C132=9999),"",C132/B132)</f>
        <v>1</v>
      </c>
    </row>
    <row r="133" spans="1:4" x14ac:dyDescent="0.2">
      <c r="A133">
        <v>160</v>
      </c>
      <c r="B133" s="3">
        <f>IF(abs!H147="",9999,abs!H147)</f>
        <v>284</v>
      </c>
      <c r="C133" s="3">
        <f>IF(abs!Q147="",9999,abs!Q147)</f>
        <v>282</v>
      </c>
      <c r="D133" s="7">
        <f>IF(OR(B133=9999,C133=9999),"",C133/B133)</f>
        <v>0.99295774647887325</v>
      </c>
    </row>
    <row r="134" spans="1:4" x14ac:dyDescent="0.2">
      <c r="A134">
        <v>142</v>
      </c>
      <c r="B134" s="3">
        <f>IF(abs!H134="",9999,abs!H134)</f>
        <v>9999</v>
      </c>
      <c r="C134" s="3">
        <f>IF(abs!Q134="",9999,abs!Q134)</f>
        <v>9999</v>
      </c>
      <c r="D134" s="7" t="str">
        <f>IF(OR(B134=9999,C134=9999),"",C134/B134)</f>
        <v/>
      </c>
    </row>
    <row r="135" spans="1:4" x14ac:dyDescent="0.2">
      <c r="A135">
        <v>253</v>
      </c>
      <c r="B135" s="3">
        <f>IF(abs!H222="",9999,abs!H222)</f>
        <v>291</v>
      </c>
      <c r="C135" s="3">
        <f>IF(abs!Q222="",9999,abs!Q222)</f>
        <v>281</v>
      </c>
      <c r="D135" s="7">
        <f>IF(OR(B135=9999,C135=9999),"",C135/B135)</f>
        <v>0.96563573883161513</v>
      </c>
    </row>
    <row r="136" spans="1:4" x14ac:dyDescent="0.2">
      <c r="A136">
        <v>144</v>
      </c>
      <c r="B136" s="3">
        <f>IF(abs!H136="",9999,abs!H136)</f>
        <v>9999</v>
      </c>
      <c r="C136" s="3">
        <f>IF(abs!Q136="",9999,abs!Q136)</f>
        <v>9999</v>
      </c>
      <c r="D136" s="7" t="str">
        <f>IF(OR(B136=9999,C136=9999),"",C136/B136)</f>
        <v/>
      </c>
    </row>
    <row r="137" spans="1:4" x14ac:dyDescent="0.2">
      <c r="A137">
        <v>151</v>
      </c>
      <c r="B137" s="3">
        <f>IF(abs!H142="",9999,abs!H142)</f>
        <v>284</v>
      </c>
      <c r="C137" s="3">
        <f>IF(abs!Q142="",9999,abs!Q142)</f>
        <v>281</v>
      </c>
      <c r="D137" s="7">
        <f>IF(OR(B137=9999,C137=9999),"",C137/B137)</f>
        <v>0.98943661971830987</v>
      </c>
    </row>
    <row r="138" spans="1:4" x14ac:dyDescent="0.2">
      <c r="A138">
        <v>115</v>
      </c>
      <c r="B138" s="3">
        <f>IF(abs!H107="",9999,abs!H107)</f>
        <v>282</v>
      </c>
      <c r="C138" s="3">
        <f>IF(abs!Q107="",9999,abs!Q107)</f>
        <v>280</v>
      </c>
      <c r="D138" s="7">
        <f>IF(OR(B138=9999,C138=9999),"",C138/B138)</f>
        <v>0.99290780141843971</v>
      </c>
    </row>
    <row r="139" spans="1:4" x14ac:dyDescent="0.2">
      <c r="A139">
        <v>125</v>
      </c>
      <c r="B139" s="3">
        <f>IF(abs!H117="",9999,abs!H117)</f>
        <v>282</v>
      </c>
      <c r="C139" s="3">
        <f>IF(abs!Q117="",9999,abs!Q117)</f>
        <v>280</v>
      </c>
      <c r="D139" s="7">
        <f>IF(OR(B139=9999,C139=9999),"",C139/B139)</f>
        <v>0.99290780141843971</v>
      </c>
    </row>
    <row r="140" spans="1:4" x14ac:dyDescent="0.2">
      <c r="A140">
        <v>126</v>
      </c>
      <c r="B140" s="3">
        <f>IF(abs!H118="",9999,abs!H118)</f>
        <v>282</v>
      </c>
      <c r="C140" s="3">
        <f>IF(abs!Q118="",9999,abs!Q118)</f>
        <v>280</v>
      </c>
      <c r="D140" s="7">
        <f>IF(OR(B140=9999,C140=9999),"",C140/B140)</f>
        <v>0.99290780141843971</v>
      </c>
    </row>
    <row r="141" spans="1:4" x14ac:dyDescent="0.2">
      <c r="A141">
        <v>101</v>
      </c>
      <c r="B141" s="3">
        <f>IF(abs!H93="",9999,abs!H93)</f>
        <v>280</v>
      </c>
      <c r="C141" s="3">
        <f>IF(abs!Q93="",9999,abs!Q93)</f>
        <v>280</v>
      </c>
      <c r="D141" s="7">
        <f>IF(OR(B141=9999,C141=9999),"",C141/B141)</f>
        <v>1</v>
      </c>
    </row>
    <row r="142" spans="1:4" x14ac:dyDescent="0.2">
      <c r="A142">
        <v>192</v>
      </c>
      <c r="B142" s="3">
        <f>IF(abs!H170="",9999,abs!H170)</f>
        <v>280</v>
      </c>
      <c r="C142" s="3">
        <f>IF(abs!Q170="",9999,abs!Q170)</f>
        <v>280</v>
      </c>
      <c r="D142" s="7">
        <f>IF(OR(B142=9999,C142=9999),"",C142/B142)</f>
        <v>1</v>
      </c>
    </row>
    <row r="143" spans="1:4" x14ac:dyDescent="0.2">
      <c r="A143">
        <v>127</v>
      </c>
      <c r="B143" s="3">
        <f>IF(abs!H119="",9999,abs!H119)</f>
        <v>279</v>
      </c>
      <c r="C143" s="3">
        <f>IF(abs!Q119="",9999,abs!Q119)</f>
        <v>279</v>
      </c>
      <c r="D143" s="7">
        <f>IF(OR(B143=9999,C143=9999),"",C143/B143)</f>
        <v>1</v>
      </c>
    </row>
    <row r="144" spans="1:4" x14ac:dyDescent="0.2">
      <c r="A144">
        <v>97</v>
      </c>
      <c r="B144" s="3">
        <f>IF(abs!H89="",9999,abs!H89)</f>
        <v>280</v>
      </c>
      <c r="C144" s="3">
        <f>IF(abs!Q89="",9999,abs!Q89)</f>
        <v>278</v>
      </c>
      <c r="D144" s="7">
        <f>IF(OR(B144=9999,C144=9999),"",C144/B144)</f>
        <v>0.99285714285714288</v>
      </c>
    </row>
    <row r="145" spans="1:4" x14ac:dyDescent="0.2">
      <c r="A145">
        <v>152</v>
      </c>
      <c r="B145" s="3">
        <f>IF(abs!H143="",9999,abs!H143)</f>
        <v>280</v>
      </c>
      <c r="C145" s="3">
        <f>IF(abs!Q143="",9999,abs!Q143)</f>
        <v>278</v>
      </c>
      <c r="D145" s="7">
        <f>IF(OR(B145=9999,C145=9999),"",C145/B145)</f>
        <v>0.99285714285714288</v>
      </c>
    </row>
    <row r="146" spans="1:4" x14ac:dyDescent="0.2">
      <c r="A146">
        <v>119</v>
      </c>
      <c r="B146" s="3">
        <f>IF(abs!H111="",9999,abs!H111)</f>
        <v>278</v>
      </c>
      <c r="C146" s="3">
        <f>IF(abs!Q111="",9999,abs!Q111)</f>
        <v>278</v>
      </c>
      <c r="D146" s="7">
        <f>IF(OR(B146=9999,C146=9999),"",C146/B146)</f>
        <v>1</v>
      </c>
    </row>
    <row r="147" spans="1:4" x14ac:dyDescent="0.2">
      <c r="A147">
        <v>99</v>
      </c>
      <c r="B147" s="3">
        <f>IF(abs!H91="",9999,abs!H91)</f>
        <v>279</v>
      </c>
      <c r="C147" s="3">
        <f>IF(abs!Q91="",9999,abs!Q91)</f>
        <v>277</v>
      </c>
      <c r="D147" s="7">
        <f>IF(OR(B147=9999,C147=9999),"",C147/B147)</f>
        <v>0.99283154121863804</v>
      </c>
    </row>
    <row r="148" spans="1:4" x14ac:dyDescent="0.2">
      <c r="A148">
        <v>113</v>
      </c>
      <c r="B148" s="3">
        <f>IF(abs!H105="",9999,abs!H105)</f>
        <v>279</v>
      </c>
      <c r="C148" s="3">
        <f>IF(abs!Q105="",9999,abs!Q105)</f>
        <v>277</v>
      </c>
      <c r="D148" s="7">
        <f>IF(OR(B148=9999,C148=9999),"",C148/B148)</f>
        <v>0.99283154121863804</v>
      </c>
    </row>
    <row r="149" spans="1:4" x14ac:dyDescent="0.2">
      <c r="A149">
        <v>120</v>
      </c>
      <c r="B149" s="3">
        <f>IF(abs!H112="",9999,abs!H112)</f>
        <v>279</v>
      </c>
      <c r="C149" s="3">
        <f>IF(abs!Q112="",9999,abs!Q112)</f>
        <v>277</v>
      </c>
      <c r="D149" s="7">
        <f>IF(OR(B149=9999,C149=9999),"",C149/B149)</f>
        <v>0.99283154121863804</v>
      </c>
    </row>
    <row r="150" spans="1:4" x14ac:dyDescent="0.2">
      <c r="A150">
        <v>124</v>
      </c>
      <c r="B150" s="3">
        <f>IF(abs!H116="",9999,abs!H116)</f>
        <v>279</v>
      </c>
      <c r="C150" s="3">
        <f>IF(abs!Q116="",9999,abs!Q116)</f>
        <v>277</v>
      </c>
      <c r="D150" s="7">
        <f>IF(OR(B150=9999,C150=9999),"",C150/B150)</f>
        <v>0.99283154121863804</v>
      </c>
    </row>
    <row r="151" spans="1:4" x14ac:dyDescent="0.2">
      <c r="A151">
        <v>164</v>
      </c>
      <c r="B151" s="3">
        <f>IF(abs!H151="",9999,abs!H151)</f>
        <v>9999</v>
      </c>
      <c r="C151" s="3">
        <f>IF(abs!Q151="",9999,abs!Q151)</f>
        <v>9999</v>
      </c>
      <c r="D151" s="7" t="str">
        <f>IF(OR(B151=9999,C151=9999),"",C151/B151)</f>
        <v/>
      </c>
    </row>
    <row r="152" spans="1:4" x14ac:dyDescent="0.2">
      <c r="A152">
        <v>165</v>
      </c>
      <c r="B152" s="3">
        <f>IF(abs!H152="",9999,abs!H152)</f>
        <v>9999</v>
      </c>
      <c r="C152" s="3">
        <f>IF(abs!Q152="",9999,abs!Q152)</f>
        <v>9999</v>
      </c>
      <c r="D152" s="7" t="str">
        <f>IF(OR(B152=9999,C152=9999),"",C152/B152)</f>
        <v/>
      </c>
    </row>
    <row r="153" spans="1:4" x14ac:dyDescent="0.2">
      <c r="A153">
        <v>130</v>
      </c>
      <c r="B153" s="3">
        <f>IF(abs!H122="",9999,abs!H122)</f>
        <v>279</v>
      </c>
      <c r="C153" s="3">
        <f>IF(abs!Q122="",9999,abs!Q122)</f>
        <v>277</v>
      </c>
      <c r="D153" s="7">
        <f>IF(OR(B153=9999,C153=9999),"",C153/B153)</f>
        <v>0.99283154121863804</v>
      </c>
    </row>
    <row r="154" spans="1:4" x14ac:dyDescent="0.2">
      <c r="A154">
        <v>21</v>
      </c>
      <c r="B154" s="3">
        <f>IF(abs!H19="",9999,abs!H19)</f>
        <v>277</v>
      </c>
      <c r="C154" s="3">
        <f>IF(abs!Q19="",9999,abs!Q19)</f>
        <v>277</v>
      </c>
      <c r="D154" s="7">
        <f>IF(OR(B154=9999,C154=9999),"",C154/B154)</f>
        <v>1</v>
      </c>
    </row>
    <row r="155" spans="1:4" x14ac:dyDescent="0.2">
      <c r="A155">
        <v>129</v>
      </c>
      <c r="B155" s="3">
        <f>IF(abs!H121="",9999,abs!H121)</f>
        <v>277</v>
      </c>
      <c r="C155" s="3">
        <f>IF(abs!Q121="",9999,abs!Q121)</f>
        <v>277</v>
      </c>
      <c r="D155" s="7">
        <f>IF(OR(B155=9999,C155=9999),"",C155/B155)</f>
        <v>1</v>
      </c>
    </row>
    <row r="156" spans="1:4" x14ac:dyDescent="0.2">
      <c r="A156">
        <v>102</v>
      </c>
      <c r="B156" s="3">
        <f>IF(abs!H94="",9999,abs!H94)</f>
        <v>278</v>
      </c>
      <c r="C156" s="3">
        <f>IF(abs!Q94="",9999,abs!Q94)</f>
        <v>276</v>
      </c>
      <c r="D156" s="7">
        <f>IF(OR(B156=9999,C156=9999),"",C156/B156)</f>
        <v>0.9928057553956835</v>
      </c>
    </row>
    <row r="157" spans="1:4" x14ac:dyDescent="0.2">
      <c r="A157">
        <v>170</v>
      </c>
      <c r="B157" s="3">
        <f>IF(abs!H157="",9999,abs!H157)</f>
        <v>9999</v>
      </c>
      <c r="C157" s="3">
        <f>IF(abs!Q157="",9999,abs!Q157)</f>
        <v>9999</v>
      </c>
      <c r="D157" s="7" t="str">
        <f>IF(OR(B157=9999,C157=9999),"",C157/B157)</f>
        <v/>
      </c>
    </row>
    <row r="158" spans="1:4" x14ac:dyDescent="0.2">
      <c r="A158">
        <v>171</v>
      </c>
      <c r="B158" s="3">
        <f>IF(abs!H158="",9999,abs!H158)</f>
        <v>9999</v>
      </c>
      <c r="C158" s="3">
        <f>IF(abs!Q158="",9999,abs!Q158)</f>
        <v>9999</v>
      </c>
      <c r="D158" s="7" t="str">
        <f>IF(OR(B158=9999,C158=9999),"",C158/B158)</f>
        <v/>
      </c>
    </row>
    <row r="159" spans="1:4" x14ac:dyDescent="0.2">
      <c r="A159">
        <v>172</v>
      </c>
      <c r="B159" s="3">
        <f>IF(abs!H159="",9999,abs!H159)</f>
        <v>9999</v>
      </c>
      <c r="C159" s="3">
        <f>IF(abs!Q159="",9999,abs!Q159)</f>
        <v>9999</v>
      </c>
      <c r="D159" s="7" t="str">
        <f>IF(OR(B159=9999,C159=9999),"",C159/B159)</f>
        <v/>
      </c>
    </row>
    <row r="160" spans="1:4" x14ac:dyDescent="0.2">
      <c r="A160">
        <v>173</v>
      </c>
      <c r="B160" s="3">
        <f>IF(abs!H160="",9999,abs!H160)</f>
        <v>9999</v>
      </c>
      <c r="C160" s="3">
        <f>IF(abs!Q160="",9999,abs!Q160)</f>
        <v>9999</v>
      </c>
      <c r="D160" s="7" t="str">
        <f>IF(OR(B160=9999,C160=9999),"",C160/B160)</f>
        <v/>
      </c>
    </row>
    <row r="161" spans="1:4" x14ac:dyDescent="0.2">
      <c r="A161">
        <v>103</v>
      </c>
      <c r="B161" s="3">
        <f>IF(abs!H95="",9999,abs!H95)</f>
        <v>276</v>
      </c>
      <c r="C161" s="3">
        <f>IF(abs!Q95="",9999,abs!Q95)</f>
        <v>276</v>
      </c>
      <c r="D161" s="7">
        <f>IF(OR(B161=9999,C161=9999),"",C161/B161)</f>
        <v>1</v>
      </c>
    </row>
    <row r="162" spans="1:4" x14ac:dyDescent="0.2">
      <c r="A162">
        <v>110</v>
      </c>
      <c r="B162" s="3">
        <f>IF(abs!H102="",9999,abs!H102)</f>
        <v>276</v>
      </c>
      <c r="C162" s="3">
        <f>IF(abs!Q102="",9999,abs!Q102)</f>
        <v>276</v>
      </c>
      <c r="D162" s="7">
        <f>IF(OR(B162=9999,C162=9999),"",C162/B162)</f>
        <v>1</v>
      </c>
    </row>
    <row r="163" spans="1:4" x14ac:dyDescent="0.2">
      <c r="A163">
        <v>123</v>
      </c>
      <c r="B163" s="3">
        <f>IF(abs!H115="",9999,abs!H115)</f>
        <v>276</v>
      </c>
      <c r="C163" s="3">
        <f>IF(abs!Q115="",9999,abs!Q115)</f>
        <v>276</v>
      </c>
      <c r="D163" s="7">
        <f>IF(OR(B163=9999,C163=9999),"",C163/B163)</f>
        <v>1</v>
      </c>
    </row>
    <row r="164" spans="1:4" x14ac:dyDescent="0.2">
      <c r="A164">
        <v>24</v>
      </c>
      <c r="B164" s="3">
        <f>IF(abs!H22="",9999,abs!H22)</f>
        <v>277</v>
      </c>
      <c r="C164" s="3">
        <f>IF(abs!Q22="",9999,abs!Q22)</f>
        <v>275</v>
      </c>
      <c r="D164" s="7">
        <f>IF(OR(B164=9999,C164=9999),"",C164/B164)</f>
        <v>0.99277978339350181</v>
      </c>
    </row>
    <row r="165" spans="1:4" x14ac:dyDescent="0.2">
      <c r="A165">
        <v>100</v>
      </c>
      <c r="B165" s="3">
        <f>IF(abs!H92="",9999,abs!H92)</f>
        <v>277</v>
      </c>
      <c r="C165" s="3">
        <f>IF(abs!Q92="",9999,abs!Q92)</f>
        <v>275</v>
      </c>
      <c r="D165" s="7">
        <f>IF(OR(B165=9999,C165=9999),"",C165/B165)</f>
        <v>0.99277978339350181</v>
      </c>
    </row>
    <row r="166" spans="1:4" x14ac:dyDescent="0.2">
      <c r="A166">
        <v>117</v>
      </c>
      <c r="B166" s="3">
        <f>IF(abs!H109="",9999,abs!H109)</f>
        <v>277</v>
      </c>
      <c r="C166" s="3">
        <f>IF(abs!Q109="",9999,abs!Q109)</f>
        <v>275</v>
      </c>
      <c r="D166" s="7">
        <f>IF(OR(B166=9999,C166=9999),"",C166/B166)</f>
        <v>0.99277978339350181</v>
      </c>
    </row>
    <row r="167" spans="1:4" x14ac:dyDescent="0.2">
      <c r="A167">
        <v>187</v>
      </c>
      <c r="B167" s="3">
        <f>IF(abs!H167="",9999,abs!H167)</f>
        <v>9999</v>
      </c>
      <c r="C167" s="3">
        <f>IF(abs!Q167="",9999,abs!Q167)</f>
        <v>9999</v>
      </c>
      <c r="D167" s="7" t="str">
        <f>IF(OR(B167=9999,C167=9999),"",C167/B167)</f>
        <v/>
      </c>
    </row>
    <row r="168" spans="1:4" x14ac:dyDescent="0.2">
      <c r="A168">
        <v>188</v>
      </c>
      <c r="B168" s="3">
        <f>IF(abs!H168="",9999,abs!H168)</f>
        <v>9999</v>
      </c>
      <c r="C168" s="3">
        <f>IF(abs!Q168="",9999,abs!Q168)</f>
        <v>9999</v>
      </c>
      <c r="D168" s="7" t="str">
        <f>IF(OR(B168=9999,C168=9999),"",C168/B168)</f>
        <v/>
      </c>
    </row>
    <row r="169" spans="1:4" x14ac:dyDescent="0.2">
      <c r="A169">
        <v>189</v>
      </c>
      <c r="B169" s="3">
        <f>IF(abs!H169="",9999,abs!H169)</f>
        <v>9999</v>
      </c>
      <c r="C169" s="3">
        <f>IF(abs!Q169="",9999,abs!Q169)</f>
        <v>9999</v>
      </c>
      <c r="D169" s="7" t="str">
        <f>IF(OR(B169=9999,C169=9999),"",C169/B169)</f>
        <v/>
      </c>
    </row>
    <row r="170" spans="1:4" x14ac:dyDescent="0.2">
      <c r="A170">
        <v>121</v>
      </c>
      <c r="B170" s="3">
        <f>IF(abs!H113="",9999,abs!H113)</f>
        <v>276</v>
      </c>
      <c r="C170" s="3">
        <f>IF(abs!Q113="",9999,abs!Q113)</f>
        <v>274</v>
      </c>
      <c r="D170" s="7">
        <f>IF(OR(B170=9999,C170=9999),"",C170/B170)</f>
        <v>0.99275362318840576</v>
      </c>
    </row>
    <row r="171" spans="1:4" x14ac:dyDescent="0.2">
      <c r="A171">
        <v>193</v>
      </c>
      <c r="B171" s="3">
        <f>IF(abs!H171="",9999,abs!H171)</f>
        <v>9999</v>
      </c>
      <c r="C171" s="3">
        <f>IF(abs!Q171="",9999,abs!Q171)</f>
        <v>9999</v>
      </c>
      <c r="D171" s="7" t="str">
        <f>IF(OR(B171=9999,C171=9999),"",C171/B171)</f>
        <v/>
      </c>
    </row>
    <row r="172" spans="1:4" x14ac:dyDescent="0.2">
      <c r="A172">
        <v>194</v>
      </c>
      <c r="B172" s="3">
        <f>IF(abs!H172="",9999,abs!H172)</f>
        <v>9999</v>
      </c>
      <c r="C172" s="3">
        <f>IF(abs!Q172="",9999,abs!Q172)</f>
        <v>9999</v>
      </c>
      <c r="D172" s="7" t="str">
        <f>IF(OR(B172=9999,C172=9999),"",C172/B172)</f>
        <v/>
      </c>
    </row>
    <row r="173" spans="1:4" x14ac:dyDescent="0.2">
      <c r="A173">
        <v>128</v>
      </c>
      <c r="B173" s="3">
        <f>IF(abs!H120="",9999,abs!H120)</f>
        <v>276</v>
      </c>
      <c r="C173" s="3">
        <f>IF(abs!Q120="",9999,abs!Q120)</f>
        <v>274</v>
      </c>
      <c r="D173" s="7">
        <f>IF(OR(B173=9999,C173=9999),"",C173/B173)</f>
        <v>0.99275362318840576</v>
      </c>
    </row>
    <row r="174" spans="1:4" x14ac:dyDescent="0.2">
      <c r="A174">
        <v>196</v>
      </c>
      <c r="B174" s="3">
        <f>IF(abs!H174="",9999,abs!H174)</f>
        <v>9999</v>
      </c>
      <c r="C174" s="3">
        <f>IF(abs!Q174="",9999,abs!Q174)</f>
        <v>9999</v>
      </c>
      <c r="D174" s="7" t="str">
        <f>IF(OR(B174=9999,C174=9999),"",C174/B174)</f>
        <v/>
      </c>
    </row>
    <row r="175" spans="1:4" x14ac:dyDescent="0.2">
      <c r="A175">
        <v>197</v>
      </c>
      <c r="B175" s="3">
        <f>IF(abs!H175="",9999,abs!H175)</f>
        <v>9999</v>
      </c>
      <c r="C175" s="3">
        <f>IF(abs!Q175="",9999,abs!Q175)</f>
        <v>9999</v>
      </c>
      <c r="D175" s="7" t="str">
        <f>IF(OR(B175=9999,C175=9999),"",C175/B175)</f>
        <v/>
      </c>
    </row>
    <row r="176" spans="1:4" x14ac:dyDescent="0.2">
      <c r="A176">
        <v>198</v>
      </c>
      <c r="B176" s="3">
        <f>IF(abs!H176="",9999,abs!H176)</f>
        <v>9999</v>
      </c>
      <c r="C176" s="3">
        <f>IF(abs!Q176="",9999,abs!Q176)</f>
        <v>9999</v>
      </c>
      <c r="D176" s="7" t="str">
        <f>IF(OR(B176=9999,C176=9999),"",C176/B176)</f>
        <v/>
      </c>
    </row>
    <row r="177" spans="1:4" x14ac:dyDescent="0.2">
      <c r="A177">
        <v>41</v>
      </c>
      <c r="B177" s="3">
        <f>IF(abs!H37="",9999,abs!H37)</f>
        <v>274</v>
      </c>
      <c r="C177" s="3">
        <f>IF(abs!Q37="",9999,abs!Q37)</f>
        <v>274</v>
      </c>
      <c r="D177" s="7">
        <f>IF(OR(B177=9999,C177=9999),"",C177/B177)</f>
        <v>1</v>
      </c>
    </row>
    <row r="178" spans="1:4" x14ac:dyDescent="0.2">
      <c r="A178">
        <v>42</v>
      </c>
      <c r="B178" s="3">
        <f>IF(abs!H38="",9999,abs!H38)</f>
        <v>274</v>
      </c>
      <c r="C178" s="3">
        <f>IF(abs!Q38="",9999,abs!Q38)</f>
        <v>274</v>
      </c>
      <c r="D178" s="7">
        <f>IF(OR(B178=9999,C178=9999),"",C178/B178)</f>
        <v>1</v>
      </c>
    </row>
    <row r="179" spans="1:4" x14ac:dyDescent="0.2">
      <c r="A179">
        <v>226</v>
      </c>
      <c r="B179" s="3">
        <f>IF(abs!H198="",9999,abs!H198)</f>
        <v>274</v>
      </c>
      <c r="C179" s="3">
        <f>IF(abs!Q198="",9999,abs!Q198)</f>
        <v>274</v>
      </c>
      <c r="D179" s="7">
        <f>IF(OR(B179=9999,C179=9999),"",C179/B179)</f>
        <v>1</v>
      </c>
    </row>
    <row r="180" spans="1:4" x14ac:dyDescent="0.2">
      <c r="A180">
        <v>204</v>
      </c>
      <c r="B180" s="3">
        <f>IF(abs!H180="",9999,abs!H180)</f>
        <v>9999</v>
      </c>
      <c r="C180" s="3">
        <f>IF(abs!Q180="",9999,abs!Q180)</f>
        <v>9999</v>
      </c>
      <c r="D180" s="7" t="str">
        <f>IF(OR(B180=9999,C180=9999),"",C180/B180)</f>
        <v/>
      </c>
    </row>
    <row r="181" spans="1:4" x14ac:dyDescent="0.2">
      <c r="A181">
        <v>205</v>
      </c>
      <c r="B181" s="3">
        <f>IF(abs!H181="",9999,abs!H181)</f>
        <v>9999</v>
      </c>
      <c r="C181" s="3">
        <f>IF(abs!Q181="",9999,abs!Q181)</f>
        <v>9999</v>
      </c>
      <c r="D181" s="7" t="str">
        <f>IF(OR(B181=9999,C181=9999),"",C181/B181)</f>
        <v/>
      </c>
    </row>
    <row r="182" spans="1:4" x14ac:dyDescent="0.2">
      <c r="A182">
        <v>55</v>
      </c>
      <c r="B182" s="3">
        <f>IF(abs!H51="",9999,abs!H51)</f>
        <v>275</v>
      </c>
      <c r="C182" s="3">
        <f>IF(abs!Q51="",9999,abs!Q51)</f>
        <v>273</v>
      </c>
      <c r="D182" s="7">
        <f>IF(OR(B182=9999,C182=9999),"",C182/B182)</f>
        <v>0.99272727272727268</v>
      </c>
    </row>
    <row r="183" spans="1:4" x14ac:dyDescent="0.2">
      <c r="A183">
        <v>98</v>
      </c>
      <c r="B183" s="3">
        <f>IF(abs!H90="",9999,abs!H90)</f>
        <v>275</v>
      </c>
      <c r="C183" s="3">
        <f>IF(abs!Q90="",9999,abs!Q90)</f>
        <v>273</v>
      </c>
      <c r="D183" s="7">
        <f>IF(OR(B183=9999,C183=9999),"",C183/B183)</f>
        <v>0.99272727272727268</v>
      </c>
    </row>
    <row r="184" spans="1:4" x14ac:dyDescent="0.2">
      <c r="A184">
        <v>209</v>
      </c>
      <c r="B184" s="3">
        <f>IF(abs!H184="",9999,abs!H184)</f>
        <v>9999</v>
      </c>
      <c r="C184" s="3">
        <f>IF(abs!Q184="",9999,abs!Q184)</f>
        <v>9999</v>
      </c>
      <c r="D184" s="7" t="str">
        <f>IF(OR(B184=9999,C184=9999),"",C184/B184)</f>
        <v/>
      </c>
    </row>
    <row r="185" spans="1:4" x14ac:dyDescent="0.2">
      <c r="A185">
        <v>210</v>
      </c>
      <c r="B185" s="3">
        <f>IF(abs!H185="",9999,abs!H185)</f>
        <v>9999</v>
      </c>
      <c r="C185" s="3">
        <f>IF(abs!Q185="",9999,abs!Q185)</f>
        <v>9999</v>
      </c>
      <c r="D185" s="7" t="str">
        <f>IF(OR(B185=9999,C185=9999),"",C185/B185)</f>
        <v/>
      </c>
    </row>
    <row r="186" spans="1:4" x14ac:dyDescent="0.2">
      <c r="A186">
        <v>211</v>
      </c>
      <c r="B186" s="3">
        <f>IF(abs!H186="",9999,abs!H186)</f>
        <v>9999</v>
      </c>
      <c r="C186" s="3">
        <f>IF(abs!Q186="",9999,abs!Q186)</f>
        <v>9999</v>
      </c>
      <c r="D186" s="7" t="str">
        <f>IF(OR(B186=9999,C186=9999),"",C186/B186)</f>
        <v/>
      </c>
    </row>
    <row r="187" spans="1:4" x14ac:dyDescent="0.2">
      <c r="A187">
        <v>212</v>
      </c>
      <c r="B187" s="3">
        <f>IF(abs!H187="",9999,abs!H187)</f>
        <v>9999</v>
      </c>
      <c r="C187" s="3">
        <f>IF(abs!Q187="",9999,abs!Q187)</f>
        <v>9999</v>
      </c>
      <c r="D187" s="7" t="str">
        <f>IF(OR(B187=9999,C187=9999),"",C187/B187)</f>
        <v/>
      </c>
    </row>
    <row r="188" spans="1:4" x14ac:dyDescent="0.2">
      <c r="A188">
        <v>118</v>
      </c>
      <c r="B188" s="3">
        <f>IF(abs!H110="",9999,abs!H110)</f>
        <v>273</v>
      </c>
      <c r="C188" s="3">
        <f>IF(abs!Q110="",9999,abs!Q110)</f>
        <v>273</v>
      </c>
      <c r="D188" s="7">
        <f>IF(OR(B188=9999,C188=9999),"",C188/B188)</f>
        <v>1</v>
      </c>
    </row>
    <row r="189" spans="1:4" x14ac:dyDescent="0.2">
      <c r="A189">
        <v>73</v>
      </c>
      <c r="B189" s="3">
        <f>IF(abs!H68="",9999,abs!H68)</f>
        <v>270</v>
      </c>
      <c r="C189" s="3">
        <f>IF(abs!Q68="",9999,abs!Q68)</f>
        <v>270</v>
      </c>
      <c r="D189" s="7">
        <f>IF(OR(B189=9999,C189=9999),"",C189/B189)</f>
        <v>1</v>
      </c>
    </row>
    <row r="190" spans="1:4" x14ac:dyDescent="0.2">
      <c r="A190">
        <v>215</v>
      </c>
      <c r="B190" s="3">
        <f>IF(abs!H190="",9999,abs!H190)</f>
        <v>9999</v>
      </c>
      <c r="C190" s="3">
        <f>IF(abs!Q190="",9999,abs!Q190)</f>
        <v>9999</v>
      </c>
      <c r="D190" s="7" t="str">
        <f>IF(OR(B190=9999,C190=9999),"",C190/B190)</f>
        <v/>
      </c>
    </row>
    <row r="191" spans="1:4" x14ac:dyDescent="0.2">
      <c r="A191">
        <v>216</v>
      </c>
      <c r="B191" s="3">
        <f>IF(abs!H191="",9999,abs!H191)</f>
        <v>9999</v>
      </c>
      <c r="C191" s="3">
        <f>IF(abs!Q191="",9999,abs!Q191)</f>
        <v>9999</v>
      </c>
      <c r="D191" s="7" t="str">
        <f>IF(OR(B191=9999,C191=9999),"",C191/B191)</f>
        <v/>
      </c>
    </row>
    <row r="192" spans="1:4" x14ac:dyDescent="0.2">
      <c r="A192">
        <v>218</v>
      </c>
      <c r="B192" s="3">
        <f>IF(abs!H192="",9999,abs!H192)</f>
        <v>9999</v>
      </c>
      <c r="C192" s="3">
        <f>IF(abs!Q192="",9999,abs!Q192)</f>
        <v>9999</v>
      </c>
      <c r="D192" s="7" t="str">
        <f>IF(OR(B192=9999,C192=9999),"",C192/B192)</f>
        <v/>
      </c>
    </row>
    <row r="193" spans="1:4" x14ac:dyDescent="0.2">
      <c r="A193">
        <v>254</v>
      </c>
      <c r="B193" s="3">
        <f>IF(abs!H223="",9999,abs!H223)</f>
        <v>283</v>
      </c>
      <c r="C193" s="3">
        <f>IF(abs!Q223="",9999,abs!Q223)</f>
        <v>269</v>
      </c>
      <c r="D193" s="7">
        <f>IF(OR(B193=9999,C193=9999),"",C193/B193)</f>
        <v>0.95053003533568903</v>
      </c>
    </row>
    <row r="194" spans="1:4" x14ac:dyDescent="0.2">
      <c r="A194">
        <v>220</v>
      </c>
      <c r="B194" s="3">
        <f>IF(abs!H194="",9999,abs!H194)</f>
        <v>9999</v>
      </c>
      <c r="C194" s="3">
        <f>IF(abs!Q194="",9999,abs!Q194)</f>
        <v>9999</v>
      </c>
      <c r="D194" s="7" t="str">
        <f>IF(OR(B194=9999,C194=9999),"",C194/B194)</f>
        <v/>
      </c>
    </row>
    <row r="195" spans="1:4" x14ac:dyDescent="0.2">
      <c r="A195">
        <v>109</v>
      </c>
      <c r="B195" s="3">
        <f>IF(abs!H101="",9999,abs!H101)</f>
        <v>269</v>
      </c>
      <c r="C195" s="3">
        <f>IF(abs!Q101="",9999,abs!Q101)</f>
        <v>269</v>
      </c>
      <c r="D195" s="7">
        <f>IF(OR(B195=9999,C195=9999),"",C195/B195)</f>
        <v>1</v>
      </c>
    </row>
    <row r="196" spans="1:4" x14ac:dyDescent="0.2">
      <c r="A196">
        <v>203</v>
      </c>
      <c r="B196" s="3">
        <f>IF(abs!H179="",9999,abs!H179)</f>
        <v>291</v>
      </c>
      <c r="C196" s="3">
        <f>IF(abs!Q179="",9999,abs!Q179)</f>
        <v>268</v>
      </c>
      <c r="D196" s="7">
        <f>IF(OR(B196=9999,C196=9999),"",C196/B196)</f>
        <v>0.92096219931271472</v>
      </c>
    </row>
    <row r="197" spans="1:4" x14ac:dyDescent="0.2">
      <c r="A197">
        <v>225</v>
      </c>
      <c r="B197" s="3">
        <f>IF(abs!H197="",9999,abs!H197)</f>
        <v>9999</v>
      </c>
      <c r="C197" s="3">
        <f>IF(abs!Q197="",9999,abs!Q197)</f>
        <v>9999</v>
      </c>
      <c r="D197" s="7" t="str">
        <f>IF(OR(B197=9999,C197=9999),"",C197/B197)</f>
        <v/>
      </c>
    </row>
    <row r="198" spans="1:4" x14ac:dyDescent="0.2">
      <c r="A198">
        <v>112</v>
      </c>
      <c r="B198" s="3">
        <f>IF(abs!H104="",9999,abs!H104)</f>
        <v>286</v>
      </c>
      <c r="C198" s="3">
        <f>IF(abs!Q104="",9999,abs!Q104)</f>
        <v>266</v>
      </c>
      <c r="D198" s="7">
        <f>IF(OR(B198=9999,C198=9999),"",C198/B198)</f>
        <v>0.93006993006993011</v>
      </c>
    </row>
    <row r="199" spans="1:4" x14ac:dyDescent="0.2">
      <c r="A199">
        <v>227</v>
      </c>
      <c r="B199" s="3">
        <f>IF(abs!H199="",9999,abs!H199)</f>
        <v>9999</v>
      </c>
      <c r="C199" s="3">
        <f>IF(abs!Q199="",9999,abs!Q199)</f>
        <v>9999</v>
      </c>
      <c r="D199" s="7" t="str">
        <f>IF(OR(B199=9999,C199=9999),"",C199/B199)</f>
        <v/>
      </c>
    </row>
    <row r="200" spans="1:4" x14ac:dyDescent="0.2">
      <c r="A200">
        <v>14</v>
      </c>
      <c r="B200" s="3">
        <f>IF(abs!H14="",9999,abs!H14)</f>
        <v>275</v>
      </c>
      <c r="C200" s="3">
        <f>IF(abs!Q14="",9999,abs!Q14)</f>
        <v>265</v>
      </c>
      <c r="D200" s="7">
        <f>IF(OR(B200=9999,C200=9999),"",C200/B200)</f>
        <v>0.96363636363636362</v>
      </c>
    </row>
    <row r="201" spans="1:4" x14ac:dyDescent="0.2">
      <c r="A201">
        <v>229</v>
      </c>
      <c r="B201" s="3">
        <f>IF(abs!H201="",9999,abs!H201)</f>
        <v>9999</v>
      </c>
      <c r="C201" s="3">
        <f>IF(abs!Q201="",9999,abs!Q201)</f>
        <v>9999</v>
      </c>
      <c r="D201" s="7" t="str">
        <f>IF(OR(B201=9999,C201=9999),"",C201/B201)</f>
        <v/>
      </c>
    </row>
    <row r="202" spans="1:4" x14ac:dyDescent="0.2">
      <c r="A202">
        <v>47</v>
      </c>
      <c r="B202" s="3">
        <f>IF(abs!H43="",9999,abs!H43)</f>
        <v>267</v>
      </c>
      <c r="C202" s="3">
        <f>IF(abs!Q43="",9999,abs!Q43)</f>
        <v>265</v>
      </c>
      <c r="D202" s="7">
        <f>IF(OR(B202=9999,C202=9999),"",C202/B202)</f>
        <v>0.99250936329588013</v>
      </c>
    </row>
    <row r="203" spans="1:4" x14ac:dyDescent="0.2">
      <c r="A203">
        <v>163</v>
      </c>
      <c r="B203" s="3">
        <f>IF(abs!H150="",9999,abs!H150)</f>
        <v>267</v>
      </c>
      <c r="C203" s="3">
        <f>IF(abs!Q150="",9999,abs!Q150)</f>
        <v>265</v>
      </c>
      <c r="D203" s="7">
        <f>IF(OR(B203=9999,C203=9999),"",C203/B203)</f>
        <v>0.99250936329588013</v>
      </c>
    </row>
    <row r="204" spans="1:4" x14ac:dyDescent="0.2">
      <c r="A204">
        <v>234</v>
      </c>
      <c r="B204" s="3">
        <f>IF(abs!H205="",9999,abs!H205)</f>
        <v>267</v>
      </c>
      <c r="C204" s="3">
        <f>IF(abs!Q205="",9999,abs!Q205)</f>
        <v>265</v>
      </c>
      <c r="D204" s="7">
        <f>IF(OR(B204=9999,C204=9999),"",C204/B204)</f>
        <v>0.99250936329588013</v>
      </c>
    </row>
    <row r="205" spans="1:4" x14ac:dyDescent="0.2">
      <c r="A205">
        <v>80</v>
      </c>
      <c r="B205" s="3">
        <f>IF(abs!H73="",9999,abs!H73)</f>
        <v>264</v>
      </c>
      <c r="C205" s="3">
        <f>IF(abs!Q73="",9999,abs!Q73)</f>
        <v>264</v>
      </c>
      <c r="D205" s="7">
        <f>IF(OR(B205=9999,C205=9999),"",C205/B205)</f>
        <v>1</v>
      </c>
    </row>
    <row r="206" spans="1:4" x14ac:dyDescent="0.2">
      <c r="A206">
        <v>134</v>
      </c>
      <c r="B206" s="3">
        <f>IF(abs!H126="",9999,abs!H126)</f>
        <v>264</v>
      </c>
      <c r="C206" s="3">
        <f>IF(abs!Q126="",9999,abs!Q126)</f>
        <v>264</v>
      </c>
      <c r="D206" s="7">
        <f>IF(OR(B206=9999,C206=9999),"",C206/B206)</f>
        <v>1</v>
      </c>
    </row>
    <row r="207" spans="1:4" x14ac:dyDescent="0.2">
      <c r="A207">
        <v>6</v>
      </c>
      <c r="B207" s="3">
        <f>IF(abs!H8="",9999,abs!H8)</f>
        <v>265</v>
      </c>
      <c r="C207" s="3">
        <f>IF(abs!Q8="",9999,abs!Q8)</f>
        <v>263</v>
      </c>
      <c r="D207" s="7">
        <f>IF(OR(B207=9999,C207=9999),"",C207/B207)</f>
        <v>0.99245283018867925</v>
      </c>
    </row>
    <row r="208" spans="1:4" x14ac:dyDescent="0.2">
      <c r="A208">
        <v>59</v>
      </c>
      <c r="B208" s="3">
        <f>IF(abs!H55="",9999,abs!H55)</f>
        <v>285</v>
      </c>
      <c r="C208" s="3">
        <f>IF(abs!Q55="",9999,abs!Q55)</f>
        <v>262</v>
      </c>
      <c r="D208" s="7">
        <f>IF(OR(B208=9999,C208=9999),"",C208/B208)</f>
        <v>0.91929824561403506</v>
      </c>
    </row>
    <row r="209" spans="1:4" x14ac:dyDescent="0.2">
      <c r="A209">
        <v>19</v>
      </c>
      <c r="B209" s="3">
        <f>IF(abs!H17="",9999,abs!H17)</f>
        <v>9999</v>
      </c>
      <c r="C209" s="3">
        <f>IF(abs!Q17="",9999,abs!Q17)</f>
        <v>261</v>
      </c>
      <c r="D209" s="7" t="str">
        <f>IF(OR(B209=9999,C209=9999),"",C209/B209)</f>
        <v/>
      </c>
    </row>
    <row r="210" spans="1:4" x14ac:dyDescent="0.2">
      <c r="A210">
        <v>243</v>
      </c>
      <c r="B210" s="3">
        <f>IF(abs!H214="",9999,abs!H214)</f>
        <v>260</v>
      </c>
      <c r="C210" s="3">
        <f>IF(abs!Q214="",9999,abs!Q214)</f>
        <v>260</v>
      </c>
      <c r="D210" s="7">
        <f>IF(OR(B210=9999,C210=9999),"",C210/B210)</f>
        <v>1</v>
      </c>
    </row>
    <row r="211" spans="1:4" x14ac:dyDescent="0.2">
      <c r="A211">
        <v>131</v>
      </c>
      <c r="B211" s="3">
        <f>IF(abs!H123="",9999,abs!H123)</f>
        <v>259</v>
      </c>
      <c r="C211" s="3">
        <f>IF(abs!Q123="",9999,abs!Q123)</f>
        <v>259</v>
      </c>
      <c r="D211" s="7">
        <f>IF(OR(B211=9999,C211=9999),"",C211/B211)</f>
        <v>1</v>
      </c>
    </row>
    <row r="212" spans="1:4" x14ac:dyDescent="0.2">
      <c r="A212">
        <v>241</v>
      </c>
      <c r="B212" s="3">
        <f>IF(abs!H212="",9999,abs!H212)</f>
        <v>9999</v>
      </c>
      <c r="C212" s="3">
        <f>IF(abs!Q212="",9999,abs!Q212)</f>
        <v>9999</v>
      </c>
      <c r="D212" s="7" t="str">
        <f>IF(OR(B212=9999,C212=9999),"",C212/B212)</f>
        <v/>
      </c>
    </row>
    <row r="213" spans="1:4" x14ac:dyDescent="0.2">
      <c r="A213">
        <v>242</v>
      </c>
      <c r="B213" s="3">
        <f>IF(abs!H213="",9999,abs!H213)</f>
        <v>9999</v>
      </c>
      <c r="C213" s="3">
        <f>IF(abs!Q213="",9999,abs!Q213)</f>
        <v>9999</v>
      </c>
      <c r="D213" s="7" t="str">
        <f>IF(OR(B213=9999,C213=9999),"",C213/B213)</f>
        <v/>
      </c>
    </row>
    <row r="214" spans="1:4" x14ac:dyDescent="0.2">
      <c r="A214">
        <v>230</v>
      </c>
      <c r="B214" s="3">
        <f>IF(abs!H202="",9999,abs!H202)</f>
        <v>9999</v>
      </c>
      <c r="C214" s="3">
        <f>IF(abs!Q202="",9999,abs!Q202)</f>
        <v>258</v>
      </c>
      <c r="D214" s="7" t="str">
        <f>IF(OR(B214=9999,C214=9999),"",C214/B214)</f>
        <v/>
      </c>
    </row>
    <row r="215" spans="1:4" x14ac:dyDescent="0.2">
      <c r="A215">
        <v>246</v>
      </c>
      <c r="B215" s="3">
        <f>IF(abs!H215="",9999,abs!H215)</f>
        <v>9999</v>
      </c>
      <c r="C215" s="3">
        <f>IF(abs!Q215="",9999,abs!Q215)</f>
        <v>9999</v>
      </c>
      <c r="D215" s="7" t="str">
        <f>IF(OR(B215=9999,C215=9999),"",C215/B215)</f>
        <v/>
      </c>
    </row>
    <row r="216" spans="1:4" x14ac:dyDescent="0.2">
      <c r="A216">
        <v>247</v>
      </c>
      <c r="B216" s="3">
        <f>IF(abs!H216="",9999,abs!H216)</f>
        <v>9999</v>
      </c>
      <c r="C216" s="3">
        <f>IF(abs!Q216="",9999,abs!Q216)</f>
        <v>9999</v>
      </c>
      <c r="D216" s="7" t="str">
        <f>IF(OR(B216=9999,C216=9999),"",C216/B216)</f>
        <v/>
      </c>
    </row>
    <row r="217" spans="1:4" x14ac:dyDescent="0.2">
      <c r="A217">
        <v>138</v>
      </c>
      <c r="B217" s="3">
        <f>IF(abs!H130="",9999,abs!H130)</f>
        <v>264</v>
      </c>
      <c r="C217" s="3">
        <f>IF(abs!Q130="",9999,abs!Q130)</f>
        <v>255</v>
      </c>
      <c r="D217" s="7">
        <f>IF(OR(B217=9999,C217=9999),"",C217/B217)</f>
        <v>0.96590909090909094</v>
      </c>
    </row>
    <row r="218" spans="1:4" x14ac:dyDescent="0.2">
      <c r="A218">
        <v>249</v>
      </c>
      <c r="B218" s="3">
        <f>IF(abs!H218="",9999,abs!H218)</f>
        <v>9999</v>
      </c>
      <c r="C218" s="3">
        <f>IF(abs!Q218="",9999,abs!Q218)</f>
        <v>9999</v>
      </c>
      <c r="D218" s="7" t="str">
        <f>IF(OR(B218=9999,C218=9999),"",C218/B218)</f>
        <v/>
      </c>
    </row>
    <row r="219" spans="1:4" x14ac:dyDescent="0.2">
      <c r="A219">
        <v>279</v>
      </c>
      <c r="B219" s="3">
        <f>IF(abs!H246="",9999,abs!H246)</f>
        <v>264</v>
      </c>
      <c r="C219" s="3">
        <f>IF(abs!Q246="",9999,abs!Q246)</f>
        <v>255</v>
      </c>
      <c r="D219" s="7">
        <f>IF(OR(B219=9999,C219=9999),"",C219/B219)</f>
        <v>0.96590909090909094</v>
      </c>
    </row>
    <row r="220" spans="1:4" x14ac:dyDescent="0.2">
      <c r="A220">
        <v>301</v>
      </c>
      <c r="B220" s="3">
        <f>IF(abs!H267="",9999,abs!H267)</f>
        <v>255</v>
      </c>
      <c r="C220" s="3">
        <f>IF(abs!Q267="",9999,abs!Q267)</f>
        <v>255</v>
      </c>
      <c r="D220" s="7">
        <f>IF(OR(B220=9999,C220=9999),"",C220/B220)</f>
        <v>1</v>
      </c>
    </row>
    <row r="221" spans="1:4" x14ac:dyDescent="0.2">
      <c r="A221">
        <v>252</v>
      </c>
      <c r="B221" s="3">
        <f>IF(abs!H221="",9999,abs!H221)</f>
        <v>9999</v>
      </c>
      <c r="C221" s="3">
        <f>IF(abs!Q221="",9999,abs!Q221)</f>
        <v>9999</v>
      </c>
      <c r="D221" s="7" t="str">
        <f>IF(OR(B221=9999,C221=9999),"",C221/B221)</f>
        <v/>
      </c>
    </row>
    <row r="222" spans="1:4" x14ac:dyDescent="0.2">
      <c r="A222">
        <v>174</v>
      </c>
      <c r="B222" s="3">
        <f>IF(abs!H161="",9999,abs!H161)</f>
        <v>256</v>
      </c>
      <c r="C222" s="3">
        <f>IF(abs!Q161="",9999,abs!Q161)</f>
        <v>254</v>
      </c>
      <c r="D222" s="7">
        <f>IF(OR(B222=9999,C222=9999),"",C222/B222)</f>
        <v>0.9921875</v>
      </c>
    </row>
    <row r="223" spans="1:4" x14ac:dyDescent="0.2">
      <c r="A223">
        <v>167</v>
      </c>
      <c r="B223" s="3">
        <f>IF(abs!H154="",9999,abs!H154)</f>
        <v>254</v>
      </c>
      <c r="C223" s="3">
        <f>IF(abs!Q154="",9999,abs!Q154)</f>
        <v>254</v>
      </c>
      <c r="D223" s="7">
        <f>IF(OR(B223=9999,C223=9999),"",C223/B223)</f>
        <v>1</v>
      </c>
    </row>
    <row r="224" spans="1:4" x14ac:dyDescent="0.2">
      <c r="A224">
        <v>5</v>
      </c>
      <c r="B224" s="3">
        <f>IF(abs!H7="",9999,abs!H7)</f>
        <v>255</v>
      </c>
      <c r="C224" s="3">
        <f>IF(abs!Q7="",9999,abs!Q7)</f>
        <v>253</v>
      </c>
      <c r="D224" s="7">
        <f>IF(OR(B224=9999,C224=9999),"",C224/B224)</f>
        <v>0.99215686274509807</v>
      </c>
    </row>
    <row r="225" spans="1:4" x14ac:dyDescent="0.2">
      <c r="A225">
        <v>2</v>
      </c>
      <c r="B225" s="3">
        <f>IF(abs!H4="",9999,abs!H4)</f>
        <v>251</v>
      </c>
      <c r="C225" s="3">
        <f>IF(abs!Q4="",9999,abs!Q4)</f>
        <v>251</v>
      </c>
      <c r="D225" s="7">
        <f>IF(OR(B225=9999,C225=9999),"",C225/B225)</f>
        <v>1</v>
      </c>
    </row>
    <row r="226" spans="1:4" x14ac:dyDescent="0.2">
      <c r="A226">
        <v>54</v>
      </c>
      <c r="B226" s="3">
        <f>IF(abs!H50="",9999,abs!H50)</f>
        <v>254</v>
      </c>
      <c r="C226" s="3">
        <f>IF(abs!Q50="",9999,abs!Q50)</f>
        <v>250</v>
      </c>
      <c r="D226" s="7">
        <f>IF(OR(B226=9999,C226=9999),"",C226/B226)</f>
        <v>0.98425196850393704</v>
      </c>
    </row>
    <row r="227" spans="1:4" x14ac:dyDescent="0.2">
      <c r="A227">
        <v>259</v>
      </c>
      <c r="B227" s="3">
        <f>IF(abs!H227="",9999,abs!H227)</f>
        <v>9999</v>
      </c>
      <c r="C227" s="3">
        <f>IF(abs!Q227="",9999,abs!Q227)</f>
        <v>9999</v>
      </c>
      <c r="D227" s="7" t="str">
        <f>IF(OR(B227=9999,C227=9999),"",C227/B227)</f>
        <v/>
      </c>
    </row>
    <row r="228" spans="1:4" x14ac:dyDescent="0.2">
      <c r="A228">
        <v>266</v>
      </c>
      <c r="B228" s="3">
        <f>IF(abs!H233="",9999,abs!H233)</f>
        <v>254</v>
      </c>
      <c r="C228" s="3">
        <f>IF(abs!Q233="",9999,abs!Q233)</f>
        <v>250</v>
      </c>
      <c r="D228" s="7">
        <f>IF(OR(B228=9999,C228=9999),"",C228/B228)</f>
        <v>0.98425196850393704</v>
      </c>
    </row>
    <row r="229" spans="1:4" x14ac:dyDescent="0.2">
      <c r="A229">
        <v>250</v>
      </c>
      <c r="B229" s="3">
        <f>IF(abs!H219="",9999,abs!H219)</f>
        <v>272</v>
      </c>
      <c r="C229" s="3">
        <f>IF(abs!Q219="",9999,abs!Q219)</f>
        <v>249</v>
      </c>
      <c r="D229" s="7">
        <f>IF(OR(B229=9999,C229=9999),"",C229/B229)</f>
        <v>0.9154411764705882</v>
      </c>
    </row>
    <row r="230" spans="1:4" x14ac:dyDescent="0.2">
      <c r="A230">
        <v>262</v>
      </c>
      <c r="B230" s="3">
        <f>IF(abs!H230="",9999,abs!H230)</f>
        <v>9999</v>
      </c>
      <c r="C230" s="3">
        <f>IF(abs!Q230="",9999,abs!Q230)</f>
        <v>9999</v>
      </c>
      <c r="D230" s="7" t="str">
        <f>IF(OR(B230=9999,C230=9999),"",C230/B230)</f>
        <v/>
      </c>
    </row>
    <row r="231" spans="1:4" x14ac:dyDescent="0.2">
      <c r="A231">
        <v>264</v>
      </c>
      <c r="B231" s="3">
        <f>IF(abs!H231="",9999,abs!H231)</f>
        <v>9999</v>
      </c>
      <c r="C231" s="3">
        <f>IF(abs!Q231="",9999,abs!Q231)</f>
        <v>9999</v>
      </c>
      <c r="D231" s="7" t="str">
        <f>IF(OR(B231=9999,C231=9999),"",C231/B231)</f>
        <v/>
      </c>
    </row>
    <row r="232" spans="1:4" x14ac:dyDescent="0.2">
      <c r="A232">
        <v>265</v>
      </c>
      <c r="B232" s="3">
        <f>IF(abs!H232="",9999,abs!H232)</f>
        <v>9999</v>
      </c>
      <c r="C232" s="3">
        <f>IF(abs!Q232="",9999,abs!Q232)</f>
        <v>9999</v>
      </c>
      <c r="D232" s="7" t="str">
        <f>IF(OR(B232=9999,C232=9999),"",C232/B232)</f>
        <v/>
      </c>
    </row>
    <row r="233" spans="1:4" x14ac:dyDescent="0.2">
      <c r="A233">
        <v>251</v>
      </c>
      <c r="B233" s="3">
        <f>IF(abs!H220="",9999,abs!H220)</f>
        <v>272</v>
      </c>
      <c r="C233" s="3">
        <f>IF(abs!Q220="",9999,abs!Q220)</f>
        <v>249</v>
      </c>
      <c r="D233" s="7">
        <f>IF(OR(B233=9999,C233=9999),"",C233/B233)</f>
        <v>0.9154411764705882</v>
      </c>
    </row>
    <row r="234" spans="1:4" x14ac:dyDescent="0.2">
      <c r="A234">
        <v>168</v>
      </c>
      <c r="B234" s="3">
        <f>IF(abs!H155="",9999,abs!H155)</f>
        <v>251</v>
      </c>
      <c r="C234" s="3">
        <f>IF(abs!Q155="",9999,abs!Q155)</f>
        <v>249</v>
      </c>
      <c r="D234" s="7">
        <f>IF(OR(B234=9999,C234=9999),"",C234/B234)</f>
        <v>0.99203187250996017</v>
      </c>
    </row>
    <row r="235" spans="1:4" x14ac:dyDescent="0.2">
      <c r="A235">
        <v>268</v>
      </c>
      <c r="B235" s="3">
        <f>IF(abs!H235="",9999,abs!H235)</f>
        <v>9999</v>
      </c>
      <c r="C235" s="3">
        <f>IF(abs!Q235="",9999,abs!Q235)</f>
        <v>9999</v>
      </c>
      <c r="D235" s="7" t="str">
        <f>IF(OR(B235=9999,C235=9999),"",C235/B235)</f>
        <v/>
      </c>
    </row>
    <row r="236" spans="1:4" x14ac:dyDescent="0.2">
      <c r="A236">
        <v>269</v>
      </c>
      <c r="B236" s="3">
        <f>IF(abs!H236="",9999,abs!H236)</f>
        <v>9999</v>
      </c>
      <c r="C236" s="3">
        <f>IF(abs!Q236="",9999,abs!Q236)</f>
        <v>9999</v>
      </c>
      <c r="D236" s="7" t="str">
        <f>IF(OR(B236=9999,C236=9999),"",C236/B236)</f>
        <v/>
      </c>
    </row>
    <row r="237" spans="1:4" x14ac:dyDescent="0.2">
      <c r="A237">
        <v>270</v>
      </c>
      <c r="B237" s="3">
        <f>IF(abs!H237="",9999,abs!H237)</f>
        <v>9999</v>
      </c>
      <c r="C237" s="3">
        <f>IF(abs!Q237="",9999,abs!Q237)</f>
        <v>9999</v>
      </c>
      <c r="D237" s="7" t="str">
        <f>IF(OR(B237=9999,C237=9999),"",C237/B237)</f>
        <v/>
      </c>
    </row>
    <row r="238" spans="1:4" x14ac:dyDescent="0.2">
      <c r="A238">
        <v>82</v>
      </c>
      <c r="B238" s="3">
        <f>IF(abs!H75="",9999,abs!H75)</f>
        <v>250</v>
      </c>
      <c r="C238" s="3">
        <f>IF(abs!Q75="",9999,abs!Q75)</f>
        <v>248</v>
      </c>
      <c r="D238" s="7">
        <f>IF(OR(B238=9999,C238=9999),"",C238/B238)</f>
        <v>0.99199999999999999</v>
      </c>
    </row>
    <row r="239" spans="1:4" x14ac:dyDescent="0.2">
      <c r="A239">
        <v>272</v>
      </c>
      <c r="B239" s="3">
        <f>IF(abs!H239="",9999,abs!H239)</f>
        <v>9999</v>
      </c>
      <c r="C239" s="3">
        <f>IF(abs!Q239="",9999,abs!Q239)</f>
        <v>9999</v>
      </c>
      <c r="D239" s="7" t="str">
        <f>IF(OR(B239=9999,C239=9999),"",C239/B239)</f>
        <v/>
      </c>
    </row>
    <row r="240" spans="1:4" x14ac:dyDescent="0.2">
      <c r="A240">
        <v>273</v>
      </c>
      <c r="B240" s="3">
        <f>IF(abs!H240="",9999,abs!H240)</f>
        <v>9999</v>
      </c>
      <c r="C240" s="3">
        <f>IF(abs!Q240="",9999,abs!Q240)</f>
        <v>9999</v>
      </c>
      <c r="D240" s="7" t="str">
        <f>IF(OR(B240=9999,C240=9999),"",C240/B240)</f>
        <v/>
      </c>
    </row>
    <row r="241" spans="1:4" x14ac:dyDescent="0.2">
      <c r="A241">
        <v>83</v>
      </c>
      <c r="B241" s="3">
        <f>IF(abs!H76="",9999,abs!H76)</f>
        <v>250</v>
      </c>
      <c r="C241" s="3">
        <f>IF(abs!Q76="",9999,abs!Q76)</f>
        <v>248</v>
      </c>
      <c r="D241" s="7">
        <f>IF(OR(B241=9999,C241=9999),"",C241/B241)</f>
        <v>0.99199999999999999</v>
      </c>
    </row>
    <row r="242" spans="1:4" x14ac:dyDescent="0.2">
      <c r="A242">
        <v>140</v>
      </c>
      <c r="B242" s="3">
        <f>IF(abs!H132="",9999,abs!H132)</f>
        <v>250</v>
      </c>
      <c r="C242" s="3">
        <f>IF(abs!Q132="",9999,abs!Q132)</f>
        <v>248</v>
      </c>
      <c r="D242" s="7">
        <f>IF(OR(B242=9999,C242=9999),"",C242/B242)</f>
        <v>0.99199999999999999</v>
      </c>
    </row>
    <row r="243" spans="1:4" x14ac:dyDescent="0.2">
      <c r="A243">
        <v>276</v>
      </c>
      <c r="B243" s="3">
        <f>IF(abs!H243="",9999,abs!H243)</f>
        <v>9999</v>
      </c>
      <c r="C243" s="3">
        <f>IF(abs!Q243="",9999,abs!Q243)</f>
        <v>9999</v>
      </c>
      <c r="D243" s="7" t="str">
        <f>IF(OR(B243=9999,C243=9999),"",C243/B243)</f>
        <v/>
      </c>
    </row>
    <row r="244" spans="1:4" x14ac:dyDescent="0.2">
      <c r="A244">
        <v>277</v>
      </c>
      <c r="B244" s="3">
        <f>IF(abs!H244="",9999,abs!H244)</f>
        <v>9999</v>
      </c>
      <c r="C244" s="3">
        <f>IF(abs!Q244="",9999,abs!Q244)</f>
        <v>9999</v>
      </c>
      <c r="D244" s="7" t="str">
        <f>IF(OR(B244=9999,C244=9999),"",C244/B244)</f>
        <v/>
      </c>
    </row>
    <row r="245" spans="1:4" x14ac:dyDescent="0.2">
      <c r="A245">
        <v>141</v>
      </c>
      <c r="B245" s="3">
        <f>IF(abs!H133="",9999,abs!H133)</f>
        <v>250</v>
      </c>
      <c r="C245" s="3">
        <f>IF(abs!Q133="",9999,abs!Q133)</f>
        <v>248</v>
      </c>
      <c r="D245" s="7">
        <f>IF(OR(B245=9999,C245=9999),"",C245/B245)</f>
        <v>0.99199999999999999</v>
      </c>
    </row>
    <row r="246" spans="1:4" x14ac:dyDescent="0.2">
      <c r="A246" s="12">
        <v>1</v>
      </c>
      <c r="B246" s="3">
        <f>IF(abs!H3="",9999,abs!H3)</f>
        <v>248</v>
      </c>
      <c r="C246" s="3">
        <f>IF(abs!Q3="",9999,abs!Q3)</f>
        <v>248</v>
      </c>
      <c r="D246" s="7">
        <f>IF(OR(B246=9999,C246=9999),"",C246/B246)</f>
        <v>1</v>
      </c>
    </row>
    <row r="247" spans="1:4" x14ac:dyDescent="0.2">
      <c r="A247">
        <v>280</v>
      </c>
      <c r="B247" s="3">
        <f>IF(abs!H247="",9999,abs!H247)</f>
        <v>9999</v>
      </c>
      <c r="C247" s="3">
        <f>IF(abs!Q247="",9999,abs!Q247)</f>
        <v>9999</v>
      </c>
      <c r="D247" s="7" t="str">
        <f>IF(OR(B247=9999,C247=9999),"",C247/B247)</f>
        <v/>
      </c>
    </row>
    <row r="248" spans="1:4" x14ac:dyDescent="0.2">
      <c r="A248">
        <v>53</v>
      </c>
      <c r="B248" s="3">
        <f>IF(abs!H49="",9999,abs!H49)</f>
        <v>247</v>
      </c>
      <c r="C248" s="3">
        <f>IF(abs!Q49="",9999,abs!Q49)</f>
        <v>247</v>
      </c>
      <c r="D248" s="7">
        <f>IF(OR(B248=9999,C248=9999),"",C248/B248)</f>
        <v>1</v>
      </c>
    </row>
    <row r="249" spans="1:4" x14ac:dyDescent="0.2">
      <c r="A249">
        <v>282</v>
      </c>
      <c r="B249" s="3">
        <f>IF(abs!H249="",9999,abs!H249)</f>
        <v>9999</v>
      </c>
      <c r="C249" s="3">
        <f>IF(abs!Q249="",9999,abs!Q249)</f>
        <v>9999</v>
      </c>
      <c r="D249" s="7" t="str">
        <f>IF(OR(B249=9999,C249=9999),"",C249/B249)</f>
        <v/>
      </c>
    </row>
    <row r="250" spans="1:4" x14ac:dyDescent="0.2">
      <c r="A250">
        <v>283</v>
      </c>
      <c r="B250" s="3">
        <f>IF(abs!H250="",9999,abs!H250)</f>
        <v>9999</v>
      </c>
      <c r="C250" s="3">
        <f>IF(abs!Q250="",9999,abs!Q250)</f>
        <v>9999</v>
      </c>
      <c r="D250" s="7" t="str">
        <f>IF(OR(B250=9999,C250=9999),"",C250/B250)</f>
        <v/>
      </c>
    </row>
    <row r="251" spans="1:4" x14ac:dyDescent="0.2">
      <c r="A251">
        <v>155</v>
      </c>
      <c r="B251" s="3">
        <f>IF(abs!H145="",9999,abs!H145)</f>
        <v>247</v>
      </c>
      <c r="C251" s="3">
        <f>IF(abs!Q145="",9999,abs!Q145)</f>
        <v>247</v>
      </c>
      <c r="D251" s="7">
        <f>IF(OR(B251=9999,C251=9999),"",C251/B251)</f>
        <v>1</v>
      </c>
    </row>
    <row r="252" spans="1:4" x14ac:dyDescent="0.2">
      <c r="A252">
        <v>285</v>
      </c>
      <c r="B252" s="3">
        <f>IF(abs!H252="",9999,abs!H252)</f>
        <v>9999</v>
      </c>
      <c r="C252" s="3">
        <f>IF(abs!Q252="",9999,abs!Q252)</f>
        <v>9999</v>
      </c>
      <c r="D252" s="7" t="str">
        <f>IF(OR(B252=9999,C252=9999),"",C252/B252)</f>
        <v/>
      </c>
    </row>
    <row r="253" spans="1:4" x14ac:dyDescent="0.2">
      <c r="A253">
        <v>286</v>
      </c>
      <c r="B253" s="3">
        <f>IF(abs!H253="",9999,abs!H253)</f>
        <v>9999</v>
      </c>
      <c r="C253" s="3">
        <f>IF(abs!Q253="",9999,abs!Q253)</f>
        <v>9999</v>
      </c>
      <c r="D253" s="7" t="str">
        <f>IF(OR(B253=9999,C253=9999),"",C253/B253)</f>
        <v/>
      </c>
    </row>
    <row r="254" spans="1:4" x14ac:dyDescent="0.2">
      <c r="A254">
        <v>287</v>
      </c>
      <c r="B254" s="3">
        <f>IF(abs!H254="",9999,abs!H254)</f>
        <v>9999</v>
      </c>
      <c r="C254" s="3">
        <f>IF(abs!Q254="",9999,abs!Q254)</f>
        <v>9999</v>
      </c>
      <c r="D254" s="7" t="str">
        <f>IF(OR(B254=9999,C254=9999),"",C254/B254)</f>
        <v/>
      </c>
    </row>
    <row r="255" spans="1:4" x14ac:dyDescent="0.2">
      <c r="A255">
        <v>289</v>
      </c>
      <c r="B255" s="3">
        <f>IF(abs!H255="",9999,abs!H255)</f>
        <v>9999</v>
      </c>
      <c r="C255" s="3">
        <f>IF(abs!Q255="",9999,abs!Q255)</f>
        <v>9999</v>
      </c>
      <c r="D255" s="7" t="str">
        <f>IF(OR(B255=9999,C255=9999),"",C255/B255)</f>
        <v/>
      </c>
    </row>
    <row r="256" spans="1:4" x14ac:dyDescent="0.2">
      <c r="A256">
        <v>290</v>
      </c>
      <c r="B256" s="3">
        <f>IF(abs!H256="",9999,abs!H256)</f>
        <v>9999</v>
      </c>
      <c r="C256" s="3">
        <f>IF(abs!Q256="",9999,abs!Q256)</f>
        <v>9999</v>
      </c>
      <c r="D256" s="7" t="str">
        <f>IF(OR(B256=9999,C256=9999),"",C256/B256)</f>
        <v/>
      </c>
    </row>
    <row r="257" spans="1:4" x14ac:dyDescent="0.2">
      <c r="A257">
        <v>20</v>
      </c>
      <c r="B257" s="3">
        <f>IF(abs!H18="",9999,abs!H18)</f>
        <v>267</v>
      </c>
      <c r="C257" s="3">
        <f>IF(abs!Q18="",9999,abs!Q18)</f>
        <v>246</v>
      </c>
      <c r="D257" s="7">
        <f>IF(OR(B257=9999,C257=9999),"",C257/B257)</f>
        <v>0.9213483146067416</v>
      </c>
    </row>
    <row r="258" spans="1:4" x14ac:dyDescent="0.2">
      <c r="A258">
        <v>139</v>
      </c>
      <c r="B258" s="3">
        <f>IF(abs!H131="",9999,abs!H131)</f>
        <v>267</v>
      </c>
      <c r="C258" s="3">
        <f>IF(abs!Q131="",9999,abs!Q131)</f>
        <v>246</v>
      </c>
      <c r="D258" s="7">
        <f>IF(OR(B258=9999,C258=9999),"",C258/B258)</f>
        <v>0.9213483146067416</v>
      </c>
    </row>
    <row r="259" spans="1:4" x14ac:dyDescent="0.2">
      <c r="A259">
        <v>293</v>
      </c>
      <c r="B259" s="3">
        <f>IF(abs!H259="",9999,abs!H259)</f>
        <v>9999</v>
      </c>
      <c r="C259" s="3">
        <f>IF(abs!Q259="",9999,abs!Q259)</f>
        <v>9999</v>
      </c>
      <c r="D259" s="7" t="str">
        <f>IF(OR(B259=9999,C259=9999),"",C259/B259)</f>
        <v/>
      </c>
    </row>
    <row r="260" spans="1:4" x14ac:dyDescent="0.2">
      <c r="A260">
        <v>207</v>
      </c>
      <c r="B260" s="3">
        <f>IF(abs!H182="",9999,abs!H182)</f>
        <v>246</v>
      </c>
      <c r="C260" s="3">
        <f>IF(abs!Q182="",9999,abs!Q182)</f>
        <v>244</v>
      </c>
      <c r="D260" s="7">
        <f>IF(OR(B260=9999,C260=9999),"",C260/B260)</f>
        <v>0.99186991869918695</v>
      </c>
    </row>
    <row r="261" spans="1:4" x14ac:dyDescent="0.2">
      <c r="A261">
        <v>295</v>
      </c>
      <c r="B261" s="3">
        <f>IF(abs!H261="",9999,abs!H261)</f>
        <v>9999</v>
      </c>
      <c r="C261" s="3">
        <f>IF(abs!Q261="",9999,abs!Q261)</f>
        <v>9999</v>
      </c>
      <c r="D261" s="7" t="str">
        <f>IF(OR(B261=9999,C261=9999),"",C261/B261)</f>
        <v/>
      </c>
    </row>
    <row r="262" spans="1:4" x14ac:dyDescent="0.2">
      <c r="A262">
        <v>8</v>
      </c>
      <c r="B262" s="3">
        <f>IF(abs!H9="",9999,abs!H9)</f>
        <v>243</v>
      </c>
      <c r="C262" s="3">
        <f>IF(abs!Q9="",9999,abs!Q9)</f>
        <v>243</v>
      </c>
      <c r="D262" s="7">
        <f>IF(OR(B262=9999,C262=9999),"",C262/B262)</f>
        <v>1</v>
      </c>
    </row>
    <row r="263" spans="1:4" x14ac:dyDescent="0.2">
      <c r="A263">
        <v>297</v>
      </c>
      <c r="B263" s="3">
        <f>IF(abs!H263="",9999,abs!H263)</f>
        <v>9999</v>
      </c>
      <c r="C263" s="3">
        <f>IF(abs!Q263="",9999,abs!Q263)</f>
        <v>9999</v>
      </c>
      <c r="D263" s="7" t="str">
        <f>IF(OR(B263=9999,C263=9999),"",C263/B263)</f>
        <v/>
      </c>
    </row>
    <row r="264" spans="1:4" x14ac:dyDescent="0.2">
      <c r="A264">
        <v>298</v>
      </c>
      <c r="B264" s="3">
        <f>IF(abs!H264="",9999,abs!H264)</f>
        <v>9999</v>
      </c>
      <c r="C264" s="3">
        <f>IF(abs!Q264="",9999,abs!Q264)</f>
        <v>9999</v>
      </c>
      <c r="D264" s="7" t="str">
        <f>IF(OR(B264=9999,C264=9999),"",C264/B264)</f>
        <v/>
      </c>
    </row>
    <row r="265" spans="1:4" x14ac:dyDescent="0.2">
      <c r="A265">
        <v>10</v>
      </c>
      <c r="B265" s="3">
        <f>IF(abs!H10="",9999,abs!H10)</f>
        <v>243</v>
      </c>
      <c r="C265" s="3">
        <f>IF(abs!Q10="",9999,abs!Q10)</f>
        <v>243</v>
      </c>
      <c r="D265" s="7">
        <f>IF(OR(B265=9999,C265=9999),"",C265/B265)</f>
        <v>1</v>
      </c>
    </row>
    <row r="266" spans="1:4" x14ac:dyDescent="0.2">
      <c r="A266">
        <v>71</v>
      </c>
      <c r="B266" s="3">
        <f>IF(abs!H66="",9999,abs!H66)</f>
        <v>243</v>
      </c>
      <c r="C266" s="3">
        <f>IF(abs!Q66="",9999,abs!Q66)</f>
        <v>243</v>
      </c>
      <c r="D266" s="7">
        <f>IF(OR(B266=9999,C266=9999),"",C266/B266)</f>
        <v>1</v>
      </c>
    </row>
    <row r="267" spans="1:4" x14ac:dyDescent="0.2">
      <c r="A267">
        <v>72</v>
      </c>
      <c r="B267" s="3">
        <f>IF(abs!H67="",9999,abs!H67)</f>
        <v>243</v>
      </c>
      <c r="C267" s="3">
        <f>IF(abs!Q67="",9999,abs!Q67)</f>
        <v>243</v>
      </c>
      <c r="D267" s="7">
        <f>IF(OR(B267=9999,C267=9999),"",C267/B267)</f>
        <v>1</v>
      </c>
    </row>
    <row r="268" spans="1:4" x14ac:dyDescent="0.2">
      <c r="A268">
        <v>86</v>
      </c>
      <c r="B268" s="3">
        <f>IF(abs!H78="",9999,abs!H78)</f>
        <v>243</v>
      </c>
      <c r="C268" s="3">
        <f>IF(abs!Q78="",9999,abs!Q78)</f>
        <v>243</v>
      </c>
      <c r="D268" s="7">
        <f>IF(OR(B268=9999,C268=9999),"",C268/B268)</f>
        <v>1</v>
      </c>
    </row>
    <row r="269" spans="1:4" x14ac:dyDescent="0.2">
      <c r="A269">
        <v>303</v>
      </c>
      <c r="B269" s="3">
        <f>IF(abs!H269="",9999,abs!H269)</f>
        <v>9999</v>
      </c>
      <c r="C269" s="3">
        <f>IF(abs!Q269="",9999,abs!Q269)</f>
        <v>9999</v>
      </c>
      <c r="D269" s="7" t="str">
        <f>IF(OR(B269=9999,C269=9999),"",C269/B269)</f>
        <v/>
      </c>
    </row>
    <row r="270" spans="1:4" x14ac:dyDescent="0.2">
      <c r="A270">
        <v>256</v>
      </c>
      <c r="B270" s="3">
        <f>IF(abs!H224="",9999,abs!H224)</f>
        <v>243</v>
      </c>
      <c r="C270" s="3">
        <f>IF(abs!Q224="",9999,abs!Q224)</f>
        <v>243</v>
      </c>
      <c r="D270" s="7">
        <f>IF(OR(B270=9999,C270=9999),"",C270/B270)</f>
        <v>1</v>
      </c>
    </row>
    <row r="271" spans="1:4" x14ac:dyDescent="0.2">
      <c r="A271">
        <v>257</v>
      </c>
      <c r="B271" s="3">
        <f>IF(abs!H225="",9999,abs!H225)</f>
        <v>243</v>
      </c>
      <c r="C271" s="3">
        <f>IF(abs!Q225="",9999,abs!Q225)</f>
        <v>243</v>
      </c>
      <c r="D271" s="7">
        <f>IF(OR(B271=9999,C271=9999),"",C271/B271)</f>
        <v>1</v>
      </c>
    </row>
    <row r="272" spans="1:4" x14ac:dyDescent="0.2">
      <c r="D272" s="7" t="str">
        <f>IF(OR(B272="",C272=""),"",C272/B272)</f>
        <v/>
      </c>
    </row>
  </sheetData>
  <autoFilter ref="A2:D272" xr:uid="{A0DBF58C-2938-4D4C-8BC3-176D8B56B85C}">
    <sortState ref="A4:D272">
      <sortCondition descending="1" ref="C2:C272"/>
    </sortState>
  </autoFilter>
  <mergeCells count="1">
    <mergeCell ref="B1:D1"/>
  </mergeCells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0F9F-AF09-894C-A2BB-9C39180BCC32}">
  <sheetPr filterMode="1"/>
  <dimension ref="A1:I230"/>
  <sheetViews>
    <sheetView workbookViewId="0">
      <selection activeCell="M235" sqref="M235"/>
    </sheetView>
  </sheetViews>
  <sheetFormatPr baseColWidth="10" defaultRowHeight="16" x14ac:dyDescent="0.2"/>
  <cols>
    <col min="2" max="2" width="39.5" bestFit="1" customWidth="1"/>
  </cols>
  <sheetData>
    <row r="1" spans="1:9" x14ac:dyDescent="0.2">
      <c r="A1" s="21" t="s">
        <v>58</v>
      </c>
      <c r="B1" s="21" t="s">
        <v>57</v>
      </c>
      <c r="C1" s="21" t="s">
        <v>59</v>
      </c>
      <c r="D1" s="21" t="s">
        <v>60</v>
      </c>
      <c r="E1" s="21" t="s">
        <v>61</v>
      </c>
      <c r="F1" s="21" t="s">
        <v>62</v>
      </c>
      <c r="G1" s="21" t="s">
        <v>63</v>
      </c>
      <c r="H1">
        <f>COUNTIF(F2:F230,"&gt;0")</f>
        <v>50</v>
      </c>
      <c r="I1">
        <f>COUNTIF(G2:G230,"=Y")</f>
        <v>48</v>
      </c>
    </row>
    <row r="2" spans="1:9" hidden="1" x14ac:dyDescent="0.2">
      <c r="A2">
        <v>-1</v>
      </c>
      <c r="B2" t="s">
        <v>288</v>
      </c>
      <c r="C2" s="3">
        <f>COUNTIFS(abs!$R$3:$R$271, "*["&amp;$B2&amp;"]*") - $E2</f>
        <v>0</v>
      </c>
      <c r="D2" s="3">
        <f>COUNTIFS(abs!$S$3:$S$271, "*["&amp;$B2&amp;"]*") - $E2</f>
        <v>0</v>
      </c>
      <c r="E2">
        <f>COUNTIFS(abs!$R$3:$R$271, "*["&amp;$B2&amp;"]*", abs!$S$3:$S$271, "*["&amp;$B2&amp;"]*")</f>
        <v>0</v>
      </c>
      <c r="F2" s="3">
        <f>C2+D2+E2</f>
        <v>0</v>
      </c>
      <c r="G2" t="str">
        <f>IF(AND(C2=F2, C2&lt;&gt;0), "Y", "N")</f>
        <v>N</v>
      </c>
    </row>
    <row r="3" spans="1:9" hidden="1" x14ac:dyDescent="0.2">
      <c r="A3">
        <v>-2</v>
      </c>
      <c r="B3" t="s">
        <v>287</v>
      </c>
      <c r="C3" s="3">
        <f>COUNTIFS(abs!$R$3:$R$271, "*["&amp;$B3&amp;"]*") - $E3</f>
        <v>0</v>
      </c>
      <c r="D3" s="3">
        <f>COUNTIFS(abs!$S$3:$S$271, "*["&amp;$B3&amp;"]*") - $E3</f>
        <v>0</v>
      </c>
      <c r="E3">
        <f>COUNTIFS(abs!$R$3:$R$271, "*["&amp;$B3&amp;"]*", abs!$S$3:$S$271, "*["&amp;$B3&amp;"]*")</f>
        <v>0</v>
      </c>
      <c r="F3" s="3">
        <f t="shared" ref="F3:F66" si="0">C3+D3+E3</f>
        <v>0</v>
      </c>
      <c r="G3" t="str">
        <f t="shared" ref="G3:G66" si="1">IF(AND(C3=F3, C3&lt;&gt;0), "Y", "N")</f>
        <v>N</v>
      </c>
    </row>
    <row r="4" spans="1:9" hidden="1" x14ac:dyDescent="0.2">
      <c r="A4">
        <v>-3</v>
      </c>
      <c r="B4" t="s">
        <v>490</v>
      </c>
      <c r="C4" s="3">
        <f>COUNTIFS(abs!$R$3:$R$271, "*["&amp;$B4&amp;"]*") - $E4</f>
        <v>0</v>
      </c>
      <c r="D4" s="3">
        <f>COUNTIFS(abs!$S$3:$S$271, "*["&amp;$B4&amp;"]*") - $E4</f>
        <v>0</v>
      </c>
      <c r="E4">
        <f>COUNTIFS(abs!$R$3:$R$271, "*["&amp;$B4&amp;"]*", abs!$S$3:$S$271, "*["&amp;$B4&amp;"]*")</f>
        <v>0</v>
      </c>
      <c r="F4" s="3">
        <f t="shared" si="0"/>
        <v>0</v>
      </c>
      <c r="G4" t="str">
        <f t="shared" si="1"/>
        <v>N</v>
      </c>
    </row>
    <row r="5" spans="1:9" hidden="1" x14ac:dyDescent="0.2">
      <c r="A5">
        <v>-4</v>
      </c>
      <c r="B5" t="s">
        <v>286</v>
      </c>
      <c r="C5" s="3">
        <f>COUNTIFS(abs!$R$3:$R$271, "*["&amp;$B5&amp;"]*") - $E5</f>
        <v>0</v>
      </c>
      <c r="D5" s="3">
        <f>COUNTIFS(abs!$S$3:$S$271, "*["&amp;$B5&amp;"]*") - $E5</f>
        <v>0</v>
      </c>
      <c r="E5">
        <f>COUNTIFS(abs!$R$3:$R$271, "*["&amp;$B5&amp;"]*", abs!$S$3:$S$271, "*["&amp;$B5&amp;"]*")</f>
        <v>0</v>
      </c>
      <c r="F5" s="3">
        <f t="shared" si="0"/>
        <v>0</v>
      </c>
      <c r="G5" t="str">
        <f t="shared" si="1"/>
        <v>N</v>
      </c>
    </row>
    <row r="6" spans="1:9" hidden="1" x14ac:dyDescent="0.2">
      <c r="A6">
        <v>-5</v>
      </c>
      <c r="B6" t="s">
        <v>285</v>
      </c>
      <c r="C6" s="3">
        <f>COUNTIFS(abs!$R$3:$R$271, "*["&amp;$B6&amp;"]*") - $E6</f>
        <v>0</v>
      </c>
      <c r="D6" s="3">
        <f>COUNTIFS(abs!$S$3:$S$271, "*["&amp;$B6&amp;"]*") - $E6</f>
        <v>0</v>
      </c>
      <c r="E6">
        <f>COUNTIFS(abs!$R$3:$R$271, "*["&amp;$B6&amp;"]*", abs!$S$3:$S$271, "*["&amp;$B6&amp;"]*")</f>
        <v>0</v>
      </c>
      <c r="F6" s="3">
        <f t="shared" si="0"/>
        <v>0</v>
      </c>
      <c r="G6" t="str">
        <f t="shared" si="1"/>
        <v>N</v>
      </c>
    </row>
    <row r="7" spans="1:9" hidden="1" x14ac:dyDescent="0.2">
      <c r="A7">
        <v>-6</v>
      </c>
      <c r="B7" t="s">
        <v>284</v>
      </c>
      <c r="C7" s="3">
        <f>COUNTIFS(abs!$R$3:$R$271, "*["&amp;$B7&amp;"]*") - $E7</f>
        <v>0</v>
      </c>
      <c r="D7" s="3">
        <f>COUNTIFS(abs!$S$3:$S$271, "*["&amp;$B7&amp;"]*") - $E7</f>
        <v>0</v>
      </c>
      <c r="E7">
        <f>COUNTIFS(abs!$R$3:$R$271, "*["&amp;$B7&amp;"]*", abs!$S$3:$S$271, "*["&amp;$B7&amp;"]*")</f>
        <v>0</v>
      </c>
      <c r="F7" s="3">
        <f t="shared" si="0"/>
        <v>0</v>
      </c>
      <c r="G7" t="str">
        <f t="shared" si="1"/>
        <v>N</v>
      </c>
    </row>
    <row r="8" spans="1:9" hidden="1" x14ac:dyDescent="0.2">
      <c r="A8">
        <v>-7</v>
      </c>
      <c r="B8" t="s">
        <v>283</v>
      </c>
      <c r="C8" s="3">
        <f>COUNTIFS(abs!$R$3:$R$271, "*["&amp;$B8&amp;"]*") - $E8</f>
        <v>0</v>
      </c>
      <c r="D8" s="3">
        <f>COUNTIFS(abs!$S$3:$S$271, "*["&amp;$B8&amp;"]*") - $E8</f>
        <v>0</v>
      </c>
      <c r="E8">
        <f>COUNTIFS(abs!$R$3:$R$271, "*["&amp;$B8&amp;"]*", abs!$S$3:$S$271, "*["&amp;$B8&amp;"]*")</f>
        <v>0</v>
      </c>
      <c r="F8" s="3">
        <f t="shared" si="0"/>
        <v>0</v>
      </c>
      <c r="G8" t="str">
        <f t="shared" si="1"/>
        <v>N</v>
      </c>
    </row>
    <row r="9" spans="1:9" hidden="1" x14ac:dyDescent="0.2">
      <c r="A9">
        <v>-8</v>
      </c>
      <c r="B9" t="s">
        <v>282</v>
      </c>
      <c r="C9" s="3">
        <f>COUNTIFS(abs!$R$3:$R$271, "*["&amp;$B9&amp;"]*") - $E9</f>
        <v>0</v>
      </c>
      <c r="D9" s="3">
        <f>COUNTIFS(abs!$S$3:$S$271, "*["&amp;$B9&amp;"]*") - $E9</f>
        <v>0</v>
      </c>
      <c r="E9">
        <f>COUNTIFS(abs!$R$3:$R$271, "*["&amp;$B9&amp;"]*", abs!$S$3:$S$271, "*["&amp;$B9&amp;"]*")</f>
        <v>0</v>
      </c>
      <c r="F9" s="3">
        <f t="shared" si="0"/>
        <v>0</v>
      </c>
      <c r="G9" t="str">
        <f t="shared" si="1"/>
        <v>N</v>
      </c>
    </row>
    <row r="10" spans="1:9" hidden="1" x14ac:dyDescent="0.2">
      <c r="A10">
        <v>-9</v>
      </c>
      <c r="B10" t="s">
        <v>281</v>
      </c>
      <c r="C10" s="3">
        <f>COUNTIFS(abs!$R$3:$R$271, "*["&amp;$B10&amp;"]*") - $E10</f>
        <v>0</v>
      </c>
      <c r="D10" s="3">
        <f>COUNTIFS(abs!$S$3:$S$271, "*["&amp;$B10&amp;"]*") - $E10</f>
        <v>0</v>
      </c>
      <c r="E10">
        <f>COUNTIFS(abs!$R$3:$R$271, "*["&amp;$B10&amp;"]*", abs!$S$3:$S$271, "*["&amp;$B10&amp;"]*")</f>
        <v>0</v>
      </c>
      <c r="F10" s="3">
        <f t="shared" si="0"/>
        <v>0</v>
      </c>
      <c r="G10" t="str">
        <f t="shared" si="1"/>
        <v>N</v>
      </c>
    </row>
    <row r="11" spans="1:9" hidden="1" x14ac:dyDescent="0.2">
      <c r="A11">
        <v>-10</v>
      </c>
      <c r="B11" t="s">
        <v>280</v>
      </c>
      <c r="C11" s="3">
        <f>COUNTIFS(abs!$R$3:$R$271, "*["&amp;$B11&amp;"]*") - $E11</f>
        <v>0</v>
      </c>
      <c r="D11" s="3">
        <f>COUNTIFS(abs!$S$3:$S$271, "*["&amp;$B11&amp;"]*") - $E11</f>
        <v>0</v>
      </c>
      <c r="E11">
        <f>COUNTIFS(abs!$R$3:$R$271, "*["&amp;$B11&amp;"]*", abs!$S$3:$S$271, "*["&amp;$B11&amp;"]*")</f>
        <v>0</v>
      </c>
      <c r="F11" s="3">
        <f t="shared" si="0"/>
        <v>0</v>
      </c>
      <c r="G11" t="str">
        <f t="shared" si="1"/>
        <v>N</v>
      </c>
    </row>
    <row r="12" spans="1:9" hidden="1" x14ac:dyDescent="0.2">
      <c r="A12">
        <v>-11</v>
      </c>
      <c r="B12" t="s">
        <v>279</v>
      </c>
      <c r="C12" s="3">
        <f>COUNTIFS(abs!$R$3:$R$271, "*["&amp;$B12&amp;"]*") - $E12</f>
        <v>0</v>
      </c>
      <c r="D12" s="3">
        <f>COUNTIFS(abs!$S$3:$S$271, "*["&amp;$B12&amp;"]*") - $E12</f>
        <v>0</v>
      </c>
      <c r="E12">
        <f>COUNTIFS(abs!$R$3:$R$271, "*["&amp;$B12&amp;"]*", abs!$S$3:$S$271, "*["&amp;$B12&amp;"]*")</f>
        <v>0</v>
      </c>
      <c r="F12" s="3">
        <f t="shared" si="0"/>
        <v>0</v>
      </c>
      <c r="G12" t="str">
        <f t="shared" si="1"/>
        <v>N</v>
      </c>
    </row>
    <row r="13" spans="1:9" hidden="1" x14ac:dyDescent="0.2">
      <c r="A13">
        <v>-12</v>
      </c>
      <c r="B13" t="s">
        <v>278</v>
      </c>
      <c r="C13" s="3">
        <f>COUNTIFS(abs!$R$3:$R$271, "*["&amp;$B13&amp;"]*") - $E13</f>
        <v>0</v>
      </c>
      <c r="D13" s="3">
        <f>COUNTIFS(abs!$S$3:$S$271, "*["&amp;$B13&amp;"]*") - $E13</f>
        <v>0</v>
      </c>
      <c r="E13">
        <f>COUNTIFS(abs!$R$3:$R$271, "*["&amp;$B13&amp;"]*", abs!$S$3:$S$271, "*["&amp;$B13&amp;"]*")</f>
        <v>0</v>
      </c>
      <c r="F13" s="3">
        <f t="shared" si="0"/>
        <v>0</v>
      </c>
      <c r="G13" t="str">
        <f t="shared" si="1"/>
        <v>N</v>
      </c>
    </row>
    <row r="14" spans="1:9" hidden="1" x14ac:dyDescent="0.2">
      <c r="A14">
        <v>-13</v>
      </c>
      <c r="B14" t="s">
        <v>277</v>
      </c>
      <c r="C14" s="3">
        <f>COUNTIFS(abs!$R$3:$R$271, "*["&amp;$B14&amp;"]*") - $E14</f>
        <v>0</v>
      </c>
      <c r="D14" s="3">
        <f>COUNTIFS(abs!$S$3:$S$271, "*["&amp;$B14&amp;"]*") - $E14</f>
        <v>0</v>
      </c>
      <c r="E14">
        <f>COUNTIFS(abs!$R$3:$R$271, "*["&amp;$B14&amp;"]*", abs!$S$3:$S$271, "*["&amp;$B14&amp;"]*")</f>
        <v>0</v>
      </c>
      <c r="F14" s="3">
        <f t="shared" si="0"/>
        <v>0</v>
      </c>
      <c r="G14" t="str">
        <f t="shared" si="1"/>
        <v>N</v>
      </c>
    </row>
    <row r="15" spans="1:9" hidden="1" x14ac:dyDescent="0.2">
      <c r="A15">
        <v>-14</v>
      </c>
      <c r="B15" t="s">
        <v>276</v>
      </c>
      <c r="C15" s="3">
        <f>COUNTIFS(abs!$R$3:$R$271, "*["&amp;$B15&amp;"]*") - $E15</f>
        <v>0</v>
      </c>
      <c r="D15" s="3">
        <f>COUNTIFS(abs!$S$3:$S$271, "*["&amp;$B15&amp;"]*") - $E15</f>
        <v>0</v>
      </c>
      <c r="E15">
        <f>COUNTIFS(abs!$R$3:$R$271, "*["&amp;$B15&amp;"]*", abs!$S$3:$S$271, "*["&amp;$B15&amp;"]*")</f>
        <v>0</v>
      </c>
      <c r="F15" s="3">
        <f t="shared" si="0"/>
        <v>0</v>
      </c>
      <c r="G15" t="str">
        <f t="shared" si="1"/>
        <v>N</v>
      </c>
    </row>
    <row r="16" spans="1:9" hidden="1" x14ac:dyDescent="0.2">
      <c r="A16">
        <v>-15</v>
      </c>
      <c r="B16" t="s">
        <v>275</v>
      </c>
      <c r="C16" s="3">
        <f>COUNTIFS(abs!$R$3:$R$271, "*["&amp;$B16&amp;"]*") - $E16</f>
        <v>0</v>
      </c>
      <c r="D16" s="3">
        <f>COUNTIFS(abs!$S$3:$S$271, "*["&amp;$B16&amp;"]*") - $E16</f>
        <v>0</v>
      </c>
      <c r="E16">
        <f>COUNTIFS(abs!$R$3:$R$271, "*["&amp;$B16&amp;"]*", abs!$S$3:$S$271, "*["&amp;$B16&amp;"]*")</f>
        <v>0</v>
      </c>
      <c r="F16" s="3">
        <f t="shared" si="0"/>
        <v>0</v>
      </c>
      <c r="G16" t="str">
        <f t="shared" si="1"/>
        <v>N</v>
      </c>
    </row>
    <row r="17" spans="1:7" hidden="1" x14ac:dyDescent="0.2">
      <c r="A17">
        <v>-16</v>
      </c>
      <c r="B17" t="s">
        <v>274</v>
      </c>
      <c r="C17" s="3">
        <f>COUNTIFS(abs!$R$3:$R$271, "*["&amp;$B17&amp;"]*") - $E17</f>
        <v>0</v>
      </c>
      <c r="D17" s="3">
        <f>COUNTIFS(abs!$S$3:$S$271, "*["&amp;$B17&amp;"]*") - $E17</f>
        <v>0</v>
      </c>
      <c r="E17">
        <f>COUNTIFS(abs!$R$3:$R$271, "*["&amp;$B17&amp;"]*", abs!$S$3:$S$271, "*["&amp;$B17&amp;"]*")</f>
        <v>0</v>
      </c>
      <c r="F17" s="3">
        <f t="shared" si="0"/>
        <v>0</v>
      </c>
      <c r="G17" t="str">
        <f t="shared" si="1"/>
        <v>N</v>
      </c>
    </row>
    <row r="18" spans="1:7" hidden="1" x14ac:dyDescent="0.2">
      <c r="A18">
        <v>-17</v>
      </c>
      <c r="B18" t="s">
        <v>273</v>
      </c>
      <c r="C18" s="3">
        <f>COUNTIFS(abs!$R$3:$R$271, "*["&amp;$B18&amp;"]*") - $E18</f>
        <v>0</v>
      </c>
      <c r="D18" s="3">
        <f>COUNTIFS(abs!$S$3:$S$271, "*["&amp;$B18&amp;"]*") - $E18</f>
        <v>0</v>
      </c>
      <c r="E18">
        <f>COUNTIFS(abs!$R$3:$R$271, "*["&amp;$B18&amp;"]*", abs!$S$3:$S$271, "*["&amp;$B18&amp;"]*")</f>
        <v>0</v>
      </c>
      <c r="F18" s="3">
        <f t="shared" si="0"/>
        <v>0</v>
      </c>
      <c r="G18" t="str">
        <f t="shared" si="1"/>
        <v>N</v>
      </c>
    </row>
    <row r="19" spans="1:7" hidden="1" x14ac:dyDescent="0.2">
      <c r="A19">
        <v>-18</v>
      </c>
      <c r="B19" t="s">
        <v>272</v>
      </c>
      <c r="C19" s="3">
        <f>COUNTIFS(abs!$R$3:$R$271, "*["&amp;$B19&amp;"]*") - $E19</f>
        <v>0</v>
      </c>
      <c r="D19" s="3">
        <f>COUNTIFS(abs!$S$3:$S$271, "*["&amp;$B19&amp;"]*") - $E19</f>
        <v>0</v>
      </c>
      <c r="E19">
        <f>COUNTIFS(abs!$R$3:$R$271, "*["&amp;$B19&amp;"]*", abs!$S$3:$S$271, "*["&amp;$B19&amp;"]*")</f>
        <v>0</v>
      </c>
      <c r="F19" s="3">
        <f t="shared" si="0"/>
        <v>0</v>
      </c>
      <c r="G19" t="str">
        <f t="shared" si="1"/>
        <v>N</v>
      </c>
    </row>
    <row r="20" spans="1:7" hidden="1" x14ac:dyDescent="0.2">
      <c r="A20">
        <v>-19</v>
      </c>
      <c r="B20" t="s">
        <v>271</v>
      </c>
      <c r="C20" s="3">
        <f>COUNTIFS(abs!$R$3:$R$271, "*["&amp;$B20&amp;"]*") - $E20</f>
        <v>0</v>
      </c>
      <c r="D20" s="3">
        <f>COUNTIFS(abs!$S$3:$S$271, "*["&amp;$B20&amp;"]*") - $E20</f>
        <v>0</v>
      </c>
      <c r="E20">
        <f>COUNTIFS(abs!$R$3:$R$271, "*["&amp;$B20&amp;"]*", abs!$S$3:$S$271, "*["&amp;$B20&amp;"]*")</f>
        <v>0</v>
      </c>
      <c r="F20" s="3">
        <f t="shared" si="0"/>
        <v>0</v>
      </c>
      <c r="G20" t="str">
        <f t="shared" si="1"/>
        <v>N</v>
      </c>
    </row>
    <row r="21" spans="1:7" hidden="1" x14ac:dyDescent="0.2">
      <c r="A21">
        <v>-20</v>
      </c>
      <c r="B21" t="s">
        <v>270</v>
      </c>
      <c r="C21" s="3">
        <f>COUNTIFS(abs!$R$3:$R$271, "*["&amp;$B21&amp;"]*") - $E21</f>
        <v>0</v>
      </c>
      <c r="D21" s="3">
        <f>COUNTIFS(abs!$S$3:$S$271, "*["&amp;$B21&amp;"]*") - $E21</f>
        <v>0</v>
      </c>
      <c r="E21">
        <f>COUNTIFS(abs!$R$3:$R$271, "*["&amp;$B21&amp;"]*", abs!$S$3:$S$271, "*["&amp;$B21&amp;"]*")</f>
        <v>0</v>
      </c>
      <c r="F21" s="3">
        <f t="shared" si="0"/>
        <v>0</v>
      </c>
      <c r="G21" t="str">
        <f t="shared" si="1"/>
        <v>N</v>
      </c>
    </row>
    <row r="22" spans="1:7" hidden="1" x14ac:dyDescent="0.2">
      <c r="A22">
        <v>-21</v>
      </c>
      <c r="B22" t="s">
        <v>269</v>
      </c>
      <c r="C22" s="3">
        <f>COUNTIFS(abs!$R$3:$R$271, "*["&amp;$B22&amp;"]*") - $E22</f>
        <v>0</v>
      </c>
      <c r="D22" s="3">
        <f>COUNTIFS(abs!$S$3:$S$271, "*["&amp;$B22&amp;"]*") - $E22</f>
        <v>0</v>
      </c>
      <c r="E22">
        <f>COUNTIFS(abs!$R$3:$R$271, "*["&amp;$B22&amp;"]*", abs!$S$3:$S$271, "*["&amp;$B22&amp;"]*")</f>
        <v>0</v>
      </c>
      <c r="F22" s="3">
        <f t="shared" si="0"/>
        <v>0</v>
      </c>
      <c r="G22" t="str">
        <f t="shared" si="1"/>
        <v>N</v>
      </c>
    </row>
    <row r="23" spans="1:7" hidden="1" x14ac:dyDescent="0.2">
      <c r="A23">
        <v>-22</v>
      </c>
      <c r="B23" t="s">
        <v>268</v>
      </c>
      <c r="C23" s="3">
        <f>COUNTIFS(abs!$R$3:$R$271, "*["&amp;$B23&amp;"]*") - $E23</f>
        <v>0</v>
      </c>
      <c r="D23" s="3">
        <f>COUNTIFS(abs!$S$3:$S$271, "*["&amp;$B23&amp;"]*") - $E23</f>
        <v>0</v>
      </c>
      <c r="E23">
        <f>COUNTIFS(abs!$R$3:$R$271, "*["&amp;$B23&amp;"]*", abs!$S$3:$S$271, "*["&amp;$B23&amp;"]*")</f>
        <v>0</v>
      </c>
      <c r="F23" s="3">
        <f t="shared" si="0"/>
        <v>0</v>
      </c>
      <c r="G23" t="str">
        <f t="shared" si="1"/>
        <v>N</v>
      </c>
    </row>
    <row r="24" spans="1:7" hidden="1" x14ac:dyDescent="0.2">
      <c r="A24">
        <v>-23</v>
      </c>
      <c r="B24" t="s">
        <v>267</v>
      </c>
      <c r="C24" s="3">
        <f>COUNTIFS(abs!$R$3:$R$271, "*["&amp;$B24&amp;"]*") - $E24</f>
        <v>0</v>
      </c>
      <c r="D24" s="3">
        <f>COUNTIFS(abs!$S$3:$S$271, "*["&amp;$B24&amp;"]*") - $E24</f>
        <v>0</v>
      </c>
      <c r="E24">
        <f>COUNTIFS(abs!$R$3:$R$271, "*["&amp;$B24&amp;"]*", abs!$S$3:$S$271, "*["&amp;$B24&amp;"]*")</f>
        <v>0</v>
      </c>
      <c r="F24" s="3">
        <f t="shared" si="0"/>
        <v>0</v>
      </c>
      <c r="G24" t="str">
        <f t="shared" si="1"/>
        <v>N</v>
      </c>
    </row>
    <row r="25" spans="1:7" hidden="1" x14ac:dyDescent="0.2">
      <c r="A25">
        <v>-24</v>
      </c>
      <c r="B25" t="s">
        <v>266</v>
      </c>
      <c r="C25" s="3">
        <f>COUNTIFS(abs!$R$3:$R$271, "*["&amp;$B25&amp;"]*") - $E25</f>
        <v>0</v>
      </c>
      <c r="D25" s="3">
        <f>COUNTIFS(abs!$S$3:$S$271, "*["&amp;$B25&amp;"]*") - $E25</f>
        <v>0</v>
      </c>
      <c r="E25">
        <f>COUNTIFS(abs!$R$3:$R$271, "*["&amp;$B25&amp;"]*", abs!$S$3:$S$271, "*["&amp;$B25&amp;"]*")</f>
        <v>0</v>
      </c>
      <c r="F25" s="3">
        <f t="shared" si="0"/>
        <v>0</v>
      </c>
      <c r="G25" t="str">
        <f t="shared" si="1"/>
        <v>N</v>
      </c>
    </row>
    <row r="26" spans="1:7" hidden="1" x14ac:dyDescent="0.2">
      <c r="A26">
        <v>-25</v>
      </c>
      <c r="B26" t="s">
        <v>265</v>
      </c>
      <c r="C26" s="3">
        <f>COUNTIFS(abs!$R$3:$R$271, "*["&amp;$B26&amp;"]*") - $E26</f>
        <v>0</v>
      </c>
      <c r="D26" s="3">
        <f>COUNTIFS(abs!$S$3:$S$271, "*["&amp;$B26&amp;"]*") - $E26</f>
        <v>0</v>
      </c>
      <c r="E26">
        <f>COUNTIFS(abs!$R$3:$R$271, "*["&amp;$B26&amp;"]*", abs!$S$3:$S$271, "*["&amp;$B26&amp;"]*")</f>
        <v>0</v>
      </c>
      <c r="F26" s="3">
        <f t="shared" si="0"/>
        <v>0</v>
      </c>
      <c r="G26" t="str">
        <f t="shared" si="1"/>
        <v>N</v>
      </c>
    </row>
    <row r="27" spans="1:7" hidden="1" x14ac:dyDescent="0.2">
      <c r="A27">
        <v>-26</v>
      </c>
      <c r="B27" t="s">
        <v>264</v>
      </c>
      <c r="C27" s="3">
        <f>COUNTIFS(abs!$R$3:$R$271, "*["&amp;$B27&amp;"]*") - $E27</f>
        <v>0</v>
      </c>
      <c r="D27" s="3">
        <f>COUNTIFS(abs!$S$3:$S$271, "*["&amp;$B27&amp;"]*") - $E27</f>
        <v>0</v>
      </c>
      <c r="E27">
        <f>COUNTIFS(abs!$R$3:$R$271, "*["&amp;$B27&amp;"]*", abs!$S$3:$S$271, "*["&amp;$B27&amp;"]*")</f>
        <v>0</v>
      </c>
      <c r="F27" s="3">
        <f t="shared" si="0"/>
        <v>0</v>
      </c>
      <c r="G27" t="str">
        <f t="shared" si="1"/>
        <v>N</v>
      </c>
    </row>
    <row r="28" spans="1:7" hidden="1" x14ac:dyDescent="0.2">
      <c r="A28">
        <v>-27</v>
      </c>
      <c r="B28" t="s">
        <v>263</v>
      </c>
      <c r="C28" s="3">
        <f>COUNTIFS(abs!$R$3:$R$271, "*["&amp;$B28&amp;"]*") - $E28</f>
        <v>0</v>
      </c>
      <c r="D28" s="3">
        <f>COUNTIFS(abs!$S$3:$S$271, "*["&amp;$B28&amp;"]*") - $E28</f>
        <v>0</v>
      </c>
      <c r="E28">
        <f>COUNTIFS(abs!$R$3:$R$271, "*["&amp;$B28&amp;"]*", abs!$S$3:$S$271, "*["&amp;$B28&amp;"]*")</f>
        <v>0</v>
      </c>
      <c r="F28" s="3">
        <f t="shared" si="0"/>
        <v>0</v>
      </c>
      <c r="G28" t="str">
        <f t="shared" si="1"/>
        <v>N</v>
      </c>
    </row>
    <row r="29" spans="1:7" hidden="1" x14ac:dyDescent="0.2">
      <c r="A29">
        <v>-28</v>
      </c>
      <c r="B29" t="s">
        <v>262</v>
      </c>
      <c r="C29" s="3">
        <f>COUNTIFS(abs!$R$3:$R$271, "*["&amp;$B29&amp;"]*") - $E29</f>
        <v>0</v>
      </c>
      <c r="D29" s="3">
        <f>COUNTIFS(abs!$S$3:$S$271, "*["&amp;$B29&amp;"]*") - $E29</f>
        <v>0</v>
      </c>
      <c r="E29">
        <f>COUNTIFS(abs!$R$3:$R$271, "*["&amp;$B29&amp;"]*", abs!$S$3:$S$271, "*["&amp;$B29&amp;"]*")</f>
        <v>0</v>
      </c>
      <c r="F29" s="3">
        <f t="shared" si="0"/>
        <v>0</v>
      </c>
      <c r="G29" t="str">
        <f t="shared" si="1"/>
        <v>N</v>
      </c>
    </row>
    <row r="30" spans="1:7" hidden="1" x14ac:dyDescent="0.2">
      <c r="A30">
        <v>-29</v>
      </c>
      <c r="B30" t="s">
        <v>261</v>
      </c>
      <c r="C30" s="3">
        <f>COUNTIFS(abs!$R$3:$R$271, "*["&amp;$B30&amp;"]*") - $E30</f>
        <v>0</v>
      </c>
      <c r="D30" s="3">
        <f>COUNTIFS(abs!$S$3:$S$271, "*["&amp;$B30&amp;"]*") - $E30</f>
        <v>0</v>
      </c>
      <c r="E30">
        <f>COUNTIFS(abs!$R$3:$R$271, "*["&amp;$B30&amp;"]*", abs!$S$3:$S$271, "*["&amp;$B30&amp;"]*")</f>
        <v>0</v>
      </c>
      <c r="F30" s="3">
        <f t="shared" si="0"/>
        <v>0</v>
      </c>
      <c r="G30" t="str">
        <f t="shared" si="1"/>
        <v>N</v>
      </c>
    </row>
    <row r="31" spans="1:7" hidden="1" x14ac:dyDescent="0.2">
      <c r="A31">
        <v>-30</v>
      </c>
      <c r="B31" t="s">
        <v>260</v>
      </c>
      <c r="C31" s="3">
        <f>COUNTIFS(abs!$R$3:$R$271, "*["&amp;$B31&amp;"]*") - $E31</f>
        <v>0</v>
      </c>
      <c r="D31" s="3">
        <f>COUNTIFS(abs!$S$3:$S$271, "*["&amp;$B31&amp;"]*") - $E31</f>
        <v>0</v>
      </c>
      <c r="E31">
        <f>COUNTIFS(abs!$R$3:$R$271, "*["&amp;$B31&amp;"]*", abs!$S$3:$S$271, "*["&amp;$B31&amp;"]*")</f>
        <v>0</v>
      </c>
      <c r="F31" s="3">
        <f t="shared" si="0"/>
        <v>0</v>
      </c>
      <c r="G31" t="str">
        <f t="shared" si="1"/>
        <v>N</v>
      </c>
    </row>
    <row r="32" spans="1:7" hidden="1" x14ac:dyDescent="0.2">
      <c r="A32">
        <v>-31</v>
      </c>
      <c r="B32" t="s">
        <v>259</v>
      </c>
      <c r="C32" s="3">
        <f>COUNTIFS(abs!$R$3:$R$271, "*["&amp;$B32&amp;"]*") - $E32</f>
        <v>0</v>
      </c>
      <c r="D32" s="3">
        <f>COUNTIFS(abs!$S$3:$S$271, "*["&amp;$B32&amp;"]*") - $E32</f>
        <v>0</v>
      </c>
      <c r="E32">
        <f>COUNTIFS(abs!$R$3:$R$271, "*["&amp;$B32&amp;"]*", abs!$S$3:$S$271, "*["&amp;$B32&amp;"]*")</f>
        <v>0</v>
      </c>
      <c r="F32" s="3">
        <f t="shared" si="0"/>
        <v>0</v>
      </c>
      <c r="G32" t="str">
        <f t="shared" si="1"/>
        <v>N</v>
      </c>
    </row>
    <row r="33" spans="1:7" hidden="1" x14ac:dyDescent="0.2">
      <c r="A33">
        <v>-32</v>
      </c>
      <c r="B33" t="s">
        <v>258</v>
      </c>
      <c r="C33" s="3">
        <f>COUNTIFS(abs!$R$3:$R$271, "*["&amp;$B33&amp;"]*") - $E33</f>
        <v>0</v>
      </c>
      <c r="D33" s="3">
        <f>COUNTIFS(abs!$S$3:$S$271, "*["&amp;$B33&amp;"]*") - $E33</f>
        <v>0</v>
      </c>
      <c r="E33">
        <f>COUNTIFS(abs!$R$3:$R$271, "*["&amp;$B33&amp;"]*", abs!$S$3:$S$271, "*["&amp;$B33&amp;"]*")</f>
        <v>0</v>
      </c>
      <c r="F33" s="3">
        <f t="shared" si="0"/>
        <v>0</v>
      </c>
      <c r="G33" t="str">
        <f t="shared" si="1"/>
        <v>N</v>
      </c>
    </row>
    <row r="34" spans="1:7" hidden="1" x14ac:dyDescent="0.2">
      <c r="A34">
        <v>-33</v>
      </c>
      <c r="B34" t="s">
        <v>257</v>
      </c>
      <c r="C34" s="3">
        <f>COUNTIFS(abs!$R$3:$R$271, "*["&amp;$B34&amp;"]*") - $E34</f>
        <v>0</v>
      </c>
      <c r="D34" s="3">
        <f>COUNTIFS(abs!$S$3:$S$271, "*["&amp;$B34&amp;"]*") - $E34</f>
        <v>0</v>
      </c>
      <c r="E34">
        <f>COUNTIFS(abs!$R$3:$R$271, "*["&amp;$B34&amp;"]*", abs!$S$3:$S$271, "*["&amp;$B34&amp;"]*")</f>
        <v>0</v>
      </c>
      <c r="F34" s="3">
        <f t="shared" si="0"/>
        <v>0</v>
      </c>
      <c r="G34" t="str">
        <f t="shared" si="1"/>
        <v>N</v>
      </c>
    </row>
    <row r="35" spans="1:7" hidden="1" x14ac:dyDescent="0.2">
      <c r="A35">
        <v>-34</v>
      </c>
      <c r="B35" t="s">
        <v>256</v>
      </c>
      <c r="C35" s="3">
        <f>COUNTIFS(abs!$R$3:$R$271, "*["&amp;$B35&amp;"]*") - $E35</f>
        <v>0</v>
      </c>
      <c r="D35" s="3">
        <f>COUNTIFS(abs!$S$3:$S$271, "*["&amp;$B35&amp;"]*") - $E35</f>
        <v>0</v>
      </c>
      <c r="E35">
        <f>COUNTIFS(abs!$R$3:$R$271, "*["&amp;$B35&amp;"]*", abs!$S$3:$S$271, "*["&amp;$B35&amp;"]*")</f>
        <v>0</v>
      </c>
      <c r="F35" s="3">
        <f t="shared" si="0"/>
        <v>0</v>
      </c>
      <c r="G35" t="str">
        <f t="shared" si="1"/>
        <v>N</v>
      </c>
    </row>
    <row r="36" spans="1:7" hidden="1" x14ac:dyDescent="0.2">
      <c r="A36">
        <v>-35</v>
      </c>
      <c r="B36" t="s">
        <v>255</v>
      </c>
      <c r="C36" s="3">
        <f>COUNTIFS(abs!$R$3:$R$271, "*["&amp;$B36&amp;"]*") - $E36</f>
        <v>0</v>
      </c>
      <c r="D36" s="3">
        <f>COUNTIFS(abs!$S$3:$S$271, "*["&amp;$B36&amp;"]*") - $E36</f>
        <v>0</v>
      </c>
      <c r="E36">
        <f>COUNTIFS(abs!$R$3:$R$271, "*["&amp;$B36&amp;"]*", abs!$S$3:$S$271, "*["&amp;$B36&amp;"]*")</f>
        <v>0</v>
      </c>
      <c r="F36" s="3">
        <f t="shared" si="0"/>
        <v>0</v>
      </c>
      <c r="G36" t="str">
        <f t="shared" si="1"/>
        <v>N</v>
      </c>
    </row>
    <row r="37" spans="1:7" hidden="1" x14ac:dyDescent="0.2">
      <c r="A37">
        <v>-36</v>
      </c>
      <c r="B37" t="s">
        <v>254</v>
      </c>
      <c r="C37" s="3">
        <f>COUNTIFS(abs!$R$3:$R$271, "*["&amp;$B37&amp;"]*") - $E37</f>
        <v>0</v>
      </c>
      <c r="D37" s="3">
        <f>COUNTIFS(abs!$S$3:$S$271, "*["&amp;$B37&amp;"]*") - $E37</f>
        <v>0</v>
      </c>
      <c r="E37">
        <f>COUNTIFS(abs!$R$3:$R$271, "*["&amp;$B37&amp;"]*", abs!$S$3:$S$271, "*["&amp;$B37&amp;"]*")</f>
        <v>0</v>
      </c>
      <c r="F37" s="3">
        <f t="shared" si="0"/>
        <v>0</v>
      </c>
      <c r="G37" t="str">
        <f t="shared" si="1"/>
        <v>N</v>
      </c>
    </row>
    <row r="38" spans="1:7" hidden="1" x14ac:dyDescent="0.2">
      <c r="A38">
        <v>-37</v>
      </c>
      <c r="B38" t="s">
        <v>253</v>
      </c>
      <c r="C38" s="3">
        <f>COUNTIFS(abs!$R$3:$R$271, "*["&amp;$B38&amp;"]*") - $E38</f>
        <v>0</v>
      </c>
      <c r="D38" s="3">
        <f>COUNTIFS(abs!$S$3:$S$271, "*["&amp;$B38&amp;"]*") - $E38</f>
        <v>0</v>
      </c>
      <c r="E38">
        <f>COUNTIFS(abs!$R$3:$R$271, "*["&amp;$B38&amp;"]*", abs!$S$3:$S$271, "*["&amp;$B38&amp;"]*")</f>
        <v>0</v>
      </c>
      <c r="F38" s="3">
        <f t="shared" si="0"/>
        <v>0</v>
      </c>
      <c r="G38" t="str">
        <f t="shared" si="1"/>
        <v>N</v>
      </c>
    </row>
    <row r="39" spans="1:7" hidden="1" x14ac:dyDescent="0.2">
      <c r="A39">
        <v>-38</v>
      </c>
      <c r="B39" t="s">
        <v>252</v>
      </c>
      <c r="C39" s="3">
        <f>COUNTIFS(abs!$R$3:$R$271, "*["&amp;$B39&amp;"]*") - $E39</f>
        <v>0</v>
      </c>
      <c r="D39" s="3">
        <f>COUNTIFS(abs!$S$3:$S$271, "*["&amp;$B39&amp;"]*") - $E39</f>
        <v>0</v>
      </c>
      <c r="E39">
        <f>COUNTIFS(abs!$R$3:$R$271, "*["&amp;$B39&amp;"]*", abs!$S$3:$S$271, "*["&amp;$B39&amp;"]*")</f>
        <v>0</v>
      </c>
      <c r="F39" s="3">
        <f t="shared" si="0"/>
        <v>0</v>
      </c>
      <c r="G39" t="str">
        <f t="shared" si="1"/>
        <v>N</v>
      </c>
    </row>
    <row r="40" spans="1:7" hidden="1" x14ac:dyDescent="0.2">
      <c r="A40">
        <v>-39</v>
      </c>
      <c r="B40" t="s">
        <v>251</v>
      </c>
      <c r="C40" s="3">
        <f>COUNTIFS(abs!$R$3:$R$271, "*["&amp;$B40&amp;"]*") - $E40</f>
        <v>0</v>
      </c>
      <c r="D40" s="3">
        <f>COUNTIFS(abs!$S$3:$S$271, "*["&amp;$B40&amp;"]*") - $E40</f>
        <v>0</v>
      </c>
      <c r="E40">
        <f>COUNTIFS(abs!$R$3:$R$271, "*["&amp;$B40&amp;"]*", abs!$S$3:$S$271, "*["&amp;$B40&amp;"]*")</f>
        <v>0</v>
      </c>
      <c r="F40" s="3">
        <f t="shared" si="0"/>
        <v>0</v>
      </c>
      <c r="G40" t="str">
        <f t="shared" si="1"/>
        <v>N</v>
      </c>
    </row>
    <row r="41" spans="1:7" hidden="1" x14ac:dyDescent="0.2">
      <c r="A41">
        <v>-41</v>
      </c>
      <c r="B41" t="s">
        <v>250</v>
      </c>
      <c r="C41" s="3">
        <f>COUNTIFS(abs!$R$3:$R$271, "*["&amp;$B41&amp;"]*") - $E41</f>
        <v>0</v>
      </c>
      <c r="D41" s="3">
        <f>COUNTIFS(abs!$S$3:$S$271, "*["&amp;$B41&amp;"]*") - $E41</f>
        <v>0</v>
      </c>
      <c r="E41">
        <f>COUNTIFS(abs!$R$3:$R$271, "*["&amp;$B41&amp;"]*", abs!$S$3:$S$271, "*["&amp;$B41&amp;"]*")</f>
        <v>0</v>
      </c>
      <c r="F41" s="3">
        <f t="shared" si="0"/>
        <v>0</v>
      </c>
      <c r="G41" t="str">
        <f t="shared" si="1"/>
        <v>N</v>
      </c>
    </row>
    <row r="42" spans="1:7" hidden="1" x14ac:dyDescent="0.2">
      <c r="A42">
        <v>-42</v>
      </c>
      <c r="B42" t="s">
        <v>249</v>
      </c>
      <c r="C42" s="3">
        <f>COUNTIFS(conc!$R$3:$R$271, "*["&amp;$B42&amp;"]*") - $E42</f>
        <v>0</v>
      </c>
      <c r="D42" s="3">
        <f>COUNTIFS(conc!$S$3:$S$271, "*["&amp;$B42&amp;"]*") - $E42</f>
        <v>0</v>
      </c>
      <c r="E42">
        <f>COUNTIFS(conc!$R$3:$R$271, "*["&amp;$B42&amp;"]*", conc!$S$3:$S$271, "*["&amp;$B42&amp;"]*")</f>
        <v>0</v>
      </c>
      <c r="F42" s="3">
        <f t="shared" si="0"/>
        <v>0</v>
      </c>
      <c r="G42" t="str">
        <f t="shared" si="1"/>
        <v>N</v>
      </c>
    </row>
    <row r="43" spans="1:7" x14ac:dyDescent="0.2">
      <c r="A43">
        <v>-43</v>
      </c>
      <c r="B43" t="s">
        <v>248</v>
      </c>
      <c r="C43" s="3">
        <f>COUNTIFS(conc!$R$3:$R$271, "*["&amp;$B43&amp;"]*") - $E43</f>
        <v>3</v>
      </c>
      <c r="D43" s="3">
        <f>COUNTIFS(conc!$S$3:$S$271, "*["&amp;$B43&amp;"]*") - $E43</f>
        <v>0</v>
      </c>
      <c r="E43">
        <f>COUNTIFS(conc!$R$3:$R$271, "*["&amp;$B43&amp;"]*", conc!$S$3:$S$271, "*["&amp;$B43&amp;"]*")</f>
        <v>0</v>
      </c>
      <c r="F43" s="3">
        <f t="shared" si="0"/>
        <v>3</v>
      </c>
      <c r="G43" t="str">
        <f t="shared" si="1"/>
        <v>Y</v>
      </c>
    </row>
    <row r="44" spans="1:7" hidden="1" x14ac:dyDescent="0.2">
      <c r="A44">
        <v>-44</v>
      </c>
      <c r="B44" t="s">
        <v>247</v>
      </c>
      <c r="C44" s="3">
        <f>COUNTIFS(abs!$R$3:$R$271, "*["&amp;$B44&amp;"]*") - $E44</f>
        <v>0</v>
      </c>
      <c r="D44" s="3">
        <f>COUNTIFS(abs!$S$3:$S$271, "*["&amp;$B44&amp;"]*") - $E44</f>
        <v>0</v>
      </c>
      <c r="E44">
        <f>COUNTIFS(abs!$R$3:$R$271, "*["&amp;$B44&amp;"]*", abs!$S$3:$S$271, "*["&amp;$B44&amp;"]*")</f>
        <v>0</v>
      </c>
      <c r="F44" s="3">
        <f t="shared" si="0"/>
        <v>0</v>
      </c>
      <c r="G44" t="str">
        <f t="shared" si="1"/>
        <v>N</v>
      </c>
    </row>
    <row r="45" spans="1:7" hidden="1" x14ac:dyDescent="0.2">
      <c r="A45">
        <v>-45</v>
      </c>
      <c r="B45" t="s">
        <v>246</v>
      </c>
      <c r="C45" s="3">
        <f>COUNTIFS(abs!$R$3:$R$271, "*["&amp;$B45&amp;"]*") - $E45</f>
        <v>0</v>
      </c>
      <c r="D45" s="3">
        <f>COUNTIFS(abs!$S$3:$S$271, "*["&amp;$B45&amp;"]*") - $E45</f>
        <v>0</v>
      </c>
      <c r="E45">
        <f>COUNTIFS(abs!$R$3:$R$271, "*["&amp;$B45&amp;"]*", abs!$S$3:$S$271, "*["&amp;$B45&amp;"]*")</f>
        <v>0</v>
      </c>
      <c r="F45" s="3">
        <f t="shared" si="0"/>
        <v>0</v>
      </c>
      <c r="G45" t="str">
        <f t="shared" si="1"/>
        <v>N</v>
      </c>
    </row>
    <row r="46" spans="1:7" hidden="1" x14ac:dyDescent="0.2">
      <c r="A46">
        <v>-46</v>
      </c>
      <c r="B46" t="s">
        <v>245</v>
      </c>
      <c r="C46" s="3">
        <f>COUNTIFS(abs!$R$3:$R$271, "*["&amp;$B46&amp;"]*") - $E46</f>
        <v>0</v>
      </c>
      <c r="D46" s="3">
        <f>COUNTIFS(abs!$S$3:$S$271, "*["&amp;$B46&amp;"]*") - $E46</f>
        <v>0</v>
      </c>
      <c r="E46">
        <f>COUNTIFS(abs!$R$3:$R$271, "*["&amp;$B46&amp;"]*", abs!$S$3:$S$271, "*["&amp;$B46&amp;"]*")</f>
        <v>0</v>
      </c>
      <c r="F46" s="3">
        <f t="shared" si="0"/>
        <v>0</v>
      </c>
      <c r="G46" t="str">
        <f t="shared" si="1"/>
        <v>N</v>
      </c>
    </row>
    <row r="47" spans="1:7" x14ac:dyDescent="0.2">
      <c r="A47">
        <v>-47</v>
      </c>
      <c r="B47" t="s">
        <v>244</v>
      </c>
      <c r="C47" s="3">
        <f>COUNTIFS(conc!$R$3:$R$271, "*["&amp;$B47&amp;"]*") - $E47</f>
        <v>263</v>
      </c>
      <c r="D47" s="3">
        <f>COUNTIFS(conc!$S$3:$S$271, "*["&amp;$B47&amp;"]*") - $E47</f>
        <v>0</v>
      </c>
      <c r="E47">
        <f>COUNTIFS(conc!$R$3:$R$271, "*["&amp;$B47&amp;"]*", conc!$S$3:$S$271, "*["&amp;$B47&amp;"]*")</f>
        <v>0</v>
      </c>
      <c r="F47" s="3">
        <f t="shared" si="0"/>
        <v>263</v>
      </c>
      <c r="G47" t="str">
        <f t="shared" si="1"/>
        <v>Y</v>
      </c>
    </row>
    <row r="48" spans="1:7" x14ac:dyDescent="0.2">
      <c r="A48">
        <v>-48</v>
      </c>
      <c r="B48" t="s">
        <v>243</v>
      </c>
      <c r="C48" s="3">
        <f>COUNTIFS(conc!$R$3:$R$271, "*["&amp;$B48&amp;"]*") - $E48</f>
        <v>263</v>
      </c>
      <c r="D48" s="3">
        <f>COUNTIFS(conc!$S$3:$S$271, "*["&amp;$B48&amp;"]*") - $E48</f>
        <v>0</v>
      </c>
      <c r="E48">
        <f>COUNTIFS(conc!$R$3:$R$271, "*["&amp;$B48&amp;"]*", conc!$S$3:$S$271, "*["&amp;$B48&amp;"]*")</f>
        <v>0</v>
      </c>
      <c r="F48" s="3">
        <f t="shared" si="0"/>
        <v>263</v>
      </c>
      <c r="G48" t="str">
        <f t="shared" si="1"/>
        <v>Y</v>
      </c>
    </row>
    <row r="49" spans="1:7" x14ac:dyDescent="0.2">
      <c r="A49">
        <v>-49</v>
      </c>
      <c r="B49" t="s">
        <v>242</v>
      </c>
      <c r="C49" s="3">
        <f>COUNTIFS(conc!$R$3:$R$271, "*["&amp;$B49&amp;"]*") - $E49</f>
        <v>25</v>
      </c>
      <c r="D49" s="3">
        <f>COUNTIFS(conc!$S$3:$S$271, "*["&amp;$B49&amp;"]*") - $E49</f>
        <v>0</v>
      </c>
      <c r="E49">
        <f>COUNTIFS(conc!$R$3:$R$271, "*["&amp;$B49&amp;"]*", conc!$S$3:$S$271, "*["&amp;$B49&amp;"]*")</f>
        <v>0</v>
      </c>
      <c r="F49" s="3">
        <f t="shared" si="0"/>
        <v>25</v>
      </c>
      <c r="G49" t="str">
        <f t="shared" si="1"/>
        <v>Y</v>
      </c>
    </row>
    <row r="50" spans="1:7" x14ac:dyDescent="0.2">
      <c r="A50">
        <v>-50</v>
      </c>
      <c r="B50" t="s">
        <v>241</v>
      </c>
      <c r="C50" s="3">
        <f>COUNTIFS(conc!$R$3:$R$271, "*["&amp;$B50&amp;"]*") - $E50</f>
        <v>263</v>
      </c>
      <c r="D50" s="3">
        <f>COUNTIFS(conc!$S$3:$S$271, "*["&amp;$B50&amp;"]*") - $E50</f>
        <v>0</v>
      </c>
      <c r="E50">
        <f>COUNTIFS(conc!$R$3:$R$271, "*["&amp;$B50&amp;"]*", conc!$S$3:$S$271, "*["&amp;$B50&amp;"]*")</f>
        <v>0</v>
      </c>
      <c r="F50" s="3">
        <f t="shared" si="0"/>
        <v>263</v>
      </c>
      <c r="G50" t="str">
        <f t="shared" si="1"/>
        <v>Y</v>
      </c>
    </row>
    <row r="51" spans="1:7" x14ac:dyDescent="0.2">
      <c r="A51">
        <v>-51</v>
      </c>
      <c r="B51" t="s">
        <v>240</v>
      </c>
      <c r="C51" s="3">
        <f>COUNTIFS(conc!$R$3:$R$271, "*["&amp;$B51&amp;"]*") - $E51</f>
        <v>10</v>
      </c>
      <c r="D51" s="3">
        <f>COUNTIFS(conc!$S$3:$S$271, "*["&amp;$B51&amp;"]*") - $E51</f>
        <v>0</v>
      </c>
      <c r="E51">
        <f>COUNTIFS(conc!$R$3:$R$271, "*["&amp;$B51&amp;"]*", conc!$S$3:$S$271, "*["&amp;$B51&amp;"]*")</f>
        <v>0</v>
      </c>
      <c r="F51" s="3">
        <f t="shared" si="0"/>
        <v>10</v>
      </c>
      <c r="G51" t="str">
        <f t="shared" si="1"/>
        <v>Y</v>
      </c>
    </row>
    <row r="52" spans="1:7" x14ac:dyDescent="0.2">
      <c r="A52">
        <v>-52</v>
      </c>
      <c r="B52" t="s">
        <v>239</v>
      </c>
      <c r="C52" s="3">
        <f>COUNTIFS(conc!$R$3:$R$271, "*["&amp;$B52&amp;"]*") - $E52</f>
        <v>2</v>
      </c>
      <c r="D52" s="3">
        <f>COUNTIFS(conc!$S$3:$S$271, "*["&amp;$B52&amp;"]*") - $E52</f>
        <v>0</v>
      </c>
      <c r="E52">
        <f>COUNTIFS(conc!$R$3:$R$271, "*["&amp;$B52&amp;"]*", conc!$S$3:$S$271, "*["&amp;$B52&amp;"]*")</f>
        <v>0</v>
      </c>
      <c r="F52" s="3">
        <f t="shared" si="0"/>
        <v>2</v>
      </c>
      <c r="G52" t="str">
        <f t="shared" si="1"/>
        <v>Y</v>
      </c>
    </row>
    <row r="53" spans="1:7" x14ac:dyDescent="0.2">
      <c r="A53">
        <v>-53</v>
      </c>
      <c r="B53" t="s">
        <v>238</v>
      </c>
      <c r="C53" s="3">
        <f>COUNTIFS(conc!$R$3:$R$271, "*["&amp;$B53&amp;"]*") - $E53</f>
        <v>263</v>
      </c>
      <c r="D53" s="3">
        <f>COUNTIFS(conc!$S$3:$S$271, "*["&amp;$B53&amp;"]*") - $E53</f>
        <v>0</v>
      </c>
      <c r="E53">
        <f>COUNTIFS(conc!$R$3:$R$271, "*["&amp;$B53&amp;"]*", conc!$S$3:$S$271, "*["&amp;$B53&amp;"]*")</f>
        <v>0</v>
      </c>
      <c r="F53" s="3">
        <f t="shared" si="0"/>
        <v>263</v>
      </c>
      <c r="G53" t="str">
        <f t="shared" si="1"/>
        <v>Y</v>
      </c>
    </row>
    <row r="54" spans="1:7" x14ac:dyDescent="0.2">
      <c r="A54">
        <v>-54</v>
      </c>
      <c r="B54" t="s">
        <v>237</v>
      </c>
      <c r="C54" s="3">
        <f>COUNTIFS(conc!$R$3:$R$271, "*["&amp;$B54&amp;"]*") - $E54</f>
        <v>69</v>
      </c>
      <c r="D54" s="3">
        <f>COUNTIFS(conc!$S$3:$S$271, "*["&amp;$B54&amp;"]*") - $E54</f>
        <v>0</v>
      </c>
      <c r="E54">
        <f>COUNTIFS(conc!$R$3:$R$271, "*["&amp;$B54&amp;"]*", conc!$S$3:$S$271, "*["&amp;$B54&amp;"]*")</f>
        <v>0</v>
      </c>
      <c r="F54" s="3">
        <f t="shared" si="0"/>
        <v>69</v>
      </c>
      <c r="G54" t="str">
        <f t="shared" si="1"/>
        <v>Y</v>
      </c>
    </row>
    <row r="55" spans="1:7" x14ac:dyDescent="0.2">
      <c r="A55">
        <v>-55</v>
      </c>
      <c r="B55" t="s">
        <v>236</v>
      </c>
      <c r="C55" s="3">
        <f>COUNTIFS(conc!$R$3:$R$271, "*["&amp;$B55&amp;"]*") - $E55</f>
        <v>25</v>
      </c>
      <c r="D55" s="3">
        <f>COUNTIFS(conc!$S$3:$S$271, "*["&amp;$B55&amp;"]*") - $E55</f>
        <v>0</v>
      </c>
      <c r="E55">
        <f>COUNTIFS(conc!$R$3:$R$271, "*["&amp;$B55&amp;"]*", conc!$S$3:$S$271, "*["&amp;$B55&amp;"]*")</f>
        <v>0</v>
      </c>
      <c r="F55" s="3">
        <f t="shared" si="0"/>
        <v>25</v>
      </c>
      <c r="G55" t="str">
        <f t="shared" si="1"/>
        <v>Y</v>
      </c>
    </row>
    <row r="56" spans="1:7" x14ac:dyDescent="0.2">
      <c r="A56">
        <v>-56</v>
      </c>
      <c r="B56" t="s">
        <v>235</v>
      </c>
      <c r="C56" s="3">
        <f>COUNTIFS(conc!$R$3:$R$271, "*["&amp;$B56&amp;"]*") - $E56</f>
        <v>2</v>
      </c>
      <c r="D56" s="3">
        <f>COUNTIFS(conc!$S$3:$S$271, "*["&amp;$B56&amp;"]*") - $E56</f>
        <v>0</v>
      </c>
      <c r="E56">
        <f>COUNTIFS(conc!$R$3:$R$271, "*["&amp;$B56&amp;"]*", conc!$S$3:$S$271, "*["&amp;$B56&amp;"]*")</f>
        <v>0</v>
      </c>
      <c r="F56" s="3">
        <f t="shared" si="0"/>
        <v>2</v>
      </c>
      <c r="G56" t="str">
        <f t="shared" si="1"/>
        <v>Y</v>
      </c>
    </row>
    <row r="57" spans="1:7" x14ac:dyDescent="0.2">
      <c r="A57">
        <v>-57</v>
      </c>
      <c r="B57" t="s">
        <v>234</v>
      </c>
      <c r="C57" s="3">
        <f>COUNTIFS(conc!$R$3:$R$271, "*["&amp;$B57&amp;"]*") - $E57</f>
        <v>94</v>
      </c>
      <c r="D57" s="3">
        <f>COUNTIFS(conc!$S$3:$S$271, "*["&amp;$B57&amp;"]*") - $E57</f>
        <v>0</v>
      </c>
      <c r="E57">
        <f>COUNTIFS(conc!$R$3:$R$271, "*["&amp;$B57&amp;"]*", conc!$S$3:$S$271, "*["&amp;$B57&amp;"]*")</f>
        <v>0</v>
      </c>
      <c r="F57" s="3">
        <f t="shared" si="0"/>
        <v>94</v>
      </c>
      <c r="G57" t="str">
        <f t="shared" si="1"/>
        <v>Y</v>
      </c>
    </row>
    <row r="58" spans="1:7" hidden="1" x14ac:dyDescent="0.2">
      <c r="A58">
        <v>-58</v>
      </c>
      <c r="B58" t="s">
        <v>233</v>
      </c>
      <c r="C58" s="3">
        <f>COUNTIFS(abs!$R$3:$R$271, "*["&amp;$B58&amp;"]*") - $E58</f>
        <v>0</v>
      </c>
      <c r="D58" s="3">
        <f>COUNTIFS(abs!$S$3:$S$271, "*["&amp;$B58&amp;"]*") - $E58</f>
        <v>0</v>
      </c>
      <c r="E58">
        <f>COUNTIFS(abs!$R$3:$R$271, "*["&amp;$B58&amp;"]*", abs!$S$3:$S$271, "*["&amp;$B58&amp;"]*")</f>
        <v>0</v>
      </c>
      <c r="F58" s="3">
        <f t="shared" si="0"/>
        <v>0</v>
      </c>
      <c r="G58" t="str">
        <f t="shared" si="1"/>
        <v>N</v>
      </c>
    </row>
    <row r="59" spans="1:7" x14ac:dyDescent="0.2">
      <c r="A59">
        <v>-59</v>
      </c>
      <c r="B59" t="s">
        <v>232</v>
      </c>
      <c r="C59" s="3">
        <f>COUNTIFS(conc!$R$3:$R$271, "*["&amp;$B59&amp;"]*") - $E59</f>
        <v>92</v>
      </c>
      <c r="D59" s="3">
        <f>COUNTIFS(conc!$S$3:$S$271, "*["&amp;$B59&amp;"]*") - $E59</f>
        <v>0</v>
      </c>
      <c r="E59">
        <f>COUNTIFS(conc!$R$3:$R$271, "*["&amp;$B59&amp;"]*", conc!$S$3:$S$271, "*["&amp;$B59&amp;"]*")</f>
        <v>0</v>
      </c>
      <c r="F59" s="3">
        <f t="shared" si="0"/>
        <v>92</v>
      </c>
      <c r="G59" t="str">
        <f t="shared" si="1"/>
        <v>Y</v>
      </c>
    </row>
    <row r="60" spans="1:7" hidden="1" x14ac:dyDescent="0.2">
      <c r="A60">
        <v>-60</v>
      </c>
      <c r="B60" t="s">
        <v>231</v>
      </c>
      <c r="C60" s="3">
        <f>COUNTIFS(abs!$R$3:$R$271, "*["&amp;$B60&amp;"]*") - $E60</f>
        <v>0</v>
      </c>
      <c r="D60" s="3">
        <f>COUNTIFS(abs!$S$3:$S$271, "*["&amp;$B60&amp;"]*") - $E60</f>
        <v>0</v>
      </c>
      <c r="E60">
        <f>COUNTIFS(abs!$R$3:$R$271, "*["&amp;$B60&amp;"]*", abs!$S$3:$S$271, "*["&amp;$B60&amp;"]*")</f>
        <v>0</v>
      </c>
      <c r="F60" s="3">
        <f t="shared" si="0"/>
        <v>0</v>
      </c>
      <c r="G60" t="str">
        <f t="shared" si="1"/>
        <v>N</v>
      </c>
    </row>
    <row r="61" spans="1:7" hidden="1" x14ac:dyDescent="0.2">
      <c r="A61">
        <v>-61</v>
      </c>
      <c r="B61" t="s">
        <v>230</v>
      </c>
      <c r="C61" s="3">
        <f>COUNTIFS(abs!$R$3:$R$271, "*["&amp;$B61&amp;"]*") - $E61</f>
        <v>0</v>
      </c>
      <c r="D61" s="3">
        <f>COUNTIFS(abs!$S$3:$S$271, "*["&amp;$B61&amp;"]*") - $E61</f>
        <v>0</v>
      </c>
      <c r="E61">
        <f>COUNTIFS(abs!$R$3:$R$271, "*["&amp;$B61&amp;"]*", abs!$S$3:$S$271, "*["&amp;$B61&amp;"]*")</f>
        <v>0</v>
      </c>
      <c r="F61" s="3">
        <f t="shared" si="0"/>
        <v>0</v>
      </c>
      <c r="G61" t="str">
        <f t="shared" si="1"/>
        <v>N</v>
      </c>
    </row>
    <row r="62" spans="1:7" hidden="1" x14ac:dyDescent="0.2">
      <c r="A62">
        <v>-62</v>
      </c>
      <c r="B62" t="s">
        <v>229</v>
      </c>
      <c r="C62" s="3">
        <f>COUNTIFS(abs!$R$3:$R$271, "*["&amp;$B62&amp;"]*") - $E62</f>
        <v>0</v>
      </c>
      <c r="D62" s="3">
        <f>COUNTIFS(abs!$S$3:$S$271, "*["&amp;$B62&amp;"]*") - $E62</f>
        <v>0</v>
      </c>
      <c r="E62">
        <f>COUNTIFS(abs!$R$3:$R$271, "*["&amp;$B62&amp;"]*", abs!$S$3:$S$271, "*["&amp;$B62&amp;"]*")</f>
        <v>0</v>
      </c>
      <c r="F62" s="3">
        <f t="shared" si="0"/>
        <v>0</v>
      </c>
      <c r="G62" t="str">
        <f t="shared" si="1"/>
        <v>N</v>
      </c>
    </row>
    <row r="63" spans="1:7" hidden="1" x14ac:dyDescent="0.2">
      <c r="A63">
        <v>-63</v>
      </c>
      <c r="B63" t="s">
        <v>228</v>
      </c>
      <c r="C63" s="3">
        <f>COUNTIFS(abs!$R$3:$R$271, "*["&amp;$B63&amp;"]*") - $E63</f>
        <v>0</v>
      </c>
      <c r="D63" s="3">
        <f>COUNTIFS(abs!$S$3:$S$271, "*["&amp;$B63&amp;"]*") - $E63</f>
        <v>0</v>
      </c>
      <c r="E63">
        <f>COUNTIFS(abs!$R$3:$R$271, "*["&amp;$B63&amp;"]*", abs!$S$3:$S$271, "*["&amp;$B63&amp;"]*")</f>
        <v>0</v>
      </c>
      <c r="F63" s="3">
        <f t="shared" si="0"/>
        <v>0</v>
      </c>
      <c r="G63" t="str">
        <f t="shared" si="1"/>
        <v>N</v>
      </c>
    </row>
    <row r="64" spans="1:7" hidden="1" x14ac:dyDescent="0.2">
      <c r="A64">
        <v>-64</v>
      </c>
      <c r="B64" t="s">
        <v>227</v>
      </c>
      <c r="C64" s="3">
        <f>COUNTIFS(abs!$R$3:$R$271, "*["&amp;$B64&amp;"]*") - $E64</f>
        <v>0</v>
      </c>
      <c r="D64" s="3">
        <f>COUNTIFS(abs!$S$3:$S$271, "*["&amp;$B64&amp;"]*") - $E64</f>
        <v>0</v>
      </c>
      <c r="E64">
        <f>COUNTIFS(abs!$R$3:$R$271, "*["&amp;$B64&amp;"]*", abs!$S$3:$S$271, "*["&amp;$B64&amp;"]*")</f>
        <v>0</v>
      </c>
      <c r="F64" s="3">
        <f t="shared" si="0"/>
        <v>0</v>
      </c>
      <c r="G64" t="str">
        <f t="shared" si="1"/>
        <v>N</v>
      </c>
    </row>
    <row r="65" spans="1:7" hidden="1" x14ac:dyDescent="0.2">
      <c r="A65">
        <v>-65</v>
      </c>
      <c r="B65" t="s">
        <v>226</v>
      </c>
      <c r="C65" s="3">
        <f>COUNTIFS(abs!$R$3:$R$271, "*["&amp;$B65&amp;"]*") - $E65</f>
        <v>0</v>
      </c>
      <c r="D65" s="3">
        <f>COUNTIFS(abs!$S$3:$S$271, "*["&amp;$B65&amp;"]*") - $E65</f>
        <v>0</v>
      </c>
      <c r="E65">
        <f>COUNTIFS(abs!$R$3:$R$271, "*["&amp;$B65&amp;"]*", abs!$S$3:$S$271, "*["&amp;$B65&amp;"]*")</f>
        <v>0</v>
      </c>
      <c r="F65" s="3">
        <f t="shared" si="0"/>
        <v>0</v>
      </c>
      <c r="G65" t="str">
        <f t="shared" si="1"/>
        <v>N</v>
      </c>
    </row>
    <row r="66" spans="1:7" x14ac:dyDescent="0.2">
      <c r="A66">
        <v>-66</v>
      </c>
      <c r="B66" t="s">
        <v>225</v>
      </c>
      <c r="C66" s="3">
        <f>COUNTIFS(conc!$R$3:$R$271, "*["&amp;$B66&amp;"]*") - $E66</f>
        <v>203</v>
      </c>
      <c r="D66" s="3">
        <f>COUNTIFS(conc!$S$3:$S$271, "*["&amp;$B66&amp;"]*") - $E66</f>
        <v>0</v>
      </c>
      <c r="E66">
        <f>COUNTIFS(conc!$R$3:$R$271, "*["&amp;$B66&amp;"]*", conc!$S$3:$S$271, "*["&amp;$B66&amp;"]*")</f>
        <v>0</v>
      </c>
      <c r="F66" s="3">
        <f t="shared" si="0"/>
        <v>203</v>
      </c>
      <c r="G66" t="str">
        <f t="shared" si="1"/>
        <v>Y</v>
      </c>
    </row>
    <row r="67" spans="1:7" hidden="1" x14ac:dyDescent="0.2">
      <c r="A67">
        <v>-67</v>
      </c>
      <c r="B67" t="s">
        <v>224</v>
      </c>
      <c r="C67" s="3">
        <f>COUNTIFS(conc!$R$3:$R$271, "*["&amp;$B67&amp;"]*") - $E67</f>
        <v>0</v>
      </c>
      <c r="D67" s="3">
        <f>COUNTIFS(conc!$S$3:$S$271, "*["&amp;$B67&amp;"]*") - $E67</f>
        <v>0</v>
      </c>
      <c r="E67">
        <f>COUNTIFS(conc!$R$3:$R$271, "*["&amp;$B67&amp;"]*", conc!$S$3:$S$271, "*["&amp;$B67&amp;"]*")</f>
        <v>0</v>
      </c>
      <c r="F67" s="3">
        <f t="shared" ref="F67:F130" si="2">C67+D67+E67</f>
        <v>0</v>
      </c>
      <c r="G67" t="str">
        <f t="shared" ref="G67:G130" si="3">IF(AND(C67=F67, C67&lt;&gt;0), "Y", "N")</f>
        <v>N</v>
      </c>
    </row>
    <row r="68" spans="1:7" x14ac:dyDescent="0.2">
      <c r="A68">
        <v>-68</v>
      </c>
      <c r="B68" t="s">
        <v>223</v>
      </c>
      <c r="C68" s="3">
        <f>COUNTIFS(conc!$R$3:$R$271, "*["&amp;$B68&amp;"]*") - $E68</f>
        <v>263</v>
      </c>
      <c r="D68" s="3">
        <f>COUNTIFS(conc!$S$3:$S$271, "*["&amp;$B68&amp;"]*") - $E68</f>
        <v>0</v>
      </c>
      <c r="E68">
        <f>COUNTIFS(conc!$R$3:$R$271, "*["&amp;$B68&amp;"]*", conc!$S$3:$S$271, "*["&amp;$B68&amp;"]*")</f>
        <v>0</v>
      </c>
      <c r="F68" s="3">
        <f t="shared" si="2"/>
        <v>263</v>
      </c>
      <c r="G68" t="str">
        <f t="shared" si="3"/>
        <v>Y</v>
      </c>
    </row>
    <row r="69" spans="1:7" hidden="1" x14ac:dyDescent="0.2">
      <c r="A69">
        <v>-69</v>
      </c>
      <c r="B69" t="s">
        <v>222</v>
      </c>
      <c r="C69" s="3">
        <f>COUNTIFS(abs!$R$3:$R$271, "*["&amp;$B69&amp;"]*") - $E69</f>
        <v>0</v>
      </c>
      <c r="D69" s="3">
        <f>COUNTIFS(abs!$S$3:$S$271, "*["&amp;$B69&amp;"]*") - $E69</f>
        <v>0</v>
      </c>
      <c r="E69">
        <f>COUNTIFS(abs!$R$3:$R$271, "*["&amp;$B69&amp;"]*", abs!$S$3:$S$271, "*["&amp;$B69&amp;"]*")</f>
        <v>0</v>
      </c>
      <c r="F69" s="3">
        <f t="shared" si="2"/>
        <v>0</v>
      </c>
      <c r="G69" t="str">
        <f t="shared" si="3"/>
        <v>N</v>
      </c>
    </row>
    <row r="70" spans="1:7" x14ac:dyDescent="0.2">
      <c r="A70">
        <v>-70</v>
      </c>
      <c r="B70" t="s">
        <v>221</v>
      </c>
      <c r="C70" s="3">
        <f>COUNTIFS(conc!$R$3:$R$271, "*["&amp;$B70&amp;"]*") - $E70</f>
        <v>1</v>
      </c>
      <c r="D70" s="3">
        <f>COUNTIFS(conc!$S$3:$S$271, "*["&amp;$B70&amp;"]*") - $E70</f>
        <v>0</v>
      </c>
      <c r="E70">
        <f>COUNTIFS(conc!$R$3:$R$271, "*["&amp;$B70&amp;"]*", conc!$S$3:$S$271, "*["&amp;$B70&amp;"]*")</f>
        <v>0</v>
      </c>
      <c r="F70" s="3">
        <f t="shared" si="2"/>
        <v>1</v>
      </c>
      <c r="G70" t="str">
        <f t="shared" si="3"/>
        <v>Y</v>
      </c>
    </row>
    <row r="71" spans="1:7" hidden="1" x14ac:dyDescent="0.2">
      <c r="A71">
        <v>-71</v>
      </c>
      <c r="B71" t="s">
        <v>220</v>
      </c>
      <c r="C71" s="3">
        <f>COUNTIFS(abs!$R$3:$R$271, "*["&amp;$B71&amp;"]*") - $E71</f>
        <v>0</v>
      </c>
      <c r="D71" s="3">
        <f>COUNTIFS(abs!$S$3:$S$271, "*["&amp;$B71&amp;"]*") - $E71</f>
        <v>0</v>
      </c>
      <c r="E71">
        <f>COUNTIFS(abs!$R$3:$R$271, "*["&amp;$B71&amp;"]*", abs!$S$3:$S$271, "*["&amp;$B71&amp;"]*")</f>
        <v>0</v>
      </c>
      <c r="F71" s="3">
        <f t="shared" si="2"/>
        <v>0</v>
      </c>
      <c r="G71" t="str">
        <f t="shared" si="3"/>
        <v>N</v>
      </c>
    </row>
    <row r="72" spans="1:7" x14ac:dyDescent="0.2">
      <c r="A72">
        <v>-72</v>
      </c>
      <c r="B72" t="s">
        <v>219</v>
      </c>
      <c r="C72" s="3">
        <f>COUNTIFS(conc!$R$3:$R$271, "*["&amp;$B72&amp;"]*") - $E72</f>
        <v>15</v>
      </c>
      <c r="D72" s="3">
        <f>COUNTIFS(conc!$S$3:$S$271, "*["&amp;$B72&amp;"]*") - $E72</f>
        <v>0</v>
      </c>
      <c r="E72">
        <f>COUNTIFS(conc!$R$3:$R$271, "*["&amp;$B72&amp;"]*", conc!$S$3:$S$271, "*["&amp;$B72&amp;"]*")</f>
        <v>0</v>
      </c>
      <c r="F72" s="3">
        <f t="shared" si="2"/>
        <v>15</v>
      </c>
      <c r="G72" t="str">
        <f t="shared" si="3"/>
        <v>Y</v>
      </c>
    </row>
    <row r="73" spans="1:7" x14ac:dyDescent="0.2">
      <c r="A73">
        <v>-73</v>
      </c>
      <c r="B73" t="s">
        <v>218</v>
      </c>
      <c r="C73" s="3">
        <f>COUNTIFS(conc!$R$3:$R$271, "*["&amp;$B73&amp;"]*") - $E73</f>
        <v>3</v>
      </c>
      <c r="D73" s="3">
        <f>COUNTIFS(conc!$S$3:$S$271, "*["&amp;$B73&amp;"]*") - $E73</f>
        <v>0</v>
      </c>
      <c r="E73">
        <f>COUNTIFS(conc!$R$3:$R$271, "*["&amp;$B73&amp;"]*", conc!$S$3:$S$271, "*["&amp;$B73&amp;"]*")</f>
        <v>0</v>
      </c>
      <c r="F73" s="3">
        <f t="shared" si="2"/>
        <v>3</v>
      </c>
      <c r="G73" t="str">
        <f t="shared" si="3"/>
        <v>Y</v>
      </c>
    </row>
    <row r="74" spans="1:7" hidden="1" x14ac:dyDescent="0.2">
      <c r="A74">
        <v>-74</v>
      </c>
      <c r="B74" t="s">
        <v>217</v>
      </c>
      <c r="C74" s="3">
        <f>COUNTIFS(abs!$R$3:$R$271, "*["&amp;$B74&amp;"]*") - $E74</f>
        <v>0</v>
      </c>
      <c r="D74" s="3">
        <f>COUNTIFS(abs!$S$3:$S$271, "*["&amp;$B74&amp;"]*") - $E74</f>
        <v>0</v>
      </c>
      <c r="E74">
        <f>COUNTIFS(abs!$R$3:$R$271, "*["&amp;$B74&amp;"]*", abs!$S$3:$S$271, "*["&amp;$B74&amp;"]*")</f>
        <v>0</v>
      </c>
      <c r="F74" s="3">
        <f t="shared" si="2"/>
        <v>0</v>
      </c>
      <c r="G74" t="str">
        <f t="shared" si="3"/>
        <v>N</v>
      </c>
    </row>
    <row r="75" spans="1:7" hidden="1" x14ac:dyDescent="0.2">
      <c r="A75">
        <v>-75</v>
      </c>
      <c r="B75" t="s">
        <v>216</v>
      </c>
      <c r="C75" s="3">
        <f>COUNTIFS(abs!$R$3:$R$271, "*["&amp;$B75&amp;"]*") - $E75</f>
        <v>0</v>
      </c>
      <c r="D75" s="3">
        <f>COUNTIFS(abs!$S$3:$S$271, "*["&amp;$B75&amp;"]*") - $E75</f>
        <v>0</v>
      </c>
      <c r="E75">
        <f>COUNTIFS(abs!$R$3:$R$271, "*["&amp;$B75&amp;"]*", abs!$S$3:$S$271, "*["&amp;$B75&amp;"]*")</f>
        <v>0</v>
      </c>
      <c r="F75" s="3">
        <f t="shared" si="2"/>
        <v>0</v>
      </c>
      <c r="G75" t="str">
        <f t="shared" si="3"/>
        <v>N</v>
      </c>
    </row>
    <row r="76" spans="1:7" hidden="1" x14ac:dyDescent="0.2">
      <c r="A76">
        <v>-76</v>
      </c>
      <c r="B76" t="s">
        <v>215</v>
      </c>
      <c r="C76" s="3">
        <f>COUNTIFS(abs!$R$3:$R$271, "*["&amp;$B76&amp;"]*") - $E76</f>
        <v>0</v>
      </c>
      <c r="D76" s="3">
        <f>COUNTIFS(abs!$S$3:$S$271, "*["&amp;$B76&amp;"]*") - $E76</f>
        <v>0</v>
      </c>
      <c r="E76">
        <f>COUNTIFS(abs!$R$3:$R$271, "*["&amp;$B76&amp;"]*", abs!$S$3:$S$271, "*["&amp;$B76&amp;"]*")</f>
        <v>0</v>
      </c>
      <c r="F76" s="3">
        <f t="shared" si="2"/>
        <v>0</v>
      </c>
      <c r="G76" t="str">
        <f t="shared" si="3"/>
        <v>N</v>
      </c>
    </row>
    <row r="77" spans="1:7" hidden="1" x14ac:dyDescent="0.2">
      <c r="A77">
        <v>-77</v>
      </c>
      <c r="B77" t="s">
        <v>214</v>
      </c>
      <c r="C77" s="3">
        <f>COUNTIFS(abs!$R$3:$R$271, "*["&amp;$B77&amp;"]*") - $E77</f>
        <v>0</v>
      </c>
      <c r="D77" s="3">
        <f>COUNTIFS(abs!$S$3:$S$271, "*["&amp;$B77&amp;"]*") - $E77</f>
        <v>0</v>
      </c>
      <c r="E77">
        <f>COUNTIFS(abs!$R$3:$R$271, "*["&amp;$B77&amp;"]*", abs!$S$3:$S$271, "*["&amp;$B77&amp;"]*")</f>
        <v>0</v>
      </c>
      <c r="F77" s="3">
        <f t="shared" si="2"/>
        <v>0</v>
      </c>
      <c r="G77" t="str">
        <f t="shared" si="3"/>
        <v>N</v>
      </c>
    </row>
    <row r="78" spans="1:7" x14ac:dyDescent="0.2">
      <c r="A78">
        <v>-78</v>
      </c>
      <c r="B78" t="s">
        <v>213</v>
      </c>
      <c r="C78" s="3">
        <f>COUNTIFS(conc!$R$3:$R$271, "*["&amp;$B78&amp;"]*") - $E78</f>
        <v>263</v>
      </c>
      <c r="D78" s="3">
        <f>COUNTIFS(conc!$S$3:$S$271, "*["&amp;$B78&amp;"]*") - $E78</f>
        <v>0</v>
      </c>
      <c r="E78">
        <f>COUNTIFS(conc!$R$3:$R$271, "*["&amp;$B78&amp;"]*", conc!$S$3:$S$271, "*["&amp;$B78&amp;"]*")</f>
        <v>0</v>
      </c>
      <c r="F78" s="3">
        <f t="shared" si="2"/>
        <v>263</v>
      </c>
      <c r="G78" t="str">
        <f t="shared" si="3"/>
        <v>Y</v>
      </c>
    </row>
    <row r="79" spans="1:7" hidden="1" x14ac:dyDescent="0.2">
      <c r="A79">
        <v>-79</v>
      </c>
      <c r="B79" t="s">
        <v>212</v>
      </c>
      <c r="C79" s="3">
        <f>COUNTIFS(abs!$R$3:$R$271, "*["&amp;$B79&amp;"]*") - $E79</f>
        <v>0</v>
      </c>
      <c r="D79" s="3">
        <f>COUNTIFS(abs!$S$3:$S$271, "*["&amp;$B79&amp;"]*") - $E79</f>
        <v>0</v>
      </c>
      <c r="E79">
        <f>COUNTIFS(abs!$R$3:$R$271, "*["&amp;$B79&amp;"]*", abs!$S$3:$S$271, "*["&amp;$B79&amp;"]*")</f>
        <v>0</v>
      </c>
      <c r="F79" s="3">
        <f t="shared" si="2"/>
        <v>0</v>
      </c>
      <c r="G79" t="str">
        <f t="shared" si="3"/>
        <v>N</v>
      </c>
    </row>
    <row r="80" spans="1:7" hidden="1" x14ac:dyDescent="0.2">
      <c r="A80">
        <v>-80</v>
      </c>
      <c r="B80" t="s">
        <v>211</v>
      </c>
      <c r="C80" s="3">
        <f>COUNTIFS(abs!$R$3:$R$271, "*["&amp;$B80&amp;"]*") - $E80</f>
        <v>0</v>
      </c>
      <c r="D80" s="3">
        <f>COUNTIFS(abs!$S$3:$S$271, "*["&amp;$B80&amp;"]*") - $E80</f>
        <v>0</v>
      </c>
      <c r="E80">
        <f>COUNTIFS(abs!$R$3:$R$271, "*["&amp;$B80&amp;"]*", abs!$S$3:$S$271, "*["&amp;$B80&amp;"]*")</f>
        <v>0</v>
      </c>
      <c r="F80" s="3">
        <f t="shared" si="2"/>
        <v>0</v>
      </c>
      <c r="G80" t="str">
        <f t="shared" si="3"/>
        <v>N</v>
      </c>
    </row>
    <row r="81" spans="1:7" x14ac:dyDescent="0.2">
      <c r="A81">
        <v>-81</v>
      </c>
      <c r="B81" t="s">
        <v>210</v>
      </c>
      <c r="C81" s="3">
        <f>COUNTIFS(conc!$R$3:$R$271, "*["&amp;$B81&amp;"]*") - $E81</f>
        <v>263</v>
      </c>
      <c r="D81" s="3">
        <f>COUNTIFS(conc!$S$3:$S$271, "*["&amp;$B81&amp;"]*") - $E81</f>
        <v>0</v>
      </c>
      <c r="E81">
        <f>COUNTIFS(conc!$R$3:$R$271, "*["&amp;$B81&amp;"]*", conc!$S$3:$S$271, "*["&amp;$B81&amp;"]*")</f>
        <v>0</v>
      </c>
      <c r="F81" s="3">
        <f t="shared" si="2"/>
        <v>263</v>
      </c>
      <c r="G81" t="str">
        <f t="shared" si="3"/>
        <v>Y</v>
      </c>
    </row>
    <row r="82" spans="1:7" hidden="1" x14ac:dyDescent="0.2">
      <c r="A82">
        <v>-82</v>
      </c>
      <c r="B82" t="s">
        <v>209</v>
      </c>
      <c r="C82" s="3">
        <f>COUNTIFS(abs!$R$3:$R$271, "*["&amp;$B82&amp;"]*") - $E82</f>
        <v>0</v>
      </c>
      <c r="D82" s="3">
        <f>COUNTIFS(abs!$S$3:$S$271, "*["&amp;$B82&amp;"]*") - $E82</f>
        <v>0</v>
      </c>
      <c r="E82">
        <f>COUNTIFS(abs!$R$3:$R$271, "*["&amp;$B82&amp;"]*", abs!$S$3:$S$271, "*["&amp;$B82&amp;"]*")</f>
        <v>0</v>
      </c>
      <c r="F82" s="3">
        <f t="shared" si="2"/>
        <v>0</v>
      </c>
      <c r="G82" t="str">
        <f t="shared" si="3"/>
        <v>N</v>
      </c>
    </row>
    <row r="83" spans="1:7" hidden="1" x14ac:dyDescent="0.2">
      <c r="A83">
        <v>-83</v>
      </c>
      <c r="B83" t="s">
        <v>208</v>
      </c>
      <c r="C83" s="3">
        <f>COUNTIFS(abs!$R$3:$R$271, "*["&amp;$B83&amp;"]*") - $E83</f>
        <v>0</v>
      </c>
      <c r="D83" s="3">
        <f>COUNTIFS(abs!$S$3:$S$271, "*["&amp;$B83&amp;"]*") - $E83</f>
        <v>0</v>
      </c>
      <c r="E83">
        <f>COUNTIFS(abs!$R$3:$R$271, "*["&amp;$B83&amp;"]*", abs!$S$3:$S$271, "*["&amp;$B83&amp;"]*")</f>
        <v>0</v>
      </c>
      <c r="F83" s="3">
        <f t="shared" si="2"/>
        <v>0</v>
      </c>
      <c r="G83" t="str">
        <f t="shared" si="3"/>
        <v>N</v>
      </c>
    </row>
    <row r="84" spans="1:7" x14ac:dyDescent="0.2">
      <c r="A84">
        <v>-84</v>
      </c>
      <c r="B84" t="s">
        <v>207</v>
      </c>
      <c r="C84" s="3">
        <f>COUNTIFS(conc!$R$3:$R$271, "*["&amp;$B84&amp;"]*") - $E84</f>
        <v>263</v>
      </c>
      <c r="D84" s="3">
        <f>COUNTIFS(conc!$S$3:$S$271, "*["&amp;$B84&amp;"]*") - $E84</f>
        <v>0</v>
      </c>
      <c r="E84">
        <f>COUNTIFS(conc!$R$3:$R$271, "*["&amp;$B84&amp;"]*", conc!$S$3:$S$271, "*["&amp;$B84&amp;"]*")</f>
        <v>0</v>
      </c>
      <c r="F84" s="3">
        <f t="shared" si="2"/>
        <v>263</v>
      </c>
      <c r="G84" t="str">
        <f t="shared" si="3"/>
        <v>Y</v>
      </c>
    </row>
    <row r="85" spans="1:7" hidden="1" x14ac:dyDescent="0.2">
      <c r="A85">
        <v>-85</v>
      </c>
      <c r="B85" t="s">
        <v>206</v>
      </c>
      <c r="C85" s="3">
        <f>COUNTIFS(conc!$R$3:$R$271, "*["&amp;$B85&amp;"]*") - $E85</f>
        <v>0</v>
      </c>
      <c r="D85" s="3">
        <f>COUNTIFS(conc!$S$3:$S$271, "*["&amp;$B85&amp;"]*") - $E85</f>
        <v>0</v>
      </c>
      <c r="E85">
        <f>COUNTIFS(conc!$R$3:$R$271, "*["&amp;$B85&amp;"]*", conc!$S$3:$S$271, "*["&amp;$B85&amp;"]*")</f>
        <v>0</v>
      </c>
      <c r="F85" s="3">
        <f t="shared" si="2"/>
        <v>0</v>
      </c>
      <c r="G85" t="str">
        <f t="shared" si="3"/>
        <v>N</v>
      </c>
    </row>
    <row r="86" spans="1:7" x14ac:dyDescent="0.2">
      <c r="A86">
        <v>-86</v>
      </c>
      <c r="B86" t="s">
        <v>205</v>
      </c>
      <c r="C86" s="3">
        <f>COUNTIFS(conc!$R$3:$R$271, "*["&amp;$B86&amp;"]*") - $E86</f>
        <v>56</v>
      </c>
      <c r="D86" s="3">
        <f>COUNTIFS(conc!$S$3:$S$271, "*["&amp;$B86&amp;"]*") - $E86</f>
        <v>0</v>
      </c>
      <c r="E86">
        <f>COUNTIFS(conc!$R$3:$R$271, "*["&amp;$B86&amp;"]*", conc!$S$3:$S$271, "*["&amp;$B86&amp;"]*")</f>
        <v>0</v>
      </c>
      <c r="F86" s="3">
        <f t="shared" si="2"/>
        <v>56</v>
      </c>
      <c r="G86" t="str">
        <f t="shared" si="3"/>
        <v>Y</v>
      </c>
    </row>
    <row r="87" spans="1:7" hidden="1" x14ac:dyDescent="0.2">
      <c r="A87">
        <v>-87</v>
      </c>
      <c r="B87" t="s">
        <v>204</v>
      </c>
      <c r="C87" s="3">
        <f>COUNTIFS(abs!$R$3:$R$271, "*["&amp;$B87&amp;"]*") - $E87</f>
        <v>0</v>
      </c>
      <c r="D87" s="3">
        <f>COUNTIFS(abs!$S$3:$S$271, "*["&amp;$B87&amp;"]*") - $E87</f>
        <v>0</v>
      </c>
      <c r="E87">
        <f>COUNTIFS(abs!$R$3:$R$271, "*["&amp;$B87&amp;"]*", abs!$S$3:$S$271, "*["&amp;$B87&amp;"]*")</f>
        <v>0</v>
      </c>
      <c r="F87" s="3">
        <f t="shared" si="2"/>
        <v>0</v>
      </c>
      <c r="G87" t="str">
        <f t="shared" si="3"/>
        <v>N</v>
      </c>
    </row>
    <row r="88" spans="1:7" hidden="1" x14ac:dyDescent="0.2">
      <c r="A88">
        <v>-88</v>
      </c>
      <c r="B88" t="s">
        <v>203</v>
      </c>
      <c r="C88" s="3">
        <f>COUNTIFS(abs!$R$3:$R$271, "*["&amp;$B88&amp;"]*") - $E88</f>
        <v>0</v>
      </c>
      <c r="D88" s="3">
        <f>COUNTIFS(abs!$S$3:$S$271, "*["&amp;$B88&amp;"]*") - $E88</f>
        <v>0</v>
      </c>
      <c r="E88">
        <f>COUNTIFS(abs!$R$3:$R$271, "*["&amp;$B88&amp;"]*", abs!$S$3:$S$271, "*["&amp;$B88&amp;"]*")</f>
        <v>0</v>
      </c>
      <c r="F88" s="3">
        <f t="shared" si="2"/>
        <v>0</v>
      </c>
      <c r="G88" t="str">
        <f t="shared" si="3"/>
        <v>N</v>
      </c>
    </row>
    <row r="89" spans="1:7" x14ac:dyDescent="0.2">
      <c r="A89">
        <v>-89</v>
      </c>
      <c r="B89" t="s">
        <v>202</v>
      </c>
      <c r="C89" s="3">
        <f>COUNTIFS(conc!$R$3:$R$271, "*["&amp;$B89&amp;"]*") - $E89</f>
        <v>263</v>
      </c>
      <c r="D89" s="3">
        <f>COUNTIFS(conc!$S$3:$S$271, "*["&amp;$B89&amp;"]*") - $E89</f>
        <v>0</v>
      </c>
      <c r="E89">
        <f>COUNTIFS(conc!$R$3:$R$271, "*["&amp;$B89&amp;"]*", conc!$S$3:$S$271, "*["&amp;$B89&amp;"]*")</f>
        <v>0</v>
      </c>
      <c r="F89" s="3">
        <f t="shared" si="2"/>
        <v>263</v>
      </c>
      <c r="G89" t="str">
        <f t="shared" si="3"/>
        <v>Y</v>
      </c>
    </row>
    <row r="90" spans="1:7" x14ac:dyDescent="0.2">
      <c r="A90">
        <v>-90</v>
      </c>
      <c r="B90" t="s">
        <v>201</v>
      </c>
      <c r="C90" s="3">
        <f>COUNTIFS(conc!$R$3:$R$271, "*["&amp;$B90&amp;"]*") - $E90</f>
        <v>263</v>
      </c>
      <c r="D90" s="3">
        <f>COUNTIFS(conc!$S$3:$S$271, "*["&amp;$B90&amp;"]*") - $E90</f>
        <v>0</v>
      </c>
      <c r="E90">
        <f>COUNTIFS(conc!$R$3:$R$271, "*["&amp;$B90&amp;"]*", conc!$S$3:$S$271, "*["&amp;$B90&amp;"]*")</f>
        <v>0</v>
      </c>
      <c r="F90" s="3">
        <f t="shared" si="2"/>
        <v>263</v>
      </c>
      <c r="G90" t="str">
        <f t="shared" si="3"/>
        <v>Y</v>
      </c>
    </row>
    <row r="91" spans="1:7" hidden="1" x14ac:dyDescent="0.2">
      <c r="A91">
        <v>-91</v>
      </c>
      <c r="B91" t="s">
        <v>200</v>
      </c>
      <c r="C91" s="3">
        <f>COUNTIFS(abs!$R$3:$R$271, "*["&amp;$B91&amp;"]*") - $E91</f>
        <v>0</v>
      </c>
      <c r="D91" s="3">
        <f>COUNTIFS(abs!$S$3:$S$271, "*["&amp;$B91&amp;"]*") - $E91</f>
        <v>0</v>
      </c>
      <c r="E91">
        <f>COUNTIFS(abs!$R$3:$R$271, "*["&amp;$B91&amp;"]*", abs!$S$3:$S$271, "*["&amp;$B91&amp;"]*")</f>
        <v>0</v>
      </c>
      <c r="F91" s="3">
        <f t="shared" si="2"/>
        <v>0</v>
      </c>
      <c r="G91" t="str">
        <f t="shared" si="3"/>
        <v>N</v>
      </c>
    </row>
    <row r="92" spans="1:7" hidden="1" x14ac:dyDescent="0.2">
      <c r="A92">
        <v>-92</v>
      </c>
      <c r="B92" t="s">
        <v>199</v>
      </c>
      <c r="C92" s="3">
        <f>COUNTIFS(abs!$R$3:$R$271, "*["&amp;$B92&amp;"]*") - $E92</f>
        <v>0</v>
      </c>
      <c r="D92" s="3">
        <f>COUNTIFS(abs!$S$3:$S$271, "*["&amp;$B92&amp;"]*") - $E92</f>
        <v>0</v>
      </c>
      <c r="E92">
        <f>COUNTIFS(abs!$R$3:$R$271, "*["&amp;$B92&amp;"]*", abs!$S$3:$S$271, "*["&amp;$B92&amp;"]*")</f>
        <v>0</v>
      </c>
      <c r="F92" s="3">
        <f t="shared" si="2"/>
        <v>0</v>
      </c>
      <c r="G92" t="str">
        <f t="shared" si="3"/>
        <v>N</v>
      </c>
    </row>
    <row r="93" spans="1:7" x14ac:dyDescent="0.2">
      <c r="A93">
        <v>-93</v>
      </c>
      <c r="B93" t="s">
        <v>198</v>
      </c>
      <c r="C93" s="3">
        <f>COUNTIFS(conc!$R$3:$R$271, "*["&amp;$B93&amp;"]*") - $E93</f>
        <v>1</v>
      </c>
      <c r="D93" s="3">
        <f>COUNTIFS(conc!$S$3:$S$271, "*["&amp;$B93&amp;"]*") - $E93</f>
        <v>0</v>
      </c>
      <c r="E93">
        <f>COUNTIFS(conc!$R$3:$R$271, "*["&amp;$B93&amp;"]*", conc!$S$3:$S$271, "*["&amp;$B93&amp;"]*")</f>
        <v>0</v>
      </c>
      <c r="F93" s="3">
        <f t="shared" si="2"/>
        <v>1</v>
      </c>
      <c r="G93" t="str">
        <f t="shared" si="3"/>
        <v>Y</v>
      </c>
    </row>
    <row r="94" spans="1:7" hidden="1" x14ac:dyDescent="0.2">
      <c r="A94">
        <v>-94</v>
      </c>
      <c r="B94" t="s">
        <v>197</v>
      </c>
      <c r="C94" s="3">
        <f>COUNTIFS(abs!$R$3:$R$271, "*["&amp;$B94&amp;"]*") - $E94</f>
        <v>0</v>
      </c>
      <c r="D94" s="3">
        <f>COUNTIFS(abs!$S$3:$S$271, "*["&amp;$B94&amp;"]*") - $E94</f>
        <v>0</v>
      </c>
      <c r="E94">
        <f>COUNTIFS(abs!$R$3:$R$271, "*["&amp;$B94&amp;"]*", abs!$S$3:$S$271, "*["&amp;$B94&amp;"]*")</f>
        <v>0</v>
      </c>
      <c r="F94" s="3">
        <f t="shared" si="2"/>
        <v>0</v>
      </c>
      <c r="G94" t="str">
        <f t="shared" si="3"/>
        <v>N</v>
      </c>
    </row>
    <row r="95" spans="1:7" hidden="1" x14ac:dyDescent="0.2">
      <c r="A95">
        <v>-95</v>
      </c>
      <c r="B95" t="s">
        <v>196</v>
      </c>
      <c r="C95" s="3">
        <f>COUNTIFS(abs!$R$3:$R$271, "*["&amp;$B95&amp;"]*") - $E95</f>
        <v>0</v>
      </c>
      <c r="D95" s="3">
        <f>COUNTIFS(abs!$S$3:$S$271, "*["&amp;$B95&amp;"]*") - $E95</f>
        <v>0</v>
      </c>
      <c r="E95">
        <f>COUNTIFS(abs!$R$3:$R$271, "*["&amp;$B95&amp;"]*", abs!$S$3:$S$271, "*["&amp;$B95&amp;"]*")</f>
        <v>0</v>
      </c>
      <c r="F95" s="3">
        <f t="shared" si="2"/>
        <v>0</v>
      </c>
      <c r="G95" t="str">
        <f t="shared" si="3"/>
        <v>N</v>
      </c>
    </row>
    <row r="96" spans="1:7" hidden="1" x14ac:dyDescent="0.2">
      <c r="A96">
        <v>-96</v>
      </c>
      <c r="B96" t="s">
        <v>195</v>
      </c>
      <c r="C96" s="3">
        <f>COUNTIFS(abs!$R$3:$R$271, "*["&amp;$B96&amp;"]*") - $E96</f>
        <v>0</v>
      </c>
      <c r="D96" s="3">
        <f>COUNTIFS(abs!$S$3:$S$271, "*["&amp;$B96&amp;"]*") - $E96</f>
        <v>0</v>
      </c>
      <c r="E96">
        <f>COUNTIFS(abs!$R$3:$R$271, "*["&amp;$B96&amp;"]*", abs!$S$3:$S$271, "*["&amp;$B96&amp;"]*")</f>
        <v>0</v>
      </c>
      <c r="F96" s="3">
        <f t="shared" si="2"/>
        <v>0</v>
      </c>
      <c r="G96" t="str">
        <f t="shared" si="3"/>
        <v>N</v>
      </c>
    </row>
    <row r="97" spans="1:7" hidden="1" x14ac:dyDescent="0.2">
      <c r="A97">
        <v>-97</v>
      </c>
      <c r="B97" t="s">
        <v>194</v>
      </c>
      <c r="C97" s="3">
        <f>COUNTIFS(abs!$R$3:$R$271, "*["&amp;$B97&amp;"]*") - $E97</f>
        <v>0</v>
      </c>
      <c r="D97" s="3">
        <f>COUNTIFS(abs!$S$3:$S$271, "*["&amp;$B97&amp;"]*") - $E97</f>
        <v>0</v>
      </c>
      <c r="E97">
        <f>COUNTIFS(abs!$R$3:$R$271, "*["&amp;$B97&amp;"]*", abs!$S$3:$S$271, "*["&amp;$B97&amp;"]*")</f>
        <v>0</v>
      </c>
      <c r="F97" s="3">
        <f t="shared" si="2"/>
        <v>0</v>
      </c>
      <c r="G97" t="str">
        <f t="shared" si="3"/>
        <v>N</v>
      </c>
    </row>
    <row r="98" spans="1:7" x14ac:dyDescent="0.2">
      <c r="A98">
        <v>-98</v>
      </c>
      <c r="B98" t="s">
        <v>193</v>
      </c>
      <c r="C98" s="3">
        <f>COUNTIFS(conc!$R$3:$R$271, "*["&amp;$B98&amp;"]*") - $E98</f>
        <v>263</v>
      </c>
      <c r="D98" s="3">
        <f>COUNTIFS(conc!$S$3:$S$271, "*["&amp;$B98&amp;"]*") - $E98</f>
        <v>0</v>
      </c>
      <c r="E98">
        <f>COUNTIFS(conc!$R$3:$R$271, "*["&amp;$B98&amp;"]*", conc!$S$3:$S$271, "*["&amp;$B98&amp;"]*")</f>
        <v>0</v>
      </c>
      <c r="F98" s="3">
        <f t="shared" si="2"/>
        <v>263</v>
      </c>
      <c r="G98" t="str">
        <f t="shared" si="3"/>
        <v>Y</v>
      </c>
    </row>
    <row r="99" spans="1:7" hidden="1" x14ac:dyDescent="0.2">
      <c r="A99">
        <v>-99</v>
      </c>
      <c r="B99" t="s">
        <v>192</v>
      </c>
      <c r="C99" s="3">
        <f>COUNTIFS(abs!$R$3:$R$271, "*["&amp;$B99&amp;"]*") - $E99</f>
        <v>0</v>
      </c>
      <c r="D99" s="3">
        <f>COUNTIFS(abs!$S$3:$S$271, "*["&amp;$B99&amp;"]*") - $E99</f>
        <v>0</v>
      </c>
      <c r="E99">
        <f>COUNTIFS(abs!$R$3:$R$271, "*["&amp;$B99&amp;"]*", abs!$S$3:$S$271, "*["&amp;$B99&amp;"]*")</f>
        <v>0</v>
      </c>
      <c r="F99" s="3">
        <f t="shared" si="2"/>
        <v>0</v>
      </c>
      <c r="G99" t="str">
        <f t="shared" si="3"/>
        <v>N</v>
      </c>
    </row>
    <row r="100" spans="1:7" x14ac:dyDescent="0.2">
      <c r="A100">
        <v>-100</v>
      </c>
      <c r="B100" t="s">
        <v>191</v>
      </c>
      <c r="C100" s="3">
        <f>COUNTIFS(conc!$R$3:$R$271, "*["&amp;$B100&amp;"]*") - $E100</f>
        <v>263</v>
      </c>
      <c r="D100" s="3">
        <f>COUNTIFS(conc!$S$3:$S$271, "*["&amp;$B100&amp;"]*") - $E100</f>
        <v>0</v>
      </c>
      <c r="E100">
        <f>COUNTIFS(conc!$R$3:$R$271, "*["&amp;$B100&amp;"]*", conc!$S$3:$S$271, "*["&amp;$B100&amp;"]*")</f>
        <v>0</v>
      </c>
      <c r="F100" s="3">
        <f t="shared" si="2"/>
        <v>263</v>
      </c>
      <c r="G100" t="str">
        <f t="shared" si="3"/>
        <v>Y</v>
      </c>
    </row>
    <row r="101" spans="1:7" x14ac:dyDescent="0.2">
      <c r="A101">
        <v>-101</v>
      </c>
      <c r="B101" t="s">
        <v>190</v>
      </c>
      <c r="C101" s="3">
        <f>COUNTIFS(conc!$R$3:$R$271, "*["&amp;$B101&amp;"]*") - $E101</f>
        <v>263</v>
      </c>
      <c r="D101" s="3">
        <f>COUNTIFS(conc!$S$3:$S$271, "*["&amp;$B101&amp;"]*") - $E101</f>
        <v>0</v>
      </c>
      <c r="E101">
        <f>COUNTIFS(conc!$R$3:$R$271, "*["&amp;$B101&amp;"]*", conc!$S$3:$S$271, "*["&amp;$B101&amp;"]*")</f>
        <v>0</v>
      </c>
      <c r="F101" s="3">
        <f t="shared" si="2"/>
        <v>263</v>
      </c>
      <c r="G101" t="str">
        <f t="shared" si="3"/>
        <v>Y</v>
      </c>
    </row>
    <row r="102" spans="1:7" x14ac:dyDescent="0.2">
      <c r="A102">
        <v>-102</v>
      </c>
      <c r="B102" t="s">
        <v>189</v>
      </c>
      <c r="C102" s="3">
        <f>COUNTIFS(conc!$R$3:$R$271, "*["&amp;$B102&amp;"]*") - $E102</f>
        <v>262</v>
      </c>
      <c r="D102" s="3">
        <f>COUNTIFS(conc!$S$3:$S$271, "*["&amp;$B102&amp;"]*") - $E102</f>
        <v>0</v>
      </c>
      <c r="E102">
        <f>COUNTIFS(conc!$R$3:$R$271, "*["&amp;$B102&amp;"]*", conc!$S$3:$S$271, "*["&amp;$B102&amp;"]*")</f>
        <v>1</v>
      </c>
      <c r="F102" s="3">
        <f t="shared" si="2"/>
        <v>263</v>
      </c>
      <c r="G102" t="str">
        <f t="shared" si="3"/>
        <v>N</v>
      </c>
    </row>
    <row r="103" spans="1:7" hidden="1" x14ac:dyDescent="0.2">
      <c r="A103">
        <v>-103</v>
      </c>
      <c r="B103" t="s">
        <v>188</v>
      </c>
      <c r="C103" s="3">
        <f>COUNTIFS(abs!$R$3:$R$271, "*["&amp;$B103&amp;"]*") - $E103</f>
        <v>0</v>
      </c>
      <c r="D103" s="3">
        <f>COUNTIFS(abs!$S$3:$S$271, "*["&amp;$B103&amp;"]*") - $E103</f>
        <v>0</v>
      </c>
      <c r="E103">
        <f>COUNTIFS(abs!$R$3:$R$271, "*["&amp;$B103&amp;"]*", abs!$S$3:$S$271, "*["&amp;$B103&amp;"]*")</f>
        <v>0</v>
      </c>
      <c r="F103" s="3">
        <f t="shared" si="2"/>
        <v>0</v>
      </c>
      <c r="G103" t="str">
        <f t="shared" si="3"/>
        <v>N</v>
      </c>
    </row>
    <row r="104" spans="1:7" hidden="1" x14ac:dyDescent="0.2">
      <c r="A104">
        <v>-104</v>
      </c>
      <c r="B104" t="s">
        <v>187</v>
      </c>
      <c r="C104" s="3">
        <f>COUNTIFS(abs!$R$3:$R$271, "*["&amp;$B104&amp;"]*") - $E104</f>
        <v>0</v>
      </c>
      <c r="D104" s="3">
        <f>COUNTIFS(abs!$S$3:$S$271, "*["&amp;$B104&amp;"]*") - $E104</f>
        <v>0</v>
      </c>
      <c r="E104">
        <f>COUNTIFS(abs!$R$3:$R$271, "*["&amp;$B104&amp;"]*", abs!$S$3:$S$271, "*["&amp;$B104&amp;"]*")</f>
        <v>0</v>
      </c>
      <c r="F104" s="3">
        <f t="shared" si="2"/>
        <v>0</v>
      </c>
      <c r="G104" t="str">
        <f t="shared" si="3"/>
        <v>N</v>
      </c>
    </row>
    <row r="105" spans="1:7" hidden="1" x14ac:dyDescent="0.2">
      <c r="A105">
        <v>-105</v>
      </c>
      <c r="B105" t="s">
        <v>186</v>
      </c>
      <c r="C105" s="3">
        <f>COUNTIFS(abs!$R$3:$R$271, "*["&amp;$B105&amp;"]*") - $E105</f>
        <v>0</v>
      </c>
      <c r="D105" s="3">
        <f>COUNTIFS(abs!$S$3:$S$271, "*["&amp;$B105&amp;"]*") - $E105</f>
        <v>0</v>
      </c>
      <c r="E105">
        <f>COUNTIFS(abs!$R$3:$R$271, "*["&amp;$B105&amp;"]*", abs!$S$3:$S$271, "*["&amp;$B105&amp;"]*")</f>
        <v>0</v>
      </c>
      <c r="F105" s="3">
        <f t="shared" si="2"/>
        <v>0</v>
      </c>
      <c r="G105" t="str">
        <f t="shared" si="3"/>
        <v>N</v>
      </c>
    </row>
    <row r="106" spans="1:7" hidden="1" x14ac:dyDescent="0.2">
      <c r="A106">
        <v>-106</v>
      </c>
      <c r="C106" s="3">
        <f>COUNTIFS(abs!$R$3:$R$271, "*["&amp;$B106&amp;"]*") - $E106</f>
        <v>0</v>
      </c>
      <c r="D106" s="3">
        <f>COUNTIFS(abs!$S$3:$S$271, "*["&amp;$B106&amp;"]*") - $E106</f>
        <v>0</v>
      </c>
      <c r="E106">
        <f>COUNTIFS(abs!$R$3:$R$271, "*["&amp;$B106&amp;"]*", abs!$S$3:$S$271, "*["&amp;$B106&amp;"]*")</f>
        <v>0</v>
      </c>
      <c r="F106" s="3">
        <f t="shared" si="2"/>
        <v>0</v>
      </c>
      <c r="G106" t="str">
        <f t="shared" si="3"/>
        <v>N</v>
      </c>
    </row>
    <row r="107" spans="1:7" hidden="1" x14ac:dyDescent="0.2">
      <c r="A107">
        <v>-107</v>
      </c>
      <c r="C107" s="3">
        <f>COUNTIFS(abs!$R$3:$R$271, "*["&amp;$B107&amp;"]*") - $E107</f>
        <v>0</v>
      </c>
      <c r="D107" s="3">
        <f>COUNTIFS(abs!$S$3:$S$271, "*["&amp;$B107&amp;"]*") - $E107</f>
        <v>0</v>
      </c>
      <c r="E107">
        <f>COUNTIFS(abs!$R$3:$R$271, "*["&amp;$B107&amp;"]*", abs!$S$3:$S$271, "*["&amp;$B107&amp;"]*")</f>
        <v>0</v>
      </c>
      <c r="F107" s="3">
        <f t="shared" si="2"/>
        <v>0</v>
      </c>
      <c r="G107" t="str">
        <f t="shared" si="3"/>
        <v>N</v>
      </c>
    </row>
    <row r="108" spans="1:7" hidden="1" x14ac:dyDescent="0.2">
      <c r="A108">
        <v>-108</v>
      </c>
      <c r="B108" t="s">
        <v>185</v>
      </c>
      <c r="C108" s="3">
        <f>COUNTIFS(abs!$R$3:$R$271, "*["&amp;$B108&amp;"]*") - $E108</f>
        <v>0</v>
      </c>
      <c r="D108" s="3">
        <f>COUNTIFS(abs!$S$3:$S$271, "*["&amp;$B108&amp;"]*") - $E108</f>
        <v>0</v>
      </c>
      <c r="E108">
        <f>COUNTIFS(abs!$R$3:$R$271, "*["&amp;$B108&amp;"]*", abs!$S$3:$S$271, "*["&amp;$B108&amp;"]*")</f>
        <v>0</v>
      </c>
      <c r="F108" s="3">
        <f t="shared" si="2"/>
        <v>0</v>
      </c>
      <c r="G108" t="str">
        <f t="shared" si="3"/>
        <v>N</v>
      </c>
    </row>
    <row r="109" spans="1:7" hidden="1" x14ac:dyDescent="0.2">
      <c r="A109">
        <v>-109</v>
      </c>
      <c r="B109" t="s">
        <v>184</v>
      </c>
      <c r="C109" s="3">
        <f>COUNTIFS(abs!$R$3:$R$271, "*["&amp;$B109&amp;"]*") - $E109</f>
        <v>0</v>
      </c>
      <c r="D109" s="3">
        <f>COUNTIFS(abs!$S$3:$S$271, "*["&amp;$B109&amp;"]*") - $E109</f>
        <v>0</v>
      </c>
      <c r="E109">
        <f>COUNTIFS(abs!$R$3:$R$271, "*["&amp;$B109&amp;"]*", abs!$S$3:$S$271, "*["&amp;$B109&amp;"]*")</f>
        <v>0</v>
      </c>
      <c r="F109" s="3">
        <f t="shared" si="2"/>
        <v>0</v>
      </c>
      <c r="G109" t="str">
        <f t="shared" si="3"/>
        <v>N</v>
      </c>
    </row>
    <row r="110" spans="1:7" hidden="1" x14ac:dyDescent="0.2">
      <c r="A110">
        <v>-110</v>
      </c>
      <c r="B110" t="s">
        <v>183</v>
      </c>
      <c r="C110" s="3">
        <f>COUNTIFS(conc!$R$3:$R$271, "*["&amp;$B110&amp;"]*") - $E110</f>
        <v>0</v>
      </c>
      <c r="D110" s="3">
        <f>COUNTIFS(conc!$S$3:$S$271, "*["&amp;$B110&amp;"]*") - $E110</f>
        <v>0</v>
      </c>
      <c r="E110">
        <f>COUNTIFS(conc!$R$3:$R$271, "*["&amp;$B110&amp;"]*", conc!$S$3:$S$271, "*["&amp;$B110&amp;"]*")</f>
        <v>0</v>
      </c>
      <c r="F110" s="3">
        <f t="shared" si="2"/>
        <v>0</v>
      </c>
      <c r="G110" t="str">
        <f t="shared" si="3"/>
        <v>N</v>
      </c>
    </row>
    <row r="111" spans="1:7" hidden="1" x14ac:dyDescent="0.2">
      <c r="A111">
        <v>-111</v>
      </c>
      <c r="B111" t="s">
        <v>182</v>
      </c>
      <c r="C111" s="3">
        <f>COUNTIFS(abs!$R$3:$R$271, "*["&amp;$B111&amp;"]*") - $E111</f>
        <v>0</v>
      </c>
      <c r="D111" s="3">
        <f>COUNTIFS(abs!$S$3:$S$271, "*["&amp;$B111&amp;"]*") - $E111</f>
        <v>0</v>
      </c>
      <c r="E111">
        <f>COUNTIFS(abs!$R$3:$R$271, "*["&amp;$B111&amp;"]*", abs!$S$3:$S$271, "*["&amp;$B111&amp;"]*")</f>
        <v>0</v>
      </c>
      <c r="F111" s="3">
        <f t="shared" si="2"/>
        <v>0</v>
      </c>
      <c r="G111" t="str">
        <f t="shared" si="3"/>
        <v>N</v>
      </c>
    </row>
    <row r="112" spans="1:7" hidden="1" x14ac:dyDescent="0.2">
      <c r="A112">
        <v>-112</v>
      </c>
      <c r="B112" t="s">
        <v>181</v>
      </c>
      <c r="C112" s="3">
        <f>COUNTIFS(abs!$R$3:$R$271, "*["&amp;$B112&amp;"]*") - $E112</f>
        <v>0</v>
      </c>
      <c r="D112" s="3">
        <f>COUNTIFS(abs!$S$3:$S$271, "*["&amp;$B112&amp;"]*") - $E112</f>
        <v>0</v>
      </c>
      <c r="E112">
        <f>COUNTIFS(abs!$R$3:$R$271, "*["&amp;$B112&amp;"]*", abs!$S$3:$S$271, "*["&amp;$B112&amp;"]*")</f>
        <v>0</v>
      </c>
      <c r="F112" s="3">
        <f t="shared" si="2"/>
        <v>0</v>
      </c>
      <c r="G112" t="str">
        <f t="shared" si="3"/>
        <v>N</v>
      </c>
    </row>
    <row r="113" spans="1:7" hidden="1" x14ac:dyDescent="0.2">
      <c r="A113">
        <v>-113</v>
      </c>
      <c r="B113" t="s">
        <v>180</v>
      </c>
      <c r="C113" s="3">
        <f>COUNTIFS(abs!$R$3:$R$271, "*["&amp;$B113&amp;"]*") - $E113</f>
        <v>0</v>
      </c>
      <c r="D113" s="3">
        <f>COUNTIFS(abs!$S$3:$S$271, "*["&amp;$B113&amp;"]*") - $E113</f>
        <v>0</v>
      </c>
      <c r="E113">
        <f>COUNTIFS(abs!$R$3:$R$271, "*["&amp;$B113&amp;"]*", abs!$S$3:$S$271, "*["&amp;$B113&amp;"]*")</f>
        <v>0</v>
      </c>
      <c r="F113" s="3">
        <f t="shared" si="2"/>
        <v>0</v>
      </c>
      <c r="G113" t="str">
        <f t="shared" si="3"/>
        <v>N</v>
      </c>
    </row>
    <row r="114" spans="1:7" x14ac:dyDescent="0.2">
      <c r="A114">
        <v>-114</v>
      </c>
      <c r="B114" t="s">
        <v>179</v>
      </c>
      <c r="C114" s="3">
        <f>COUNTIFS(conc!$R$3:$R$271, "*["&amp;$B114&amp;"]*") - $E114</f>
        <v>2</v>
      </c>
      <c r="D114" s="3">
        <f>COUNTIFS(conc!$S$3:$S$271, "*["&amp;$B114&amp;"]*") - $E114</f>
        <v>0</v>
      </c>
      <c r="E114">
        <f>COUNTIFS(conc!$R$3:$R$271, "*["&amp;$B114&amp;"]*", conc!$S$3:$S$271, "*["&amp;$B114&amp;"]*")</f>
        <v>0</v>
      </c>
      <c r="F114" s="3">
        <f t="shared" si="2"/>
        <v>2</v>
      </c>
      <c r="G114" t="str">
        <f t="shared" si="3"/>
        <v>Y</v>
      </c>
    </row>
    <row r="115" spans="1:7" hidden="1" x14ac:dyDescent="0.2">
      <c r="A115">
        <v>-115</v>
      </c>
      <c r="B115" t="s">
        <v>178</v>
      </c>
      <c r="C115" s="3">
        <f>COUNTIFS(abs!$R$3:$R$271, "*["&amp;$B115&amp;"]*") - $E115</f>
        <v>0</v>
      </c>
      <c r="D115" s="3">
        <f>COUNTIFS(abs!$S$3:$S$271, "*["&amp;$B115&amp;"]*") - $E115</f>
        <v>0</v>
      </c>
      <c r="E115">
        <f>COUNTIFS(abs!$R$3:$R$271, "*["&amp;$B115&amp;"]*", abs!$S$3:$S$271, "*["&amp;$B115&amp;"]*")</f>
        <v>0</v>
      </c>
      <c r="F115" s="3">
        <f t="shared" si="2"/>
        <v>0</v>
      </c>
      <c r="G115" t="str">
        <f t="shared" si="3"/>
        <v>N</v>
      </c>
    </row>
    <row r="116" spans="1:7" hidden="1" x14ac:dyDescent="0.2">
      <c r="A116">
        <v>-116</v>
      </c>
      <c r="B116" t="s">
        <v>177</v>
      </c>
      <c r="C116" s="3">
        <f>COUNTIFS(abs!$R$3:$R$271, "*["&amp;$B116&amp;"]*") - $E116</f>
        <v>0</v>
      </c>
      <c r="D116" s="3">
        <f>COUNTIFS(abs!$S$3:$S$271, "*["&amp;$B116&amp;"]*") - $E116</f>
        <v>0</v>
      </c>
      <c r="E116">
        <f>COUNTIFS(abs!$R$3:$R$271, "*["&amp;$B116&amp;"]*", abs!$S$3:$S$271, "*["&amp;$B116&amp;"]*")</f>
        <v>0</v>
      </c>
      <c r="F116" s="3">
        <f t="shared" si="2"/>
        <v>0</v>
      </c>
      <c r="G116" t="str">
        <f t="shared" si="3"/>
        <v>N</v>
      </c>
    </row>
    <row r="117" spans="1:7" hidden="1" x14ac:dyDescent="0.2">
      <c r="A117">
        <v>-117</v>
      </c>
      <c r="B117" t="s">
        <v>176</v>
      </c>
      <c r="C117" s="3">
        <f>COUNTIFS(abs!$R$3:$R$271, "*["&amp;$B117&amp;"]*") - $E117</f>
        <v>0</v>
      </c>
      <c r="D117" s="3">
        <f>COUNTIFS(abs!$S$3:$S$271, "*["&amp;$B117&amp;"]*") - $E117</f>
        <v>0</v>
      </c>
      <c r="E117">
        <f>COUNTIFS(abs!$R$3:$R$271, "*["&amp;$B117&amp;"]*", abs!$S$3:$S$271, "*["&amp;$B117&amp;"]*")</f>
        <v>0</v>
      </c>
      <c r="F117" s="3">
        <f t="shared" si="2"/>
        <v>0</v>
      </c>
      <c r="G117" t="str">
        <f t="shared" si="3"/>
        <v>N</v>
      </c>
    </row>
    <row r="118" spans="1:7" hidden="1" x14ac:dyDescent="0.2">
      <c r="A118">
        <v>-118</v>
      </c>
      <c r="B118" t="s">
        <v>175</v>
      </c>
      <c r="C118" s="3">
        <f>COUNTIFS(abs!$R$3:$R$271, "*["&amp;$B118&amp;"]*") - $E118</f>
        <v>0</v>
      </c>
      <c r="D118" s="3">
        <f>COUNTIFS(abs!$S$3:$S$271, "*["&amp;$B118&amp;"]*") - $E118</f>
        <v>0</v>
      </c>
      <c r="E118">
        <f>COUNTIFS(abs!$R$3:$R$271, "*["&amp;$B118&amp;"]*", abs!$S$3:$S$271, "*["&amp;$B118&amp;"]*")</f>
        <v>0</v>
      </c>
      <c r="F118" s="3">
        <f t="shared" si="2"/>
        <v>0</v>
      </c>
      <c r="G118" t="str">
        <f t="shared" si="3"/>
        <v>N</v>
      </c>
    </row>
    <row r="119" spans="1:7" hidden="1" x14ac:dyDescent="0.2">
      <c r="A119">
        <v>-119</v>
      </c>
      <c r="B119" t="s">
        <v>174</v>
      </c>
      <c r="C119" s="3">
        <f>COUNTIFS(abs!$R$3:$R$271, "*["&amp;$B119&amp;"]*") - $E119</f>
        <v>0</v>
      </c>
      <c r="D119" s="3">
        <f>COUNTIFS(abs!$S$3:$S$271, "*["&amp;$B119&amp;"]*") - $E119</f>
        <v>0</v>
      </c>
      <c r="E119">
        <f>COUNTIFS(abs!$R$3:$R$271, "*["&amp;$B119&amp;"]*", abs!$S$3:$S$271, "*["&amp;$B119&amp;"]*")</f>
        <v>0</v>
      </c>
      <c r="F119" s="3">
        <f t="shared" si="2"/>
        <v>0</v>
      </c>
      <c r="G119" t="str">
        <f t="shared" si="3"/>
        <v>N</v>
      </c>
    </row>
    <row r="120" spans="1:7" hidden="1" x14ac:dyDescent="0.2">
      <c r="A120">
        <v>-120</v>
      </c>
      <c r="B120" t="s">
        <v>173</v>
      </c>
      <c r="C120" s="3">
        <f>COUNTIFS(abs!$R$3:$R$271, "*["&amp;$B120&amp;"]*") - $E120</f>
        <v>0</v>
      </c>
      <c r="D120" s="3">
        <f>COUNTIFS(abs!$S$3:$S$271, "*["&amp;$B120&amp;"]*") - $E120</f>
        <v>0</v>
      </c>
      <c r="E120">
        <f>COUNTIFS(abs!$R$3:$R$271, "*["&amp;$B120&amp;"]*", abs!$S$3:$S$271, "*["&amp;$B120&amp;"]*")</f>
        <v>0</v>
      </c>
      <c r="F120" s="3">
        <f t="shared" si="2"/>
        <v>0</v>
      </c>
      <c r="G120" t="str">
        <f t="shared" si="3"/>
        <v>N</v>
      </c>
    </row>
    <row r="121" spans="1:7" hidden="1" x14ac:dyDescent="0.2">
      <c r="A121">
        <v>-121</v>
      </c>
      <c r="B121" t="s">
        <v>172</v>
      </c>
      <c r="C121" s="3">
        <f>COUNTIFS(abs!$R$3:$R$271, "*["&amp;$B121&amp;"]*") - $E121</f>
        <v>0</v>
      </c>
      <c r="D121" s="3">
        <f>COUNTIFS(abs!$S$3:$S$271, "*["&amp;$B121&amp;"]*") - $E121</f>
        <v>0</v>
      </c>
      <c r="E121">
        <f>COUNTIFS(abs!$R$3:$R$271, "*["&amp;$B121&amp;"]*", abs!$S$3:$S$271, "*["&amp;$B121&amp;"]*")</f>
        <v>0</v>
      </c>
      <c r="F121" s="3">
        <f t="shared" si="2"/>
        <v>0</v>
      </c>
      <c r="G121" t="str">
        <f t="shared" si="3"/>
        <v>N</v>
      </c>
    </row>
    <row r="122" spans="1:7" hidden="1" x14ac:dyDescent="0.2">
      <c r="A122">
        <v>-122</v>
      </c>
      <c r="B122" t="s">
        <v>171</v>
      </c>
      <c r="C122" s="3">
        <f>COUNTIFS(abs!$R$3:$R$271, "*["&amp;$B122&amp;"]*") - $E122</f>
        <v>0</v>
      </c>
      <c r="D122" s="3">
        <f>COUNTIFS(abs!$S$3:$S$271, "*["&amp;$B122&amp;"]*") - $E122</f>
        <v>0</v>
      </c>
      <c r="E122">
        <f>COUNTIFS(abs!$R$3:$R$271, "*["&amp;$B122&amp;"]*", abs!$S$3:$S$271, "*["&amp;$B122&amp;"]*")</f>
        <v>0</v>
      </c>
      <c r="F122" s="3">
        <f t="shared" si="2"/>
        <v>0</v>
      </c>
      <c r="G122" t="str">
        <f t="shared" si="3"/>
        <v>N</v>
      </c>
    </row>
    <row r="123" spans="1:7" hidden="1" x14ac:dyDescent="0.2">
      <c r="A123">
        <v>-123</v>
      </c>
      <c r="B123" t="s">
        <v>170</v>
      </c>
      <c r="C123" s="3">
        <f>COUNTIFS(abs!$R$3:$R$271, "*["&amp;$B123&amp;"]*") - $E123</f>
        <v>0</v>
      </c>
      <c r="D123" s="3">
        <f>COUNTIFS(abs!$S$3:$S$271, "*["&amp;$B123&amp;"]*") - $E123</f>
        <v>0</v>
      </c>
      <c r="E123">
        <f>COUNTIFS(abs!$R$3:$R$271, "*["&amp;$B123&amp;"]*", abs!$S$3:$S$271, "*["&amp;$B123&amp;"]*")</f>
        <v>0</v>
      </c>
      <c r="F123" s="3">
        <f t="shared" si="2"/>
        <v>0</v>
      </c>
      <c r="G123" t="str">
        <f t="shared" si="3"/>
        <v>N</v>
      </c>
    </row>
    <row r="124" spans="1:7" hidden="1" x14ac:dyDescent="0.2">
      <c r="A124">
        <v>-124</v>
      </c>
      <c r="B124" t="s">
        <v>169</v>
      </c>
      <c r="C124" s="3">
        <f>COUNTIFS(abs!$R$3:$R$271, "*["&amp;$B124&amp;"]*") - $E124</f>
        <v>0</v>
      </c>
      <c r="D124" s="3">
        <f>COUNTIFS(abs!$S$3:$S$271, "*["&amp;$B124&amp;"]*") - $E124</f>
        <v>0</v>
      </c>
      <c r="E124">
        <f>COUNTIFS(abs!$R$3:$R$271, "*["&amp;$B124&amp;"]*", abs!$S$3:$S$271, "*["&amp;$B124&amp;"]*")</f>
        <v>0</v>
      </c>
      <c r="F124" s="3">
        <f t="shared" si="2"/>
        <v>0</v>
      </c>
      <c r="G124" t="str">
        <f t="shared" si="3"/>
        <v>N</v>
      </c>
    </row>
    <row r="125" spans="1:7" hidden="1" x14ac:dyDescent="0.2">
      <c r="A125">
        <v>-125</v>
      </c>
      <c r="B125" t="s">
        <v>168</v>
      </c>
      <c r="C125" s="3">
        <f>COUNTIFS(abs!$R$3:$R$271, "*["&amp;$B125&amp;"]*") - $E125</f>
        <v>0</v>
      </c>
      <c r="D125" s="3">
        <f>COUNTIFS(abs!$S$3:$S$271, "*["&amp;$B125&amp;"]*") - $E125</f>
        <v>0</v>
      </c>
      <c r="E125">
        <f>COUNTIFS(abs!$R$3:$R$271, "*["&amp;$B125&amp;"]*", abs!$S$3:$S$271, "*["&amp;$B125&amp;"]*")</f>
        <v>0</v>
      </c>
      <c r="F125" s="3">
        <f t="shared" si="2"/>
        <v>0</v>
      </c>
      <c r="G125" t="str">
        <f t="shared" si="3"/>
        <v>N</v>
      </c>
    </row>
    <row r="126" spans="1:7" hidden="1" x14ac:dyDescent="0.2">
      <c r="A126">
        <v>-126</v>
      </c>
      <c r="B126" t="s">
        <v>167</v>
      </c>
      <c r="C126" s="3">
        <f>COUNTIFS(abs!$R$3:$R$271, "*["&amp;$B126&amp;"]*") - $E126</f>
        <v>0</v>
      </c>
      <c r="D126" s="3">
        <f>COUNTIFS(abs!$S$3:$S$271, "*["&amp;$B126&amp;"]*") - $E126</f>
        <v>0</v>
      </c>
      <c r="E126">
        <f>COUNTIFS(abs!$R$3:$R$271, "*["&amp;$B126&amp;"]*", abs!$S$3:$S$271, "*["&amp;$B126&amp;"]*")</f>
        <v>0</v>
      </c>
      <c r="F126" s="3">
        <f t="shared" si="2"/>
        <v>0</v>
      </c>
      <c r="G126" t="str">
        <f t="shared" si="3"/>
        <v>N</v>
      </c>
    </row>
    <row r="127" spans="1:7" hidden="1" x14ac:dyDescent="0.2">
      <c r="A127">
        <v>-127</v>
      </c>
      <c r="B127" t="s">
        <v>166</v>
      </c>
      <c r="C127" s="3">
        <f>COUNTIFS(abs!$R$3:$R$271, "*["&amp;$B127&amp;"]*") - $E127</f>
        <v>0</v>
      </c>
      <c r="D127" s="3">
        <f>COUNTIFS(abs!$S$3:$S$271, "*["&amp;$B127&amp;"]*") - $E127</f>
        <v>0</v>
      </c>
      <c r="E127">
        <f>COUNTIFS(abs!$R$3:$R$271, "*["&amp;$B127&amp;"]*", abs!$S$3:$S$271, "*["&amp;$B127&amp;"]*")</f>
        <v>0</v>
      </c>
      <c r="F127" s="3">
        <f t="shared" si="2"/>
        <v>0</v>
      </c>
      <c r="G127" t="str">
        <f t="shared" si="3"/>
        <v>N</v>
      </c>
    </row>
    <row r="128" spans="1:7" hidden="1" x14ac:dyDescent="0.2">
      <c r="A128">
        <v>-128</v>
      </c>
      <c r="B128" t="s">
        <v>165</v>
      </c>
      <c r="C128" s="3">
        <f>COUNTIFS(abs!$R$3:$R$271, "*["&amp;$B128&amp;"]*") - $E128</f>
        <v>0</v>
      </c>
      <c r="D128" s="3">
        <f>COUNTIFS(abs!$S$3:$S$271, "*["&amp;$B128&amp;"]*") - $E128</f>
        <v>0</v>
      </c>
      <c r="E128">
        <f>COUNTIFS(abs!$R$3:$R$271, "*["&amp;$B128&amp;"]*", abs!$S$3:$S$271, "*["&amp;$B128&amp;"]*")</f>
        <v>0</v>
      </c>
      <c r="F128" s="3">
        <f t="shared" si="2"/>
        <v>0</v>
      </c>
      <c r="G128" t="str">
        <f t="shared" si="3"/>
        <v>N</v>
      </c>
    </row>
    <row r="129" spans="1:7" hidden="1" x14ac:dyDescent="0.2">
      <c r="A129">
        <v>-129</v>
      </c>
      <c r="B129" t="s">
        <v>164</v>
      </c>
      <c r="C129" s="3">
        <f>COUNTIFS(abs!$R$3:$R$271, "*["&amp;$B129&amp;"]*") - $E129</f>
        <v>0</v>
      </c>
      <c r="D129" s="3">
        <f>COUNTIFS(abs!$S$3:$S$271, "*["&amp;$B129&amp;"]*") - $E129</f>
        <v>0</v>
      </c>
      <c r="E129">
        <f>COUNTIFS(abs!$R$3:$R$271, "*["&amp;$B129&amp;"]*", abs!$S$3:$S$271, "*["&amp;$B129&amp;"]*")</f>
        <v>0</v>
      </c>
      <c r="F129" s="3">
        <f t="shared" si="2"/>
        <v>0</v>
      </c>
      <c r="G129" t="str">
        <f t="shared" si="3"/>
        <v>N</v>
      </c>
    </row>
    <row r="130" spans="1:7" hidden="1" x14ac:dyDescent="0.2">
      <c r="A130">
        <v>-130</v>
      </c>
      <c r="B130" t="s">
        <v>163</v>
      </c>
      <c r="C130" s="3">
        <f>COUNTIFS(abs!$R$3:$R$271, "*["&amp;$B130&amp;"]*") - $E130</f>
        <v>0</v>
      </c>
      <c r="D130" s="3">
        <f>COUNTIFS(abs!$S$3:$S$271, "*["&amp;$B130&amp;"]*") - $E130</f>
        <v>0</v>
      </c>
      <c r="E130">
        <f>COUNTIFS(abs!$R$3:$R$271, "*["&amp;$B130&amp;"]*", abs!$S$3:$S$271, "*["&amp;$B130&amp;"]*")</f>
        <v>0</v>
      </c>
      <c r="F130" s="3">
        <f t="shared" si="2"/>
        <v>0</v>
      </c>
      <c r="G130" t="str">
        <f t="shared" si="3"/>
        <v>N</v>
      </c>
    </row>
    <row r="131" spans="1:7" hidden="1" x14ac:dyDescent="0.2">
      <c r="A131">
        <v>-131</v>
      </c>
      <c r="B131" t="s">
        <v>162</v>
      </c>
      <c r="C131" s="3">
        <f>COUNTIFS(abs!$R$3:$R$271, "*["&amp;$B131&amp;"]*") - $E131</f>
        <v>0</v>
      </c>
      <c r="D131" s="3">
        <f>COUNTIFS(abs!$S$3:$S$271, "*["&amp;$B131&amp;"]*") - $E131</f>
        <v>0</v>
      </c>
      <c r="E131">
        <f>COUNTIFS(abs!$R$3:$R$271, "*["&amp;$B131&amp;"]*", abs!$S$3:$S$271, "*["&amp;$B131&amp;"]*")</f>
        <v>0</v>
      </c>
      <c r="F131" s="3">
        <f t="shared" ref="F131:F194" si="4">C131+D131+E131</f>
        <v>0</v>
      </c>
      <c r="G131" t="str">
        <f t="shared" ref="G131:G194" si="5">IF(AND(C131=F131, C131&lt;&gt;0), "Y", "N")</f>
        <v>N</v>
      </c>
    </row>
    <row r="132" spans="1:7" hidden="1" x14ac:dyDescent="0.2">
      <c r="A132">
        <v>-132</v>
      </c>
      <c r="B132" t="s">
        <v>161</v>
      </c>
      <c r="C132" s="3">
        <f>COUNTIFS(abs!$R$3:$R$271, "*["&amp;$B132&amp;"]*") - $E132</f>
        <v>0</v>
      </c>
      <c r="D132" s="3">
        <f>COUNTIFS(abs!$S$3:$S$271, "*["&amp;$B132&amp;"]*") - $E132</f>
        <v>0</v>
      </c>
      <c r="E132">
        <f>COUNTIFS(abs!$R$3:$R$271, "*["&amp;$B132&amp;"]*", abs!$S$3:$S$271, "*["&amp;$B132&amp;"]*")</f>
        <v>0</v>
      </c>
      <c r="F132" s="3">
        <f t="shared" si="4"/>
        <v>0</v>
      </c>
      <c r="G132" t="str">
        <f t="shared" si="5"/>
        <v>N</v>
      </c>
    </row>
    <row r="133" spans="1:7" hidden="1" x14ac:dyDescent="0.2">
      <c r="A133">
        <v>-133</v>
      </c>
      <c r="B133" t="s">
        <v>160</v>
      </c>
      <c r="C133" s="3">
        <f>COUNTIFS(abs!$R$3:$R$271, "*["&amp;$B133&amp;"]*") - $E133</f>
        <v>0</v>
      </c>
      <c r="D133" s="3">
        <f>COUNTIFS(abs!$S$3:$S$271, "*["&amp;$B133&amp;"]*") - $E133</f>
        <v>0</v>
      </c>
      <c r="E133">
        <f>COUNTIFS(abs!$R$3:$R$271, "*["&amp;$B133&amp;"]*", abs!$S$3:$S$271, "*["&amp;$B133&amp;"]*")</f>
        <v>0</v>
      </c>
      <c r="F133" s="3">
        <f t="shared" si="4"/>
        <v>0</v>
      </c>
      <c r="G133" t="str">
        <f t="shared" si="5"/>
        <v>N</v>
      </c>
    </row>
    <row r="134" spans="1:7" hidden="1" x14ac:dyDescent="0.2">
      <c r="A134">
        <v>-134</v>
      </c>
      <c r="B134" t="s">
        <v>159</v>
      </c>
      <c r="C134" s="3">
        <f>COUNTIFS(abs!$R$3:$R$271, "*["&amp;$B134&amp;"]*") - $E134</f>
        <v>0</v>
      </c>
      <c r="D134" s="3">
        <f>COUNTIFS(abs!$S$3:$S$271, "*["&amp;$B134&amp;"]*") - $E134</f>
        <v>0</v>
      </c>
      <c r="E134">
        <f>COUNTIFS(abs!$R$3:$R$271, "*["&amp;$B134&amp;"]*", abs!$S$3:$S$271, "*["&amp;$B134&amp;"]*")</f>
        <v>0</v>
      </c>
      <c r="F134" s="3">
        <f t="shared" si="4"/>
        <v>0</v>
      </c>
      <c r="G134" t="str">
        <f t="shared" si="5"/>
        <v>N</v>
      </c>
    </row>
    <row r="135" spans="1:7" hidden="1" x14ac:dyDescent="0.2">
      <c r="A135">
        <v>-135</v>
      </c>
      <c r="B135" t="s">
        <v>158</v>
      </c>
      <c r="C135" s="3">
        <f>COUNTIFS(abs!$R$3:$R$271, "*["&amp;$B135&amp;"]*") - $E135</f>
        <v>0</v>
      </c>
      <c r="D135" s="3">
        <f>COUNTIFS(abs!$S$3:$S$271, "*["&amp;$B135&amp;"]*") - $E135</f>
        <v>0</v>
      </c>
      <c r="E135">
        <f>COUNTIFS(abs!$R$3:$R$271, "*["&amp;$B135&amp;"]*", abs!$S$3:$S$271, "*["&amp;$B135&amp;"]*")</f>
        <v>0</v>
      </c>
      <c r="F135" s="3">
        <f t="shared" si="4"/>
        <v>0</v>
      </c>
      <c r="G135" t="str">
        <f t="shared" si="5"/>
        <v>N</v>
      </c>
    </row>
    <row r="136" spans="1:7" hidden="1" x14ac:dyDescent="0.2">
      <c r="A136">
        <v>-136</v>
      </c>
      <c r="B136" t="s">
        <v>157</v>
      </c>
      <c r="C136" s="3">
        <f>COUNTIFS(abs!$R$3:$R$271, "*["&amp;$B136&amp;"]*") - $E136</f>
        <v>0</v>
      </c>
      <c r="D136" s="3">
        <f>COUNTIFS(abs!$S$3:$S$271, "*["&amp;$B136&amp;"]*") - $E136</f>
        <v>0</v>
      </c>
      <c r="E136">
        <f>COUNTIFS(abs!$R$3:$R$271, "*["&amp;$B136&amp;"]*", abs!$S$3:$S$271, "*["&amp;$B136&amp;"]*")</f>
        <v>0</v>
      </c>
      <c r="F136" s="3">
        <f t="shared" si="4"/>
        <v>0</v>
      </c>
      <c r="G136" t="str">
        <f t="shared" si="5"/>
        <v>N</v>
      </c>
    </row>
    <row r="137" spans="1:7" hidden="1" x14ac:dyDescent="0.2">
      <c r="A137">
        <v>-137</v>
      </c>
      <c r="B137" t="s">
        <v>156</v>
      </c>
      <c r="C137" s="3">
        <f>COUNTIFS(abs!$R$3:$R$271, "*["&amp;$B137&amp;"]*") - $E137</f>
        <v>0</v>
      </c>
      <c r="D137" s="3">
        <f>COUNTIFS(abs!$S$3:$S$271, "*["&amp;$B137&amp;"]*") - $E137</f>
        <v>0</v>
      </c>
      <c r="E137">
        <f>COUNTIFS(abs!$R$3:$R$271, "*["&amp;$B137&amp;"]*", abs!$S$3:$S$271, "*["&amp;$B137&amp;"]*")</f>
        <v>0</v>
      </c>
      <c r="F137" s="3">
        <f t="shared" si="4"/>
        <v>0</v>
      </c>
      <c r="G137" t="str">
        <f t="shared" si="5"/>
        <v>N</v>
      </c>
    </row>
    <row r="138" spans="1:7" hidden="1" x14ac:dyDescent="0.2">
      <c r="A138">
        <v>-138</v>
      </c>
      <c r="B138" t="s">
        <v>155</v>
      </c>
      <c r="C138" s="3">
        <f>COUNTIFS(abs!$R$3:$R$271, "*["&amp;$B138&amp;"]*") - $E138</f>
        <v>0</v>
      </c>
      <c r="D138" s="3">
        <f>COUNTIFS(abs!$S$3:$S$271, "*["&amp;$B138&amp;"]*") - $E138</f>
        <v>0</v>
      </c>
      <c r="E138">
        <f>COUNTIFS(abs!$R$3:$R$271, "*["&amp;$B138&amp;"]*", abs!$S$3:$S$271, "*["&amp;$B138&amp;"]*")</f>
        <v>0</v>
      </c>
      <c r="F138" s="3">
        <f t="shared" si="4"/>
        <v>0</v>
      </c>
      <c r="G138" t="str">
        <f t="shared" si="5"/>
        <v>N</v>
      </c>
    </row>
    <row r="139" spans="1:7" hidden="1" x14ac:dyDescent="0.2">
      <c r="A139">
        <v>-139</v>
      </c>
      <c r="B139" t="s">
        <v>154</v>
      </c>
      <c r="C139" s="3">
        <f>COUNTIFS(abs!$R$3:$R$271, "*["&amp;$B139&amp;"]*") - $E139</f>
        <v>0</v>
      </c>
      <c r="D139" s="3">
        <f>COUNTIFS(abs!$S$3:$S$271, "*["&amp;$B139&amp;"]*") - $E139</f>
        <v>0</v>
      </c>
      <c r="E139">
        <f>COUNTIFS(abs!$R$3:$R$271, "*["&amp;$B139&amp;"]*", abs!$S$3:$S$271, "*["&amp;$B139&amp;"]*")</f>
        <v>0</v>
      </c>
      <c r="F139" s="3">
        <f t="shared" si="4"/>
        <v>0</v>
      </c>
      <c r="G139" t="str">
        <f t="shared" si="5"/>
        <v>N</v>
      </c>
    </row>
    <row r="140" spans="1:7" hidden="1" x14ac:dyDescent="0.2">
      <c r="A140">
        <v>-140</v>
      </c>
      <c r="B140" t="s">
        <v>153</v>
      </c>
      <c r="C140" s="3">
        <f>COUNTIFS(abs!$R$3:$R$271, "*["&amp;$B140&amp;"]*") - $E140</f>
        <v>0</v>
      </c>
      <c r="D140" s="3">
        <f>COUNTIFS(abs!$S$3:$S$271, "*["&amp;$B140&amp;"]*") - $E140</f>
        <v>0</v>
      </c>
      <c r="E140">
        <f>COUNTIFS(abs!$R$3:$R$271, "*["&amp;$B140&amp;"]*", abs!$S$3:$S$271, "*["&amp;$B140&amp;"]*")</f>
        <v>0</v>
      </c>
      <c r="F140" s="3">
        <f t="shared" si="4"/>
        <v>0</v>
      </c>
      <c r="G140" t="str">
        <f t="shared" si="5"/>
        <v>N</v>
      </c>
    </row>
    <row r="141" spans="1:7" hidden="1" x14ac:dyDescent="0.2">
      <c r="A141">
        <v>-141</v>
      </c>
      <c r="B141" t="s">
        <v>152</v>
      </c>
      <c r="C141" s="3">
        <f>COUNTIFS(abs!$R$3:$R$271, "*["&amp;$B141&amp;"]*") - $E141</f>
        <v>0</v>
      </c>
      <c r="D141" s="3">
        <f>COUNTIFS(abs!$S$3:$S$271, "*["&amp;$B141&amp;"]*") - $E141</f>
        <v>0</v>
      </c>
      <c r="E141">
        <f>COUNTIFS(abs!$R$3:$R$271, "*["&amp;$B141&amp;"]*", abs!$S$3:$S$271, "*["&amp;$B141&amp;"]*")</f>
        <v>0</v>
      </c>
      <c r="F141" s="3">
        <f t="shared" si="4"/>
        <v>0</v>
      </c>
      <c r="G141" t="str">
        <f t="shared" si="5"/>
        <v>N</v>
      </c>
    </row>
    <row r="142" spans="1:7" hidden="1" x14ac:dyDescent="0.2">
      <c r="A142">
        <v>-142</v>
      </c>
      <c r="B142" t="s">
        <v>151</v>
      </c>
      <c r="C142" s="3">
        <f>COUNTIFS(abs!$R$3:$R$271, "*["&amp;$B142&amp;"]*") - $E142</f>
        <v>0</v>
      </c>
      <c r="D142" s="3">
        <f>COUNTIFS(abs!$S$3:$S$271, "*["&amp;$B142&amp;"]*") - $E142</f>
        <v>0</v>
      </c>
      <c r="E142">
        <f>COUNTIFS(abs!$R$3:$R$271, "*["&amp;$B142&amp;"]*", abs!$S$3:$S$271, "*["&amp;$B142&amp;"]*")</f>
        <v>0</v>
      </c>
      <c r="F142" s="3">
        <f t="shared" si="4"/>
        <v>0</v>
      </c>
      <c r="G142" t="str">
        <f t="shared" si="5"/>
        <v>N</v>
      </c>
    </row>
    <row r="143" spans="1:7" hidden="1" x14ac:dyDescent="0.2">
      <c r="A143">
        <v>-143</v>
      </c>
      <c r="B143" t="s">
        <v>150</v>
      </c>
      <c r="C143" s="3">
        <f>COUNTIFS(abs!$R$3:$R$271, "*["&amp;$B143&amp;"]*") - $E143</f>
        <v>0</v>
      </c>
      <c r="D143" s="3">
        <f>COUNTIFS(abs!$S$3:$S$271, "*["&amp;$B143&amp;"]*") - $E143</f>
        <v>0</v>
      </c>
      <c r="E143">
        <f>COUNTIFS(abs!$R$3:$R$271, "*["&amp;$B143&amp;"]*", abs!$S$3:$S$271, "*["&amp;$B143&amp;"]*")</f>
        <v>0</v>
      </c>
      <c r="F143" s="3">
        <f t="shared" si="4"/>
        <v>0</v>
      </c>
      <c r="G143" t="str">
        <f t="shared" si="5"/>
        <v>N</v>
      </c>
    </row>
    <row r="144" spans="1:7" hidden="1" x14ac:dyDescent="0.2">
      <c r="A144">
        <v>-144</v>
      </c>
      <c r="B144" t="s">
        <v>149</v>
      </c>
      <c r="C144" s="3">
        <f>COUNTIFS(abs!$R$3:$R$271, "*["&amp;$B144&amp;"]*") - $E144</f>
        <v>0</v>
      </c>
      <c r="D144" s="3">
        <f>COUNTIFS(abs!$S$3:$S$271, "*["&amp;$B144&amp;"]*") - $E144</f>
        <v>0</v>
      </c>
      <c r="E144">
        <f>COUNTIFS(abs!$R$3:$R$271, "*["&amp;$B144&amp;"]*", abs!$S$3:$S$271, "*["&amp;$B144&amp;"]*")</f>
        <v>0</v>
      </c>
      <c r="F144" s="3">
        <f t="shared" si="4"/>
        <v>0</v>
      </c>
      <c r="G144" t="str">
        <f t="shared" si="5"/>
        <v>N</v>
      </c>
    </row>
    <row r="145" spans="1:7" hidden="1" x14ac:dyDescent="0.2">
      <c r="A145">
        <v>-145</v>
      </c>
      <c r="B145" t="s">
        <v>148</v>
      </c>
      <c r="C145" s="3">
        <f>COUNTIFS(abs!$R$3:$R$271, "*["&amp;$B145&amp;"]*") - $E145</f>
        <v>0</v>
      </c>
      <c r="D145" s="3">
        <f>COUNTIFS(abs!$S$3:$S$271, "*["&amp;$B145&amp;"]*") - $E145</f>
        <v>0</v>
      </c>
      <c r="E145">
        <f>COUNTIFS(abs!$R$3:$R$271, "*["&amp;$B145&amp;"]*", abs!$S$3:$S$271, "*["&amp;$B145&amp;"]*")</f>
        <v>0</v>
      </c>
      <c r="F145" s="3">
        <f t="shared" si="4"/>
        <v>0</v>
      </c>
      <c r="G145" t="str">
        <f t="shared" si="5"/>
        <v>N</v>
      </c>
    </row>
    <row r="146" spans="1:7" hidden="1" x14ac:dyDescent="0.2">
      <c r="A146">
        <v>-146</v>
      </c>
      <c r="B146" t="s">
        <v>147</v>
      </c>
      <c r="C146" s="3">
        <f>COUNTIFS(abs!$R$3:$R$271, "*["&amp;$B146&amp;"]*") - $E146</f>
        <v>0</v>
      </c>
      <c r="D146" s="3">
        <f>COUNTIFS(abs!$S$3:$S$271, "*["&amp;$B146&amp;"]*") - $E146</f>
        <v>0</v>
      </c>
      <c r="E146">
        <f>COUNTIFS(abs!$R$3:$R$271, "*["&amp;$B146&amp;"]*", abs!$S$3:$S$271, "*["&amp;$B146&amp;"]*")</f>
        <v>0</v>
      </c>
      <c r="F146" s="3">
        <f t="shared" si="4"/>
        <v>0</v>
      </c>
      <c r="G146" t="str">
        <f t="shared" si="5"/>
        <v>N</v>
      </c>
    </row>
    <row r="147" spans="1:7" hidden="1" x14ac:dyDescent="0.2">
      <c r="A147">
        <v>-147</v>
      </c>
      <c r="B147" t="s">
        <v>146</v>
      </c>
      <c r="C147" s="3">
        <f>COUNTIFS(abs!$R$3:$R$271, "*["&amp;$B147&amp;"]*") - $E147</f>
        <v>0</v>
      </c>
      <c r="D147" s="3">
        <f>COUNTIFS(abs!$S$3:$S$271, "*["&amp;$B147&amp;"]*") - $E147</f>
        <v>0</v>
      </c>
      <c r="E147">
        <f>COUNTIFS(abs!$R$3:$R$271, "*["&amp;$B147&amp;"]*", abs!$S$3:$S$271, "*["&amp;$B147&amp;"]*")</f>
        <v>0</v>
      </c>
      <c r="F147" s="3">
        <f t="shared" si="4"/>
        <v>0</v>
      </c>
      <c r="G147" t="str">
        <f t="shared" si="5"/>
        <v>N</v>
      </c>
    </row>
    <row r="148" spans="1:7" hidden="1" x14ac:dyDescent="0.2">
      <c r="A148">
        <v>-148</v>
      </c>
      <c r="B148" t="s">
        <v>145</v>
      </c>
      <c r="C148" s="3">
        <f>COUNTIFS(abs!$R$3:$R$271, "*["&amp;$B148&amp;"]*") - $E148</f>
        <v>0</v>
      </c>
      <c r="D148" s="3">
        <f>COUNTIFS(abs!$S$3:$S$271, "*["&amp;$B148&amp;"]*") - $E148</f>
        <v>0</v>
      </c>
      <c r="E148">
        <f>COUNTIFS(abs!$R$3:$R$271, "*["&amp;$B148&amp;"]*", abs!$S$3:$S$271, "*["&amp;$B148&amp;"]*")</f>
        <v>0</v>
      </c>
      <c r="F148" s="3">
        <f t="shared" si="4"/>
        <v>0</v>
      </c>
      <c r="G148" t="str">
        <f t="shared" si="5"/>
        <v>N</v>
      </c>
    </row>
    <row r="149" spans="1:7" hidden="1" x14ac:dyDescent="0.2">
      <c r="A149">
        <v>-149</v>
      </c>
      <c r="B149" t="s">
        <v>144</v>
      </c>
      <c r="C149" s="3">
        <f>COUNTIFS(abs!$R$3:$R$271, "*["&amp;$B149&amp;"]*") - $E149</f>
        <v>0</v>
      </c>
      <c r="D149" s="3">
        <f>COUNTIFS(abs!$S$3:$S$271, "*["&amp;$B149&amp;"]*") - $E149</f>
        <v>0</v>
      </c>
      <c r="E149">
        <f>COUNTIFS(abs!$R$3:$R$271, "*["&amp;$B149&amp;"]*", abs!$S$3:$S$271, "*["&amp;$B149&amp;"]*")</f>
        <v>0</v>
      </c>
      <c r="F149" s="3">
        <f t="shared" si="4"/>
        <v>0</v>
      </c>
      <c r="G149" t="str">
        <f t="shared" si="5"/>
        <v>N</v>
      </c>
    </row>
    <row r="150" spans="1:7" hidden="1" x14ac:dyDescent="0.2">
      <c r="A150">
        <v>-150</v>
      </c>
      <c r="B150" t="s">
        <v>143</v>
      </c>
      <c r="C150" s="3">
        <f>COUNTIFS(abs!$R$3:$R$271, "*["&amp;$B150&amp;"]*") - $E150</f>
        <v>0</v>
      </c>
      <c r="D150" s="3">
        <f>COUNTIFS(abs!$S$3:$S$271, "*["&amp;$B150&amp;"]*") - $E150</f>
        <v>0</v>
      </c>
      <c r="E150">
        <f>COUNTIFS(abs!$R$3:$R$271, "*["&amp;$B150&amp;"]*", abs!$S$3:$S$271, "*["&amp;$B150&amp;"]*")</f>
        <v>0</v>
      </c>
      <c r="F150" s="3">
        <f t="shared" si="4"/>
        <v>0</v>
      </c>
      <c r="G150" t="str">
        <f t="shared" si="5"/>
        <v>N</v>
      </c>
    </row>
    <row r="151" spans="1:7" hidden="1" x14ac:dyDescent="0.2">
      <c r="A151">
        <v>-151</v>
      </c>
      <c r="B151" t="s">
        <v>142</v>
      </c>
      <c r="C151" s="3">
        <f>COUNTIFS(abs!$R$3:$R$271, "*["&amp;$B151&amp;"]*") - $E151</f>
        <v>0</v>
      </c>
      <c r="D151" s="3">
        <f>COUNTIFS(abs!$S$3:$S$271, "*["&amp;$B151&amp;"]*") - $E151</f>
        <v>0</v>
      </c>
      <c r="E151">
        <f>COUNTIFS(abs!$R$3:$R$271, "*["&amp;$B151&amp;"]*", abs!$S$3:$S$271, "*["&amp;$B151&amp;"]*")</f>
        <v>0</v>
      </c>
      <c r="F151" s="3">
        <f t="shared" si="4"/>
        <v>0</v>
      </c>
      <c r="G151" t="str">
        <f t="shared" si="5"/>
        <v>N</v>
      </c>
    </row>
    <row r="152" spans="1:7" hidden="1" x14ac:dyDescent="0.2">
      <c r="A152">
        <v>-152</v>
      </c>
      <c r="B152" t="s">
        <v>141</v>
      </c>
      <c r="C152" s="3">
        <f>COUNTIFS(abs!$R$3:$R$271, "*["&amp;$B152&amp;"]*") - $E152</f>
        <v>0</v>
      </c>
      <c r="D152" s="3">
        <f>COUNTIFS(abs!$S$3:$S$271, "*["&amp;$B152&amp;"]*") - $E152</f>
        <v>0</v>
      </c>
      <c r="E152">
        <f>COUNTIFS(abs!$R$3:$R$271, "*["&amp;$B152&amp;"]*", abs!$S$3:$S$271, "*["&amp;$B152&amp;"]*")</f>
        <v>0</v>
      </c>
      <c r="F152" s="3">
        <f t="shared" si="4"/>
        <v>0</v>
      </c>
      <c r="G152" t="str">
        <f t="shared" si="5"/>
        <v>N</v>
      </c>
    </row>
    <row r="153" spans="1:7" hidden="1" x14ac:dyDescent="0.2">
      <c r="A153">
        <v>-153</v>
      </c>
      <c r="B153" t="s">
        <v>140</v>
      </c>
      <c r="C153" s="3">
        <f>COUNTIFS(abs!$R$3:$R$271, "*["&amp;$B153&amp;"]*") - $E153</f>
        <v>0</v>
      </c>
      <c r="D153" s="3">
        <f>COUNTIFS(abs!$S$3:$S$271, "*["&amp;$B153&amp;"]*") - $E153</f>
        <v>0</v>
      </c>
      <c r="E153">
        <f>COUNTIFS(abs!$R$3:$R$271, "*["&amp;$B153&amp;"]*", abs!$S$3:$S$271, "*["&amp;$B153&amp;"]*")</f>
        <v>0</v>
      </c>
      <c r="F153" s="3">
        <f t="shared" si="4"/>
        <v>0</v>
      </c>
      <c r="G153" t="str">
        <f t="shared" si="5"/>
        <v>N</v>
      </c>
    </row>
    <row r="154" spans="1:7" hidden="1" x14ac:dyDescent="0.2">
      <c r="A154">
        <v>-154</v>
      </c>
      <c r="B154" t="s">
        <v>139</v>
      </c>
      <c r="C154" s="3">
        <f>COUNTIFS(abs!$R$3:$R$271, "*["&amp;$B154&amp;"]*") - $E154</f>
        <v>0</v>
      </c>
      <c r="D154" s="3">
        <f>COUNTIFS(abs!$S$3:$S$271, "*["&amp;$B154&amp;"]*") - $E154</f>
        <v>0</v>
      </c>
      <c r="E154">
        <f>COUNTIFS(abs!$R$3:$R$271, "*["&amp;$B154&amp;"]*", abs!$S$3:$S$271, "*["&amp;$B154&amp;"]*")</f>
        <v>0</v>
      </c>
      <c r="F154" s="3">
        <f t="shared" si="4"/>
        <v>0</v>
      </c>
      <c r="G154" t="str">
        <f t="shared" si="5"/>
        <v>N</v>
      </c>
    </row>
    <row r="155" spans="1:7" hidden="1" x14ac:dyDescent="0.2">
      <c r="A155">
        <v>-155</v>
      </c>
      <c r="B155" t="s">
        <v>138</v>
      </c>
      <c r="C155" s="3">
        <f>COUNTIFS(abs!$R$3:$R$271, "*["&amp;$B155&amp;"]*") - $E155</f>
        <v>0</v>
      </c>
      <c r="D155" s="3">
        <f>COUNTIFS(abs!$S$3:$S$271, "*["&amp;$B155&amp;"]*") - $E155</f>
        <v>0</v>
      </c>
      <c r="E155">
        <f>COUNTIFS(abs!$R$3:$R$271, "*["&amp;$B155&amp;"]*", abs!$S$3:$S$271, "*["&amp;$B155&amp;"]*")</f>
        <v>0</v>
      </c>
      <c r="F155" s="3">
        <f t="shared" si="4"/>
        <v>0</v>
      </c>
      <c r="G155" t="str">
        <f t="shared" si="5"/>
        <v>N</v>
      </c>
    </row>
    <row r="156" spans="1:7" hidden="1" x14ac:dyDescent="0.2">
      <c r="A156">
        <v>-156</v>
      </c>
      <c r="B156" t="s">
        <v>137</v>
      </c>
      <c r="C156" s="3">
        <f>COUNTIFS(abs!$R$3:$R$271, "*["&amp;$B156&amp;"]*") - $E156</f>
        <v>0</v>
      </c>
      <c r="D156" s="3">
        <f>COUNTIFS(abs!$S$3:$S$271, "*["&amp;$B156&amp;"]*") - $E156</f>
        <v>0</v>
      </c>
      <c r="E156">
        <f>COUNTIFS(abs!$R$3:$R$271, "*["&amp;$B156&amp;"]*", abs!$S$3:$S$271, "*["&amp;$B156&amp;"]*")</f>
        <v>0</v>
      </c>
      <c r="F156" s="3">
        <f t="shared" si="4"/>
        <v>0</v>
      </c>
      <c r="G156" t="str">
        <f t="shared" si="5"/>
        <v>N</v>
      </c>
    </row>
    <row r="157" spans="1:7" hidden="1" x14ac:dyDescent="0.2">
      <c r="A157">
        <v>-157</v>
      </c>
      <c r="B157" t="s">
        <v>136</v>
      </c>
      <c r="C157" s="3">
        <f>COUNTIFS(abs!$R$3:$R$271, "*["&amp;$B157&amp;"]*") - $E157</f>
        <v>0</v>
      </c>
      <c r="D157" s="3">
        <f>COUNTIFS(abs!$S$3:$S$271, "*["&amp;$B157&amp;"]*") - $E157</f>
        <v>0</v>
      </c>
      <c r="E157">
        <f>COUNTIFS(abs!$R$3:$R$271, "*["&amp;$B157&amp;"]*", abs!$S$3:$S$271, "*["&amp;$B157&amp;"]*")</f>
        <v>0</v>
      </c>
      <c r="F157" s="3">
        <f t="shared" si="4"/>
        <v>0</v>
      </c>
      <c r="G157" t="str">
        <f t="shared" si="5"/>
        <v>N</v>
      </c>
    </row>
    <row r="158" spans="1:7" hidden="1" x14ac:dyDescent="0.2">
      <c r="A158">
        <v>-158</v>
      </c>
      <c r="B158" t="s">
        <v>135</v>
      </c>
      <c r="C158" s="3">
        <f>COUNTIFS(abs!$R$3:$R$271, "*["&amp;$B158&amp;"]*") - $E158</f>
        <v>0</v>
      </c>
      <c r="D158" s="3">
        <f>COUNTIFS(abs!$S$3:$S$271, "*["&amp;$B158&amp;"]*") - $E158</f>
        <v>0</v>
      </c>
      <c r="E158">
        <f>COUNTIFS(abs!$R$3:$R$271, "*["&amp;$B158&amp;"]*", abs!$S$3:$S$271, "*["&amp;$B158&amp;"]*")</f>
        <v>0</v>
      </c>
      <c r="F158" s="3">
        <f t="shared" si="4"/>
        <v>0</v>
      </c>
      <c r="G158" t="str">
        <f t="shared" si="5"/>
        <v>N</v>
      </c>
    </row>
    <row r="159" spans="1:7" hidden="1" x14ac:dyDescent="0.2">
      <c r="A159">
        <v>-159</v>
      </c>
      <c r="B159" t="s">
        <v>134</v>
      </c>
      <c r="C159" s="3">
        <f>COUNTIFS(abs!$R$3:$R$271, "*["&amp;$B159&amp;"]*") - $E159</f>
        <v>0</v>
      </c>
      <c r="D159" s="3">
        <f>COUNTIFS(abs!$S$3:$S$271, "*["&amp;$B159&amp;"]*") - $E159</f>
        <v>0</v>
      </c>
      <c r="E159">
        <f>COUNTIFS(abs!$R$3:$R$271, "*["&amp;$B159&amp;"]*", abs!$S$3:$S$271, "*["&amp;$B159&amp;"]*")</f>
        <v>0</v>
      </c>
      <c r="F159" s="3">
        <f t="shared" si="4"/>
        <v>0</v>
      </c>
      <c r="G159" t="str">
        <f t="shared" si="5"/>
        <v>N</v>
      </c>
    </row>
    <row r="160" spans="1:7" hidden="1" x14ac:dyDescent="0.2">
      <c r="A160">
        <v>-160</v>
      </c>
      <c r="B160" t="s">
        <v>133</v>
      </c>
      <c r="C160" s="3">
        <f>COUNTIFS(abs!$R$3:$R$271, "*["&amp;$B160&amp;"]*") - $E160</f>
        <v>0</v>
      </c>
      <c r="D160" s="3">
        <f>COUNTIFS(abs!$S$3:$S$271, "*["&amp;$B160&amp;"]*") - $E160</f>
        <v>0</v>
      </c>
      <c r="E160">
        <f>COUNTIFS(abs!$R$3:$R$271, "*["&amp;$B160&amp;"]*", abs!$S$3:$S$271, "*["&amp;$B160&amp;"]*")</f>
        <v>0</v>
      </c>
      <c r="F160" s="3">
        <f t="shared" si="4"/>
        <v>0</v>
      </c>
      <c r="G160" t="str">
        <f t="shared" si="5"/>
        <v>N</v>
      </c>
    </row>
    <row r="161" spans="1:7" hidden="1" x14ac:dyDescent="0.2">
      <c r="A161">
        <v>-161</v>
      </c>
      <c r="B161" t="s">
        <v>132</v>
      </c>
      <c r="C161" s="3">
        <f>COUNTIFS(abs!$R$3:$R$271, "*["&amp;$B161&amp;"]*") - $E161</f>
        <v>0</v>
      </c>
      <c r="D161" s="3">
        <f>COUNTIFS(abs!$S$3:$S$271, "*["&amp;$B161&amp;"]*") - $E161</f>
        <v>0</v>
      </c>
      <c r="E161">
        <f>COUNTIFS(abs!$R$3:$R$271, "*["&amp;$B161&amp;"]*", abs!$S$3:$S$271, "*["&amp;$B161&amp;"]*")</f>
        <v>0</v>
      </c>
      <c r="F161" s="3">
        <f t="shared" si="4"/>
        <v>0</v>
      </c>
      <c r="G161" t="str">
        <f t="shared" si="5"/>
        <v>N</v>
      </c>
    </row>
    <row r="162" spans="1:7" hidden="1" x14ac:dyDescent="0.2">
      <c r="A162">
        <v>-162</v>
      </c>
      <c r="B162" t="s">
        <v>131</v>
      </c>
      <c r="C162" s="3">
        <f>COUNTIFS(abs!$R$3:$R$271, "*["&amp;$B162&amp;"]*") - $E162</f>
        <v>0</v>
      </c>
      <c r="D162" s="3">
        <f>COUNTIFS(abs!$S$3:$S$271, "*["&amp;$B162&amp;"]*") - $E162</f>
        <v>0</v>
      </c>
      <c r="E162">
        <f>COUNTIFS(abs!$R$3:$R$271, "*["&amp;$B162&amp;"]*", abs!$S$3:$S$271, "*["&amp;$B162&amp;"]*")</f>
        <v>0</v>
      </c>
      <c r="F162" s="3">
        <f t="shared" si="4"/>
        <v>0</v>
      </c>
      <c r="G162" t="str">
        <f t="shared" si="5"/>
        <v>N</v>
      </c>
    </row>
    <row r="163" spans="1:7" hidden="1" x14ac:dyDescent="0.2">
      <c r="A163">
        <v>-163</v>
      </c>
      <c r="B163" t="s">
        <v>130</v>
      </c>
      <c r="C163" s="3">
        <f>COUNTIFS(abs!$R$3:$R$271, "*["&amp;$B163&amp;"]*") - $E163</f>
        <v>0</v>
      </c>
      <c r="D163" s="3">
        <f>COUNTIFS(abs!$S$3:$S$271, "*["&amp;$B163&amp;"]*") - $E163</f>
        <v>0</v>
      </c>
      <c r="E163">
        <f>COUNTIFS(abs!$R$3:$R$271, "*["&amp;$B163&amp;"]*", abs!$S$3:$S$271, "*["&amp;$B163&amp;"]*")</f>
        <v>0</v>
      </c>
      <c r="F163" s="3">
        <f t="shared" si="4"/>
        <v>0</v>
      </c>
      <c r="G163" t="str">
        <f t="shared" si="5"/>
        <v>N</v>
      </c>
    </row>
    <row r="164" spans="1:7" hidden="1" x14ac:dyDescent="0.2">
      <c r="A164">
        <v>-164</v>
      </c>
      <c r="B164" t="s">
        <v>129</v>
      </c>
      <c r="C164" s="3">
        <f>COUNTIFS(abs!$R$3:$R$271, "*["&amp;$B164&amp;"]*") - $E164</f>
        <v>0</v>
      </c>
      <c r="D164" s="3">
        <f>COUNTIFS(abs!$S$3:$S$271, "*["&amp;$B164&amp;"]*") - $E164</f>
        <v>0</v>
      </c>
      <c r="E164">
        <f>COUNTIFS(abs!$R$3:$R$271, "*["&amp;$B164&amp;"]*", abs!$S$3:$S$271, "*["&amp;$B164&amp;"]*")</f>
        <v>0</v>
      </c>
      <c r="F164" s="3">
        <f t="shared" si="4"/>
        <v>0</v>
      </c>
      <c r="G164" t="str">
        <f t="shared" si="5"/>
        <v>N</v>
      </c>
    </row>
    <row r="165" spans="1:7" x14ac:dyDescent="0.2">
      <c r="A165">
        <v>-165</v>
      </c>
      <c r="B165" t="s">
        <v>128</v>
      </c>
      <c r="C165" s="3">
        <f>COUNTIFS(conc!$R$3:$R$271, "*["&amp;$B165&amp;"]*") - $E165</f>
        <v>263</v>
      </c>
      <c r="D165" s="3">
        <f>COUNTIFS(conc!$S$3:$S$271, "*["&amp;$B165&amp;"]*") - $E165</f>
        <v>0</v>
      </c>
      <c r="E165">
        <f>COUNTIFS(conc!$R$3:$R$271, "*["&amp;$B165&amp;"]*", conc!$S$3:$S$271, "*["&amp;$B165&amp;"]*")</f>
        <v>0</v>
      </c>
      <c r="F165" s="3">
        <f t="shared" si="4"/>
        <v>263</v>
      </c>
      <c r="G165" t="str">
        <f t="shared" si="5"/>
        <v>Y</v>
      </c>
    </row>
    <row r="166" spans="1:7" x14ac:dyDescent="0.2">
      <c r="A166">
        <v>-166</v>
      </c>
      <c r="B166" t="s">
        <v>127</v>
      </c>
      <c r="C166" s="3">
        <f>COUNTIFS(conc!$R$3:$R$271, "*["&amp;$B166&amp;"]*") - $E166</f>
        <v>263</v>
      </c>
      <c r="D166" s="3">
        <f>COUNTIFS(conc!$S$3:$S$271, "*["&amp;$B166&amp;"]*") - $E166</f>
        <v>0</v>
      </c>
      <c r="E166">
        <f>COUNTIFS(conc!$R$3:$R$271, "*["&amp;$B166&amp;"]*", conc!$S$3:$S$271, "*["&amp;$B166&amp;"]*")</f>
        <v>0</v>
      </c>
      <c r="F166" s="3">
        <f t="shared" si="4"/>
        <v>263</v>
      </c>
      <c r="G166" t="str">
        <f t="shared" si="5"/>
        <v>Y</v>
      </c>
    </row>
    <row r="167" spans="1:7" hidden="1" x14ac:dyDescent="0.2">
      <c r="A167">
        <v>-167</v>
      </c>
      <c r="B167" t="s">
        <v>126</v>
      </c>
      <c r="C167" s="3">
        <f>COUNTIFS(abs!$R$3:$R$271, "*["&amp;$B167&amp;"]*") - $E167</f>
        <v>0</v>
      </c>
      <c r="D167" s="3">
        <f>COUNTIFS(abs!$S$3:$S$271, "*["&amp;$B167&amp;"]*") - $E167</f>
        <v>0</v>
      </c>
      <c r="E167">
        <f>COUNTIFS(abs!$R$3:$R$271, "*["&amp;$B167&amp;"]*", abs!$S$3:$S$271, "*["&amp;$B167&amp;"]*")</f>
        <v>0</v>
      </c>
      <c r="F167" s="3">
        <f t="shared" si="4"/>
        <v>0</v>
      </c>
      <c r="G167" t="str">
        <f t="shared" si="5"/>
        <v>N</v>
      </c>
    </row>
    <row r="168" spans="1:7" x14ac:dyDescent="0.2">
      <c r="A168">
        <v>-168</v>
      </c>
      <c r="B168" t="s">
        <v>125</v>
      </c>
      <c r="C168" s="3">
        <f>COUNTIFS(conc!$R$3:$R$271, "*["&amp;$B168&amp;"]*") - $E168</f>
        <v>263</v>
      </c>
      <c r="D168" s="3">
        <f>COUNTIFS(conc!$S$3:$S$271, "*["&amp;$B168&amp;"]*") - $E168</f>
        <v>0</v>
      </c>
      <c r="E168">
        <f>COUNTIFS(conc!$R$3:$R$271, "*["&amp;$B168&amp;"]*", conc!$S$3:$S$271, "*["&amp;$B168&amp;"]*")</f>
        <v>0</v>
      </c>
      <c r="F168" s="3">
        <f t="shared" si="4"/>
        <v>263</v>
      </c>
      <c r="G168" t="str">
        <f t="shared" si="5"/>
        <v>Y</v>
      </c>
    </row>
    <row r="169" spans="1:7" hidden="1" x14ac:dyDescent="0.2">
      <c r="A169">
        <v>-169</v>
      </c>
      <c r="B169" t="s">
        <v>124</v>
      </c>
      <c r="C169" s="3">
        <f>COUNTIFS(conc!$R$3:$R$271, "*["&amp;$B169&amp;"]*") - $E169</f>
        <v>0</v>
      </c>
      <c r="D169" s="3">
        <f>COUNTIFS(conc!$S$3:$S$271, "*["&amp;$B169&amp;"]*") - $E169</f>
        <v>0</v>
      </c>
      <c r="E169">
        <f>COUNTIFS(conc!$R$3:$R$271, "*["&amp;$B169&amp;"]*", conc!$S$3:$S$271, "*["&amp;$B169&amp;"]*")</f>
        <v>0</v>
      </c>
      <c r="F169" s="3">
        <f t="shared" si="4"/>
        <v>0</v>
      </c>
      <c r="G169" t="str">
        <f t="shared" si="5"/>
        <v>N</v>
      </c>
    </row>
    <row r="170" spans="1:7" hidden="1" x14ac:dyDescent="0.2">
      <c r="A170">
        <v>-170</v>
      </c>
      <c r="B170" t="s">
        <v>123</v>
      </c>
      <c r="C170" s="3">
        <f>COUNTIFS(abs!$R$3:$R$271, "*["&amp;$B170&amp;"]*") - $E170</f>
        <v>0</v>
      </c>
      <c r="D170" s="3">
        <f>COUNTIFS(abs!$S$3:$S$271, "*["&amp;$B170&amp;"]*") - $E170</f>
        <v>0</v>
      </c>
      <c r="E170">
        <f>COUNTIFS(abs!$R$3:$R$271, "*["&amp;$B170&amp;"]*", abs!$S$3:$S$271, "*["&amp;$B170&amp;"]*")</f>
        <v>0</v>
      </c>
      <c r="F170" s="3">
        <f t="shared" si="4"/>
        <v>0</v>
      </c>
      <c r="G170" t="str">
        <f t="shared" si="5"/>
        <v>N</v>
      </c>
    </row>
    <row r="171" spans="1:7" x14ac:dyDescent="0.2">
      <c r="A171">
        <v>-171</v>
      </c>
      <c r="B171" t="s">
        <v>122</v>
      </c>
      <c r="C171" s="3">
        <f>COUNTIFS(conc!$R$3:$R$271, "*["&amp;$B171&amp;"]*") - $E171</f>
        <v>1</v>
      </c>
      <c r="D171" s="3">
        <f>COUNTIFS(conc!$S$3:$S$271, "*["&amp;$B171&amp;"]*") - $E171</f>
        <v>0</v>
      </c>
      <c r="E171">
        <f>COUNTIFS(conc!$R$3:$R$271, "*["&amp;$B171&amp;"]*", conc!$S$3:$S$271, "*["&amp;$B171&amp;"]*")</f>
        <v>0</v>
      </c>
      <c r="F171" s="3">
        <f t="shared" si="4"/>
        <v>1</v>
      </c>
      <c r="G171" t="str">
        <f t="shared" si="5"/>
        <v>Y</v>
      </c>
    </row>
    <row r="172" spans="1:7" hidden="1" x14ac:dyDescent="0.2">
      <c r="A172">
        <v>-172</v>
      </c>
      <c r="B172" t="s">
        <v>121</v>
      </c>
      <c r="C172" s="3">
        <f>COUNTIFS(conc!$R$3:$R$271, "*["&amp;$B172&amp;"]*") - $E172</f>
        <v>0</v>
      </c>
      <c r="D172" s="3">
        <f>COUNTIFS(conc!$S$3:$S$271, "*["&amp;$B172&amp;"]*") - $E172</f>
        <v>0</v>
      </c>
      <c r="E172">
        <f>COUNTIFS(conc!$R$3:$R$271, "*["&amp;$B172&amp;"]*", conc!$S$3:$S$271, "*["&amp;$B172&amp;"]*")</f>
        <v>0</v>
      </c>
      <c r="F172" s="3">
        <f t="shared" si="4"/>
        <v>0</v>
      </c>
      <c r="G172" t="str">
        <f t="shared" si="5"/>
        <v>N</v>
      </c>
    </row>
    <row r="173" spans="1:7" hidden="1" x14ac:dyDescent="0.2">
      <c r="A173">
        <v>-173</v>
      </c>
      <c r="B173" t="s">
        <v>120</v>
      </c>
      <c r="C173" s="3">
        <f>COUNTIFS(abs!$R$3:$R$271, "*["&amp;$B173&amp;"]*") - $E173</f>
        <v>0</v>
      </c>
      <c r="D173" s="3">
        <f>COUNTIFS(abs!$S$3:$S$271, "*["&amp;$B173&amp;"]*") - $E173</f>
        <v>0</v>
      </c>
      <c r="E173">
        <f>COUNTIFS(abs!$R$3:$R$271, "*["&amp;$B173&amp;"]*", abs!$S$3:$S$271, "*["&amp;$B173&amp;"]*")</f>
        <v>0</v>
      </c>
      <c r="F173" s="3">
        <f t="shared" si="4"/>
        <v>0</v>
      </c>
      <c r="G173" t="str">
        <f t="shared" si="5"/>
        <v>N</v>
      </c>
    </row>
    <row r="174" spans="1:7" hidden="1" x14ac:dyDescent="0.2">
      <c r="A174">
        <v>-174</v>
      </c>
      <c r="B174" t="s">
        <v>119</v>
      </c>
      <c r="C174" s="3">
        <f>COUNTIFS(abs!$R$3:$R$271, "*["&amp;$B174&amp;"]*") - $E174</f>
        <v>0</v>
      </c>
      <c r="D174" s="3">
        <f>COUNTIFS(abs!$S$3:$S$271, "*["&amp;$B174&amp;"]*") - $E174</f>
        <v>0</v>
      </c>
      <c r="E174">
        <f>COUNTIFS(abs!$R$3:$R$271, "*["&amp;$B174&amp;"]*", abs!$S$3:$S$271, "*["&amp;$B174&amp;"]*")</f>
        <v>0</v>
      </c>
      <c r="F174" s="3">
        <f t="shared" si="4"/>
        <v>0</v>
      </c>
      <c r="G174" t="str">
        <f t="shared" si="5"/>
        <v>N</v>
      </c>
    </row>
    <row r="175" spans="1:7" hidden="1" x14ac:dyDescent="0.2">
      <c r="A175">
        <v>-175</v>
      </c>
      <c r="B175" t="s">
        <v>118</v>
      </c>
      <c r="C175" s="3">
        <f>COUNTIFS(abs!$R$3:$R$271, "*["&amp;$B175&amp;"]*") - $E175</f>
        <v>0</v>
      </c>
      <c r="D175" s="3">
        <f>COUNTIFS(abs!$S$3:$S$271, "*["&amp;$B175&amp;"]*") - $E175</f>
        <v>0</v>
      </c>
      <c r="E175">
        <f>COUNTIFS(abs!$R$3:$R$271, "*["&amp;$B175&amp;"]*", abs!$S$3:$S$271, "*["&amp;$B175&amp;"]*")</f>
        <v>0</v>
      </c>
      <c r="F175" s="3">
        <f t="shared" si="4"/>
        <v>0</v>
      </c>
      <c r="G175" t="str">
        <f t="shared" si="5"/>
        <v>N</v>
      </c>
    </row>
    <row r="176" spans="1:7" hidden="1" x14ac:dyDescent="0.2">
      <c r="A176">
        <v>-176</v>
      </c>
      <c r="B176" t="s">
        <v>117</v>
      </c>
      <c r="C176" s="3">
        <f>COUNTIFS(conc!$R$3:$R$271, "*["&amp;$B176&amp;"]*") - $E176</f>
        <v>0</v>
      </c>
      <c r="D176" s="3">
        <f>COUNTIFS(conc!$S$3:$S$271, "*["&amp;$B176&amp;"]*") - $E176</f>
        <v>0</v>
      </c>
      <c r="E176">
        <f>COUNTIFS(conc!$R$3:$R$271, "*["&amp;$B176&amp;"]*", conc!$S$3:$S$271, "*["&amp;$B176&amp;"]*")</f>
        <v>0</v>
      </c>
      <c r="F176" s="3">
        <f t="shared" si="4"/>
        <v>0</v>
      </c>
      <c r="G176" t="str">
        <f t="shared" si="5"/>
        <v>N</v>
      </c>
    </row>
    <row r="177" spans="1:7" hidden="1" x14ac:dyDescent="0.2">
      <c r="A177">
        <v>-177</v>
      </c>
      <c r="B177" t="s">
        <v>116</v>
      </c>
      <c r="C177" s="3">
        <f>COUNTIFS(abs!$R$3:$R$271, "*["&amp;$B177&amp;"]*") - $E177</f>
        <v>0</v>
      </c>
      <c r="D177" s="3">
        <f>COUNTIFS(abs!$S$3:$S$271, "*["&amp;$B177&amp;"]*") - $E177</f>
        <v>0</v>
      </c>
      <c r="E177">
        <f>COUNTIFS(abs!$R$3:$R$271, "*["&amp;$B177&amp;"]*", abs!$S$3:$S$271, "*["&amp;$B177&amp;"]*")</f>
        <v>0</v>
      </c>
      <c r="F177" s="3">
        <f t="shared" si="4"/>
        <v>0</v>
      </c>
      <c r="G177" t="str">
        <f t="shared" si="5"/>
        <v>N</v>
      </c>
    </row>
    <row r="178" spans="1:7" hidden="1" x14ac:dyDescent="0.2">
      <c r="A178">
        <v>-178</v>
      </c>
      <c r="B178" t="s">
        <v>115</v>
      </c>
      <c r="C178" s="3">
        <f>COUNTIFS(abs!$R$3:$R$271, "*["&amp;$B178&amp;"]*") - $E178</f>
        <v>0</v>
      </c>
      <c r="D178" s="3">
        <f>COUNTIFS(abs!$S$3:$S$271, "*["&amp;$B178&amp;"]*") - $E178</f>
        <v>0</v>
      </c>
      <c r="E178">
        <f>COUNTIFS(abs!$R$3:$R$271, "*["&amp;$B178&amp;"]*", abs!$S$3:$S$271, "*["&amp;$B178&amp;"]*")</f>
        <v>0</v>
      </c>
      <c r="F178" s="3">
        <f t="shared" si="4"/>
        <v>0</v>
      </c>
      <c r="G178" t="str">
        <f t="shared" si="5"/>
        <v>N</v>
      </c>
    </row>
    <row r="179" spans="1:7" hidden="1" x14ac:dyDescent="0.2">
      <c r="A179">
        <v>-179</v>
      </c>
      <c r="B179" t="s">
        <v>114</v>
      </c>
      <c r="C179" s="3">
        <f>COUNTIFS(abs!$R$3:$R$271, "*["&amp;$B179&amp;"]*") - $E179</f>
        <v>0</v>
      </c>
      <c r="D179" s="3">
        <f>COUNTIFS(abs!$S$3:$S$271, "*["&amp;$B179&amp;"]*") - $E179</f>
        <v>0</v>
      </c>
      <c r="E179">
        <f>COUNTIFS(abs!$R$3:$R$271, "*["&amp;$B179&amp;"]*", abs!$S$3:$S$271, "*["&amp;$B179&amp;"]*")</f>
        <v>0</v>
      </c>
      <c r="F179" s="3">
        <f t="shared" si="4"/>
        <v>0</v>
      </c>
      <c r="G179" t="str">
        <f t="shared" si="5"/>
        <v>N</v>
      </c>
    </row>
    <row r="180" spans="1:7" hidden="1" x14ac:dyDescent="0.2">
      <c r="A180">
        <v>-180</v>
      </c>
      <c r="B180" t="s">
        <v>113</v>
      </c>
      <c r="C180" s="3">
        <f>COUNTIFS(abs!$R$3:$R$271, "*["&amp;$B180&amp;"]*") - $E180</f>
        <v>0</v>
      </c>
      <c r="D180" s="3">
        <f>COUNTIFS(abs!$S$3:$S$271, "*["&amp;$B180&amp;"]*") - $E180</f>
        <v>0</v>
      </c>
      <c r="E180">
        <f>COUNTIFS(abs!$R$3:$R$271, "*["&amp;$B180&amp;"]*", abs!$S$3:$S$271, "*["&amp;$B180&amp;"]*")</f>
        <v>0</v>
      </c>
      <c r="F180" s="3">
        <f t="shared" si="4"/>
        <v>0</v>
      </c>
      <c r="G180" t="str">
        <f t="shared" si="5"/>
        <v>N</v>
      </c>
    </row>
    <row r="181" spans="1:7" hidden="1" x14ac:dyDescent="0.2">
      <c r="A181">
        <v>-181</v>
      </c>
      <c r="B181" t="s">
        <v>112</v>
      </c>
      <c r="C181" s="3">
        <f>COUNTIFS(abs!$R$3:$R$271, "*["&amp;$B181&amp;"]*") - $E181</f>
        <v>0</v>
      </c>
      <c r="D181" s="3">
        <f>COUNTIFS(abs!$S$3:$S$271, "*["&amp;$B181&amp;"]*") - $E181</f>
        <v>0</v>
      </c>
      <c r="E181">
        <f>COUNTIFS(abs!$R$3:$R$271, "*["&amp;$B181&amp;"]*", abs!$S$3:$S$271, "*["&amp;$B181&amp;"]*")</f>
        <v>0</v>
      </c>
      <c r="F181" s="3">
        <f t="shared" si="4"/>
        <v>0</v>
      </c>
      <c r="G181" t="str">
        <f t="shared" si="5"/>
        <v>N</v>
      </c>
    </row>
    <row r="182" spans="1:7" hidden="1" x14ac:dyDescent="0.2">
      <c r="A182">
        <v>-182</v>
      </c>
      <c r="B182" t="s">
        <v>111</v>
      </c>
      <c r="C182" s="3">
        <f>COUNTIFS(conc!$R$3:$R$271, "*["&amp;$B182&amp;"]*") - $E182</f>
        <v>0</v>
      </c>
      <c r="D182" s="3">
        <f>COUNTIFS(conc!$S$3:$S$271, "*["&amp;$B182&amp;"]*") - $E182</f>
        <v>0</v>
      </c>
      <c r="E182">
        <f>COUNTIFS(conc!$R$3:$R$271, "*["&amp;$B182&amp;"]*", conc!$S$3:$S$271, "*["&amp;$B182&amp;"]*")</f>
        <v>0</v>
      </c>
      <c r="F182" s="3">
        <f t="shared" si="4"/>
        <v>0</v>
      </c>
      <c r="G182" t="str">
        <f t="shared" si="5"/>
        <v>N</v>
      </c>
    </row>
    <row r="183" spans="1:7" hidden="1" x14ac:dyDescent="0.2">
      <c r="A183">
        <v>-183</v>
      </c>
      <c r="B183" t="s">
        <v>110</v>
      </c>
      <c r="C183" s="3">
        <f>COUNTIFS(abs!$R$3:$R$271, "*["&amp;$B183&amp;"]*") - $E183</f>
        <v>0</v>
      </c>
      <c r="D183" s="3">
        <f>COUNTIFS(abs!$S$3:$S$271, "*["&amp;$B183&amp;"]*") - $E183</f>
        <v>0</v>
      </c>
      <c r="E183">
        <f>COUNTIFS(abs!$R$3:$R$271, "*["&amp;$B183&amp;"]*", abs!$S$3:$S$271, "*["&amp;$B183&amp;"]*")</f>
        <v>0</v>
      </c>
      <c r="F183" s="3">
        <f t="shared" si="4"/>
        <v>0</v>
      </c>
      <c r="G183" t="str">
        <f t="shared" si="5"/>
        <v>N</v>
      </c>
    </row>
    <row r="184" spans="1:7" hidden="1" x14ac:dyDescent="0.2">
      <c r="A184">
        <v>-184</v>
      </c>
      <c r="B184" t="s">
        <v>109</v>
      </c>
      <c r="C184" s="3">
        <f>COUNTIFS(abs!$R$3:$R$271, "*["&amp;$B184&amp;"]*") - $E184</f>
        <v>0</v>
      </c>
      <c r="D184" s="3">
        <f>COUNTIFS(abs!$S$3:$S$271, "*["&amp;$B184&amp;"]*") - $E184</f>
        <v>0</v>
      </c>
      <c r="E184">
        <f>COUNTIFS(abs!$R$3:$R$271, "*["&amp;$B184&amp;"]*", abs!$S$3:$S$271, "*["&amp;$B184&amp;"]*")</f>
        <v>0</v>
      </c>
      <c r="F184" s="3">
        <f t="shared" si="4"/>
        <v>0</v>
      </c>
      <c r="G184" t="str">
        <f t="shared" si="5"/>
        <v>N</v>
      </c>
    </row>
    <row r="185" spans="1:7" hidden="1" x14ac:dyDescent="0.2">
      <c r="A185">
        <v>-185</v>
      </c>
      <c r="B185" t="s">
        <v>108</v>
      </c>
      <c r="C185" s="3">
        <f>COUNTIFS(abs!$R$3:$R$271, "*["&amp;$B185&amp;"]*") - $E185</f>
        <v>0</v>
      </c>
      <c r="D185" s="3">
        <f>COUNTIFS(abs!$S$3:$S$271, "*["&amp;$B185&amp;"]*") - $E185</f>
        <v>0</v>
      </c>
      <c r="E185">
        <f>COUNTIFS(abs!$R$3:$R$271, "*["&amp;$B185&amp;"]*", abs!$S$3:$S$271, "*["&amp;$B185&amp;"]*")</f>
        <v>0</v>
      </c>
      <c r="F185" s="3">
        <f t="shared" si="4"/>
        <v>0</v>
      </c>
      <c r="G185" t="str">
        <f t="shared" si="5"/>
        <v>N</v>
      </c>
    </row>
    <row r="186" spans="1:7" hidden="1" x14ac:dyDescent="0.2">
      <c r="A186">
        <v>-186</v>
      </c>
      <c r="B186" t="s">
        <v>107</v>
      </c>
      <c r="C186" s="3">
        <f>COUNTIFS(abs!$R$3:$R$271, "*["&amp;$B186&amp;"]*") - $E186</f>
        <v>0</v>
      </c>
      <c r="D186" s="3">
        <f>COUNTIFS(abs!$S$3:$S$271, "*["&amp;$B186&amp;"]*") - $E186</f>
        <v>0</v>
      </c>
      <c r="E186">
        <f>COUNTIFS(abs!$R$3:$R$271, "*["&amp;$B186&amp;"]*", abs!$S$3:$S$271, "*["&amp;$B186&amp;"]*")</f>
        <v>0</v>
      </c>
      <c r="F186" s="3">
        <f t="shared" si="4"/>
        <v>0</v>
      </c>
      <c r="G186" t="str">
        <f t="shared" si="5"/>
        <v>N</v>
      </c>
    </row>
    <row r="187" spans="1:7" hidden="1" x14ac:dyDescent="0.2">
      <c r="A187">
        <v>-187</v>
      </c>
      <c r="B187" t="s">
        <v>106</v>
      </c>
      <c r="C187" s="3">
        <f>COUNTIFS(abs!$R$3:$R$271, "*["&amp;$B187&amp;"]*") - $E187</f>
        <v>0</v>
      </c>
      <c r="D187" s="3">
        <f>COUNTIFS(abs!$S$3:$S$271, "*["&amp;$B187&amp;"]*") - $E187</f>
        <v>0</v>
      </c>
      <c r="E187">
        <f>COUNTIFS(abs!$R$3:$R$271, "*["&amp;$B187&amp;"]*", abs!$S$3:$S$271, "*["&amp;$B187&amp;"]*")</f>
        <v>0</v>
      </c>
      <c r="F187" s="3">
        <f t="shared" si="4"/>
        <v>0</v>
      </c>
      <c r="G187" t="str">
        <f t="shared" si="5"/>
        <v>N</v>
      </c>
    </row>
    <row r="188" spans="1:7" hidden="1" x14ac:dyDescent="0.2">
      <c r="A188">
        <v>-188</v>
      </c>
      <c r="B188" t="s">
        <v>105</v>
      </c>
      <c r="C188" s="3">
        <f>COUNTIFS(abs!$R$3:$R$271, "*["&amp;$B188&amp;"]*") - $E188</f>
        <v>0</v>
      </c>
      <c r="D188" s="3">
        <f>COUNTIFS(abs!$S$3:$S$271, "*["&amp;$B188&amp;"]*") - $E188</f>
        <v>0</v>
      </c>
      <c r="E188">
        <f>COUNTIFS(abs!$R$3:$R$271, "*["&amp;$B188&amp;"]*", abs!$S$3:$S$271, "*["&amp;$B188&amp;"]*")</f>
        <v>0</v>
      </c>
      <c r="F188" s="3">
        <f t="shared" si="4"/>
        <v>0</v>
      </c>
      <c r="G188" t="str">
        <f t="shared" si="5"/>
        <v>N</v>
      </c>
    </row>
    <row r="189" spans="1:7" hidden="1" x14ac:dyDescent="0.2">
      <c r="A189">
        <v>-189</v>
      </c>
      <c r="B189" t="s">
        <v>104</v>
      </c>
      <c r="C189" s="3">
        <f>COUNTIFS(abs!$R$3:$R$271, "*["&amp;$B189&amp;"]*") - $E189</f>
        <v>0</v>
      </c>
      <c r="D189" s="3">
        <f>COUNTIFS(abs!$S$3:$S$271, "*["&amp;$B189&amp;"]*") - $E189</f>
        <v>0</v>
      </c>
      <c r="E189">
        <f>COUNTIFS(abs!$R$3:$R$271, "*["&amp;$B189&amp;"]*", abs!$S$3:$S$271, "*["&amp;$B189&amp;"]*")</f>
        <v>0</v>
      </c>
      <c r="F189" s="3">
        <f t="shared" si="4"/>
        <v>0</v>
      </c>
      <c r="G189" t="str">
        <f t="shared" si="5"/>
        <v>N</v>
      </c>
    </row>
    <row r="190" spans="1:7" x14ac:dyDescent="0.2">
      <c r="A190">
        <v>-190</v>
      </c>
      <c r="B190" t="s">
        <v>103</v>
      </c>
      <c r="C190" s="3">
        <f>COUNTIFS(conc!$R$3:$R$271, "*["&amp;$B190&amp;"]*") - $E190</f>
        <v>36</v>
      </c>
      <c r="D190" s="3">
        <f>COUNTIFS(conc!$S$3:$S$271, "*["&amp;$B190&amp;"]*") - $E190</f>
        <v>0</v>
      </c>
      <c r="E190">
        <f>COUNTIFS(conc!$R$3:$R$271, "*["&amp;$B190&amp;"]*", conc!$S$3:$S$271, "*["&amp;$B190&amp;"]*")</f>
        <v>0</v>
      </c>
      <c r="F190" s="3">
        <f t="shared" si="4"/>
        <v>36</v>
      </c>
      <c r="G190" t="str">
        <f t="shared" si="5"/>
        <v>Y</v>
      </c>
    </row>
    <row r="191" spans="1:7" hidden="1" x14ac:dyDescent="0.2">
      <c r="A191">
        <v>-191</v>
      </c>
      <c r="B191" t="s">
        <v>102</v>
      </c>
      <c r="C191" s="3">
        <f>COUNTIFS(abs!$R$3:$R$271, "*["&amp;$B191&amp;"]*") - $E191</f>
        <v>0</v>
      </c>
      <c r="D191" s="3">
        <f>COUNTIFS(abs!$S$3:$S$271, "*["&amp;$B191&amp;"]*") - $E191</f>
        <v>0</v>
      </c>
      <c r="E191">
        <f>COUNTIFS(abs!$R$3:$R$271, "*["&amp;$B191&amp;"]*", abs!$S$3:$S$271, "*["&amp;$B191&amp;"]*")</f>
        <v>0</v>
      </c>
      <c r="F191" s="3">
        <f t="shared" si="4"/>
        <v>0</v>
      </c>
      <c r="G191" t="str">
        <f t="shared" si="5"/>
        <v>N</v>
      </c>
    </row>
    <row r="192" spans="1:7" hidden="1" x14ac:dyDescent="0.2">
      <c r="A192">
        <v>-192</v>
      </c>
      <c r="B192" t="s">
        <v>101</v>
      </c>
      <c r="C192" s="3">
        <f>COUNTIFS(abs!$R$3:$R$271, "*["&amp;$B192&amp;"]*") - $E192</f>
        <v>0</v>
      </c>
      <c r="D192" s="3">
        <f>COUNTIFS(abs!$S$3:$S$271, "*["&amp;$B192&amp;"]*") - $E192</f>
        <v>0</v>
      </c>
      <c r="E192">
        <f>COUNTIFS(abs!$R$3:$R$271, "*["&amp;$B192&amp;"]*", abs!$S$3:$S$271, "*["&amp;$B192&amp;"]*")</f>
        <v>0</v>
      </c>
      <c r="F192" s="3">
        <f t="shared" si="4"/>
        <v>0</v>
      </c>
      <c r="G192" t="str">
        <f t="shared" si="5"/>
        <v>N</v>
      </c>
    </row>
    <row r="193" spans="1:7" x14ac:dyDescent="0.2">
      <c r="A193">
        <v>-193</v>
      </c>
      <c r="B193" t="s">
        <v>100</v>
      </c>
      <c r="C193" s="3">
        <f>COUNTIFS(conc!$R$3:$R$271, "*["&amp;$B193&amp;"]*") - $E193</f>
        <v>16</v>
      </c>
      <c r="D193" s="3">
        <f>COUNTIFS(conc!$S$3:$S$271, "*["&amp;$B193&amp;"]*") - $E193</f>
        <v>1</v>
      </c>
      <c r="E193">
        <f>COUNTIFS(conc!$R$3:$R$271, "*["&amp;$B193&amp;"]*", conc!$S$3:$S$271, "*["&amp;$B193&amp;"]*")</f>
        <v>0</v>
      </c>
      <c r="F193" s="3">
        <f t="shared" si="4"/>
        <v>17</v>
      </c>
      <c r="G193" t="str">
        <f t="shared" si="5"/>
        <v>N</v>
      </c>
    </row>
    <row r="194" spans="1:7" hidden="1" x14ac:dyDescent="0.2">
      <c r="A194">
        <v>-194</v>
      </c>
      <c r="B194" t="s">
        <v>99</v>
      </c>
      <c r="C194" s="3">
        <f>COUNTIFS(abs!$R$3:$R$271, "*["&amp;$B194&amp;"]*") - $E194</f>
        <v>0</v>
      </c>
      <c r="D194" s="3">
        <f>COUNTIFS(abs!$S$3:$S$271, "*["&amp;$B194&amp;"]*") - $E194</f>
        <v>0</v>
      </c>
      <c r="E194">
        <f>COUNTIFS(abs!$R$3:$R$271, "*["&amp;$B194&amp;"]*", abs!$S$3:$S$271, "*["&amp;$B194&amp;"]*")</f>
        <v>0</v>
      </c>
      <c r="F194" s="3">
        <f t="shared" si="4"/>
        <v>0</v>
      </c>
      <c r="G194" t="str">
        <f t="shared" si="5"/>
        <v>N</v>
      </c>
    </row>
    <row r="195" spans="1:7" x14ac:dyDescent="0.2">
      <c r="A195">
        <v>-195</v>
      </c>
      <c r="B195" t="s">
        <v>98</v>
      </c>
      <c r="C195" s="3">
        <f>COUNTIFS(conc!$R$3:$R$271, "*["&amp;$B195&amp;"]*") - $E195</f>
        <v>263</v>
      </c>
      <c r="D195" s="3">
        <f>COUNTIFS(conc!$S$3:$S$271, "*["&amp;$B195&amp;"]*") - $E195</f>
        <v>0</v>
      </c>
      <c r="E195">
        <f>COUNTIFS(conc!$R$3:$R$271, "*["&amp;$B195&amp;"]*", conc!$S$3:$S$271, "*["&amp;$B195&amp;"]*")</f>
        <v>0</v>
      </c>
      <c r="F195" s="3">
        <f t="shared" ref="F195:F230" si="6">C195+D195+E195</f>
        <v>263</v>
      </c>
      <c r="G195" t="str">
        <f t="shared" ref="G195:G230" si="7">IF(AND(C195=F195, C195&lt;&gt;0), "Y", "N")</f>
        <v>Y</v>
      </c>
    </row>
    <row r="196" spans="1:7" x14ac:dyDescent="0.2">
      <c r="A196">
        <v>-196</v>
      </c>
      <c r="B196" t="s">
        <v>97</v>
      </c>
      <c r="C196" s="3">
        <f>COUNTIFS(conc!$R$3:$R$271, "*["&amp;$B196&amp;"]*") - $E196</f>
        <v>64</v>
      </c>
      <c r="D196" s="3">
        <f>COUNTIFS(conc!$S$3:$S$271, "*["&amp;$B196&amp;"]*") - $E196</f>
        <v>0</v>
      </c>
      <c r="E196">
        <f>COUNTIFS(conc!$R$3:$R$271, "*["&amp;$B196&amp;"]*", conc!$S$3:$S$271, "*["&amp;$B196&amp;"]*")</f>
        <v>0</v>
      </c>
      <c r="F196" s="3">
        <f t="shared" si="6"/>
        <v>64</v>
      </c>
      <c r="G196" t="str">
        <f t="shared" si="7"/>
        <v>Y</v>
      </c>
    </row>
    <row r="197" spans="1:7" x14ac:dyDescent="0.2">
      <c r="A197">
        <v>-197</v>
      </c>
      <c r="B197" t="s">
        <v>96</v>
      </c>
      <c r="C197" s="3">
        <f>COUNTIFS(conc!$R$3:$R$271, "*["&amp;$B197&amp;"]*") - $E197</f>
        <v>11</v>
      </c>
      <c r="D197" s="3">
        <f>COUNTIFS(conc!$S$3:$S$271, "*["&amp;$B197&amp;"]*") - $E197</f>
        <v>0</v>
      </c>
      <c r="E197">
        <f>COUNTIFS(conc!$R$3:$R$271, "*["&amp;$B197&amp;"]*", conc!$S$3:$S$271, "*["&amp;$B197&amp;"]*")</f>
        <v>0</v>
      </c>
      <c r="F197" s="3">
        <f t="shared" si="6"/>
        <v>11</v>
      </c>
      <c r="G197" t="str">
        <f t="shared" si="7"/>
        <v>Y</v>
      </c>
    </row>
    <row r="198" spans="1:7" hidden="1" x14ac:dyDescent="0.2">
      <c r="A198">
        <v>-198</v>
      </c>
      <c r="B198" t="s">
        <v>95</v>
      </c>
      <c r="C198" s="3">
        <f>COUNTIFS(abs!$R$3:$R$271, "*["&amp;$B198&amp;"]*") - $E198</f>
        <v>0</v>
      </c>
      <c r="D198" s="3">
        <f>COUNTIFS(abs!$S$3:$S$271, "*["&amp;$B198&amp;"]*") - $E198</f>
        <v>0</v>
      </c>
      <c r="E198">
        <f>COUNTIFS(abs!$R$3:$R$271, "*["&amp;$B198&amp;"]*", abs!$S$3:$S$271, "*["&amp;$B198&amp;"]*")</f>
        <v>0</v>
      </c>
      <c r="F198" s="3">
        <f t="shared" si="6"/>
        <v>0</v>
      </c>
      <c r="G198" t="str">
        <f t="shared" si="7"/>
        <v>N</v>
      </c>
    </row>
    <row r="199" spans="1:7" hidden="1" x14ac:dyDescent="0.2">
      <c r="A199">
        <v>-199</v>
      </c>
      <c r="B199" t="s">
        <v>94</v>
      </c>
      <c r="C199" s="3">
        <f>COUNTIFS(abs!$R$3:$R$271, "*["&amp;$B199&amp;"]*") - $E199</f>
        <v>0</v>
      </c>
      <c r="D199" s="3">
        <f>COUNTIFS(abs!$S$3:$S$271, "*["&amp;$B199&amp;"]*") - $E199</f>
        <v>0</v>
      </c>
      <c r="E199">
        <f>COUNTIFS(abs!$R$3:$R$271, "*["&amp;$B199&amp;"]*", abs!$S$3:$S$271, "*["&amp;$B199&amp;"]*")</f>
        <v>0</v>
      </c>
      <c r="F199" s="3">
        <f t="shared" si="6"/>
        <v>0</v>
      </c>
      <c r="G199" t="str">
        <f t="shared" si="7"/>
        <v>N</v>
      </c>
    </row>
    <row r="200" spans="1:7" hidden="1" x14ac:dyDescent="0.2">
      <c r="A200">
        <v>-200</v>
      </c>
      <c r="B200" t="s">
        <v>93</v>
      </c>
      <c r="C200" s="3">
        <f>COUNTIFS(abs!$R$3:$R$271, "*["&amp;$B200&amp;"]*") - $E200</f>
        <v>0</v>
      </c>
      <c r="D200" s="3">
        <f>COUNTIFS(abs!$S$3:$S$271, "*["&amp;$B200&amp;"]*") - $E200</f>
        <v>0</v>
      </c>
      <c r="E200">
        <f>COUNTIFS(abs!$R$3:$R$271, "*["&amp;$B200&amp;"]*", abs!$S$3:$S$271, "*["&amp;$B200&amp;"]*")</f>
        <v>0</v>
      </c>
      <c r="F200" s="3">
        <f t="shared" si="6"/>
        <v>0</v>
      </c>
      <c r="G200" t="str">
        <f t="shared" si="7"/>
        <v>N</v>
      </c>
    </row>
    <row r="201" spans="1:7" hidden="1" x14ac:dyDescent="0.2">
      <c r="A201">
        <v>-201</v>
      </c>
      <c r="B201" t="s">
        <v>92</v>
      </c>
      <c r="C201" s="3">
        <f>COUNTIFS(abs!$R$3:$R$271, "*["&amp;$B201&amp;"]*") - $E201</f>
        <v>0</v>
      </c>
      <c r="D201" s="3">
        <f>COUNTIFS(abs!$S$3:$S$271, "*["&amp;$B201&amp;"]*") - $E201</f>
        <v>0</v>
      </c>
      <c r="E201">
        <f>COUNTIFS(abs!$R$3:$R$271, "*["&amp;$B201&amp;"]*", abs!$S$3:$S$271, "*["&amp;$B201&amp;"]*")</f>
        <v>0</v>
      </c>
      <c r="F201" s="3">
        <f t="shared" si="6"/>
        <v>0</v>
      </c>
      <c r="G201" t="str">
        <f t="shared" si="7"/>
        <v>N</v>
      </c>
    </row>
    <row r="202" spans="1:7" hidden="1" x14ac:dyDescent="0.2">
      <c r="A202">
        <v>-202</v>
      </c>
      <c r="B202" t="s">
        <v>91</v>
      </c>
      <c r="C202" s="3">
        <f>COUNTIFS(abs!$R$3:$R$271, "*["&amp;$B202&amp;"]*") - $E202</f>
        <v>0</v>
      </c>
      <c r="D202" s="3">
        <f>COUNTIFS(abs!$S$3:$S$271, "*["&amp;$B202&amp;"]*") - $E202</f>
        <v>0</v>
      </c>
      <c r="E202">
        <f>COUNTIFS(abs!$R$3:$R$271, "*["&amp;$B202&amp;"]*", abs!$S$3:$S$271, "*["&amp;$B202&amp;"]*")</f>
        <v>0</v>
      </c>
      <c r="F202" s="3">
        <f t="shared" si="6"/>
        <v>0</v>
      </c>
      <c r="G202" t="str">
        <f t="shared" si="7"/>
        <v>N</v>
      </c>
    </row>
    <row r="203" spans="1:7" hidden="1" x14ac:dyDescent="0.2">
      <c r="A203">
        <v>-203</v>
      </c>
      <c r="B203" t="s">
        <v>90</v>
      </c>
      <c r="C203" s="3">
        <f>COUNTIFS(abs!$R$3:$R$271, "*["&amp;$B203&amp;"]*") - $E203</f>
        <v>0</v>
      </c>
      <c r="D203" s="3">
        <f>COUNTIFS(abs!$S$3:$S$271, "*["&amp;$B203&amp;"]*") - $E203</f>
        <v>0</v>
      </c>
      <c r="E203">
        <f>COUNTIFS(abs!$R$3:$R$271, "*["&amp;$B203&amp;"]*", abs!$S$3:$S$271, "*["&amp;$B203&amp;"]*")</f>
        <v>0</v>
      </c>
      <c r="F203" s="3">
        <f t="shared" si="6"/>
        <v>0</v>
      </c>
      <c r="G203" t="str">
        <f t="shared" si="7"/>
        <v>N</v>
      </c>
    </row>
    <row r="204" spans="1:7" hidden="1" x14ac:dyDescent="0.2">
      <c r="A204">
        <v>-205</v>
      </c>
      <c r="B204" t="s">
        <v>89</v>
      </c>
      <c r="C204" s="3">
        <f>COUNTIFS(abs!$R$3:$R$271, "*["&amp;$B204&amp;"]*") - $E204</f>
        <v>0</v>
      </c>
      <c r="D204" s="3">
        <f>COUNTIFS(abs!$S$3:$S$271, "*["&amp;$B204&amp;"]*") - $E204</f>
        <v>0</v>
      </c>
      <c r="E204">
        <f>COUNTIFS(abs!$R$3:$R$271, "*["&amp;$B204&amp;"]*", abs!$S$3:$S$271, "*["&amp;$B204&amp;"]*")</f>
        <v>0</v>
      </c>
      <c r="F204" s="3">
        <f t="shared" si="6"/>
        <v>0</v>
      </c>
      <c r="G204" t="str">
        <f t="shared" si="7"/>
        <v>N</v>
      </c>
    </row>
    <row r="205" spans="1:7" hidden="1" x14ac:dyDescent="0.2">
      <c r="A205">
        <v>-206</v>
      </c>
      <c r="B205" t="s">
        <v>88</v>
      </c>
      <c r="C205" s="3">
        <f>COUNTIFS(abs!$R$3:$R$271, "*["&amp;$B205&amp;"]*") - $E205</f>
        <v>0</v>
      </c>
      <c r="D205" s="3">
        <f>COUNTIFS(abs!$S$3:$S$271, "*["&amp;$B205&amp;"]*") - $E205</f>
        <v>0</v>
      </c>
      <c r="E205">
        <f>COUNTIFS(abs!$R$3:$R$271, "*["&amp;$B205&amp;"]*", abs!$S$3:$S$271, "*["&amp;$B205&amp;"]*")</f>
        <v>0</v>
      </c>
      <c r="F205" s="3">
        <f t="shared" si="6"/>
        <v>0</v>
      </c>
      <c r="G205" t="str">
        <f t="shared" si="7"/>
        <v>N</v>
      </c>
    </row>
    <row r="206" spans="1:7" hidden="1" x14ac:dyDescent="0.2">
      <c r="A206">
        <v>-210</v>
      </c>
      <c r="B206" t="s">
        <v>87</v>
      </c>
      <c r="C206" s="3">
        <f>COUNTIFS(abs!$R$3:$R$271, "*["&amp;$B206&amp;"]*") - $E206</f>
        <v>0</v>
      </c>
      <c r="D206" s="3">
        <f>COUNTIFS(abs!$S$3:$S$271, "*["&amp;$B206&amp;"]*") - $E206</f>
        <v>0</v>
      </c>
      <c r="E206">
        <f>COUNTIFS(abs!$R$3:$R$271, "*["&amp;$B206&amp;"]*", abs!$S$3:$S$271, "*["&amp;$B206&amp;"]*")</f>
        <v>0</v>
      </c>
      <c r="F206" s="3">
        <f t="shared" si="6"/>
        <v>0</v>
      </c>
      <c r="G206" t="str">
        <f t="shared" si="7"/>
        <v>N</v>
      </c>
    </row>
    <row r="207" spans="1:7" hidden="1" x14ac:dyDescent="0.2">
      <c r="A207">
        <v>-211</v>
      </c>
      <c r="C207" s="3">
        <f>COUNTIFS(abs!$R$3:$R$271, "*["&amp;$B207&amp;"]*") - $E207</f>
        <v>0</v>
      </c>
      <c r="D207" s="3">
        <f>COUNTIFS(abs!$S$3:$S$271, "*["&amp;$B207&amp;"]*") - $E207</f>
        <v>0</v>
      </c>
      <c r="E207">
        <f>COUNTIFS(abs!$R$3:$R$271, "*["&amp;$B207&amp;"]*", abs!$S$3:$S$271, "*["&amp;$B207&amp;"]*")</f>
        <v>0</v>
      </c>
      <c r="F207" s="3">
        <f t="shared" si="6"/>
        <v>0</v>
      </c>
      <c r="G207" t="str">
        <f t="shared" si="7"/>
        <v>N</v>
      </c>
    </row>
    <row r="208" spans="1:7" hidden="1" x14ac:dyDescent="0.2">
      <c r="A208">
        <v>-212</v>
      </c>
      <c r="B208" t="s">
        <v>86</v>
      </c>
      <c r="C208" s="3">
        <f>COUNTIFS(conc!$R$3:$R$271, "*["&amp;$B208&amp;"]*") - $E208</f>
        <v>0</v>
      </c>
      <c r="D208" s="3">
        <f>COUNTIFS(conc!$S$3:$S$271, "*["&amp;$B208&amp;"]*") - $E208</f>
        <v>0</v>
      </c>
      <c r="E208">
        <f>COUNTIFS(conc!$R$3:$R$271, "*["&amp;$B208&amp;"]*", conc!$S$3:$S$271, "*["&amp;$B208&amp;"]*")</f>
        <v>0</v>
      </c>
      <c r="F208" s="3">
        <f t="shared" si="6"/>
        <v>0</v>
      </c>
      <c r="G208" t="str">
        <f t="shared" si="7"/>
        <v>N</v>
      </c>
    </row>
    <row r="209" spans="1:7" hidden="1" x14ac:dyDescent="0.2">
      <c r="A209">
        <v>-213</v>
      </c>
      <c r="B209" t="s">
        <v>85</v>
      </c>
      <c r="C209" s="3">
        <f>COUNTIFS(conc!$R$3:$R$271, "*["&amp;$B209&amp;"]*") - $E209</f>
        <v>0</v>
      </c>
      <c r="D209" s="3">
        <f>COUNTIFS(conc!$S$3:$S$271, "*["&amp;$B209&amp;"]*") - $E209</f>
        <v>0</v>
      </c>
      <c r="E209">
        <f>COUNTIFS(conc!$R$3:$R$271, "*["&amp;$B209&amp;"]*", conc!$S$3:$S$271, "*["&amp;$B209&amp;"]*")</f>
        <v>0</v>
      </c>
      <c r="F209" s="3">
        <f t="shared" si="6"/>
        <v>0</v>
      </c>
      <c r="G209" t="str">
        <f t="shared" si="7"/>
        <v>N</v>
      </c>
    </row>
    <row r="210" spans="1:7" x14ac:dyDescent="0.2">
      <c r="A210">
        <v>-214</v>
      </c>
      <c r="B210" t="s">
        <v>84</v>
      </c>
      <c r="C210" s="3">
        <f>COUNTIFS(conc!$R$3:$R$271, "*["&amp;$B210&amp;"]*") - $E210</f>
        <v>7</v>
      </c>
      <c r="D210" s="3">
        <f>COUNTIFS(conc!$S$3:$S$271, "*["&amp;$B210&amp;"]*") - $E210</f>
        <v>0</v>
      </c>
      <c r="E210">
        <f>COUNTIFS(conc!$R$3:$R$271, "*["&amp;$B210&amp;"]*", conc!$S$3:$S$271, "*["&amp;$B210&amp;"]*")</f>
        <v>0</v>
      </c>
      <c r="F210" s="3">
        <f t="shared" si="6"/>
        <v>7</v>
      </c>
      <c r="G210" t="str">
        <f t="shared" si="7"/>
        <v>Y</v>
      </c>
    </row>
    <row r="211" spans="1:7" x14ac:dyDescent="0.2">
      <c r="A211">
        <v>-215</v>
      </c>
      <c r="B211" t="s">
        <v>83</v>
      </c>
      <c r="C211" s="3">
        <f>COUNTIFS(conc!$R$3:$R$271, "*["&amp;$B211&amp;"]*") - $E211</f>
        <v>15</v>
      </c>
      <c r="D211" s="3">
        <f>COUNTIFS(conc!$S$3:$S$271, "*["&amp;$B211&amp;"]*") - $E211</f>
        <v>0</v>
      </c>
      <c r="E211">
        <f>COUNTIFS(conc!$R$3:$R$271, "*["&amp;$B211&amp;"]*", conc!$S$3:$S$271, "*["&amp;$B211&amp;"]*")</f>
        <v>0</v>
      </c>
      <c r="F211" s="3">
        <f t="shared" si="6"/>
        <v>15</v>
      </c>
      <c r="G211" t="str">
        <f t="shared" si="7"/>
        <v>Y</v>
      </c>
    </row>
    <row r="212" spans="1:7" hidden="1" x14ac:dyDescent="0.2">
      <c r="A212">
        <v>-216</v>
      </c>
      <c r="B212" t="s">
        <v>82</v>
      </c>
      <c r="C212" s="3">
        <f>COUNTIFS(abs!$R$3:$R$271, "*["&amp;$B212&amp;"]*") - $E212</f>
        <v>0</v>
      </c>
      <c r="D212" s="3">
        <f>COUNTIFS(abs!$S$3:$S$271, "*["&amp;$B212&amp;"]*") - $E212</f>
        <v>0</v>
      </c>
      <c r="E212">
        <f>COUNTIFS(abs!$R$3:$R$271, "*["&amp;$B212&amp;"]*", abs!$S$3:$S$271, "*["&amp;$B212&amp;"]*")</f>
        <v>0</v>
      </c>
      <c r="F212" s="3">
        <f t="shared" si="6"/>
        <v>0</v>
      </c>
      <c r="G212" t="str">
        <f t="shared" si="7"/>
        <v>N</v>
      </c>
    </row>
    <row r="213" spans="1:7" x14ac:dyDescent="0.2">
      <c r="A213">
        <v>-217</v>
      </c>
      <c r="B213" t="s">
        <v>81</v>
      </c>
      <c r="C213" s="3">
        <f>COUNTIFS(conc!$R$3:$R$271, "*["&amp;$B213&amp;"]*") - $E213</f>
        <v>2</v>
      </c>
      <c r="D213" s="3">
        <f>COUNTIFS(conc!$S$3:$S$271, "*["&amp;$B213&amp;"]*") - $E213</f>
        <v>0</v>
      </c>
      <c r="E213">
        <f>COUNTIFS(conc!$R$3:$R$271, "*["&amp;$B213&amp;"]*", conc!$S$3:$S$271, "*["&amp;$B213&amp;"]*")</f>
        <v>0</v>
      </c>
      <c r="F213" s="3">
        <f t="shared" si="6"/>
        <v>2</v>
      </c>
      <c r="G213" t="str">
        <f t="shared" si="7"/>
        <v>Y</v>
      </c>
    </row>
    <row r="214" spans="1:7" hidden="1" x14ac:dyDescent="0.2">
      <c r="A214">
        <v>-218</v>
      </c>
      <c r="B214" t="s">
        <v>80</v>
      </c>
      <c r="C214" s="3">
        <f>COUNTIFS(abs!$R$3:$R$271, "*["&amp;$B214&amp;"]*") - $E214</f>
        <v>0</v>
      </c>
      <c r="D214" s="3">
        <f>COUNTIFS(abs!$S$3:$S$271, "*["&amp;$B214&amp;"]*") - $E214</f>
        <v>0</v>
      </c>
      <c r="E214">
        <f>COUNTIFS(abs!$R$3:$R$271, "*["&amp;$B214&amp;"]*", abs!$S$3:$S$271, "*["&amp;$B214&amp;"]*")</f>
        <v>0</v>
      </c>
      <c r="F214" s="3">
        <f t="shared" si="6"/>
        <v>0</v>
      </c>
      <c r="G214" t="str">
        <f t="shared" si="7"/>
        <v>N</v>
      </c>
    </row>
    <row r="215" spans="1:7" hidden="1" x14ac:dyDescent="0.2">
      <c r="A215">
        <v>-219</v>
      </c>
      <c r="B215" t="s">
        <v>79</v>
      </c>
      <c r="C215" s="3">
        <f>COUNTIFS(abs!$R$3:$R$271, "*["&amp;$B215&amp;"]*") - $E215</f>
        <v>0</v>
      </c>
      <c r="D215" s="3">
        <f>COUNTIFS(abs!$S$3:$S$271, "*["&amp;$B215&amp;"]*") - $E215</f>
        <v>0</v>
      </c>
      <c r="E215">
        <f>COUNTIFS(abs!$R$3:$R$271, "*["&amp;$B215&amp;"]*", abs!$S$3:$S$271, "*["&amp;$B215&amp;"]*")</f>
        <v>0</v>
      </c>
      <c r="F215" s="3">
        <f t="shared" si="6"/>
        <v>0</v>
      </c>
      <c r="G215" t="str">
        <f t="shared" si="7"/>
        <v>N</v>
      </c>
    </row>
    <row r="216" spans="1:7" x14ac:dyDescent="0.2">
      <c r="A216">
        <v>-220</v>
      </c>
      <c r="B216" t="s">
        <v>78</v>
      </c>
      <c r="C216" s="3">
        <f>COUNTIFS(conc!$R$3:$R$271, "*["&amp;$B216&amp;"]*") - $E216</f>
        <v>25</v>
      </c>
      <c r="D216" s="3">
        <f>COUNTIFS(conc!$S$3:$S$271, "*["&amp;$B216&amp;"]*") - $E216</f>
        <v>0</v>
      </c>
      <c r="E216">
        <f>COUNTIFS(conc!$R$3:$R$271, "*["&amp;$B216&amp;"]*", conc!$S$3:$S$271, "*["&amp;$B216&amp;"]*")</f>
        <v>0</v>
      </c>
      <c r="F216" s="3">
        <f t="shared" si="6"/>
        <v>25</v>
      </c>
      <c r="G216" t="str">
        <f t="shared" si="7"/>
        <v>Y</v>
      </c>
    </row>
    <row r="217" spans="1:7" x14ac:dyDescent="0.2">
      <c r="A217">
        <v>-221</v>
      </c>
      <c r="B217" t="s">
        <v>77</v>
      </c>
      <c r="C217" s="3">
        <f>COUNTIFS(conc!$R$3:$R$271, "*["&amp;$B217&amp;"]*") - $E217</f>
        <v>55</v>
      </c>
      <c r="D217" s="3">
        <f>COUNTIFS(conc!$S$3:$S$271, "*["&amp;$B217&amp;"]*") - $E217</f>
        <v>0</v>
      </c>
      <c r="E217">
        <f>COUNTIFS(conc!$R$3:$R$271, "*["&amp;$B217&amp;"]*", conc!$S$3:$S$271, "*["&amp;$B217&amp;"]*")</f>
        <v>0</v>
      </c>
      <c r="F217" s="3">
        <f t="shared" si="6"/>
        <v>55</v>
      </c>
      <c r="G217" t="str">
        <f t="shared" si="7"/>
        <v>Y</v>
      </c>
    </row>
    <row r="218" spans="1:7" hidden="1" x14ac:dyDescent="0.2">
      <c r="A218">
        <v>-222</v>
      </c>
      <c r="B218" t="s">
        <v>76</v>
      </c>
      <c r="C218" s="3">
        <f>COUNTIFS(abs!$R$3:$R$271, "*["&amp;$B218&amp;"]*") - $E218</f>
        <v>0</v>
      </c>
      <c r="D218" s="3">
        <f>COUNTIFS(abs!$S$3:$S$271, "*["&amp;$B218&amp;"]*") - $E218</f>
        <v>0</v>
      </c>
      <c r="E218">
        <f>COUNTIFS(abs!$R$3:$R$271, "*["&amp;$B218&amp;"]*", abs!$S$3:$S$271, "*["&amp;$B218&amp;"]*")</f>
        <v>0</v>
      </c>
      <c r="F218" s="3">
        <f t="shared" si="6"/>
        <v>0</v>
      </c>
      <c r="G218" t="str">
        <f t="shared" si="7"/>
        <v>N</v>
      </c>
    </row>
    <row r="219" spans="1:7" x14ac:dyDescent="0.2">
      <c r="A219">
        <v>-223</v>
      </c>
      <c r="B219" t="s">
        <v>75</v>
      </c>
      <c r="C219" s="3">
        <f>COUNTIFS(conc!$R$3:$R$271, "*["&amp;$B219&amp;"]*") - $E219</f>
        <v>263</v>
      </c>
      <c r="D219" s="3">
        <f>COUNTIFS(conc!$S$3:$S$271, "*["&amp;$B219&amp;"]*") - $E219</f>
        <v>0</v>
      </c>
      <c r="E219">
        <f>COUNTIFS(conc!$R$3:$R$271, "*["&amp;$B219&amp;"]*", conc!$S$3:$S$271, "*["&amp;$B219&amp;"]*")</f>
        <v>0</v>
      </c>
      <c r="F219" s="3">
        <f t="shared" si="6"/>
        <v>263</v>
      </c>
      <c r="G219" t="str">
        <f t="shared" si="7"/>
        <v>Y</v>
      </c>
    </row>
    <row r="220" spans="1:7" x14ac:dyDescent="0.2">
      <c r="A220">
        <v>-224</v>
      </c>
      <c r="B220" t="s">
        <v>74</v>
      </c>
      <c r="C220" s="3">
        <f>COUNTIFS(conc!$R$3:$R$271, "*["&amp;$B220&amp;"]*") - $E220</f>
        <v>5</v>
      </c>
      <c r="D220" s="3">
        <f>COUNTIFS(conc!$S$3:$S$271, "*["&amp;$B220&amp;"]*") - $E220</f>
        <v>0</v>
      </c>
      <c r="E220">
        <f>COUNTIFS(conc!$R$3:$R$271, "*["&amp;$B220&amp;"]*", conc!$S$3:$S$271, "*["&amp;$B220&amp;"]*")</f>
        <v>0</v>
      </c>
      <c r="F220" s="3">
        <f t="shared" si="6"/>
        <v>5</v>
      </c>
      <c r="G220" t="str">
        <f t="shared" si="7"/>
        <v>Y</v>
      </c>
    </row>
    <row r="221" spans="1:7" x14ac:dyDescent="0.2">
      <c r="A221">
        <v>-225</v>
      </c>
      <c r="B221" t="s">
        <v>73</v>
      </c>
      <c r="C221" s="3">
        <f>COUNTIFS(conc!$R$3:$R$271, "*["&amp;$B221&amp;"]*") - $E221</f>
        <v>214</v>
      </c>
      <c r="D221" s="3">
        <f>COUNTIFS(conc!$S$3:$S$271, "*["&amp;$B221&amp;"]*") - $E221</f>
        <v>0</v>
      </c>
      <c r="E221">
        <f>COUNTIFS(conc!$R$3:$R$271, "*["&amp;$B221&amp;"]*", conc!$S$3:$S$271, "*["&amp;$B221&amp;"]*")</f>
        <v>0</v>
      </c>
      <c r="F221" s="3">
        <f t="shared" si="6"/>
        <v>214</v>
      </c>
      <c r="G221" t="str">
        <f t="shared" si="7"/>
        <v>Y</v>
      </c>
    </row>
    <row r="222" spans="1:7" x14ac:dyDescent="0.2">
      <c r="A222">
        <v>-226</v>
      </c>
      <c r="B222" t="s">
        <v>72</v>
      </c>
      <c r="C222" s="3">
        <f>COUNTIFS(conc!$R$3:$R$271, "*["&amp;$B222&amp;"]*") - $E222</f>
        <v>214</v>
      </c>
      <c r="D222" s="3">
        <f>COUNTIFS(conc!$S$3:$S$271, "*["&amp;$B222&amp;"]*") - $E222</f>
        <v>0</v>
      </c>
      <c r="E222">
        <f>COUNTIFS(conc!$R$3:$R$271, "*["&amp;$B222&amp;"]*", conc!$S$3:$S$271, "*["&amp;$B222&amp;"]*")</f>
        <v>0</v>
      </c>
      <c r="F222" s="3">
        <f t="shared" si="6"/>
        <v>214</v>
      </c>
      <c r="G222" t="str">
        <f t="shared" si="7"/>
        <v>Y</v>
      </c>
    </row>
    <row r="223" spans="1:7" hidden="1" x14ac:dyDescent="0.2">
      <c r="A223">
        <v>-227</v>
      </c>
      <c r="B223" t="s">
        <v>71</v>
      </c>
      <c r="C223" s="3">
        <f>COUNTIFS(abs!$R$3:$R$271, "*["&amp;$B223&amp;"]*") - $E223</f>
        <v>0</v>
      </c>
      <c r="D223" s="3">
        <f>COUNTIFS(abs!$S$3:$S$271, "*["&amp;$B223&amp;"]*") - $E223</f>
        <v>0</v>
      </c>
      <c r="E223">
        <f>COUNTIFS(abs!$R$3:$R$271, "*["&amp;$B223&amp;"]*", abs!$S$3:$S$271, "*["&amp;$B223&amp;"]*")</f>
        <v>0</v>
      </c>
      <c r="F223" s="3">
        <f t="shared" si="6"/>
        <v>0</v>
      </c>
      <c r="G223" t="str">
        <f t="shared" si="7"/>
        <v>N</v>
      </c>
    </row>
    <row r="224" spans="1:7" x14ac:dyDescent="0.2">
      <c r="A224">
        <v>-228</v>
      </c>
      <c r="B224" t="s">
        <v>70</v>
      </c>
      <c r="C224" s="3">
        <f>COUNTIFS(conc!$R$3:$R$271, "*["&amp;$B224&amp;"]*") - $E224</f>
        <v>10</v>
      </c>
      <c r="D224" s="3">
        <f>COUNTIFS(conc!$S$3:$S$271, "*["&amp;$B224&amp;"]*") - $E224</f>
        <v>0</v>
      </c>
      <c r="E224">
        <f>COUNTIFS(conc!$R$3:$R$271, "*["&amp;$B224&amp;"]*", conc!$S$3:$S$271, "*["&amp;$B224&amp;"]*")</f>
        <v>0</v>
      </c>
      <c r="F224" s="3">
        <f t="shared" si="6"/>
        <v>10</v>
      </c>
      <c r="G224" t="str">
        <f t="shared" si="7"/>
        <v>Y</v>
      </c>
    </row>
    <row r="225" spans="1:7" hidden="1" x14ac:dyDescent="0.2">
      <c r="A225">
        <v>-229</v>
      </c>
      <c r="B225" t="s">
        <v>69</v>
      </c>
      <c r="C225" s="3">
        <f>COUNTIFS(abs!$R$3:$R$271, "*["&amp;$B225&amp;"]*") - $E225</f>
        <v>0</v>
      </c>
      <c r="D225" s="3">
        <f>COUNTIFS(abs!$S$3:$S$271, "*["&amp;$B225&amp;"]*") - $E225</f>
        <v>0</v>
      </c>
      <c r="E225">
        <f>COUNTIFS(abs!$R$3:$R$271, "*["&amp;$B225&amp;"]*", abs!$S$3:$S$271, "*["&amp;$B225&amp;"]*")</f>
        <v>0</v>
      </c>
      <c r="F225" s="3">
        <f t="shared" si="6"/>
        <v>0</v>
      </c>
      <c r="G225" t="str">
        <f t="shared" si="7"/>
        <v>N</v>
      </c>
    </row>
    <row r="226" spans="1:7" hidden="1" x14ac:dyDescent="0.2">
      <c r="A226">
        <v>-230</v>
      </c>
      <c r="B226" t="s">
        <v>68</v>
      </c>
      <c r="C226" s="3">
        <f>COUNTIFS(abs!$R$3:$R$271, "*["&amp;$B226&amp;"]*") - $E226</f>
        <v>0</v>
      </c>
      <c r="D226" s="3">
        <f>COUNTIFS(abs!$S$3:$S$271, "*["&amp;$B226&amp;"]*") - $E226</f>
        <v>0</v>
      </c>
      <c r="E226">
        <f>COUNTIFS(abs!$R$3:$R$271, "*["&amp;$B226&amp;"]*", abs!$S$3:$S$271, "*["&amp;$B226&amp;"]*")</f>
        <v>0</v>
      </c>
      <c r="F226" s="3">
        <f t="shared" si="6"/>
        <v>0</v>
      </c>
      <c r="G226" t="str">
        <f t="shared" si="7"/>
        <v>N</v>
      </c>
    </row>
    <row r="227" spans="1:7" x14ac:dyDescent="0.2">
      <c r="A227">
        <v>-231</v>
      </c>
      <c r="B227" t="s">
        <v>67</v>
      </c>
      <c r="C227" s="3">
        <f>COUNTIFS(conc!$R$3:$R$271, "*["&amp;$B227&amp;"]*") - $E227</f>
        <v>20</v>
      </c>
      <c r="D227" s="3">
        <f>COUNTIFS(conc!$S$3:$S$271, "*["&amp;$B227&amp;"]*") - $E227</f>
        <v>0</v>
      </c>
      <c r="E227">
        <f>COUNTIFS(conc!$R$3:$R$271, "*["&amp;$B227&amp;"]*", conc!$S$3:$S$271, "*["&amp;$B227&amp;"]*")</f>
        <v>0</v>
      </c>
      <c r="F227" s="3">
        <f t="shared" si="6"/>
        <v>20</v>
      </c>
      <c r="G227" t="str">
        <f t="shared" si="7"/>
        <v>Y</v>
      </c>
    </row>
    <row r="228" spans="1:7" hidden="1" x14ac:dyDescent="0.2">
      <c r="A228">
        <v>-232</v>
      </c>
      <c r="B228" t="s">
        <v>66</v>
      </c>
      <c r="C228" s="3">
        <f>COUNTIFS(abs!$R$3:$R$271, "*["&amp;$B228&amp;"]*") - $E228</f>
        <v>0</v>
      </c>
      <c r="D228" s="3">
        <f>COUNTIFS(abs!$S$3:$S$271, "*["&amp;$B228&amp;"]*") - $E228</f>
        <v>0</v>
      </c>
      <c r="E228">
        <f>COUNTIFS(abs!$R$3:$R$271, "*["&amp;$B228&amp;"]*", abs!$S$3:$S$271, "*["&amp;$B228&amp;"]*")</f>
        <v>0</v>
      </c>
      <c r="F228" s="3">
        <f t="shared" si="6"/>
        <v>0</v>
      </c>
      <c r="G228" t="str">
        <f t="shared" si="7"/>
        <v>N</v>
      </c>
    </row>
    <row r="229" spans="1:7" hidden="1" x14ac:dyDescent="0.2">
      <c r="A229">
        <v>-233</v>
      </c>
      <c r="B229" t="s">
        <v>65</v>
      </c>
      <c r="C229" s="3">
        <f>COUNTIFS(abs!$R$3:$R$271, "*["&amp;$B229&amp;"]*") - $E229</f>
        <v>0</v>
      </c>
      <c r="D229" s="3">
        <f>COUNTIFS(abs!$S$3:$S$271, "*["&amp;$B229&amp;"]*") - $E229</f>
        <v>0</v>
      </c>
      <c r="E229">
        <f>COUNTIFS(abs!$R$3:$R$271, "*["&amp;$B229&amp;"]*", abs!$S$3:$S$271, "*["&amp;$B229&amp;"]*")</f>
        <v>0</v>
      </c>
      <c r="F229" s="3">
        <f t="shared" si="6"/>
        <v>0</v>
      </c>
      <c r="G229" t="str">
        <f t="shared" si="7"/>
        <v>N</v>
      </c>
    </row>
    <row r="230" spans="1:7" hidden="1" x14ac:dyDescent="0.2">
      <c r="A230">
        <v>-234</v>
      </c>
      <c r="B230" t="s">
        <v>64</v>
      </c>
      <c r="C230" s="3">
        <f>COUNTIFS(abs!$R$3:$R$271, "*["&amp;$B230&amp;"]*") - $E230</f>
        <v>0</v>
      </c>
      <c r="D230" s="3">
        <f>COUNTIFS(abs!$S$3:$S$271, "*["&amp;$B230&amp;"]*") - $E230</f>
        <v>0</v>
      </c>
      <c r="E230">
        <f>COUNTIFS(abs!$R$3:$R$271, "*["&amp;$B230&amp;"]*", abs!$S$3:$S$271, "*["&amp;$B230&amp;"]*")</f>
        <v>0</v>
      </c>
      <c r="F230" s="3">
        <f t="shared" si="6"/>
        <v>0</v>
      </c>
      <c r="G230" t="str">
        <f t="shared" si="7"/>
        <v>N</v>
      </c>
    </row>
  </sheetData>
  <autoFilter ref="A1:G230" xr:uid="{37E2A545-FEEE-E94A-93E7-D3277997D806}">
    <filterColumn colId="5">
      <filters>
        <filter val="1"/>
        <filter val="10"/>
        <filter val="11"/>
        <filter val="15"/>
        <filter val="17"/>
        <filter val="2"/>
        <filter val="20"/>
        <filter val="203"/>
        <filter val="214"/>
        <filter val="25"/>
        <filter val="263"/>
        <filter val="3"/>
        <filter val="36"/>
        <filter val="5"/>
        <filter val="55"/>
        <filter val="56"/>
        <filter val="64"/>
        <filter val="69"/>
        <filter val="7"/>
        <filter val="92"/>
        <filter val="94"/>
      </filters>
    </filterColumn>
  </autoFilter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2AA-2736-1644-B300-388975B7AB76}">
  <sheetPr filterMode="1"/>
  <dimension ref="A1:I230"/>
  <sheetViews>
    <sheetView workbookViewId="0">
      <selection activeCell="P197" sqref="P197"/>
    </sheetView>
  </sheetViews>
  <sheetFormatPr baseColWidth="10" defaultRowHeight="16" x14ac:dyDescent="0.2"/>
  <cols>
    <col min="2" max="2" width="39.5" bestFit="1" customWidth="1"/>
  </cols>
  <sheetData>
    <row r="1" spans="1:9" x14ac:dyDescent="0.2">
      <c r="A1" s="16" t="s">
        <v>58</v>
      </c>
      <c r="B1" s="16" t="s">
        <v>57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  <c r="H1">
        <f>COUNTIF(F2:F230,"&gt;0")</f>
        <v>60</v>
      </c>
      <c r="I1">
        <f>COUNTIF(G2:G230,"=Y")</f>
        <v>12</v>
      </c>
    </row>
    <row r="2" spans="1:9" hidden="1" x14ac:dyDescent="0.2">
      <c r="A2">
        <v>-1</v>
      </c>
      <c r="B2" t="s">
        <v>288</v>
      </c>
      <c r="C2" s="3">
        <f>COUNTIFS(abs!$R$3:$R$271, "*["&amp;$B2&amp;"]*") - $E2</f>
        <v>0</v>
      </c>
      <c r="D2" s="3">
        <f>COUNTIFS(abs!$S$3:$S$271, "*["&amp;$B2&amp;"]*") - $E2</f>
        <v>0</v>
      </c>
      <c r="E2">
        <f>COUNTIFS(abs!$R$3:$R$271, "*["&amp;$B2&amp;"]*", abs!$S$3:$S$271, "*["&amp;$B2&amp;"]*")</f>
        <v>0</v>
      </c>
      <c r="F2" s="3">
        <f>C2+D2+E2</f>
        <v>0</v>
      </c>
      <c r="G2" t="str">
        <f>IF(AND(C2=F2, C2&lt;&gt;0), "Y", "N")</f>
        <v>N</v>
      </c>
    </row>
    <row r="3" spans="1:9" hidden="1" x14ac:dyDescent="0.2">
      <c r="A3">
        <v>-2</v>
      </c>
      <c r="B3" t="s">
        <v>287</v>
      </c>
      <c r="C3" s="3">
        <f>COUNTIFS(abs!$R$3:$R$271, "*["&amp;$B3&amp;"]*") - $E3</f>
        <v>0</v>
      </c>
      <c r="D3" s="3">
        <f>COUNTIFS(abs!$S$3:$S$271, "*["&amp;$B3&amp;"]*") - $E3</f>
        <v>0</v>
      </c>
      <c r="E3">
        <f>COUNTIFS(abs!$R$3:$R$271, "*["&amp;$B3&amp;"]*", abs!$S$3:$S$271, "*["&amp;$B3&amp;"]*")</f>
        <v>0</v>
      </c>
      <c r="F3" s="3">
        <f t="shared" ref="F3:F65" si="0">C3+D3+E3</f>
        <v>0</v>
      </c>
      <c r="G3" t="str">
        <f t="shared" ref="G3:G65" si="1">IF(AND(C3=F3, C3&lt;&gt;0), "Y", "N")</f>
        <v>N</v>
      </c>
    </row>
    <row r="4" spans="1:9" hidden="1" x14ac:dyDescent="0.2">
      <c r="A4">
        <v>-3</v>
      </c>
      <c r="B4" t="s">
        <v>490</v>
      </c>
      <c r="C4" s="3">
        <f>COUNTIFS(abs!$R$3:$R$271, "*["&amp;$B4&amp;"]*") - $E4</f>
        <v>0</v>
      </c>
      <c r="D4" s="3">
        <f>COUNTIFS(abs!$S$3:$S$271, "*["&amp;$B4&amp;"]*") - $E4</f>
        <v>0</v>
      </c>
      <c r="E4">
        <f>COUNTIFS(abs!$R$3:$R$271, "*["&amp;$B4&amp;"]*", abs!$S$3:$S$271, "*["&amp;$B4&amp;"]*")</f>
        <v>0</v>
      </c>
      <c r="F4" s="3">
        <f t="shared" si="0"/>
        <v>0</v>
      </c>
      <c r="G4" t="str">
        <f t="shared" si="1"/>
        <v>N</v>
      </c>
    </row>
    <row r="5" spans="1:9" hidden="1" x14ac:dyDescent="0.2">
      <c r="A5">
        <v>-4</v>
      </c>
      <c r="B5" t="s">
        <v>286</v>
      </c>
      <c r="C5" s="3">
        <f>COUNTIFS(abs!$R$3:$R$271, "*["&amp;$B5&amp;"]*") - $E5</f>
        <v>0</v>
      </c>
      <c r="D5" s="3">
        <f>COUNTIFS(abs!$S$3:$S$271, "*["&amp;$B5&amp;"]*") - $E5</f>
        <v>0</v>
      </c>
      <c r="E5">
        <f>COUNTIFS(abs!$R$3:$R$271, "*["&amp;$B5&amp;"]*", abs!$S$3:$S$271, "*["&amp;$B5&amp;"]*")</f>
        <v>0</v>
      </c>
      <c r="F5" s="3">
        <f t="shared" si="0"/>
        <v>0</v>
      </c>
      <c r="G5" t="str">
        <f t="shared" si="1"/>
        <v>N</v>
      </c>
    </row>
    <row r="6" spans="1:9" hidden="1" x14ac:dyDescent="0.2">
      <c r="A6">
        <v>-5</v>
      </c>
      <c r="B6" t="s">
        <v>285</v>
      </c>
      <c r="C6" s="3">
        <f>COUNTIFS(abs!$R$3:$R$271, "*["&amp;$B6&amp;"]*") - $E6</f>
        <v>0</v>
      </c>
      <c r="D6" s="3">
        <f>COUNTIFS(abs!$S$3:$S$271, "*["&amp;$B6&amp;"]*") - $E6</f>
        <v>0</v>
      </c>
      <c r="E6">
        <f>COUNTIFS(abs!$R$3:$R$271, "*["&amp;$B6&amp;"]*", abs!$S$3:$S$271, "*["&amp;$B6&amp;"]*")</f>
        <v>0</v>
      </c>
      <c r="F6" s="3">
        <f t="shared" si="0"/>
        <v>0</v>
      </c>
      <c r="G6" t="str">
        <f t="shared" si="1"/>
        <v>N</v>
      </c>
    </row>
    <row r="7" spans="1:9" hidden="1" x14ac:dyDescent="0.2">
      <c r="A7">
        <v>-6</v>
      </c>
      <c r="B7" t="s">
        <v>284</v>
      </c>
      <c r="C7" s="3">
        <f>COUNTIFS(abs!$R$3:$R$271, "*["&amp;$B7&amp;"]*") - $E7</f>
        <v>0</v>
      </c>
      <c r="D7" s="3">
        <f>COUNTIFS(abs!$S$3:$S$271, "*["&amp;$B7&amp;"]*") - $E7</f>
        <v>0</v>
      </c>
      <c r="E7">
        <f>COUNTIFS(abs!$R$3:$R$271, "*["&amp;$B7&amp;"]*", abs!$S$3:$S$271, "*["&amp;$B7&amp;"]*")</f>
        <v>0</v>
      </c>
      <c r="F7" s="3">
        <f t="shared" si="0"/>
        <v>0</v>
      </c>
      <c r="G7" t="str">
        <f t="shared" si="1"/>
        <v>N</v>
      </c>
    </row>
    <row r="8" spans="1:9" hidden="1" x14ac:dyDescent="0.2">
      <c r="A8">
        <v>-7</v>
      </c>
      <c r="B8" t="s">
        <v>283</v>
      </c>
      <c r="C8" s="3">
        <f>COUNTIFS(abs!$R$3:$R$271, "*["&amp;$B8&amp;"]*") - $E8</f>
        <v>0</v>
      </c>
      <c r="D8" s="3">
        <f>COUNTIFS(abs!$S$3:$S$271, "*["&amp;$B8&amp;"]*") - $E8</f>
        <v>0</v>
      </c>
      <c r="E8">
        <f>COUNTIFS(abs!$R$3:$R$271, "*["&amp;$B8&amp;"]*", abs!$S$3:$S$271, "*["&amp;$B8&amp;"]*")</f>
        <v>0</v>
      </c>
      <c r="F8" s="3">
        <f t="shared" si="0"/>
        <v>0</v>
      </c>
      <c r="G8" t="str">
        <f t="shared" si="1"/>
        <v>N</v>
      </c>
    </row>
    <row r="9" spans="1:9" hidden="1" x14ac:dyDescent="0.2">
      <c r="A9">
        <v>-8</v>
      </c>
      <c r="B9" t="s">
        <v>282</v>
      </c>
      <c r="C9" s="3">
        <f>COUNTIFS(abs!$R$3:$R$271, "*["&amp;$B9&amp;"]*") - $E9</f>
        <v>0</v>
      </c>
      <c r="D9" s="3">
        <f>COUNTIFS(abs!$S$3:$S$271, "*["&amp;$B9&amp;"]*") - $E9</f>
        <v>0</v>
      </c>
      <c r="E9">
        <f>COUNTIFS(abs!$R$3:$R$271, "*["&amp;$B9&amp;"]*", abs!$S$3:$S$271, "*["&amp;$B9&amp;"]*")</f>
        <v>0</v>
      </c>
      <c r="F9" s="3">
        <f t="shared" si="0"/>
        <v>0</v>
      </c>
      <c r="G9" t="str">
        <f t="shared" si="1"/>
        <v>N</v>
      </c>
    </row>
    <row r="10" spans="1:9" hidden="1" x14ac:dyDescent="0.2">
      <c r="A10">
        <v>-9</v>
      </c>
      <c r="B10" t="s">
        <v>281</v>
      </c>
      <c r="C10" s="3">
        <f>COUNTIFS(abs!$R$3:$R$271, "*["&amp;$B10&amp;"]*") - $E10</f>
        <v>0</v>
      </c>
      <c r="D10" s="3">
        <f>COUNTIFS(abs!$S$3:$S$271, "*["&amp;$B10&amp;"]*") - $E10</f>
        <v>0</v>
      </c>
      <c r="E10">
        <f>COUNTIFS(abs!$R$3:$R$271, "*["&amp;$B10&amp;"]*", abs!$S$3:$S$271, "*["&amp;$B10&amp;"]*")</f>
        <v>0</v>
      </c>
      <c r="F10" s="3">
        <f t="shared" si="0"/>
        <v>0</v>
      </c>
      <c r="G10" t="str">
        <f t="shared" si="1"/>
        <v>N</v>
      </c>
    </row>
    <row r="11" spans="1:9" hidden="1" x14ac:dyDescent="0.2">
      <c r="A11">
        <v>-10</v>
      </c>
      <c r="B11" t="s">
        <v>280</v>
      </c>
      <c r="C11" s="3">
        <f>COUNTIFS(abs!$R$3:$R$271, "*["&amp;$B11&amp;"]*") - $E11</f>
        <v>0</v>
      </c>
      <c r="D11" s="3">
        <f>COUNTIFS(abs!$S$3:$S$271, "*["&amp;$B11&amp;"]*") - $E11</f>
        <v>0</v>
      </c>
      <c r="E11">
        <f>COUNTIFS(abs!$R$3:$R$271, "*["&amp;$B11&amp;"]*", abs!$S$3:$S$271, "*["&amp;$B11&amp;"]*")</f>
        <v>0</v>
      </c>
      <c r="F11" s="3">
        <f t="shared" si="0"/>
        <v>0</v>
      </c>
      <c r="G11" t="str">
        <f t="shared" si="1"/>
        <v>N</v>
      </c>
    </row>
    <row r="12" spans="1:9" hidden="1" x14ac:dyDescent="0.2">
      <c r="A12">
        <v>-11</v>
      </c>
      <c r="B12" t="s">
        <v>279</v>
      </c>
      <c r="C12" s="3">
        <f>COUNTIFS(abs!$R$3:$R$271, "*["&amp;$B12&amp;"]*") - $E12</f>
        <v>0</v>
      </c>
      <c r="D12" s="3">
        <f>COUNTIFS(abs!$S$3:$S$271, "*["&amp;$B12&amp;"]*") - $E12</f>
        <v>0</v>
      </c>
      <c r="E12">
        <f>COUNTIFS(abs!$R$3:$R$271, "*["&amp;$B12&amp;"]*", abs!$S$3:$S$271, "*["&amp;$B12&amp;"]*")</f>
        <v>0</v>
      </c>
      <c r="F12" s="3">
        <f t="shared" si="0"/>
        <v>0</v>
      </c>
      <c r="G12" t="str">
        <f t="shared" si="1"/>
        <v>N</v>
      </c>
    </row>
    <row r="13" spans="1:9" hidden="1" x14ac:dyDescent="0.2">
      <c r="A13">
        <v>-12</v>
      </c>
      <c r="B13" t="s">
        <v>278</v>
      </c>
      <c r="C13" s="3">
        <f>COUNTIFS(abs!$R$3:$R$271, "*["&amp;$B13&amp;"]*") - $E13</f>
        <v>0</v>
      </c>
      <c r="D13" s="3">
        <f>COUNTIFS(abs!$S$3:$S$271, "*["&amp;$B13&amp;"]*") - $E13</f>
        <v>0</v>
      </c>
      <c r="E13">
        <f>COUNTIFS(abs!$R$3:$R$271, "*["&amp;$B13&amp;"]*", abs!$S$3:$S$271, "*["&amp;$B13&amp;"]*")</f>
        <v>0</v>
      </c>
      <c r="F13" s="3">
        <f t="shared" si="0"/>
        <v>0</v>
      </c>
      <c r="G13" t="str">
        <f t="shared" si="1"/>
        <v>N</v>
      </c>
    </row>
    <row r="14" spans="1:9" hidden="1" x14ac:dyDescent="0.2">
      <c r="A14">
        <v>-13</v>
      </c>
      <c r="B14" t="s">
        <v>277</v>
      </c>
      <c r="C14" s="3">
        <f>COUNTIFS(abs!$R$3:$R$271, "*["&amp;$B14&amp;"]*") - $E14</f>
        <v>0</v>
      </c>
      <c r="D14" s="3">
        <f>COUNTIFS(abs!$S$3:$S$271, "*["&amp;$B14&amp;"]*") - $E14</f>
        <v>0</v>
      </c>
      <c r="E14">
        <f>COUNTIFS(abs!$R$3:$R$271, "*["&amp;$B14&amp;"]*", abs!$S$3:$S$271, "*["&amp;$B14&amp;"]*")</f>
        <v>0</v>
      </c>
      <c r="F14" s="3">
        <f t="shared" si="0"/>
        <v>0</v>
      </c>
      <c r="G14" t="str">
        <f t="shared" si="1"/>
        <v>N</v>
      </c>
    </row>
    <row r="15" spans="1:9" hidden="1" x14ac:dyDescent="0.2">
      <c r="A15">
        <v>-14</v>
      </c>
      <c r="B15" t="s">
        <v>276</v>
      </c>
      <c r="C15" s="3">
        <f>COUNTIFS(abs!$R$3:$R$271, "*["&amp;$B15&amp;"]*") - $E15</f>
        <v>0</v>
      </c>
      <c r="D15" s="3">
        <f>COUNTIFS(abs!$S$3:$S$271, "*["&amp;$B15&amp;"]*") - $E15</f>
        <v>0</v>
      </c>
      <c r="E15">
        <f>COUNTIFS(abs!$R$3:$R$271, "*["&amp;$B15&amp;"]*", abs!$S$3:$S$271, "*["&amp;$B15&amp;"]*")</f>
        <v>0</v>
      </c>
      <c r="F15" s="3">
        <f t="shared" si="0"/>
        <v>0</v>
      </c>
      <c r="G15" t="str">
        <f t="shared" si="1"/>
        <v>N</v>
      </c>
    </row>
    <row r="16" spans="1:9" hidden="1" x14ac:dyDescent="0.2">
      <c r="A16">
        <v>-15</v>
      </c>
      <c r="B16" t="s">
        <v>275</v>
      </c>
      <c r="C16" s="3">
        <f>COUNTIFS(abs!$R$3:$R$271, "*["&amp;$B16&amp;"]*") - $E16</f>
        <v>0</v>
      </c>
      <c r="D16" s="3">
        <f>COUNTIFS(abs!$S$3:$S$271, "*["&amp;$B16&amp;"]*") - $E16</f>
        <v>0</v>
      </c>
      <c r="E16">
        <f>COUNTIFS(abs!$R$3:$R$271, "*["&amp;$B16&amp;"]*", abs!$S$3:$S$271, "*["&amp;$B16&amp;"]*")</f>
        <v>0</v>
      </c>
      <c r="F16" s="3">
        <f t="shared" si="0"/>
        <v>0</v>
      </c>
      <c r="G16" t="str">
        <f t="shared" si="1"/>
        <v>N</v>
      </c>
    </row>
    <row r="17" spans="1:7" hidden="1" x14ac:dyDescent="0.2">
      <c r="A17">
        <v>-16</v>
      </c>
      <c r="B17" t="s">
        <v>274</v>
      </c>
      <c r="C17" s="3">
        <f>COUNTIFS(abs!$R$3:$R$271, "*["&amp;$B17&amp;"]*") - $E17</f>
        <v>0</v>
      </c>
      <c r="D17" s="3">
        <f>COUNTIFS(abs!$S$3:$S$271, "*["&amp;$B17&amp;"]*") - $E17</f>
        <v>0</v>
      </c>
      <c r="E17">
        <f>COUNTIFS(abs!$R$3:$R$271, "*["&amp;$B17&amp;"]*", abs!$S$3:$S$271, "*["&amp;$B17&amp;"]*")</f>
        <v>0</v>
      </c>
      <c r="F17" s="3">
        <f t="shared" si="0"/>
        <v>0</v>
      </c>
      <c r="G17" t="str">
        <f t="shared" si="1"/>
        <v>N</v>
      </c>
    </row>
    <row r="18" spans="1:7" hidden="1" x14ac:dyDescent="0.2">
      <c r="A18">
        <v>-17</v>
      </c>
      <c r="B18" t="s">
        <v>273</v>
      </c>
      <c r="C18" s="3">
        <f>COUNTIFS(abs!$R$3:$R$271, "*["&amp;$B18&amp;"]*") - $E18</f>
        <v>0</v>
      </c>
      <c r="D18" s="3">
        <f>COUNTIFS(abs!$S$3:$S$271, "*["&amp;$B18&amp;"]*") - $E18</f>
        <v>0</v>
      </c>
      <c r="E18">
        <f>COUNTIFS(abs!$R$3:$R$271, "*["&amp;$B18&amp;"]*", abs!$S$3:$S$271, "*["&amp;$B18&amp;"]*")</f>
        <v>0</v>
      </c>
      <c r="F18" s="3">
        <f t="shared" si="0"/>
        <v>0</v>
      </c>
      <c r="G18" t="str">
        <f t="shared" si="1"/>
        <v>N</v>
      </c>
    </row>
    <row r="19" spans="1:7" hidden="1" x14ac:dyDescent="0.2">
      <c r="A19">
        <v>-18</v>
      </c>
      <c r="B19" t="s">
        <v>272</v>
      </c>
      <c r="C19" s="3">
        <f>COUNTIFS(abs!$R$3:$R$271, "*["&amp;$B19&amp;"]*") - $E19</f>
        <v>0</v>
      </c>
      <c r="D19" s="3">
        <f>COUNTIFS(abs!$S$3:$S$271, "*["&amp;$B19&amp;"]*") - $E19</f>
        <v>0</v>
      </c>
      <c r="E19">
        <f>COUNTIFS(abs!$R$3:$R$271, "*["&amp;$B19&amp;"]*", abs!$S$3:$S$271, "*["&amp;$B19&amp;"]*")</f>
        <v>0</v>
      </c>
      <c r="F19" s="3">
        <f t="shared" si="0"/>
        <v>0</v>
      </c>
      <c r="G19" t="str">
        <f t="shared" si="1"/>
        <v>N</v>
      </c>
    </row>
    <row r="20" spans="1:7" hidden="1" x14ac:dyDescent="0.2">
      <c r="A20">
        <v>-19</v>
      </c>
      <c r="B20" t="s">
        <v>271</v>
      </c>
      <c r="C20" s="3">
        <f>COUNTIFS(abs!$R$3:$R$271, "*["&amp;$B20&amp;"]*") - $E20</f>
        <v>0</v>
      </c>
      <c r="D20" s="3">
        <f>COUNTIFS(abs!$S$3:$S$271, "*["&amp;$B20&amp;"]*") - $E20</f>
        <v>0</v>
      </c>
      <c r="E20">
        <f>COUNTIFS(abs!$R$3:$R$271, "*["&amp;$B20&amp;"]*", abs!$S$3:$S$271, "*["&amp;$B20&amp;"]*")</f>
        <v>0</v>
      </c>
      <c r="F20" s="3">
        <f t="shared" si="0"/>
        <v>0</v>
      </c>
      <c r="G20" t="str">
        <f t="shared" si="1"/>
        <v>N</v>
      </c>
    </row>
    <row r="21" spans="1:7" hidden="1" x14ac:dyDescent="0.2">
      <c r="A21">
        <v>-20</v>
      </c>
      <c r="B21" t="s">
        <v>270</v>
      </c>
      <c r="C21" s="3">
        <f>COUNTIFS(abs!$R$3:$R$271, "*["&amp;$B21&amp;"]*") - $E21</f>
        <v>0</v>
      </c>
      <c r="D21" s="3">
        <f>COUNTIFS(abs!$S$3:$S$271, "*["&amp;$B21&amp;"]*") - $E21</f>
        <v>0</v>
      </c>
      <c r="E21">
        <f>COUNTIFS(abs!$R$3:$R$271, "*["&amp;$B21&amp;"]*", abs!$S$3:$S$271, "*["&amp;$B21&amp;"]*")</f>
        <v>0</v>
      </c>
      <c r="F21" s="3">
        <f t="shared" si="0"/>
        <v>0</v>
      </c>
      <c r="G21" t="str">
        <f t="shared" si="1"/>
        <v>N</v>
      </c>
    </row>
    <row r="22" spans="1:7" hidden="1" x14ac:dyDescent="0.2">
      <c r="A22">
        <v>-21</v>
      </c>
      <c r="B22" t="s">
        <v>269</v>
      </c>
      <c r="C22" s="3">
        <f>COUNTIFS(abs!$R$3:$R$271, "*["&amp;$B22&amp;"]*") - $E22</f>
        <v>0</v>
      </c>
      <c r="D22" s="3">
        <f>COUNTIFS(abs!$S$3:$S$271, "*["&amp;$B22&amp;"]*") - $E22</f>
        <v>0</v>
      </c>
      <c r="E22">
        <f>COUNTIFS(abs!$R$3:$R$271, "*["&amp;$B22&amp;"]*", abs!$S$3:$S$271, "*["&amp;$B22&amp;"]*")</f>
        <v>0</v>
      </c>
      <c r="F22" s="3">
        <f t="shared" si="0"/>
        <v>0</v>
      </c>
      <c r="G22" t="str">
        <f t="shared" si="1"/>
        <v>N</v>
      </c>
    </row>
    <row r="23" spans="1:7" hidden="1" x14ac:dyDescent="0.2">
      <c r="A23">
        <v>-22</v>
      </c>
      <c r="B23" t="s">
        <v>268</v>
      </c>
      <c r="C23" s="3">
        <f>COUNTIFS(abs!$R$3:$R$271, "*["&amp;$B23&amp;"]*") - $E23</f>
        <v>0</v>
      </c>
      <c r="D23" s="3">
        <f>COUNTIFS(abs!$S$3:$S$271, "*["&amp;$B23&amp;"]*") - $E23</f>
        <v>0</v>
      </c>
      <c r="E23">
        <f>COUNTIFS(abs!$R$3:$R$271, "*["&amp;$B23&amp;"]*", abs!$S$3:$S$271, "*["&amp;$B23&amp;"]*")</f>
        <v>0</v>
      </c>
      <c r="F23" s="3">
        <f t="shared" si="0"/>
        <v>0</v>
      </c>
      <c r="G23" t="str">
        <f t="shared" si="1"/>
        <v>N</v>
      </c>
    </row>
    <row r="24" spans="1:7" hidden="1" x14ac:dyDescent="0.2">
      <c r="A24">
        <v>-23</v>
      </c>
      <c r="B24" t="s">
        <v>267</v>
      </c>
      <c r="C24" s="3">
        <f>COUNTIFS(abs!$R$3:$R$271, "*["&amp;$B24&amp;"]*") - $E24</f>
        <v>0</v>
      </c>
      <c r="D24" s="3">
        <f>COUNTIFS(abs!$S$3:$S$271, "*["&amp;$B24&amp;"]*") - $E24</f>
        <v>0</v>
      </c>
      <c r="E24">
        <f>COUNTIFS(abs!$R$3:$R$271, "*["&amp;$B24&amp;"]*", abs!$S$3:$S$271, "*["&amp;$B24&amp;"]*")</f>
        <v>0</v>
      </c>
      <c r="F24" s="3">
        <f t="shared" si="0"/>
        <v>0</v>
      </c>
      <c r="G24" t="str">
        <f t="shared" si="1"/>
        <v>N</v>
      </c>
    </row>
    <row r="25" spans="1:7" hidden="1" x14ac:dyDescent="0.2">
      <c r="A25">
        <v>-24</v>
      </c>
      <c r="B25" t="s">
        <v>266</v>
      </c>
      <c r="C25" s="3">
        <f>COUNTIFS(abs!$R$3:$R$271, "*["&amp;$B25&amp;"]*") - $E25</f>
        <v>0</v>
      </c>
      <c r="D25" s="3">
        <f>COUNTIFS(abs!$S$3:$S$271, "*["&amp;$B25&amp;"]*") - $E25</f>
        <v>0</v>
      </c>
      <c r="E25">
        <f>COUNTIFS(abs!$R$3:$R$271, "*["&amp;$B25&amp;"]*", abs!$S$3:$S$271, "*["&amp;$B25&amp;"]*")</f>
        <v>0</v>
      </c>
      <c r="F25" s="3">
        <f t="shared" si="0"/>
        <v>0</v>
      </c>
      <c r="G25" t="str">
        <f t="shared" si="1"/>
        <v>N</v>
      </c>
    </row>
    <row r="26" spans="1:7" hidden="1" x14ac:dyDescent="0.2">
      <c r="A26">
        <v>-25</v>
      </c>
      <c r="B26" t="s">
        <v>265</v>
      </c>
      <c r="C26" s="3">
        <f>COUNTIFS(abs!$R$3:$R$271, "*["&amp;$B26&amp;"]*") - $E26</f>
        <v>0</v>
      </c>
      <c r="D26" s="3">
        <f>COUNTIFS(abs!$S$3:$S$271, "*["&amp;$B26&amp;"]*") - $E26</f>
        <v>0</v>
      </c>
      <c r="E26">
        <f>COUNTIFS(abs!$R$3:$R$271, "*["&amp;$B26&amp;"]*", abs!$S$3:$S$271, "*["&amp;$B26&amp;"]*")</f>
        <v>0</v>
      </c>
      <c r="F26" s="3">
        <f t="shared" si="0"/>
        <v>0</v>
      </c>
      <c r="G26" t="str">
        <f t="shared" si="1"/>
        <v>N</v>
      </c>
    </row>
    <row r="27" spans="1:7" hidden="1" x14ac:dyDescent="0.2">
      <c r="A27">
        <v>-26</v>
      </c>
      <c r="B27" t="s">
        <v>264</v>
      </c>
      <c r="C27" s="3">
        <f>COUNTIFS(abs!$R$3:$R$271, "*["&amp;$B27&amp;"]*") - $E27</f>
        <v>0</v>
      </c>
      <c r="D27" s="3">
        <f>COUNTIFS(abs!$S$3:$S$271, "*["&amp;$B27&amp;"]*") - $E27</f>
        <v>0</v>
      </c>
      <c r="E27">
        <f>COUNTIFS(abs!$R$3:$R$271, "*["&amp;$B27&amp;"]*", abs!$S$3:$S$271, "*["&amp;$B27&amp;"]*")</f>
        <v>0</v>
      </c>
      <c r="F27" s="3">
        <f t="shared" si="0"/>
        <v>0</v>
      </c>
      <c r="G27" t="str">
        <f t="shared" si="1"/>
        <v>N</v>
      </c>
    </row>
    <row r="28" spans="1:7" hidden="1" x14ac:dyDescent="0.2">
      <c r="A28">
        <v>-27</v>
      </c>
      <c r="B28" t="s">
        <v>263</v>
      </c>
      <c r="C28" s="3">
        <f>COUNTIFS(abs!$R$3:$R$271, "*["&amp;$B28&amp;"]*") - $E28</f>
        <v>0</v>
      </c>
      <c r="D28" s="3">
        <f>COUNTIFS(abs!$S$3:$S$271, "*["&amp;$B28&amp;"]*") - $E28</f>
        <v>0</v>
      </c>
      <c r="E28">
        <f>COUNTIFS(abs!$R$3:$R$271, "*["&amp;$B28&amp;"]*", abs!$S$3:$S$271, "*["&amp;$B28&amp;"]*")</f>
        <v>0</v>
      </c>
      <c r="F28" s="3">
        <f t="shared" si="0"/>
        <v>0</v>
      </c>
      <c r="G28" t="str">
        <f t="shared" si="1"/>
        <v>N</v>
      </c>
    </row>
    <row r="29" spans="1:7" hidden="1" x14ac:dyDescent="0.2">
      <c r="A29">
        <v>-28</v>
      </c>
      <c r="B29" t="s">
        <v>262</v>
      </c>
      <c r="C29" s="3">
        <f>COUNTIFS(abs!$R$3:$R$271, "*["&amp;$B29&amp;"]*") - $E29</f>
        <v>0</v>
      </c>
      <c r="D29" s="3">
        <f>COUNTIFS(abs!$S$3:$S$271, "*["&amp;$B29&amp;"]*") - $E29</f>
        <v>0</v>
      </c>
      <c r="E29">
        <f>COUNTIFS(abs!$R$3:$R$271, "*["&amp;$B29&amp;"]*", abs!$S$3:$S$271, "*["&amp;$B29&amp;"]*")</f>
        <v>0</v>
      </c>
      <c r="F29" s="3">
        <f t="shared" si="0"/>
        <v>0</v>
      </c>
      <c r="G29" t="str">
        <f t="shared" si="1"/>
        <v>N</v>
      </c>
    </row>
    <row r="30" spans="1:7" hidden="1" x14ac:dyDescent="0.2">
      <c r="A30">
        <v>-29</v>
      </c>
      <c r="B30" t="s">
        <v>261</v>
      </c>
      <c r="C30" s="3">
        <f>COUNTIFS(abs!$R$3:$R$271, "*["&amp;$B30&amp;"]*") - $E30</f>
        <v>0</v>
      </c>
      <c r="D30" s="3">
        <f>COUNTIFS(abs!$S$3:$S$271, "*["&amp;$B30&amp;"]*") - $E30</f>
        <v>0</v>
      </c>
      <c r="E30">
        <f>COUNTIFS(abs!$R$3:$R$271, "*["&amp;$B30&amp;"]*", abs!$S$3:$S$271, "*["&amp;$B30&amp;"]*")</f>
        <v>0</v>
      </c>
      <c r="F30" s="3">
        <f t="shared" si="0"/>
        <v>0</v>
      </c>
      <c r="G30" t="str">
        <f t="shared" si="1"/>
        <v>N</v>
      </c>
    </row>
    <row r="31" spans="1:7" hidden="1" x14ac:dyDescent="0.2">
      <c r="A31">
        <v>-30</v>
      </c>
      <c r="B31" t="s">
        <v>260</v>
      </c>
      <c r="C31" s="3">
        <f>COUNTIFS(abs!$R$3:$R$271, "*["&amp;$B31&amp;"]*") - $E31</f>
        <v>0</v>
      </c>
      <c r="D31" s="3">
        <f>COUNTIFS(abs!$S$3:$S$271, "*["&amp;$B31&amp;"]*") - $E31</f>
        <v>0</v>
      </c>
      <c r="E31">
        <f>COUNTIFS(abs!$R$3:$R$271, "*["&amp;$B31&amp;"]*", abs!$S$3:$S$271, "*["&amp;$B31&amp;"]*")</f>
        <v>0</v>
      </c>
      <c r="F31" s="3">
        <f t="shared" si="0"/>
        <v>0</v>
      </c>
      <c r="G31" t="str">
        <f t="shared" si="1"/>
        <v>N</v>
      </c>
    </row>
    <row r="32" spans="1:7" hidden="1" x14ac:dyDescent="0.2">
      <c r="A32">
        <v>-31</v>
      </c>
      <c r="B32" t="s">
        <v>259</v>
      </c>
      <c r="C32" s="3">
        <f>COUNTIFS(abs!$R$3:$R$271, "*["&amp;$B32&amp;"]*") - $E32</f>
        <v>0</v>
      </c>
      <c r="D32" s="3">
        <f>COUNTIFS(abs!$S$3:$S$271, "*["&amp;$B32&amp;"]*") - $E32</f>
        <v>0</v>
      </c>
      <c r="E32">
        <f>COUNTIFS(abs!$R$3:$R$271, "*["&amp;$B32&amp;"]*", abs!$S$3:$S$271, "*["&amp;$B32&amp;"]*")</f>
        <v>0</v>
      </c>
      <c r="F32" s="3">
        <f t="shared" si="0"/>
        <v>0</v>
      </c>
      <c r="G32" t="str">
        <f t="shared" si="1"/>
        <v>N</v>
      </c>
    </row>
    <row r="33" spans="1:7" hidden="1" x14ac:dyDescent="0.2">
      <c r="A33">
        <v>-32</v>
      </c>
      <c r="B33" t="s">
        <v>258</v>
      </c>
      <c r="C33" s="3">
        <f>COUNTIFS(abs!$R$3:$R$271, "*["&amp;$B33&amp;"]*") - $E33</f>
        <v>0</v>
      </c>
      <c r="D33" s="3">
        <f>COUNTIFS(abs!$S$3:$S$271, "*["&amp;$B33&amp;"]*") - $E33</f>
        <v>0</v>
      </c>
      <c r="E33">
        <f>COUNTIFS(abs!$R$3:$R$271, "*["&amp;$B33&amp;"]*", abs!$S$3:$S$271, "*["&amp;$B33&amp;"]*")</f>
        <v>0</v>
      </c>
      <c r="F33" s="3">
        <f t="shared" si="0"/>
        <v>0</v>
      </c>
      <c r="G33" t="str">
        <f t="shared" si="1"/>
        <v>N</v>
      </c>
    </row>
    <row r="34" spans="1:7" hidden="1" x14ac:dyDescent="0.2">
      <c r="A34">
        <v>-33</v>
      </c>
      <c r="B34" t="s">
        <v>257</v>
      </c>
      <c r="C34" s="3">
        <f>COUNTIFS(abs!$R$3:$R$271, "*["&amp;$B34&amp;"]*") - $E34</f>
        <v>0</v>
      </c>
      <c r="D34" s="3">
        <f>COUNTIFS(abs!$S$3:$S$271, "*["&amp;$B34&amp;"]*") - $E34</f>
        <v>0</v>
      </c>
      <c r="E34">
        <f>COUNTIFS(abs!$R$3:$R$271, "*["&amp;$B34&amp;"]*", abs!$S$3:$S$271, "*["&amp;$B34&amp;"]*")</f>
        <v>0</v>
      </c>
      <c r="F34" s="3">
        <f t="shared" si="0"/>
        <v>0</v>
      </c>
      <c r="G34" t="str">
        <f t="shared" si="1"/>
        <v>N</v>
      </c>
    </row>
    <row r="35" spans="1:7" hidden="1" x14ac:dyDescent="0.2">
      <c r="A35">
        <v>-34</v>
      </c>
      <c r="B35" t="s">
        <v>256</v>
      </c>
      <c r="C35" s="3">
        <f>COUNTIFS(abs!$R$3:$R$271, "*["&amp;$B35&amp;"]*") - $E35</f>
        <v>0</v>
      </c>
      <c r="D35" s="3">
        <f>COUNTIFS(abs!$S$3:$S$271, "*["&amp;$B35&amp;"]*") - $E35</f>
        <v>0</v>
      </c>
      <c r="E35">
        <f>COUNTIFS(abs!$R$3:$R$271, "*["&amp;$B35&amp;"]*", abs!$S$3:$S$271, "*["&amp;$B35&amp;"]*")</f>
        <v>0</v>
      </c>
      <c r="F35" s="3">
        <f t="shared" si="0"/>
        <v>0</v>
      </c>
      <c r="G35" t="str">
        <f t="shared" si="1"/>
        <v>N</v>
      </c>
    </row>
    <row r="36" spans="1:7" hidden="1" x14ac:dyDescent="0.2">
      <c r="A36">
        <v>-35</v>
      </c>
      <c r="B36" t="s">
        <v>255</v>
      </c>
      <c r="C36" s="3">
        <f>COUNTIFS(abs!$R$3:$R$271, "*["&amp;$B36&amp;"]*") - $E36</f>
        <v>0</v>
      </c>
      <c r="D36" s="3">
        <f>COUNTIFS(abs!$S$3:$S$271, "*["&amp;$B36&amp;"]*") - $E36</f>
        <v>0</v>
      </c>
      <c r="E36">
        <f>COUNTIFS(abs!$R$3:$R$271, "*["&amp;$B36&amp;"]*", abs!$S$3:$S$271, "*["&amp;$B36&amp;"]*")</f>
        <v>0</v>
      </c>
      <c r="F36" s="3">
        <f t="shared" si="0"/>
        <v>0</v>
      </c>
      <c r="G36" t="str">
        <f t="shared" si="1"/>
        <v>N</v>
      </c>
    </row>
    <row r="37" spans="1:7" hidden="1" x14ac:dyDescent="0.2">
      <c r="A37">
        <v>-36</v>
      </c>
      <c r="B37" t="s">
        <v>254</v>
      </c>
      <c r="C37" s="3">
        <f>COUNTIFS(abs!$R$3:$R$271, "*["&amp;$B37&amp;"]*") - $E37</f>
        <v>0</v>
      </c>
      <c r="D37" s="3">
        <f>COUNTIFS(abs!$S$3:$S$271, "*["&amp;$B37&amp;"]*") - $E37</f>
        <v>0</v>
      </c>
      <c r="E37">
        <f>COUNTIFS(abs!$R$3:$R$271, "*["&amp;$B37&amp;"]*", abs!$S$3:$S$271, "*["&amp;$B37&amp;"]*")</f>
        <v>0</v>
      </c>
      <c r="F37" s="3">
        <f t="shared" si="0"/>
        <v>0</v>
      </c>
      <c r="G37" t="str">
        <f t="shared" si="1"/>
        <v>N</v>
      </c>
    </row>
    <row r="38" spans="1:7" hidden="1" x14ac:dyDescent="0.2">
      <c r="A38">
        <v>-37</v>
      </c>
      <c r="B38" t="s">
        <v>253</v>
      </c>
      <c r="C38" s="3">
        <f>COUNTIFS(abs!$R$3:$R$271, "*["&amp;$B38&amp;"]*") - $E38</f>
        <v>0</v>
      </c>
      <c r="D38" s="3">
        <f>COUNTIFS(abs!$S$3:$S$271, "*["&amp;$B38&amp;"]*") - $E38</f>
        <v>0</v>
      </c>
      <c r="E38">
        <f>COUNTIFS(abs!$R$3:$R$271, "*["&amp;$B38&amp;"]*", abs!$S$3:$S$271, "*["&amp;$B38&amp;"]*")</f>
        <v>0</v>
      </c>
      <c r="F38" s="3">
        <f t="shared" si="0"/>
        <v>0</v>
      </c>
      <c r="G38" t="str">
        <f t="shared" si="1"/>
        <v>N</v>
      </c>
    </row>
    <row r="39" spans="1:7" hidden="1" x14ac:dyDescent="0.2">
      <c r="A39">
        <v>-38</v>
      </c>
      <c r="B39" t="s">
        <v>252</v>
      </c>
      <c r="C39" s="3">
        <f>COUNTIFS(abs!$R$3:$R$271, "*["&amp;$B39&amp;"]*") - $E39</f>
        <v>0</v>
      </c>
      <c r="D39" s="3">
        <f>COUNTIFS(abs!$S$3:$S$271, "*["&amp;$B39&amp;"]*") - $E39</f>
        <v>0</v>
      </c>
      <c r="E39">
        <f>COUNTIFS(abs!$R$3:$R$271, "*["&amp;$B39&amp;"]*", abs!$S$3:$S$271, "*["&amp;$B39&amp;"]*")</f>
        <v>0</v>
      </c>
      <c r="F39" s="3">
        <f t="shared" si="0"/>
        <v>0</v>
      </c>
      <c r="G39" t="str">
        <f t="shared" si="1"/>
        <v>N</v>
      </c>
    </row>
    <row r="40" spans="1:7" hidden="1" x14ac:dyDescent="0.2">
      <c r="A40">
        <v>-39</v>
      </c>
      <c r="B40" t="s">
        <v>251</v>
      </c>
      <c r="C40" s="3">
        <f>COUNTIFS(abs!$R$3:$R$271, "*["&amp;$B40&amp;"]*") - $E40</f>
        <v>0</v>
      </c>
      <c r="D40" s="3">
        <f>COUNTIFS(abs!$S$3:$S$271, "*["&amp;$B40&amp;"]*") - $E40</f>
        <v>0</v>
      </c>
      <c r="E40">
        <f>COUNTIFS(abs!$R$3:$R$271, "*["&amp;$B40&amp;"]*", abs!$S$3:$S$271, "*["&amp;$B40&amp;"]*")</f>
        <v>0</v>
      </c>
      <c r="F40" s="3">
        <f t="shared" si="0"/>
        <v>0</v>
      </c>
      <c r="G40" t="str">
        <f t="shared" si="1"/>
        <v>N</v>
      </c>
    </row>
    <row r="41" spans="1:7" hidden="1" x14ac:dyDescent="0.2">
      <c r="A41">
        <v>-41</v>
      </c>
      <c r="B41" t="s">
        <v>250</v>
      </c>
      <c r="C41" s="3">
        <f>COUNTIFS(abs!$R$3:$R$271, "*["&amp;$B41&amp;"]*") - $E41</f>
        <v>0</v>
      </c>
      <c r="D41" s="3">
        <f>COUNTIFS(abs!$S$3:$S$271, "*["&amp;$B41&amp;"]*") - $E41</f>
        <v>0</v>
      </c>
      <c r="E41">
        <f>COUNTIFS(abs!$R$3:$R$271, "*["&amp;$B41&amp;"]*", abs!$S$3:$S$271, "*["&amp;$B41&amp;"]*")</f>
        <v>0</v>
      </c>
      <c r="F41" s="3">
        <f t="shared" si="0"/>
        <v>0</v>
      </c>
      <c r="G41" t="str">
        <f t="shared" si="1"/>
        <v>N</v>
      </c>
    </row>
    <row r="42" spans="1:7" x14ac:dyDescent="0.2">
      <c r="A42">
        <v>-42</v>
      </c>
      <c r="B42" t="s">
        <v>249</v>
      </c>
      <c r="C42" s="3">
        <f>COUNTIFS(abs!$R$3:$R$271, "*["&amp;$B42&amp;"]*") - $E42</f>
        <v>0</v>
      </c>
      <c r="D42" s="3">
        <f>COUNTIFS(abs!$S$3:$S$271, "*["&amp;$B42&amp;"]*") - $E42</f>
        <v>6</v>
      </c>
      <c r="E42">
        <f>COUNTIFS(abs!$R$3:$R$271, "*["&amp;$B42&amp;"]*", abs!$S$3:$S$271, "*["&amp;$B42&amp;"]*")</f>
        <v>0</v>
      </c>
      <c r="F42" s="3">
        <f t="shared" si="0"/>
        <v>6</v>
      </c>
      <c r="G42" t="str">
        <f t="shared" si="1"/>
        <v>N</v>
      </c>
    </row>
    <row r="43" spans="1:7" x14ac:dyDescent="0.2">
      <c r="A43">
        <v>-43</v>
      </c>
      <c r="B43" t="s">
        <v>248</v>
      </c>
      <c r="C43" s="3">
        <f>COUNTIFS(abs!$R$3:$R$271, "*["&amp;$B43&amp;"]*") - $E43</f>
        <v>2</v>
      </c>
      <c r="D43" s="3">
        <f>COUNTIFS(abs!$S$3:$S$271, "*["&amp;$B43&amp;"]*") - $E43</f>
        <v>0</v>
      </c>
      <c r="E43">
        <f>COUNTIFS(abs!$R$3:$R$271, "*["&amp;$B43&amp;"]*", abs!$S$3:$S$271, "*["&amp;$B43&amp;"]*")</f>
        <v>0</v>
      </c>
      <c r="F43" s="3">
        <f t="shared" si="0"/>
        <v>2</v>
      </c>
      <c r="G43" t="str">
        <f t="shared" si="1"/>
        <v>Y</v>
      </c>
    </row>
    <row r="44" spans="1:7" hidden="1" x14ac:dyDescent="0.2">
      <c r="A44">
        <v>-44</v>
      </c>
      <c r="B44" t="s">
        <v>247</v>
      </c>
      <c r="C44" s="3">
        <f>COUNTIFS(abs!$R$3:$R$271, "*["&amp;$B44&amp;"]*") - $E44</f>
        <v>0</v>
      </c>
      <c r="D44" s="3">
        <f>COUNTIFS(abs!$S$3:$S$271, "*["&amp;$B44&amp;"]*") - $E44</f>
        <v>0</v>
      </c>
      <c r="E44">
        <f>COUNTIFS(abs!$R$3:$R$271, "*["&amp;$B44&amp;"]*", abs!$S$3:$S$271, "*["&amp;$B44&amp;"]*")</f>
        <v>0</v>
      </c>
      <c r="F44" s="3">
        <f t="shared" si="0"/>
        <v>0</v>
      </c>
      <c r="G44" t="str">
        <f t="shared" si="1"/>
        <v>N</v>
      </c>
    </row>
    <row r="45" spans="1:7" hidden="1" x14ac:dyDescent="0.2">
      <c r="A45">
        <v>-45</v>
      </c>
      <c r="B45" t="s">
        <v>246</v>
      </c>
      <c r="C45" s="3">
        <f>COUNTIFS(abs!$R$3:$R$271, "*["&amp;$B45&amp;"]*") - $E45</f>
        <v>0</v>
      </c>
      <c r="D45" s="3">
        <f>COUNTIFS(abs!$S$3:$S$271, "*["&amp;$B45&amp;"]*") - $E45</f>
        <v>0</v>
      </c>
      <c r="E45">
        <f>COUNTIFS(abs!$R$3:$R$271, "*["&amp;$B45&amp;"]*", abs!$S$3:$S$271, "*["&amp;$B45&amp;"]*")</f>
        <v>0</v>
      </c>
      <c r="F45" s="3">
        <f t="shared" si="0"/>
        <v>0</v>
      </c>
      <c r="G45" t="str">
        <f t="shared" si="1"/>
        <v>N</v>
      </c>
    </row>
    <row r="46" spans="1:7" hidden="1" x14ac:dyDescent="0.2">
      <c r="A46">
        <v>-46</v>
      </c>
      <c r="B46" t="s">
        <v>245</v>
      </c>
      <c r="C46" s="3">
        <f>COUNTIFS(abs!$R$3:$R$271, "*["&amp;$B46&amp;"]*") - $E46</f>
        <v>0</v>
      </c>
      <c r="D46" s="3">
        <f>COUNTIFS(abs!$S$3:$S$271, "*["&amp;$B46&amp;"]*") - $E46</f>
        <v>0</v>
      </c>
      <c r="E46">
        <f>COUNTIFS(abs!$R$3:$R$271, "*["&amp;$B46&amp;"]*", abs!$S$3:$S$271, "*["&amp;$B46&amp;"]*")</f>
        <v>0</v>
      </c>
      <c r="F46" s="3">
        <f t="shared" si="0"/>
        <v>0</v>
      </c>
      <c r="G46" t="str">
        <f t="shared" si="1"/>
        <v>N</v>
      </c>
    </row>
    <row r="47" spans="1:7" x14ac:dyDescent="0.2">
      <c r="A47">
        <v>-47</v>
      </c>
      <c r="B47" t="s">
        <v>244</v>
      </c>
      <c r="C47" s="3">
        <f>COUNTIFS(abs!$R$3:$R$271, "*["&amp;$B47&amp;"]*") - $E47</f>
        <v>163</v>
      </c>
      <c r="D47" s="3">
        <f>COUNTIFS(abs!$S$3:$S$271, "*["&amp;$B47&amp;"]*") - $E47</f>
        <v>0</v>
      </c>
      <c r="E47">
        <f>COUNTIFS(abs!$R$3:$R$271, "*["&amp;$B47&amp;"]*", abs!$S$3:$S$271, "*["&amp;$B47&amp;"]*")</f>
        <v>4</v>
      </c>
      <c r="F47" s="3">
        <f t="shared" si="0"/>
        <v>167</v>
      </c>
      <c r="G47" t="str">
        <f t="shared" si="1"/>
        <v>N</v>
      </c>
    </row>
    <row r="48" spans="1:7" x14ac:dyDescent="0.2">
      <c r="A48">
        <v>-48</v>
      </c>
      <c r="B48" t="s">
        <v>243</v>
      </c>
      <c r="C48" s="3">
        <f>COUNTIFS(abs!$R$3:$R$271, "*["&amp;$B48&amp;"]*") - $E48</f>
        <v>166</v>
      </c>
      <c r="D48" s="3">
        <f>COUNTIFS(abs!$S$3:$S$271, "*["&amp;$B48&amp;"]*") - $E48</f>
        <v>0</v>
      </c>
      <c r="E48">
        <f>COUNTIFS(abs!$R$3:$R$271, "*["&amp;$B48&amp;"]*", abs!$S$3:$S$271, "*["&amp;$B48&amp;"]*")</f>
        <v>1</v>
      </c>
      <c r="F48" s="3">
        <f t="shared" si="0"/>
        <v>167</v>
      </c>
      <c r="G48" t="str">
        <f t="shared" si="1"/>
        <v>N</v>
      </c>
    </row>
    <row r="49" spans="1:7" x14ac:dyDescent="0.2">
      <c r="A49">
        <v>-49</v>
      </c>
      <c r="B49" t="s">
        <v>242</v>
      </c>
      <c r="C49" s="3">
        <f>COUNTIFS(abs!$R$3:$R$271, "*["&amp;$B49&amp;"]*") - $E49</f>
        <v>9</v>
      </c>
      <c r="D49" s="3">
        <f>COUNTIFS(abs!$S$3:$S$271, "*["&amp;$B49&amp;"]*") - $E49</f>
        <v>2</v>
      </c>
      <c r="E49">
        <f>COUNTIFS(abs!$R$3:$R$271, "*["&amp;$B49&amp;"]*", abs!$S$3:$S$271, "*["&amp;$B49&amp;"]*")</f>
        <v>2</v>
      </c>
      <c r="F49" s="3">
        <f t="shared" si="0"/>
        <v>13</v>
      </c>
      <c r="G49" t="str">
        <f t="shared" si="1"/>
        <v>N</v>
      </c>
    </row>
    <row r="50" spans="1:7" x14ac:dyDescent="0.2">
      <c r="A50">
        <v>-50</v>
      </c>
      <c r="B50" t="s">
        <v>241</v>
      </c>
      <c r="C50" s="3">
        <f>COUNTIFS(abs!$R$3:$R$271, "*["&amp;$B50&amp;"]*") - $E50</f>
        <v>150</v>
      </c>
      <c r="D50" s="3">
        <f>COUNTIFS(abs!$S$3:$S$271, "*["&amp;$B50&amp;"]*") - $E50</f>
        <v>0</v>
      </c>
      <c r="E50">
        <f>COUNTIFS(abs!$R$3:$R$271, "*["&amp;$B50&amp;"]*", abs!$S$3:$S$271, "*["&amp;$B50&amp;"]*")</f>
        <v>17</v>
      </c>
      <c r="F50" s="3">
        <f t="shared" si="0"/>
        <v>167</v>
      </c>
      <c r="G50" t="str">
        <f t="shared" si="1"/>
        <v>N</v>
      </c>
    </row>
    <row r="51" spans="1:7" x14ac:dyDescent="0.2">
      <c r="A51">
        <v>-51</v>
      </c>
      <c r="B51" t="s">
        <v>240</v>
      </c>
      <c r="C51" s="3">
        <f>COUNTIFS(abs!$R$3:$R$271, "*["&amp;$B51&amp;"]*") - $E51</f>
        <v>3</v>
      </c>
      <c r="D51" s="3">
        <f>COUNTIFS(abs!$S$3:$S$271, "*["&amp;$B51&amp;"]*") - $E51</f>
        <v>0</v>
      </c>
      <c r="E51">
        <f>COUNTIFS(abs!$R$3:$R$271, "*["&amp;$B51&amp;"]*", abs!$S$3:$S$271, "*["&amp;$B51&amp;"]*")</f>
        <v>0</v>
      </c>
      <c r="F51" s="3">
        <f t="shared" si="0"/>
        <v>3</v>
      </c>
      <c r="G51" t="str">
        <f t="shared" si="1"/>
        <v>Y</v>
      </c>
    </row>
    <row r="52" spans="1:7" x14ac:dyDescent="0.2">
      <c r="A52">
        <v>-52</v>
      </c>
      <c r="B52" t="s">
        <v>239</v>
      </c>
      <c r="C52" s="3">
        <f>COUNTIFS(abs!$R$3:$R$271, "*["&amp;$B52&amp;"]*") - $E52</f>
        <v>0</v>
      </c>
      <c r="D52" s="3">
        <f>COUNTIFS(abs!$S$3:$S$271, "*["&amp;$B52&amp;"]*") - $E52</f>
        <v>0</v>
      </c>
      <c r="E52">
        <f>COUNTIFS(abs!$R$3:$R$271, "*["&amp;$B52&amp;"]*", abs!$S$3:$S$271, "*["&amp;$B52&amp;"]*")</f>
        <v>1</v>
      </c>
      <c r="F52" s="3">
        <f t="shared" si="0"/>
        <v>1</v>
      </c>
      <c r="G52" t="str">
        <f t="shared" si="1"/>
        <v>N</v>
      </c>
    </row>
    <row r="53" spans="1:7" x14ac:dyDescent="0.2">
      <c r="A53">
        <v>-53</v>
      </c>
      <c r="B53" t="s">
        <v>238</v>
      </c>
      <c r="C53" s="3">
        <f>COUNTIFS(abs!$R$3:$R$271, "*["&amp;$B53&amp;"]*") - $E53</f>
        <v>164</v>
      </c>
      <c r="D53" s="3">
        <f>COUNTIFS(abs!$S$3:$S$271, "*["&amp;$B53&amp;"]*") - $E53</f>
        <v>0</v>
      </c>
      <c r="E53">
        <f>COUNTIFS(abs!$R$3:$R$271, "*["&amp;$B53&amp;"]*", abs!$S$3:$S$271, "*["&amp;$B53&amp;"]*")</f>
        <v>3</v>
      </c>
      <c r="F53" s="3">
        <f t="shared" si="0"/>
        <v>167</v>
      </c>
      <c r="G53" t="str">
        <f t="shared" si="1"/>
        <v>N</v>
      </c>
    </row>
    <row r="54" spans="1:7" x14ac:dyDescent="0.2">
      <c r="A54">
        <v>-54</v>
      </c>
      <c r="B54" t="s">
        <v>237</v>
      </c>
      <c r="C54" s="3">
        <f>COUNTIFS(abs!$R$3:$R$271, "*["&amp;$B54&amp;"]*") - $E54</f>
        <v>26</v>
      </c>
      <c r="D54" s="3">
        <f>COUNTIFS(abs!$S$3:$S$271, "*["&amp;$B54&amp;"]*") - $E54</f>
        <v>0</v>
      </c>
      <c r="E54">
        <f>COUNTIFS(abs!$R$3:$R$271, "*["&amp;$B54&amp;"]*", abs!$S$3:$S$271, "*["&amp;$B54&amp;"]*")</f>
        <v>2</v>
      </c>
      <c r="F54" s="3">
        <f t="shared" si="0"/>
        <v>28</v>
      </c>
      <c r="G54" t="str">
        <f t="shared" si="1"/>
        <v>N</v>
      </c>
    </row>
    <row r="55" spans="1:7" x14ac:dyDescent="0.2">
      <c r="A55">
        <v>-55</v>
      </c>
      <c r="B55" t="s">
        <v>236</v>
      </c>
      <c r="C55" s="3">
        <f>COUNTIFS(abs!$R$3:$R$271, "*["&amp;$B55&amp;"]*") - $E55</f>
        <v>6</v>
      </c>
      <c r="D55" s="3">
        <f>COUNTIFS(abs!$S$3:$S$271, "*["&amp;$B55&amp;"]*") - $E55</f>
        <v>2</v>
      </c>
      <c r="E55">
        <f>COUNTIFS(abs!$R$3:$R$271, "*["&amp;$B55&amp;"]*", abs!$S$3:$S$271, "*["&amp;$B55&amp;"]*")</f>
        <v>3</v>
      </c>
      <c r="F55" s="3">
        <f t="shared" si="0"/>
        <v>11</v>
      </c>
      <c r="G55" t="str">
        <f t="shared" si="1"/>
        <v>N</v>
      </c>
    </row>
    <row r="56" spans="1:7" x14ac:dyDescent="0.2">
      <c r="A56">
        <v>-56</v>
      </c>
      <c r="B56" t="s">
        <v>235</v>
      </c>
      <c r="C56" s="3">
        <f>COUNTIFS(abs!$R$3:$R$271, "*["&amp;$B56&amp;"]*") - $E56</f>
        <v>1</v>
      </c>
      <c r="D56" s="3">
        <f>COUNTIFS(abs!$S$3:$S$271, "*["&amp;$B56&amp;"]*") - $E56</f>
        <v>0</v>
      </c>
      <c r="E56">
        <f>COUNTIFS(abs!$R$3:$R$271, "*["&amp;$B56&amp;"]*", abs!$S$3:$S$271, "*["&amp;$B56&amp;"]*")</f>
        <v>0</v>
      </c>
      <c r="F56" s="3">
        <f t="shared" si="0"/>
        <v>1</v>
      </c>
      <c r="G56" t="str">
        <f t="shared" si="1"/>
        <v>Y</v>
      </c>
    </row>
    <row r="57" spans="1:7" x14ac:dyDescent="0.2">
      <c r="A57">
        <v>-57</v>
      </c>
      <c r="B57" t="s">
        <v>234</v>
      </c>
      <c r="C57" s="3">
        <f>COUNTIFS(abs!$R$3:$R$271, "*["&amp;$B57&amp;"]*") - $E57</f>
        <v>22</v>
      </c>
      <c r="D57" s="3">
        <f>COUNTIFS(abs!$S$3:$S$271, "*["&amp;$B57&amp;"]*") - $E57</f>
        <v>17</v>
      </c>
      <c r="E57">
        <f>COUNTIFS(abs!$R$3:$R$271, "*["&amp;$B57&amp;"]*", abs!$S$3:$S$271, "*["&amp;$B57&amp;"]*")</f>
        <v>8</v>
      </c>
      <c r="F57" s="3">
        <f t="shared" si="0"/>
        <v>47</v>
      </c>
      <c r="G57" t="str">
        <f t="shared" si="1"/>
        <v>N</v>
      </c>
    </row>
    <row r="58" spans="1:7" hidden="1" x14ac:dyDescent="0.2">
      <c r="A58">
        <v>-58</v>
      </c>
      <c r="B58" t="s">
        <v>233</v>
      </c>
      <c r="C58" s="3">
        <f>COUNTIFS(abs!$R$3:$R$271, "*["&amp;$B58&amp;"]*") - $E58</f>
        <v>0</v>
      </c>
      <c r="D58" s="3">
        <f>COUNTIFS(abs!$S$3:$S$271, "*["&amp;$B58&amp;"]*") - $E58</f>
        <v>0</v>
      </c>
      <c r="E58">
        <f>COUNTIFS(abs!$R$3:$R$271, "*["&amp;$B58&amp;"]*", abs!$S$3:$S$271, "*["&amp;$B58&amp;"]*")</f>
        <v>0</v>
      </c>
      <c r="F58" s="3">
        <f t="shared" si="0"/>
        <v>0</v>
      </c>
      <c r="G58" t="str">
        <f t="shared" si="1"/>
        <v>N</v>
      </c>
    </row>
    <row r="59" spans="1:7" x14ac:dyDescent="0.2">
      <c r="A59">
        <v>-59</v>
      </c>
      <c r="B59" t="s">
        <v>232</v>
      </c>
      <c r="C59" s="3">
        <f>COUNTIFS(abs!$R$3:$R$271, "*["&amp;$B59&amp;"]*") - $E59</f>
        <v>23</v>
      </c>
      <c r="D59" s="3">
        <f>COUNTIFS(abs!$S$3:$S$271, "*["&amp;$B59&amp;"]*") - $E59</f>
        <v>4</v>
      </c>
      <c r="E59">
        <f>COUNTIFS(abs!$R$3:$R$271, "*["&amp;$B59&amp;"]*", abs!$S$3:$S$271, "*["&amp;$B59&amp;"]*")</f>
        <v>5</v>
      </c>
      <c r="F59" s="3">
        <f t="shared" si="0"/>
        <v>32</v>
      </c>
      <c r="G59" t="str">
        <f t="shared" si="1"/>
        <v>N</v>
      </c>
    </row>
    <row r="60" spans="1:7" hidden="1" x14ac:dyDescent="0.2">
      <c r="A60">
        <v>-60</v>
      </c>
      <c r="B60" t="s">
        <v>231</v>
      </c>
      <c r="C60" s="3">
        <f>COUNTIFS(abs!$R$3:$R$271, "*["&amp;$B60&amp;"]*") - $E60</f>
        <v>0</v>
      </c>
      <c r="D60" s="3">
        <f>COUNTIFS(abs!$S$3:$S$271, "*["&amp;$B60&amp;"]*") - $E60</f>
        <v>0</v>
      </c>
      <c r="E60">
        <f>COUNTIFS(abs!$R$3:$R$271, "*["&amp;$B60&amp;"]*", abs!$S$3:$S$271, "*["&amp;$B60&amp;"]*")</f>
        <v>0</v>
      </c>
      <c r="F60" s="3">
        <f t="shared" si="0"/>
        <v>0</v>
      </c>
      <c r="G60" t="str">
        <f t="shared" si="1"/>
        <v>N</v>
      </c>
    </row>
    <row r="61" spans="1:7" hidden="1" x14ac:dyDescent="0.2">
      <c r="A61">
        <v>-61</v>
      </c>
      <c r="B61" t="s">
        <v>230</v>
      </c>
      <c r="C61" s="3">
        <f>COUNTIFS(abs!$R$3:$R$271, "*["&amp;$B61&amp;"]*") - $E61</f>
        <v>0</v>
      </c>
      <c r="D61" s="3">
        <f>COUNTIFS(abs!$S$3:$S$271, "*["&amp;$B61&amp;"]*") - $E61</f>
        <v>0</v>
      </c>
      <c r="E61">
        <f>COUNTIFS(abs!$R$3:$R$271, "*["&amp;$B61&amp;"]*", abs!$S$3:$S$271, "*["&amp;$B61&amp;"]*")</f>
        <v>0</v>
      </c>
      <c r="F61" s="3">
        <f t="shared" si="0"/>
        <v>0</v>
      </c>
      <c r="G61" t="str">
        <f t="shared" si="1"/>
        <v>N</v>
      </c>
    </row>
    <row r="62" spans="1:7" hidden="1" x14ac:dyDescent="0.2">
      <c r="A62">
        <v>-62</v>
      </c>
      <c r="B62" t="s">
        <v>229</v>
      </c>
      <c r="C62" s="3">
        <f>COUNTIFS(abs!$R$3:$R$271, "*["&amp;$B62&amp;"]*") - $E62</f>
        <v>0</v>
      </c>
      <c r="D62" s="3">
        <f>COUNTIFS(abs!$S$3:$S$271, "*["&amp;$B62&amp;"]*") - $E62</f>
        <v>0</v>
      </c>
      <c r="E62">
        <f>COUNTIFS(abs!$R$3:$R$271, "*["&amp;$B62&amp;"]*", abs!$S$3:$S$271, "*["&amp;$B62&amp;"]*")</f>
        <v>0</v>
      </c>
      <c r="F62" s="3">
        <f t="shared" si="0"/>
        <v>0</v>
      </c>
      <c r="G62" t="str">
        <f t="shared" si="1"/>
        <v>N</v>
      </c>
    </row>
    <row r="63" spans="1:7" hidden="1" x14ac:dyDescent="0.2">
      <c r="A63">
        <v>-63</v>
      </c>
      <c r="B63" t="s">
        <v>228</v>
      </c>
      <c r="C63" s="3">
        <f>COUNTIFS(abs!$R$3:$R$271, "*["&amp;$B63&amp;"]*") - $E63</f>
        <v>0</v>
      </c>
      <c r="D63" s="3">
        <f>COUNTIFS(abs!$S$3:$S$271, "*["&amp;$B63&amp;"]*") - $E63</f>
        <v>0</v>
      </c>
      <c r="E63">
        <f>COUNTIFS(abs!$R$3:$R$271, "*["&amp;$B63&amp;"]*", abs!$S$3:$S$271, "*["&amp;$B63&amp;"]*")</f>
        <v>0</v>
      </c>
      <c r="F63" s="3">
        <f t="shared" si="0"/>
        <v>0</v>
      </c>
      <c r="G63" t="str">
        <f t="shared" si="1"/>
        <v>N</v>
      </c>
    </row>
    <row r="64" spans="1:7" hidden="1" x14ac:dyDescent="0.2">
      <c r="A64">
        <v>-64</v>
      </c>
      <c r="B64" t="s">
        <v>227</v>
      </c>
      <c r="C64" s="3">
        <f>COUNTIFS(abs!$R$3:$R$271, "*["&amp;$B64&amp;"]*") - $E64</f>
        <v>0</v>
      </c>
      <c r="D64" s="3">
        <f>COUNTIFS(abs!$S$3:$S$271, "*["&amp;$B64&amp;"]*") - $E64</f>
        <v>0</v>
      </c>
      <c r="E64">
        <f>COUNTIFS(abs!$R$3:$R$271, "*["&amp;$B64&amp;"]*", abs!$S$3:$S$271, "*["&amp;$B64&amp;"]*")</f>
        <v>0</v>
      </c>
      <c r="F64" s="3">
        <f t="shared" si="0"/>
        <v>0</v>
      </c>
      <c r="G64" t="str">
        <f t="shared" si="1"/>
        <v>N</v>
      </c>
    </row>
    <row r="65" spans="1:7" hidden="1" x14ac:dyDescent="0.2">
      <c r="A65">
        <v>-65</v>
      </c>
      <c r="B65" t="s">
        <v>226</v>
      </c>
      <c r="C65" s="3">
        <f>COUNTIFS(abs!$R$3:$R$271, "*["&amp;$B65&amp;"]*") - $E65</f>
        <v>0</v>
      </c>
      <c r="D65" s="3">
        <f>COUNTIFS(abs!$S$3:$S$271, "*["&amp;$B65&amp;"]*") - $E65</f>
        <v>0</v>
      </c>
      <c r="E65">
        <f>COUNTIFS(abs!$R$3:$R$271, "*["&amp;$B65&amp;"]*", abs!$S$3:$S$271, "*["&amp;$B65&amp;"]*")</f>
        <v>0</v>
      </c>
      <c r="F65" s="3">
        <f t="shared" si="0"/>
        <v>0</v>
      </c>
      <c r="G65" t="str">
        <f t="shared" si="1"/>
        <v>N</v>
      </c>
    </row>
    <row r="66" spans="1:7" x14ac:dyDescent="0.2">
      <c r="A66">
        <v>-66</v>
      </c>
      <c r="B66" t="s">
        <v>225</v>
      </c>
      <c r="C66" s="3">
        <f>COUNTIFS(abs!$R$3:$R$271, "*["&amp;$B66&amp;"]*") - $E66</f>
        <v>90</v>
      </c>
      <c r="D66" s="3">
        <f>COUNTIFS(abs!$S$3:$S$271, "*["&amp;$B66&amp;"]*") - $E66</f>
        <v>1</v>
      </c>
      <c r="E66">
        <f>COUNTIFS(abs!$R$3:$R$271, "*["&amp;$B66&amp;"]*", abs!$S$3:$S$271, "*["&amp;$B66&amp;"]*")</f>
        <v>25</v>
      </c>
      <c r="F66" s="3">
        <f t="shared" ref="F66:F129" si="2">C66+D66+E66</f>
        <v>116</v>
      </c>
      <c r="G66" t="str">
        <f t="shared" ref="G66:G129" si="3">IF(AND(C66=F66, C66&lt;&gt;0), "Y", "N")</f>
        <v>N</v>
      </c>
    </row>
    <row r="67" spans="1:7" x14ac:dyDescent="0.2">
      <c r="A67">
        <v>-67</v>
      </c>
      <c r="B67" t="s">
        <v>224</v>
      </c>
      <c r="C67" s="3">
        <f>COUNTIFS(abs!$R$3:$R$271, "*["&amp;$B67&amp;"]*") - $E67</f>
        <v>0</v>
      </c>
      <c r="D67" s="3">
        <f>COUNTIFS(abs!$S$3:$S$271, "*["&amp;$B67&amp;"]*") - $E67</f>
        <v>10</v>
      </c>
      <c r="E67">
        <f>COUNTIFS(abs!$R$3:$R$271, "*["&amp;$B67&amp;"]*", abs!$S$3:$S$271, "*["&amp;$B67&amp;"]*")</f>
        <v>0</v>
      </c>
      <c r="F67" s="3">
        <f t="shared" si="2"/>
        <v>10</v>
      </c>
      <c r="G67" t="str">
        <f t="shared" si="3"/>
        <v>N</v>
      </c>
    </row>
    <row r="68" spans="1:7" x14ac:dyDescent="0.2">
      <c r="A68">
        <v>-68</v>
      </c>
      <c r="B68" t="s">
        <v>223</v>
      </c>
      <c r="C68" s="3">
        <f>COUNTIFS(abs!$R$3:$R$271, "*["&amp;$B68&amp;"]*") - $E68</f>
        <v>144</v>
      </c>
      <c r="D68" s="3">
        <f>COUNTIFS(abs!$S$3:$S$271, "*["&amp;$B68&amp;"]*") - $E68</f>
        <v>0</v>
      </c>
      <c r="E68">
        <f>COUNTIFS(abs!$R$3:$R$271, "*["&amp;$B68&amp;"]*", abs!$S$3:$S$271, "*["&amp;$B68&amp;"]*")</f>
        <v>23</v>
      </c>
      <c r="F68" s="3">
        <f t="shared" si="2"/>
        <v>167</v>
      </c>
      <c r="G68" t="str">
        <f t="shared" si="3"/>
        <v>N</v>
      </c>
    </row>
    <row r="69" spans="1:7" hidden="1" x14ac:dyDescent="0.2">
      <c r="A69">
        <v>-69</v>
      </c>
      <c r="B69" t="s">
        <v>222</v>
      </c>
      <c r="C69" s="3">
        <f>COUNTIFS(abs!$R$3:$R$271, "*["&amp;$B69&amp;"]*") - $E69</f>
        <v>0</v>
      </c>
      <c r="D69" s="3">
        <f>COUNTIFS(abs!$S$3:$S$271, "*["&amp;$B69&amp;"]*") - $E69</f>
        <v>0</v>
      </c>
      <c r="E69">
        <f>COUNTIFS(abs!$R$3:$R$271, "*["&amp;$B69&amp;"]*", abs!$S$3:$S$271, "*["&amp;$B69&amp;"]*")</f>
        <v>0</v>
      </c>
      <c r="F69" s="3">
        <f t="shared" si="2"/>
        <v>0</v>
      </c>
      <c r="G69" t="str">
        <f t="shared" si="3"/>
        <v>N</v>
      </c>
    </row>
    <row r="70" spans="1:7" x14ac:dyDescent="0.2">
      <c r="A70">
        <v>-70</v>
      </c>
      <c r="B70" t="s">
        <v>221</v>
      </c>
      <c r="C70" s="3">
        <f>COUNTIFS(abs!$R$3:$R$271, "*["&amp;$B70&amp;"]*") - $E70</f>
        <v>0</v>
      </c>
      <c r="D70" s="3">
        <f>COUNTIFS(abs!$S$3:$S$271, "*["&amp;$B70&amp;"]*") - $E70</f>
        <v>1</v>
      </c>
      <c r="E70">
        <f>COUNTIFS(abs!$R$3:$R$271, "*["&amp;$B70&amp;"]*", abs!$S$3:$S$271, "*["&amp;$B70&amp;"]*")</f>
        <v>0</v>
      </c>
      <c r="F70" s="3">
        <f t="shared" si="2"/>
        <v>1</v>
      </c>
      <c r="G70" t="str">
        <f t="shared" si="3"/>
        <v>N</v>
      </c>
    </row>
    <row r="71" spans="1:7" hidden="1" x14ac:dyDescent="0.2">
      <c r="A71">
        <v>-71</v>
      </c>
      <c r="B71" t="s">
        <v>220</v>
      </c>
      <c r="C71" s="3">
        <f>COUNTIFS(abs!$R$3:$R$271, "*["&amp;$B71&amp;"]*") - $E71</f>
        <v>0</v>
      </c>
      <c r="D71" s="3">
        <f>COUNTIFS(abs!$S$3:$S$271, "*["&amp;$B71&amp;"]*") - $E71</f>
        <v>0</v>
      </c>
      <c r="E71">
        <f>COUNTIFS(abs!$R$3:$R$271, "*["&amp;$B71&amp;"]*", abs!$S$3:$S$271, "*["&amp;$B71&amp;"]*")</f>
        <v>0</v>
      </c>
      <c r="F71" s="3">
        <f t="shared" si="2"/>
        <v>0</v>
      </c>
      <c r="G71" t="str">
        <f t="shared" si="3"/>
        <v>N</v>
      </c>
    </row>
    <row r="72" spans="1:7" x14ac:dyDescent="0.2">
      <c r="A72">
        <v>-72</v>
      </c>
      <c r="B72" t="s">
        <v>219</v>
      </c>
      <c r="C72" s="3">
        <f>COUNTIFS(abs!$R$3:$R$271, "*["&amp;$B72&amp;"]*") - $E72</f>
        <v>9</v>
      </c>
      <c r="D72" s="3">
        <f>COUNTIFS(abs!$S$3:$S$271, "*["&amp;$B72&amp;"]*") - $E72</f>
        <v>12</v>
      </c>
      <c r="E72">
        <f>COUNTIFS(abs!$R$3:$R$271, "*["&amp;$B72&amp;"]*", abs!$S$3:$S$271, "*["&amp;$B72&amp;"]*")</f>
        <v>4</v>
      </c>
      <c r="F72" s="3">
        <f t="shared" si="2"/>
        <v>25</v>
      </c>
      <c r="G72" t="str">
        <f t="shared" si="3"/>
        <v>N</v>
      </c>
    </row>
    <row r="73" spans="1:7" x14ac:dyDescent="0.2">
      <c r="A73">
        <v>-73</v>
      </c>
      <c r="B73" t="s">
        <v>218</v>
      </c>
      <c r="C73" s="3">
        <f>COUNTIFS(abs!$R$3:$R$271, "*["&amp;$B73&amp;"]*") - $E73</f>
        <v>1</v>
      </c>
      <c r="D73" s="3">
        <f>COUNTIFS(abs!$S$3:$S$271, "*["&amp;$B73&amp;"]*") - $E73</f>
        <v>0</v>
      </c>
      <c r="E73">
        <f>COUNTIFS(abs!$R$3:$R$271, "*["&amp;$B73&amp;"]*", abs!$S$3:$S$271, "*["&amp;$B73&amp;"]*")</f>
        <v>0</v>
      </c>
      <c r="F73" s="3">
        <f t="shared" si="2"/>
        <v>1</v>
      </c>
      <c r="G73" t="str">
        <f t="shared" si="3"/>
        <v>Y</v>
      </c>
    </row>
    <row r="74" spans="1:7" hidden="1" x14ac:dyDescent="0.2">
      <c r="A74">
        <v>-74</v>
      </c>
      <c r="B74" t="s">
        <v>217</v>
      </c>
      <c r="C74" s="3">
        <f>COUNTIFS(abs!$R$3:$R$271, "*["&amp;$B74&amp;"]*") - $E74</f>
        <v>0</v>
      </c>
      <c r="D74" s="3">
        <f>COUNTIFS(abs!$S$3:$S$271, "*["&amp;$B74&amp;"]*") - $E74</f>
        <v>0</v>
      </c>
      <c r="E74">
        <f>COUNTIFS(abs!$R$3:$R$271, "*["&amp;$B74&amp;"]*", abs!$S$3:$S$271, "*["&amp;$B74&amp;"]*")</f>
        <v>0</v>
      </c>
      <c r="F74" s="3">
        <f t="shared" si="2"/>
        <v>0</v>
      </c>
      <c r="G74" t="str">
        <f t="shared" si="3"/>
        <v>N</v>
      </c>
    </row>
    <row r="75" spans="1:7" hidden="1" x14ac:dyDescent="0.2">
      <c r="A75">
        <v>-75</v>
      </c>
      <c r="B75" t="s">
        <v>216</v>
      </c>
      <c r="C75" s="3">
        <f>COUNTIFS(abs!$R$3:$R$271, "*["&amp;$B75&amp;"]*") - $E75</f>
        <v>0</v>
      </c>
      <c r="D75" s="3">
        <f>COUNTIFS(abs!$S$3:$S$271, "*["&amp;$B75&amp;"]*") - $E75</f>
        <v>0</v>
      </c>
      <c r="E75">
        <f>COUNTIFS(abs!$R$3:$R$271, "*["&amp;$B75&amp;"]*", abs!$S$3:$S$271, "*["&amp;$B75&amp;"]*")</f>
        <v>0</v>
      </c>
      <c r="F75" s="3">
        <f t="shared" si="2"/>
        <v>0</v>
      </c>
      <c r="G75" t="str">
        <f t="shared" si="3"/>
        <v>N</v>
      </c>
    </row>
    <row r="76" spans="1:7" hidden="1" x14ac:dyDescent="0.2">
      <c r="A76">
        <v>-76</v>
      </c>
      <c r="B76" t="s">
        <v>215</v>
      </c>
      <c r="C76" s="3">
        <f>COUNTIFS(abs!$R$3:$R$271, "*["&amp;$B76&amp;"]*") - $E76</f>
        <v>0</v>
      </c>
      <c r="D76" s="3">
        <f>COUNTIFS(abs!$S$3:$S$271, "*["&amp;$B76&amp;"]*") - $E76</f>
        <v>0</v>
      </c>
      <c r="E76">
        <f>COUNTIFS(abs!$R$3:$R$271, "*["&amp;$B76&amp;"]*", abs!$S$3:$S$271, "*["&amp;$B76&amp;"]*")</f>
        <v>0</v>
      </c>
      <c r="F76" s="3">
        <f t="shared" si="2"/>
        <v>0</v>
      </c>
      <c r="G76" t="str">
        <f t="shared" si="3"/>
        <v>N</v>
      </c>
    </row>
    <row r="77" spans="1:7" hidden="1" x14ac:dyDescent="0.2">
      <c r="A77">
        <v>-77</v>
      </c>
      <c r="B77" t="s">
        <v>214</v>
      </c>
      <c r="C77" s="3">
        <f>COUNTIFS(abs!$R$3:$R$271, "*["&amp;$B77&amp;"]*") - $E77</f>
        <v>0</v>
      </c>
      <c r="D77" s="3">
        <f>COUNTIFS(abs!$S$3:$S$271, "*["&amp;$B77&amp;"]*") - $E77</f>
        <v>0</v>
      </c>
      <c r="E77">
        <f>COUNTIFS(abs!$R$3:$R$271, "*["&amp;$B77&amp;"]*", abs!$S$3:$S$271, "*["&amp;$B77&amp;"]*")</f>
        <v>0</v>
      </c>
      <c r="F77" s="3">
        <f t="shared" si="2"/>
        <v>0</v>
      </c>
      <c r="G77" t="str">
        <f t="shared" si="3"/>
        <v>N</v>
      </c>
    </row>
    <row r="78" spans="1:7" x14ac:dyDescent="0.2">
      <c r="A78">
        <v>-78</v>
      </c>
      <c r="B78" t="s">
        <v>213</v>
      </c>
      <c r="C78" s="3">
        <f>COUNTIFS(abs!$R$3:$R$271, "*["&amp;$B78&amp;"]*") - $E78</f>
        <v>129</v>
      </c>
      <c r="D78" s="3">
        <f>COUNTIFS(abs!$S$3:$S$271, "*["&amp;$B78&amp;"]*") - $E78</f>
        <v>0</v>
      </c>
      <c r="E78">
        <f>COUNTIFS(abs!$R$3:$R$271, "*["&amp;$B78&amp;"]*", abs!$S$3:$S$271, "*["&amp;$B78&amp;"]*")</f>
        <v>38</v>
      </c>
      <c r="F78" s="3">
        <f t="shared" si="2"/>
        <v>167</v>
      </c>
      <c r="G78" t="str">
        <f t="shared" si="3"/>
        <v>N</v>
      </c>
    </row>
    <row r="79" spans="1:7" hidden="1" x14ac:dyDescent="0.2">
      <c r="A79">
        <v>-79</v>
      </c>
      <c r="B79" t="s">
        <v>212</v>
      </c>
      <c r="C79" s="3">
        <f>COUNTIFS(abs!$R$3:$R$271, "*["&amp;$B79&amp;"]*") - $E79</f>
        <v>0</v>
      </c>
      <c r="D79" s="3">
        <f>COUNTIFS(abs!$S$3:$S$271, "*["&amp;$B79&amp;"]*") - $E79</f>
        <v>0</v>
      </c>
      <c r="E79">
        <f>COUNTIFS(abs!$R$3:$R$271, "*["&amp;$B79&amp;"]*", abs!$S$3:$S$271, "*["&amp;$B79&amp;"]*")</f>
        <v>0</v>
      </c>
      <c r="F79" s="3">
        <f t="shared" si="2"/>
        <v>0</v>
      </c>
      <c r="G79" t="str">
        <f t="shared" si="3"/>
        <v>N</v>
      </c>
    </row>
    <row r="80" spans="1:7" hidden="1" x14ac:dyDescent="0.2">
      <c r="A80">
        <v>-80</v>
      </c>
      <c r="B80" t="s">
        <v>211</v>
      </c>
      <c r="C80" s="3">
        <f>COUNTIFS(abs!$R$3:$R$271, "*["&amp;$B80&amp;"]*") - $E80</f>
        <v>0</v>
      </c>
      <c r="D80" s="3">
        <f>COUNTIFS(abs!$S$3:$S$271, "*["&amp;$B80&amp;"]*") - $E80</f>
        <v>0</v>
      </c>
      <c r="E80">
        <f>COUNTIFS(abs!$R$3:$R$271, "*["&amp;$B80&amp;"]*", abs!$S$3:$S$271, "*["&amp;$B80&amp;"]*")</f>
        <v>0</v>
      </c>
      <c r="F80" s="3">
        <f t="shared" si="2"/>
        <v>0</v>
      </c>
      <c r="G80" t="str">
        <f t="shared" si="3"/>
        <v>N</v>
      </c>
    </row>
    <row r="81" spans="1:7" x14ac:dyDescent="0.2">
      <c r="A81">
        <v>-81</v>
      </c>
      <c r="B81" t="s">
        <v>210</v>
      </c>
      <c r="C81" s="3">
        <f>COUNTIFS(abs!$R$3:$R$271, "*["&amp;$B81&amp;"]*") - $E81</f>
        <v>161</v>
      </c>
      <c r="D81" s="3">
        <f>COUNTIFS(abs!$S$3:$S$271, "*["&amp;$B81&amp;"]*") - $E81</f>
        <v>0</v>
      </c>
      <c r="E81">
        <f>COUNTIFS(abs!$R$3:$R$271, "*["&amp;$B81&amp;"]*", abs!$S$3:$S$271, "*["&amp;$B81&amp;"]*")</f>
        <v>6</v>
      </c>
      <c r="F81" s="3">
        <f t="shared" si="2"/>
        <v>167</v>
      </c>
      <c r="G81" t="str">
        <f t="shared" si="3"/>
        <v>N</v>
      </c>
    </row>
    <row r="82" spans="1:7" hidden="1" x14ac:dyDescent="0.2">
      <c r="A82">
        <v>-82</v>
      </c>
      <c r="B82" t="s">
        <v>209</v>
      </c>
      <c r="C82" s="3">
        <f>COUNTIFS(abs!$R$3:$R$271, "*["&amp;$B82&amp;"]*") - $E82</f>
        <v>0</v>
      </c>
      <c r="D82" s="3">
        <f>COUNTIFS(abs!$S$3:$S$271, "*["&amp;$B82&amp;"]*") - $E82</f>
        <v>0</v>
      </c>
      <c r="E82">
        <f>COUNTIFS(abs!$R$3:$R$271, "*["&amp;$B82&amp;"]*", abs!$S$3:$S$271, "*["&amp;$B82&amp;"]*")</f>
        <v>0</v>
      </c>
      <c r="F82" s="3">
        <f t="shared" si="2"/>
        <v>0</v>
      </c>
      <c r="G82" t="str">
        <f t="shared" si="3"/>
        <v>N</v>
      </c>
    </row>
    <row r="83" spans="1:7" hidden="1" x14ac:dyDescent="0.2">
      <c r="A83">
        <v>-83</v>
      </c>
      <c r="B83" t="s">
        <v>208</v>
      </c>
      <c r="C83" s="3">
        <f>COUNTIFS(abs!$R$3:$R$271, "*["&amp;$B83&amp;"]*") - $E83</f>
        <v>0</v>
      </c>
      <c r="D83" s="3">
        <f>COUNTIFS(abs!$S$3:$S$271, "*["&amp;$B83&amp;"]*") - $E83</f>
        <v>0</v>
      </c>
      <c r="E83">
        <f>COUNTIFS(abs!$R$3:$R$271, "*["&amp;$B83&amp;"]*", abs!$S$3:$S$271, "*["&amp;$B83&amp;"]*")</f>
        <v>0</v>
      </c>
      <c r="F83" s="3">
        <f t="shared" si="2"/>
        <v>0</v>
      </c>
      <c r="G83" t="str">
        <f t="shared" si="3"/>
        <v>N</v>
      </c>
    </row>
    <row r="84" spans="1:7" x14ac:dyDescent="0.2">
      <c r="A84">
        <v>-84</v>
      </c>
      <c r="B84" t="s">
        <v>207</v>
      </c>
      <c r="C84" s="3">
        <f>COUNTIFS(abs!$R$3:$R$271, "*["&amp;$B84&amp;"]*") - $E84</f>
        <v>151</v>
      </c>
      <c r="D84" s="3">
        <f>COUNTIFS(abs!$S$3:$S$271, "*["&amp;$B84&amp;"]*") - $E84</f>
        <v>0</v>
      </c>
      <c r="E84">
        <f>COUNTIFS(abs!$R$3:$R$271, "*["&amp;$B84&amp;"]*", abs!$S$3:$S$271, "*["&amp;$B84&amp;"]*")</f>
        <v>16</v>
      </c>
      <c r="F84" s="3">
        <f t="shared" si="2"/>
        <v>167</v>
      </c>
      <c r="G84" t="str">
        <f t="shared" si="3"/>
        <v>N</v>
      </c>
    </row>
    <row r="85" spans="1:7" x14ac:dyDescent="0.2">
      <c r="A85">
        <v>-85</v>
      </c>
      <c r="B85" t="s">
        <v>206</v>
      </c>
      <c r="C85" s="3">
        <f>COUNTIFS(abs!$R$3:$R$271, "*["&amp;$B85&amp;"]*") - $E85</f>
        <v>0</v>
      </c>
      <c r="D85" s="3">
        <f>COUNTIFS(abs!$S$3:$S$271, "*["&amp;$B85&amp;"]*") - $E85</f>
        <v>3</v>
      </c>
      <c r="E85">
        <f>COUNTIFS(abs!$R$3:$R$271, "*["&amp;$B85&amp;"]*", abs!$S$3:$S$271, "*["&amp;$B85&amp;"]*")</f>
        <v>0</v>
      </c>
      <c r="F85" s="3">
        <f t="shared" si="2"/>
        <v>3</v>
      </c>
      <c r="G85" t="str">
        <f t="shared" si="3"/>
        <v>N</v>
      </c>
    </row>
    <row r="86" spans="1:7" x14ac:dyDescent="0.2">
      <c r="A86">
        <v>-86</v>
      </c>
      <c r="B86" t="s">
        <v>205</v>
      </c>
      <c r="C86" s="3">
        <f>COUNTIFS(abs!$R$3:$R$271, "*["&amp;$B86&amp;"]*") - $E86</f>
        <v>24</v>
      </c>
      <c r="D86" s="3">
        <f>COUNTIFS(abs!$S$3:$S$271, "*["&amp;$B86&amp;"]*") - $E86</f>
        <v>1</v>
      </c>
      <c r="E86">
        <f>COUNTIFS(abs!$R$3:$R$271, "*["&amp;$B86&amp;"]*", abs!$S$3:$S$271, "*["&amp;$B86&amp;"]*")</f>
        <v>4</v>
      </c>
      <c r="F86" s="3">
        <f t="shared" si="2"/>
        <v>29</v>
      </c>
      <c r="G86" t="str">
        <f t="shared" si="3"/>
        <v>N</v>
      </c>
    </row>
    <row r="87" spans="1:7" hidden="1" x14ac:dyDescent="0.2">
      <c r="A87">
        <v>-87</v>
      </c>
      <c r="B87" t="s">
        <v>204</v>
      </c>
      <c r="C87" s="3">
        <f>COUNTIFS(abs!$R$3:$R$271, "*["&amp;$B87&amp;"]*") - $E87</f>
        <v>0</v>
      </c>
      <c r="D87" s="3">
        <f>COUNTIFS(abs!$S$3:$S$271, "*["&amp;$B87&amp;"]*") - $E87</f>
        <v>0</v>
      </c>
      <c r="E87">
        <f>COUNTIFS(abs!$R$3:$R$271, "*["&amp;$B87&amp;"]*", abs!$S$3:$S$271, "*["&amp;$B87&amp;"]*")</f>
        <v>0</v>
      </c>
      <c r="F87" s="3">
        <f t="shared" si="2"/>
        <v>0</v>
      </c>
      <c r="G87" t="str">
        <f t="shared" si="3"/>
        <v>N</v>
      </c>
    </row>
    <row r="88" spans="1:7" hidden="1" x14ac:dyDescent="0.2">
      <c r="A88">
        <v>-88</v>
      </c>
      <c r="B88" t="s">
        <v>203</v>
      </c>
      <c r="C88" s="3">
        <f>COUNTIFS(abs!$R$3:$R$271, "*["&amp;$B88&amp;"]*") - $E88</f>
        <v>0</v>
      </c>
      <c r="D88" s="3">
        <f>COUNTIFS(abs!$S$3:$S$271, "*["&amp;$B88&amp;"]*") - $E88</f>
        <v>0</v>
      </c>
      <c r="E88">
        <f>COUNTIFS(abs!$R$3:$R$271, "*["&amp;$B88&amp;"]*", abs!$S$3:$S$271, "*["&amp;$B88&amp;"]*")</f>
        <v>0</v>
      </c>
      <c r="F88" s="3">
        <f t="shared" si="2"/>
        <v>0</v>
      </c>
      <c r="G88" t="str">
        <f t="shared" si="3"/>
        <v>N</v>
      </c>
    </row>
    <row r="89" spans="1:7" x14ac:dyDescent="0.2">
      <c r="A89">
        <v>-89</v>
      </c>
      <c r="B89" t="s">
        <v>202</v>
      </c>
      <c r="C89" s="3">
        <f>COUNTIFS(abs!$R$3:$R$271, "*["&amp;$B89&amp;"]*") - $E89</f>
        <v>164</v>
      </c>
      <c r="D89" s="3">
        <f>COUNTIFS(abs!$S$3:$S$271, "*["&amp;$B89&amp;"]*") - $E89</f>
        <v>0</v>
      </c>
      <c r="E89">
        <f>COUNTIFS(abs!$R$3:$R$271, "*["&amp;$B89&amp;"]*", abs!$S$3:$S$271, "*["&amp;$B89&amp;"]*")</f>
        <v>3</v>
      </c>
      <c r="F89" s="3">
        <f t="shared" si="2"/>
        <v>167</v>
      </c>
      <c r="G89" t="str">
        <f t="shared" si="3"/>
        <v>N</v>
      </c>
    </row>
    <row r="90" spans="1:7" x14ac:dyDescent="0.2">
      <c r="A90">
        <v>-90</v>
      </c>
      <c r="B90" t="s">
        <v>201</v>
      </c>
      <c r="C90" s="3">
        <f>COUNTIFS(abs!$R$3:$R$271, "*["&amp;$B90&amp;"]*") - $E90</f>
        <v>160</v>
      </c>
      <c r="D90" s="3">
        <f>COUNTIFS(abs!$S$3:$S$271, "*["&amp;$B90&amp;"]*") - $E90</f>
        <v>0</v>
      </c>
      <c r="E90">
        <f>COUNTIFS(abs!$R$3:$R$271, "*["&amp;$B90&amp;"]*", abs!$S$3:$S$271, "*["&amp;$B90&amp;"]*")</f>
        <v>7</v>
      </c>
      <c r="F90" s="3">
        <f t="shared" si="2"/>
        <v>167</v>
      </c>
      <c r="G90" t="str">
        <f t="shared" si="3"/>
        <v>N</v>
      </c>
    </row>
    <row r="91" spans="1:7" hidden="1" x14ac:dyDescent="0.2">
      <c r="A91">
        <v>-91</v>
      </c>
      <c r="B91" t="s">
        <v>200</v>
      </c>
      <c r="C91" s="3">
        <f>COUNTIFS(abs!$R$3:$R$271, "*["&amp;$B91&amp;"]*") - $E91</f>
        <v>0</v>
      </c>
      <c r="D91" s="3">
        <f>COUNTIFS(abs!$S$3:$S$271, "*["&amp;$B91&amp;"]*") - $E91</f>
        <v>0</v>
      </c>
      <c r="E91">
        <f>COUNTIFS(abs!$R$3:$R$271, "*["&amp;$B91&amp;"]*", abs!$S$3:$S$271, "*["&amp;$B91&amp;"]*")</f>
        <v>0</v>
      </c>
      <c r="F91" s="3">
        <f t="shared" si="2"/>
        <v>0</v>
      </c>
      <c r="G91" t="str">
        <f t="shared" si="3"/>
        <v>N</v>
      </c>
    </row>
    <row r="92" spans="1:7" hidden="1" x14ac:dyDescent="0.2">
      <c r="A92">
        <v>-92</v>
      </c>
      <c r="B92" t="s">
        <v>199</v>
      </c>
      <c r="C92" s="3">
        <f>COUNTIFS(abs!$R$3:$R$271, "*["&amp;$B92&amp;"]*") - $E92</f>
        <v>0</v>
      </c>
      <c r="D92" s="3">
        <f>COUNTIFS(abs!$S$3:$S$271, "*["&amp;$B92&amp;"]*") - $E92</f>
        <v>0</v>
      </c>
      <c r="E92">
        <f>COUNTIFS(abs!$R$3:$R$271, "*["&amp;$B92&amp;"]*", abs!$S$3:$S$271, "*["&amp;$B92&amp;"]*")</f>
        <v>0</v>
      </c>
      <c r="F92" s="3">
        <f t="shared" si="2"/>
        <v>0</v>
      </c>
      <c r="G92" t="str">
        <f t="shared" si="3"/>
        <v>N</v>
      </c>
    </row>
    <row r="93" spans="1:7" x14ac:dyDescent="0.2">
      <c r="A93">
        <v>-93</v>
      </c>
      <c r="B93" t="s">
        <v>198</v>
      </c>
      <c r="C93" s="3">
        <f>COUNTIFS(abs!$R$3:$R$271, "*["&amp;$B93&amp;"]*") - $E93</f>
        <v>1</v>
      </c>
      <c r="D93" s="3">
        <f>COUNTIFS(abs!$S$3:$S$271, "*["&amp;$B93&amp;"]*") - $E93</f>
        <v>0</v>
      </c>
      <c r="E93">
        <f>COUNTIFS(abs!$R$3:$R$271, "*["&amp;$B93&amp;"]*", abs!$S$3:$S$271, "*["&amp;$B93&amp;"]*")</f>
        <v>0</v>
      </c>
      <c r="F93" s="3">
        <f t="shared" si="2"/>
        <v>1</v>
      </c>
      <c r="G93" t="str">
        <f t="shared" si="3"/>
        <v>Y</v>
      </c>
    </row>
    <row r="94" spans="1:7" hidden="1" x14ac:dyDescent="0.2">
      <c r="A94">
        <v>-94</v>
      </c>
      <c r="B94" t="s">
        <v>197</v>
      </c>
      <c r="C94" s="3">
        <f>COUNTIFS(abs!$R$3:$R$271, "*["&amp;$B94&amp;"]*") - $E94</f>
        <v>0</v>
      </c>
      <c r="D94" s="3">
        <f>COUNTIFS(abs!$S$3:$S$271, "*["&amp;$B94&amp;"]*") - $E94</f>
        <v>0</v>
      </c>
      <c r="E94">
        <f>COUNTIFS(abs!$R$3:$R$271, "*["&amp;$B94&amp;"]*", abs!$S$3:$S$271, "*["&amp;$B94&amp;"]*")</f>
        <v>0</v>
      </c>
      <c r="F94" s="3">
        <f t="shared" si="2"/>
        <v>0</v>
      </c>
      <c r="G94" t="str">
        <f t="shared" si="3"/>
        <v>N</v>
      </c>
    </row>
    <row r="95" spans="1:7" hidden="1" x14ac:dyDescent="0.2">
      <c r="A95">
        <v>-95</v>
      </c>
      <c r="B95" t="s">
        <v>196</v>
      </c>
      <c r="C95" s="3">
        <f>COUNTIFS(abs!$R$3:$R$271, "*["&amp;$B95&amp;"]*") - $E95</f>
        <v>0</v>
      </c>
      <c r="D95" s="3">
        <f>COUNTIFS(abs!$S$3:$S$271, "*["&amp;$B95&amp;"]*") - $E95</f>
        <v>0</v>
      </c>
      <c r="E95">
        <f>COUNTIFS(abs!$R$3:$R$271, "*["&amp;$B95&amp;"]*", abs!$S$3:$S$271, "*["&amp;$B95&amp;"]*")</f>
        <v>0</v>
      </c>
      <c r="F95" s="3">
        <f t="shared" si="2"/>
        <v>0</v>
      </c>
      <c r="G95" t="str">
        <f t="shared" si="3"/>
        <v>N</v>
      </c>
    </row>
    <row r="96" spans="1:7" hidden="1" x14ac:dyDescent="0.2">
      <c r="A96">
        <v>-96</v>
      </c>
      <c r="B96" t="s">
        <v>195</v>
      </c>
      <c r="C96" s="3">
        <f>COUNTIFS(abs!$R$3:$R$271, "*["&amp;$B96&amp;"]*") - $E96</f>
        <v>0</v>
      </c>
      <c r="D96" s="3">
        <f>COUNTIFS(abs!$S$3:$S$271, "*["&amp;$B96&amp;"]*") - $E96</f>
        <v>0</v>
      </c>
      <c r="E96">
        <f>COUNTIFS(abs!$R$3:$R$271, "*["&amp;$B96&amp;"]*", abs!$S$3:$S$271, "*["&amp;$B96&amp;"]*")</f>
        <v>0</v>
      </c>
      <c r="F96" s="3">
        <f t="shared" si="2"/>
        <v>0</v>
      </c>
      <c r="G96" t="str">
        <f t="shared" si="3"/>
        <v>N</v>
      </c>
    </row>
    <row r="97" spans="1:7" hidden="1" x14ac:dyDescent="0.2">
      <c r="A97">
        <v>-97</v>
      </c>
      <c r="B97" t="s">
        <v>194</v>
      </c>
      <c r="C97" s="3">
        <f>COUNTIFS(abs!$R$3:$R$271, "*["&amp;$B97&amp;"]*") - $E97</f>
        <v>0</v>
      </c>
      <c r="D97" s="3">
        <f>COUNTIFS(abs!$S$3:$S$271, "*["&amp;$B97&amp;"]*") - $E97</f>
        <v>0</v>
      </c>
      <c r="E97">
        <f>COUNTIFS(abs!$R$3:$R$271, "*["&amp;$B97&amp;"]*", abs!$S$3:$S$271, "*["&amp;$B97&amp;"]*")</f>
        <v>0</v>
      </c>
      <c r="F97" s="3">
        <f t="shared" si="2"/>
        <v>0</v>
      </c>
      <c r="G97" t="str">
        <f t="shared" si="3"/>
        <v>N</v>
      </c>
    </row>
    <row r="98" spans="1:7" x14ac:dyDescent="0.2">
      <c r="A98">
        <v>-98</v>
      </c>
      <c r="B98" t="s">
        <v>193</v>
      </c>
      <c r="C98" s="3">
        <f>COUNTIFS(abs!$R$3:$R$271, "*["&amp;$B98&amp;"]*") - $E98</f>
        <v>161</v>
      </c>
      <c r="D98" s="3">
        <f>COUNTIFS(abs!$S$3:$S$271, "*["&amp;$B98&amp;"]*") - $E98</f>
        <v>0</v>
      </c>
      <c r="E98">
        <f>COUNTIFS(abs!$R$3:$R$271, "*["&amp;$B98&amp;"]*", abs!$S$3:$S$271, "*["&amp;$B98&amp;"]*")</f>
        <v>6</v>
      </c>
      <c r="F98" s="3">
        <f t="shared" si="2"/>
        <v>167</v>
      </c>
      <c r="G98" t="str">
        <f t="shared" si="3"/>
        <v>N</v>
      </c>
    </row>
    <row r="99" spans="1:7" hidden="1" x14ac:dyDescent="0.2">
      <c r="A99">
        <v>-99</v>
      </c>
      <c r="B99" t="s">
        <v>192</v>
      </c>
      <c r="C99" s="3">
        <f>COUNTIFS(abs!$R$3:$R$271, "*["&amp;$B99&amp;"]*") - $E99</f>
        <v>0</v>
      </c>
      <c r="D99" s="3">
        <f>COUNTIFS(abs!$S$3:$S$271, "*["&amp;$B99&amp;"]*") - $E99</f>
        <v>0</v>
      </c>
      <c r="E99">
        <f>COUNTIFS(abs!$R$3:$R$271, "*["&amp;$B99&amp;"]*", abs!$S$3:$S$271, "*["&amp;$B99&amp;"]*")</f>
        <v>0</v>
      </c>
      <c r="F99" s="3">
        <f t="shared" si="2"/>
        <v>0</v>
      </c>
      <c r="G99" t="str">
        <f t="shared" si="3"/>
        <v>N</v>
      </c>
    </row>
    <row r="100" spans="1:7" x14ac:dyDescent="0.2">
      <c r="A100">
        <v>-100</v>
      </c>
      <c r="B100" t="s">
        <v>191</v>
      </c>
      <c r="C100" s="3">
        <f>COUNTIFS(abs!$R$3:$R$271, "*["&amp;$B100&amp;"]*") - $E100</f>
        <v>167</v>
      </c>
      <c r="D100" s="3">
        <f>COUNTIFS(abs!$S$3:$S$271, "*["&amp;$B100&amp;"]*") - $E100</f>
        <v>0</v>
      </c>
      <c r="E100">
        <f>COUNTIFS(abs!$R$3:$R$271, "*["&amp;$B100&amp;"]*", abs!$S$3:$S$271, "*["&amp;$B100&amp;"]*")</f>
        <v>0</v>
      </c>
      <c r="F100" s="3">
        <f t="shared" si="2"/>
        <v>167</v>
      </c>
      <c r="G100" t="str">
        <f t="shared" si="3"/>
        <v>Y</v>
      </c>
    </row>
    <row r="101" spans="1:7" x14ac:dyDescent="0.2">
      <c r="A101">
        <v>-101</v>
      </c>
      <c r="B101" t="s">
        <v>190</v>
      </c>
      <c r="C101" s="3">
        <f>COUNTIFS(abs!$R$3:$R$271, "*["&amp;$B101&amp;"]*") - $E101</f>
        <v>124</v>
      </c>
      <c r="D101" s="3">
        <f>COUNTIFS(abs!$S$3:$S$271, "*["&amp;$B101&amp;"]*") - $E101</f>
        <v>0</v>
      </c>
      <c r="E101">
        <f>COUNTIFS(abs!$R$3:$R$271, "*["&amp;$B101&amp;"]*", abs!$S$3:$S$271, "*["&amp;$B101&amp;"]*")</f>
        <v>43</v>
      </c>
      <c r="F101" s="3">
        <f t="shared" si="2"/>
        <v>167</v>
      </c>
      <c r="G101" t="str">
        <f t="shared" si="3"/>
        <v>N</v>
      </c>
    </row>
    <row r="102" spans="1:7" x14ac:dyDescent="0.2">
      <c r="A102">
        <v>-102</v>
      </c>
      <c r="B102" t="s">
        <v>189</v>
      </c>
      <c r="C102" s="3">
        <f>COUNTIFS(abs!$R$3:$R$271, "*["&amp;$B102&amp;"]*") - $E102</f>
        <v>50</v>
      </c>
      <c r="D102" s="3">
        <f>COUNTIFS(abs!$S$3:$S$271, "*["&amp;$B102&amp;"]*") - $E102</f>
        <v>0</v>
      </c>
      <c r="E102">
        <f>COUNTIFS(abs!$R$3:$R$271, "*["&amp;$B102&amp;"]*", abs!$S$3:$S$271, "*["&amp;$B102&amp;"]*")</f>
        <v>117</v>
      </c>
      <c r="F102" s="3">
        <f t="shared" si="2"/>
        <v>167</v>
      </c>
      <c r="G102" t="str">
        <f t="shared" si="3"/>
        <v>N</v>
      </c>
    </row>
    <row r="103" spans="1:7" hidden="1" x14ac:dyDescent="0.2">
      <c r="A103">
        <v>-103</v>
      </c>
      <c r="B103" t="s">
        <v>188</v>
      </c>
      <c r="C103" s="3">
        <f>COUNTIFS(abs!$R$3:$R$271, "*["&amp;$B103&amp;"]*") - $E103</f>
        <v>0</v>
      </c>
      <c r="D103" s="3">
        <f>COUNTIFS(abs!$S$3:$S$271, "*["&amp;$B103&amp;"]*") - $E103</f>
        <v>0</v>
      </c>
      <c r="E103">
        <f>COUNTIFS(abs!$R$3:$R$271, "*["&amp;$B103&amp;"]*", abs!$S$3:$S$271, "*["&amp;$B103&amp;"]*")</f>
        <v>0</v>
      </c>
      <c r="F103" s="3">
        <f t="shared" si="2"/>
        <v>0</v>
      </c>
      <c r="G103" t="str">
        <f t="shared" si="3"/>
        <v>N</v>
      </c>
    </row>
    <row r="104" spans="1:7" hidden="1" x14ac:dyDescent="0.2">
      <c r="A104">
        <v>-104</v>
      </c>
      <c r="B104" t="s">
        <v>187</v>
      </c>
      <c r="C104" s="3">
        <f>COUNTIFS(abs!$R$3:$R$271, "*["&amp;$B104&amp;"]*") - $E104</f>
        <v>0</v>
      </c>
      <c r="D104" s="3">
        <f>COUNTIFS(abs!$S$3:$S$271, "*["&amp;$B104&amp;"]*") - $E104</f>
        <v>0</v>
      </c>
      <c r="E104">
        <f>COUNTIFS(abs!$R$3:$R$271, "*["&amp;$B104&amp;"]*", abs!$S$3:$S$271, "*["&amp;$B104&amp;"]*")</f>
        <v>0</v>
      </c>
      <c r="F104" s="3">
        <f t="shared" si="2"/>
        <v>0</v>
      </c>
      <c r="G104" t="str">
        <f t="shared" si="3"/>
        <v>N</v>
      </c>
    </row>
    <row r="105" spans="1:7" hidden="1" x14ac:dyDescent="0.2">
      <c r="A105">
        <v>-105</v>
      </c>
      <c r="B105" t="s">
        <v>186</v>
      </c>
      <c r="C105" s="3">
        <f>COUNTIFS(abs!$R$3:$R$271, "*["&amp;$B105&amp;"]*") - $E105</f>
        <v>0</v>
      </c>
      <c r="D105" s="3">
        <f>COUNTIFS(abs!$S$3:$S$271, "*["&amp;$B105&amp;"]*") - $E105</f>
        <v>0</v>
      </c>
      <c r="E105">
        <f>COUNTIFS(abs!$R$3:$R$271, "*["&amp;$B105&amp;"]*", abs!$S$3:$S$271, "*["&amp;$B105&amp;"]*")</f>
        <v>0</v>
      </c>
      <c r="F105" s="3">
        <f t="shared" si="2"/>
        <v>0</v>
      </c>
      <c r="G105" t="str">
        <f t="shared" si="3"/>
        <v>N</v>
      </c>
    </row>
    <row r="106" spans="1:7" hidden="1" x14ac:dyDescent="0.2">
      <c r="A106">
        <v>-106</v>
      </c>
      <c r="C106" s="3">
        <f>COUNTIFS(abs!$R$3:$R$271, "*["&amp;$B106&amp;"]*") - $E106</f>
        <v>0</v>
      </c>
      <c r="D106" s="3">
        <f>COUNTIFS(abs!$S$3:$S$271, "*["&amp;$B106&amp;"]*") - $E106</f>
        <v>0</v>
      </c>
      <c r="E106">
        <f>COUNTIFS(abs!$R$3:$R$271, "*["&amp;$B106&amp;"]*", abs!$S$3:$S$271, "*["&amp;$B106&amp;"]*")</f>
        <v>0</v>
      </c>
      <c r="F106" s="3">
        <f t="shared" si="2"/>
        <v>0</v>
      </c>
      <c r="G106" t="str">
        <f t="shared" si="3"/>
        <v>N</v>
      </c>
    </row>
    <row r="107" spans="1:7" hidden="1" x14ac:dyDescent="0.2">
      <c r="A107">
        <v>-107</v>
      </c>
      <c r="C107" s="3">
        <f>COUNTIFS(abs!$R$3:$R$271, "*["&amp;$B107&amp;"]*") - $E107</f>
        <v>0</v>
      </c>
      <c r="D107" s="3">
        <f>COUNTIFS(abs!$S$3:$S$271, "*["&amp;$B107&amp;"]*") - $E107</f>
        <v>0</v>
      </c>
      <c r="E107">
        <f>COUNTIFS(abs!$R$3:$R$271, "*["&amp;$B107&amp;"]*", abs!$S$3:$S$271, "*["&amp;$B107&amp;"]*")</f>
        <v>0</v>
      </c>
      <c r="F107" s="3">
        <f t="shared" si="2"/>
        <v>0</v>
      </c>
      <c r="G107" t="str">
        <f t="shared" si="3"/>
        <v>N</v>
      </c>
    </row>
    <row r="108" spans="1:7" hidden="1" x14ac:dyDescent="0.2">
      <c r="A108">
        <v>-108</v>
      </c>
      <c r="B108" t="s">
        <v>185</v>
      </c>
      <c r="C108" s="3">
        <f>COUNTIFS(abs!$R$3:$R$271, "*["&amp;$B108&amp;"]*") - $E108</f>
        <v>0</v>
      </c>
      <c r="D108" s="3">
        <f>COUNTIFS(abs!$S$3:$S$271, "*["&amp;$B108&amp;"]*") - $E108</f>
        <v>0</v>
      </c>
      <c r="E108">
        <f>COUNTIFS(abs!$R$3:$R$271, "*["&amp;$B108&amp;"]*", abs!$S$3:$S$271, "*["&amp;$B108&amp;"]*")</f>
        <v>0</v>
      </c>
      <c r="F108" s="3">
        <f t="shared" si="2"/>
        <v>0</v>
      </c>
      <c r="G108" t="str">
        <f t="shared" si="3"/>
        <v>N</v>
      </c>
    </row>
    <row r="109" spans="1:7" hidden="1" x14ac:dyDescent="0.2">
      <c r="A109">
        <v>-109</v>
      </c>
      <c r="B109" t="s">
        <v>184</v>
      </c>
      <c r="C109" s="3">
        <f>COUNTIFS(abs!$R$3:$R$271, "*["&amp;$B109&amp;"]*") - $E109</f>
        <v>0</v>
      </c>
      <c r="D109" s="3">
        <f>COUNTIFS(abs!$S$3:$S$271, "*["&amp;$B109&amp;"]*") - $E109</f>
        <v>0</v>
      </c>
      <c r="E109">
        <f>COUNTIFS(abs!$R$3:$R$271, "*["&amp;$B109&amp;"]*", abs!$S$3:$S$271, "*["&amp;$B109&amp;"]*")</f>
        <v>0</v>
      </c>
      <c r="F109" s="3">
        <f t="shared" si="2"/>
        <v>0</v>
      </c>
      <c r="G109" t="str">
        <f t="shared" si="3"/>
        <v>N</v>
      </c>
    </row>
    <row r="110" spans="1:7" x14ac:dyDescent="0.2">
      <c r="A110">
        <v>-110</v>
      </c>
      <c r="B110" t="s">
        <v>183</v>
      </c>
      <c r="C110" s="3">
        <f>COUNTIFS(abs!$R$3:$R$271, "*["&amp;$B110&amp;"]*") - $E110</f>
        <v>0</v>
      </c>
      <c r="D110" s="3">
        <f>COUNTIFS(abs!$S$3:$S$271, "*["&amp;$B110&amp;"]*") - $E110</f>
        <v>16</v>
      </c>
      <c r="E110">
        <f>COUNTIFS(abs!$R$3:$R$271, "*["&amp;$B110&amp;"]*", abs!$S$3:$S$271, "*["&amp;$B110&amp;"]*")</f>
        <v>0</v>
      </c>
      <c r="F110" s="3">
        <f t="shared" si="2"/>
        <v>16</v>
      </c>
      <c r="G110" t="str">
        <f t="shared" si="3"/>
        <v>N</v>
      </c>
    </row>
    <row r="111" spans="1:7" hidden="1" x14ac:dyDescent="0.2">
      <c r="A111">
        <v>-111</v>
      </c>
      <c r="B111" t="s">
        <v>182</v>
      </c>
      <c r="C111" s="3">
        <f>COUNTIFS(abs!$R$3:$R$271, "*["&amp;$B111&amp;"]*") - $E111</f>
        <v>0</v>
      </c>
      <c r="D111" s="3">
        <f>COUNTIFS(abs!$S$3:$S$271, "*["&amp;$B111&amp;"]*") - $E111</f>
        <v>0</v>
      </c>
      <c r="E111">
        <f>COUNTIFS(abs!$R$3:$R$271, "*["&amp;$B111&amp;"]*", abs!$S$3:$S$271, "*["&amp;$B111&amp;"]*")</f>
        <v>0</v>
      </c>
      <c r="F111" s="3">
        <f t="shared" si="2"/>
        <v>0</v>
      </c>
      <c r="G111" t="str">
        <f t="shared" si="3"/>
        <v>N</v>
      </c>
    </row>
    <row r="112" spans="1:7" hidden="1" x14ac:dyDescent="0.2">
      <c r="A112">
        <v>-112</v>
      </c>
      <c r="B112" t="s">
        <v>181</v>
      </c>
      <c r="C112" s="3">
        <f>COUNTIFS(abs!$R$3:$R$271, "*["&amp;$B112&amp;"]*") - $E112</f>
        <v>0</v>
      </c>
      <c r="D112" s="3">
        <f>COUNTIFS(abs!$S$3:$S$271, "*["&amp;$B112&amp;"]*") - $E112</f>
        <v>0</v>
      </c>
      <c r="E112">
        <f>COUNTIFS(abs!$R$3:$R$271, "*["&amp;$B112&amp;"]*", abs!$S$3:$S$271, "*["&amp;$B112&amp;"]*")</f>
        <v>0</v>
      </c>
      <c r="F112" s="3">
        <f t="shared" si="2"/>
        <v>0</v>
      </c>
      <c r="G112" t="str">
        <f t="shared" si="3"/>
        <v>N</v>
      </c>
    </row>
    <row r="113" spans="1:7" hidden="1" x14ac:dyDescent="0.2">
      <c r="A113">
        <v>-113</v>
      </c>
      <c r="B113" t="s">
        <v>180</v>
      </c>
      <c r="C113" s="3">
        <f>COUNTIFS(abs!$R$3:$R$271, "*["&amp;$B113&amp;"]*") - $E113</f>
        <v>0</v>
      </c>
      <c r="D113" s="3">
        <f>COUNTIFS(abs!$S$3:$S$271, "*["&amp;$B113&amp;"]*") - $E113</f>
        <v>0</v>
      </c>
      <c r="E113">
        <f>COUNTIFS(abs!$R$3:$R$271, "*["&amp;$B113&amp;"]*", abs!$S$3:$S$271, "*["&amp;$B113&amp;"]*")</f>
        <v>0</v>
      </c>
      <c r="F113" s="3">
        <f t="shared" si="2"/>
        <v>0</v>
      </c>
      <c r="G113" t="str">
        <f t="shared" si="3"/>
        <v>N</v>
      </c>
    </row>
    <row r="114" spans="1:7" x14ac:dyDescent="0.2">
      <c r="A114">
        <v>-114</v>
      </c>
      <c r="B114" t="s">
        <v>179</v>
      </c>
      <c r="C114" s="3">
        <f>COUNTIFS(abs!$R$3:$R$271, "*["&amp;$B114&amp;"]*") - $E114</f>
        <v>1</v>
      </c>
      <c r="D114" s="3">
        <f>COUNTIFS(abs!$S$3:$S$271, "*["&amp;$B114&amp;"]*") - $E114</f>
        <v>1</v>
      </c>
      <c r="E114">
        <f>COUNTIFS(abs!$R$3:$R$271, "*["&amp;$B114&amp;"]*", abs!$S$3:$S$271, "*["&amp;$B114&amp;"]*")</f>
        <v>0</v>
      </c>
      <c r="F114" s="3">
        <f t="shared" si="2"/>
        <v>2</v>
      </c>
      <c r="G114" t="str">
        <f t="shared" si="3"/>
        <v>N</v>
      </c>
    </row>
    <row r="115" spans="1:7" hidden="1" x14ac:dyDescent="0.2">
      <c r="A115">
        <v>-115</v>
      </c>
      <c r="B115" t="s">
        <v>178</v>
      </c>
      <c r="C115" s="3">
        <f>COUNTIFS(abs!$R$3:$R$271, "*["&amp;$B115&amp;"]*") - $E115</f>
        <v>0</v>
      </c>
      <c r="D115" s="3">
        <f>COUNTIFS(abs!$S$3:$S$271, "*["&amp;$B115&amp;"]*") - $E115</f>
        <v>0</v>
      </c>
      <c r="E115">
        <f>COUNTIFS(abs!$R$3:$R$271, "*["&amp;$B115&amp;"]*", abs!$S$3:$S$271, "*["&amp;$B115&amp;"]*")</f>
        <v>0</v>
      </c>
      <c r="F115" s="3">
        <f t="shared" si="2"/>
        <v>0</v>
      </c>
      <c r="G115" t="str">
        <f t="shared" si="3"/>
        <v>N</v>
      </c>
    </row>
    <row r="116" spans="1:7" hidden="1" x14ac:dyDescent="0.2">
      <c r="A116">
        <v>-116</v>
      </c>
      <c r="B116" t="s">
        <v>177</v>
      </c>
      <c r="C116" s="3">
        <f>COUNTIFS(abs!$R$3:$R$271, "*["&amp;$B116&amp;"]*") - $E116</f>
        <v>0</v>
      </c>
      <c r="D116" s="3">
        <f>COUNTIFS(abs!$S$3:$S$271, "*["&amp;$B116&amp;"]*") - $E116</f>
        <v>0</v>
      </c>
      <c r="E116">
        <f>COUNTIFS(abs!$R$3:$R$271, "*["&amp;$B116&amp;"]*", abs!$S$3:$S$271, "*["&amp;$B116&amp;"]*")</f>
        <v>0</v>
      </c>
      <c r="F116" s="3">
        <f t="shared" si="2"/>
        <v>0</v>
      </c>
      <c r="G116" t="str">
        <f t="shared" si="3"/>
        <v>N</v>
      </c>
    </row>
    <row r="117" spans="1:7" hidden="1" x14ac:dyDescent="0.2">
      <c r="A117">
        <v>-117</v>
      </c>
      <c r="B117" t="s">
        <v>176</v>
      </c>
      <c r="C117" s="3">
        <f>COUNTIFS(abs!$R$3:$R$271, "*["&amp;$B117&amp;"]*") - $E117</f>
        <v>0</v>
      </c>
      <c r="D117" s="3">
        <f>COUNTIFS(abs!$S$3:$S$271, "*["&amp;$B117&amp;"]*") - $E117</f>
        <v>0</v>
      </c>
      <c r="E117">
        <f>COUNTIFS(abs!$R$3:$R$271, "*["&amp;$B117&amp;"]*", abs!$S$3:$S$271, "*["&amp;$B117&amp;"]*")</f>
        <v>0</v>
      </c>
      <c r="F117" s="3">
        <f t="shared" si="2"/>
        <v>0</v>
      </c>
      <c r="G117" t="str">
        <f t="shared" si="3"/>
        <v>N</v>
      </c>
    </row>
    <row r="118" spans="1:7" hidden="1" x14ac:dyDescent="0.2">
      <c r="A118">
        <v>-118</v>
      </c>
      <c r="B118" t="s">
        <v>175</v>
      </c>
      <c r="C118" s="3">
        <f>COUNTIFS(abs!$R$3:$R$271, "*["&amp;$B118&amp;"]*") - $E118</f>
        <v>0</v>
      </c>
      <c r="D118" s="3">
        <f>COUNTIFS(abs!$S$3:$S$271, "*["&amp;$B118&amp;"]*") - $E118</f>
        <v>0</v>
      </c>
      <c r="E118">
        <f>COUNTIFS(abs!$R$3:$R$271, "*["&amp;$B118&amp;"]*", abs!$S$3:$S$271, "*["&amp;$B118&amp;"]*")</f>
        <v>0</v>
      </c>
      <c r="F118" s="3">
        <f t="shared" si="2"/>
        <v>0</v>
      </c>
      <c r="G118" t="str">
        <f t="shared" si="3"/>
        <v>N</v>
      </c>
    </row>
    <row r="119" spans="1:7" hidden="1" x14ac:dyDescent="0.2">
      <c r="A119">
        <v>-119</v>
      </c>
      <c r="B119" t="s">
        <v>174</v>
      </c>
      <c r="C119" s="3">
        <f>COUNTIFS(abs!$R$3:$R$271, "*["&amp;$B119&amp;"]*") - $E119</f>
        <v>0</v>
      </c>
      <c r="D119" s="3">
        <f>COUNTIFS(abs!$S$3:$S$271, "*["&amp;$B119&amp;"]*") - $E119</f>
        <v>0</v>
      </c>
      <c r="E119">
        <f>COUNTIFS(abs!$R$3:$R$271, "*["&amp;$B119&amp;"]*", abs!$S$3:$S$271, "*["&amp;$B119&amp;"]*")</f>
        <v>0</v>
      </c>
      <c r="F119" s="3">
        <f t="shared" si="2"/>
        <v>0</v>
      </c>
      <c r="G119" t="str">
        <f t="shared" si="3"/>
        <v>N</v>
      </c>
    </row>
    <row r="120" spans="1:7" hidden="1" x14ac:dyDescent="0.2">
      <c r="A120">
        <v>-120</v>
      </c>
      <c r="B120" t="s">
        <v>173</v>
      </c>
      <c r="C120" s="3">
        <f>COUNTIFS(abs!$R$3:$R$271, "*["&amp;$B120&amp;"]*") - $E120</f>
        <v>0</v>
      </c>
      <c r="D120" s="3">
        <f>COUNTIFS(abs!$S$3:$S$271, "*["&amp;$B120&amp;"]*") - $E120</f>
        <v>0</v>
      </c>
      <c r="E120">
        <f>COUNTIFS(abs!$R$3:$R$271, "*["&amp;$B120&amp;"]*", abs!$S$3:$S$271, "*["&amp;$B120&amp;"]*")</f>
        <v>0</v>
      </c>
      <c r="F120" s="3">
        <f t="shared" si="2"/>
        <v>0</v>
      </c>
      <c r="G120" t="str">
        <f t="shared" si="3"/>
        <v>N</v>
      </c>
    </row>
    <row r="121" spans="1:7" hidden="1" x14ac:dyDescent="0.2">
      <c r="A121">
        <v>-121</v>
      </c>
      <c r="B121" t="s">
        <v>172</v>
      </c>
      <c r="C121" s="3">
        <f>COUNTIFS(abs!$R$3:$R$271, "*["&amp;$B121&amp;"]*") - $E121</f>
        <v>0</v>
      </c>
      <c r="D121" s="3">
        <f>COUNTIFS(abs!$S$3:$S$271, "*["&amp;$B121&amp;"]*") - $E121</f>
        <v>0</v>
      </c>
      <c r="E121">
        <f>COUNTIFS(abs!$R$3:$R$271, "*["&amp;$B121&amp;"]*", abs!$S$3:$S$271, "*["&amp;$B121&amp;"]*")</f>
        <v>0</v>
      </c>
      <c r="F121" s="3">
        <f t="shared" si="2"/>
        <v>0</v>
      </c>
      <c r="G121" t="str">
        <f t="shared" si="3"/>
        <v>N</v>
      </c>
    </row>
    <row r="122" spans="1:7" hidden="1" x14ac:dyDescent="0.2">
      <c r="A122">
        <v>-122</v>
      </c>
      <c r="B122" t="s">
        <v>171</v>
      </c>
      <c r="C122" s="3">
        <f>COUNTIFS(abs!$R$3:$R$271, "*["&amp;$B122&amp;"]*") - $E122</f>
        <v>0</v>
      </c>
      <c r="D122" s="3">
        <f>COUNTIFS(abs!$S$3:$S$271, "*["&amp;$B122&amp;"]*") - $E122</f>
        <v>0</v>
      </c>
      <c r="E122">
        <f>COUNTIFS(abs!$R$3:$R$271, "*["&amp;$B122&amp;"]*", abs!$S$3:$S$271, "*["&amp;$B122&amp;"]*")</f>
        <v>0</v>
      </c>
      <c r="F122" s="3">
        <f t="shared" si="2"/>
        <v>0</v>
      </c>
      <c r="G122" t="str">
        <f t="shared" si="3"/>
        <v>N</v>
      </c>
    </row>
    <row r="123" spans="1:7" hidden="1" x14ac:dyDescent="0.2">
      <c r="A123">
        <v>-123</v>
      </c>
      <c r="B123" t="s">
        <v>170</v>
      </c>
      <c r="C123" s="3">
        <f>COUNTIFS(abs!$R$3:$R$271, "*["&amp;$B123&amp;"]*") - $E123</f>
        <v>0</v>
      </c>
      <c r="D123" s="3">
        <f>COUNTIFS(abs!$S$3:$S$271, "*["&amp;$B123&amp;"]*") - $E123</f>
        <v>0</v>
      </c>
      <c r="E123">
        <f>COUNTIFS(abs!$R$3:$R$271, "*["&amp;$B123&amp;"]*", abs!$S$3:$S$271, "*["&amp;$B123&amp;"]*")</f>
        <v>0</v>
      </c>
      <c r="F123" s="3">
        <f t="shared" si="2"/>
        <v>0</v>
      </c>
      <c r="G123" t="str">
        <f t="shared" si="3"/>
        <v>N</v>
      </c>
    </row>
    <row r="124" spans="1:7" hidden="1" x14ac:dyDescent="0.2">
      <c r="A124">
        <v>-124</v>
      </c>
      <c r="B124" t="s">
        <v>169</v>
      </c>
      <c r="C124" s="3">
        <f>COUNTIFS(abs!$R$3:$R$271, "*["&amp;$B124&amp;"]*") - $E124</f>
        <v>0</v>
      </c>
      <c r="D124" s="3">
        <f>COUNTIFS(abs!$S$3:$S$271, "*["&amp;$B124&amp;"]*") - $E124</f>
        <v>0</v>
      </c>
      <c r="E124">
        <f>COUNTIFS(abs!$R$3:$R$271, "*["&amp;$B124&amp;"]*", abs!$S$3:$S$271, "*["&amp;$B124&amp;"]*")</f>
        <v>0</v>
      </c>
      <c r="F124" s="3">
        <f t="shared" si="2"/>
        <v>0</v>
      </c>
      <c r="G124" t="str">
        <f t="shared" si="3"/>
        <v>N</v>
      </c>
    </row>
    <row r="125" spans="1:7" hidden="1" x14ac:dyDescent="0.2">
      <c r="A125">
        <v>-125</v>
      </c>
      <c r="B125" t="s">
        <v>168</v>
      </c>
      <c r="C125" s="3">
        <f>COUNTIFS(abs!$R$3:$R$271, "*["&amp;$B125&amp;"]*") - $E125</f>
        <v>0</v>
      </c>
      <c r="D125" s="3">
        <f>COUNTIFS(abs!$S$3:$S$271, "*["&amp;$B125&amp;"]*") - $E125</f>
        <v>0</v>
      </c>
      <c r="E125">
        <f>COUNTIFS(abs!$R$3:$R$271, "*["&amp;$B125&amp;"]*", abs!$S$3:$S$271, "*["&amp;$B125&amp;"]*")</f>
        <v>0</v>
      </c>
      <c r="F125" s="3">
        <f t="shared" si="2"/>
        <v>0</v>
      </c>
      <c r="G125" t="str">
        <f t="shared" si="3"/>
        <v>N</v>
      </c>
    </row>
    <row r="126" spans="1:7" hidden="1" x14ac:dyDescent="0.2">
      <c r="A126">
        <v>-126</v>
      </c>
      <c r="B126" t="s">
        <v>167</v>
      </c>
      <c r="C126" s="3">
        <f>COUNTIFS(abs!$R$3:$R$271, "*["&amp;$B126&amp;"]*") - $E126</f>
        <v>0</v>
      </c>
      <c r="D126" s="3">
        <f>COUNTIFS(abs!$S$3:$S$271, "*["&amp;$B126&amp;"]*") - $E126</f>
        <v>0</v>
      </c>
      <c r="E126">
        <f>COUNTIFS(abs!$R$3:$R$271, "*["&amp;$B126&amp;"]*", abs!$S$3:$S$271, "*["&amp;$B126&amp;"]*")</f>
        <v>0</v>
      </c>
      <c r="F126" s="3">
        <f t="shared" si="2"/>
        <v>0</v>
      </c>
      <c r="G126" t="str">
        <f t="shared" si="3"/>
        <v>N</v>
      </c>
    </row>
    <row r="127" spans="1:7" hidden="1" x14ac:dyDescent="0.2">
      <c r="A127">
        <v>-127</v>
      </c>
      <c r="B127" t="s">
        <v>166</v>
      </c>
      <c r="C127" s="3">
        <f>COUNTIFS(abs!$R$3:$R$271, "*["&amp;$B127&amp;"]*") - $E127</f>
        <v>0</v>
      </c>
      <c r="D127" s="3">
        <f>COUNTIFS(abs!$S$3:$S$271, "*["&amp;$B127&amp;"]*") - $E127</f>
        <v>0</v>
      </c>
      <c r="E127">
        <f>COUNTIFS(abs!$R$3:$R$271, "*["&amp;$B127&amp;"]*", abs!$S$3:$S$271, "*["&amp;$B127&amp;"]*")</f>
        <v>0</v>
      </c>
      <c r="F127" s="3">
        <f t="shared" si="2"/>
        <v>0</v>
      </c>
      <c r="G127" t="str">
        <f t="shared" si="3"/>
        <v>N</v>
      </c>
    </row>
    <row r="128" spans="1:7" hidden="1" x14ac:dyDescent="0.2">
      <c r="A128">
        <v>-128</v>
      </c>
      <c r="B128" t="s">
        <v>165</v>
      </c>
      <c r="C128" s="3">
        <f>COUNTIFS(abs!$R$3:$R$271, "*["&amp;$B128&amp;"]*") - $E128</f>
        <v>0</v>
      </c>
      <c r="D128" s="3">
        <f>COUNTIFS(abs!$S$3:$S$271, "*["&amp;$B128&amp;"]*") - $E128</f>
        <v>0</v>
      </c>
      <c r="E128">
        <f>COUNTIFS(abs!$R$3:$R$271, "*["&amp;$B128&amp;"]*", abs!$S$3:$S$271, "*["&amp;$B128&amp;"]*")</f>
        <v>0</v>
      </c>
      <c r="F128" s="3">
        <f t="shared" si="2"/>
        <v>0</v>
      </c>
      <c r="G128" t="str">
        <f t="shared" si="3"/>
        <v>N</v>
      </c>
    </row>
    <row r="129" spans="1:7" hidden="1" x14ac:dyDescent="0.2">
      <c r="A129">
        <v>-129</v>
      </c>
      <c r="B129" t="s">
        <v>164</v>
      </c>
      <c r="C129" s="3">
        <f>COUNTIFS(abs!$R$3:$R$271, "*["&amp;$B129&amp;"]*") - $E129</f>
        <v>0</v>
      </c>
      <c r="D129" s="3">
        <f>COUNTIFS(abs!$S$3:$S$271, "*["&amp;$B129&amp;"]*") - $E129</f>
        <v>0</v>
      </c>
      <c r="E129">
        <f>COUNTIFS(abs!$R$3:$R$271, "*["&amp;$B129&amp;"]*", abs!$S$3:$S$271, "*["&amp;$B129&amp;"]*")</f>
        <v>0</v>
      </c>
      <c r="F129" s="3">
        <f t="shared" si="2"/>
        <v>0</v>
      </c>
      <c r="G129" t="str">
        <f t="shared" si="3"/>
        <v>N</v>
      </c>
    </row>
    <row r="130" spans="1:7" hidden="1" x14ac:dyDescent="0.2">
      <c r="A130">
        <v>-130</v>
      </c>
      <c r="B130" t="s">
        <v>163</v>
      </c>
      <c r="C130" s="3">
        <f>COUNTIFS(abs!$R$3:$R$271, "*["&amp;$B130&amp;"]*") - $E130</f>
        <v>0</v>
      </c>
      <c r="D130" s="3">
        <f>COUNTIFS(abs!$S$3:$S$271, "*["&amp;$B130&amp;"]*") - $E130</f>
        <v>0</v>
      </c>
      <c r="E130">
        <f>COUNTIFS(abs!$R$3:$R$271, "*["&amp;$B130&amp;"]*", abs!$S$3:$S$271, "*["&amp;$B130&amp;"]*")</f>
        <v>0</v>
      </c>
      <c r="F130" s="3">
        <f t="shared" ref="F130:F193" si="4">C130+D130+E130</f>
        <v>0</v>
      </c>
      <c r="G130" t="str">
        <f t="shared" ref="G130:G193" si="5">IF(AND(C130=F130, C130&lt;&gt;0), "Y", "N")</f>
        <v>N</v>
      </c>
    </row>
    <row r="131" spans="1:7" hidden="1" x14ac:dyDescent="0.2">
      <c r="A131">
        <v>-131</v>
      </c>
      <c r="B131" t="s">
        <v>162</v>
      </c>
      <c r="C131" s="3">
        <f>COUNTIFS(abs!$R$3:$R$271, "*["&amp;$B131&amp;"]*") - $E131</f>
        <v>0</v>
      </c>
      <c r="D131" s="3">
        <f>COUNTIFS(abs!$S$3:$S$271, "*["&amp;$B131&amp;"]*") - $E131</f>
        <v>0</v>
      </c>
      <c r="E131">
        <f>COUNTIFS(abs!$R$3:$R$271, "*["&amp;$B131&amp;"]*", abs!$S$3:$S$271, "*["&amp;$B131&amp;"]*")</f>
        <v>0</v>
      </c>
      <c r="F131" s="3">
        <f t="shared" si="4"/>
        <v>0</v>
      </c>
      <c r="G131" t="str">
        <f t="shared" si="5"/>
        <v>N</v>
      </c>
    </row>
    <row r="132" spans="1:7" hidden="1" x14ac:dyDescent="0.2">
      <c r="A132">
        <v>-132</v>
      </c>
      <c r="B132" t="s">
        <v>161</v>
      </c>
      <c r="C132" s="3">
        <f>COUNTIFS(abs!$R$3:$R$271, "*["&amp;$B132&amp;"]*") - $E132</f>
        <v>0</v>
      </c>
      <c r="D132" s="3">
        <f>COUNTIFS(abs!$S$3:$S$271, "*["&amp;$B132&amp;"]*") - $E132</f>
        <v>0</v>
      </c>
      <c r="E132">
        <f>COUNTIFS(abs!$R$3:$R$271, "*["&amp;$B132&amp;"]*", abs!$S$3:$S$271, "*["&amp;$B132&amp;"]*")</f>
        <v>0</v>
      </c>
      <c r="F132" s="3">
        <f t="shared" si="4"/>
        <v>0</v>
      </c>
      <c r="G132" t="str">
        <f t="shared" si="5"/>
        <v>N</v>
      </c>
    </row>
    <row r="133" spans="1:7" hidden="1" x14ac:dyDescent="0.2">
      <c r="A133">
        <v>-133</v>
      </c>
      <c r="B133" t="s">
        <v>160</v>
      </c>
      <c r="C133" s="3">
        <f>COUNTIFS(abs!$R$3:$R$271, "*["&amp;$B133&amp;"]*") - $E133</f>
        <v>0</v>
      </c>
      <c r="D133" s="3">
        <f>COUNTIFS(abs!$S$3:$S$271, "*["&amp;$B133&amp;"]*") - $E133</f>
        <v>0</v>
      </c>
      <c r="E133">
        <f>COUNTIFS(abs!$R$3:$R$271, "*["&amp;$B133&amp;"]*", abs!$S$3:$S$271, "*["&amp;$B133&amp;"]*")</f>
        <v>0</v>
      </c>
      <c r="F133" s="3">
        <f t="shared" si="4"/>
        <v>0</v>
      </c>
      <c r="G133" t="str">
        <f t="shared" si="5"/>
        <v>N</v>
      </c>
    </row>
    <row r="134" spans="1:7" hidden="1" x14ac:dyDescent="0.2">
      <c r="A134">
        <v>-134</v>
      </c>
      <c r="B134" t="s">
        <v>159</v>
      </c>
      <c r="C134" s="3">
        <f>COUNTIFS(abs!$R$3:$R$271, "*["&amp;$B134&amp;"]*") - $E134</f>
        <v>0</v>
      </c>
      <c r="D134" s="3">
        <f>COUNTIFS(abs!$S$3:$S$271, "*["&amp;$B134&amp;"]*") - $E134</f>
        <v>0</v>
      </c>
      <c r="E134">
        <f>COUNTIFS(abs!$R$3:$R$271, "*["&amp;$B134&amp;"]*", abs!$S$3:$S$271, "*["&amp;$B134&amp;"]*")</f>
        <v>0</v>
      </c>
      <c r="F134" s="3">
        <f t="shared" si="4"/>
        <v>0</v>
      </c>
      <c r="G134" t="str">
        <f t="shared" si="5"/>
        <v>N</v>
      </c>
    </row>
    <row r="135" spans="1:7" hidden="1" x14ac:dyDescent="0.2">
      <c r="A135">
        <v>-135</v>
      </c>
      <c r="B135" t="s">
        <v>158</v>
      </c>
      <c r="C135" s="3">
        <f>COUNTIFS(abs!$R$3:$R$271, "*["&amp;$B135&amp;"]*") - $E135</f>
        <v>0</v>
      </c>
      <c r="D135" s="3">
        <f>COUNTIFS(abs!$S$3:$S$271, "*["&amp;$B135&amp;"]*") - $E135</f>
        <v>0</v>
      </c>
      <c r="E135">
        <f>COUNTIFS(abs!$R$3:$R$271, "*["&amp;$B135&amp;"]*", abs!$S$3:$S$271, "*["&amp;$B135&amp;"]*")</f>
        <v>0</v>
      </c>
      <c r="F135" s="3">
        <f t="shared" si="4"/>
        <v>0</v>
      </c>
      <c r="G135" t="str">
        <f t="shared" si="5"/>
        <v>N</v>
      </c>
    </row>
    <row r="136" spans="1:7" hidden="1" x14ac:dyDescent="0.2">
      <c r="A136">
        <v>-136</v>
      </c>
      <c r="B136" t="s">
        <v>157</v>
      </c>
      <c r="C136" s="3">
        <f>COUNTIFS(abs!$R$3:$R$271, "*["&amp;$B136&amp;"]*") - $E136</f>
        <v>0</v>
      </c>
      <c r="D136" s="3">
        <f>COUNTIFS(abs!$S$3:$S$271, "*["&amp;$B136&amp;"]*") - $E136</f>
        <v>0</v>
      </c>
      <c r="E136">
        <f>COUNTIFS(abs!$R$3:$R$271, "*["&amp;$B136&amp;"]*", abs!$S$3:$S$271, "*["&amp;$B136&amp;"]*")</f>
        <v>0</v>
      </c>
      <c r="F136" s="3">
        <f t="shared" si="4"/>
        <v>0</v>
      </c>
      <c r="G136" t="str">
        <f t="shared" si="5"/>
        <v>N</v>
      </c>
    </row>
    <row r="137" spans="1:7" hidden="1" x14ac:dyDescent="0.2">
      <c r="A137">
        <v>-137</v>
      </c>
      <c r="B137" t="s">
        <v>156</v>
      </c>
      <c r="C137" s="3">
        <f>COUNTIFS(abs!$R$3:$R$271, "*["&amp;$B137&amp;"]*") - $E137</f>
        <v>0</v>
      </c>
      <c r="D137" s="3">
        <f>COUNTIFS(abs!$S$3:$S$271, "*["&amp;$B137&amp;"]*") - $E137</f>
        <v>0</v>
      </c>
      <c r="E137">
        <f>COUNTIFS(abs!$R$3:$R$271, "*["&amp;$B137&amp;"]*", abs!$S$3:$S$271, "*["&amp;$B137&amp;"]*")</f>
        <v>0</v>
      </c>
      <c r="F137" s="3">
        <f t="shared" si="4"/>
        <v>0</v>
      </c>
      <c r="G137" t="str">
        <f t="shared" si="5"/>
        <v>N</v>
      </c>
    </row>
    <row r="138" spans="1:7" hidden="1" x14ac:dyDescent="0.2">
      <c r="A138">
        <v>-138</v>
      </c>
      <c r="B138" t="s">
        <v>155</v>
      </c>
      <c r="C138" s="3">
        <f>COUNTIFS(abs!$R$3:$R$271, "*["&amp;$B138&amp;"]*") - $E138</f>
        <v>0</v>
      </c>
      <c r="D138" s="3">
        <f>COUNTIFS(abs!$S$3:$S$271, "*["&amp;$B138&amp;"]*") - $E138</f>
        <v>0</v>
      </c>
      <c r="E138">
        <f>COUNTIFS(abs!$R$3:$R$271, "*["&amp;$B138&amp;"]*", abs!$S$3:$S$271, "*["&amp;$B138&amp;"]*")</f>
        <v>0</v>
      </c>
      <c r="F138" s="3">
        <f t="shared" si="4"/>
        <v>0</v>
      </c>
      <c r="G138" t="str">
        <f t="shared" si="5"/>
        <v>N</v>
      </c>
    </row>
    <row r="139" spans="1:7" hidden="1" x14ac:dyDescent="0.2">
      <c r="A139">
        <v>-139</v>
      </c>
      <c r="B139" t="s">
        <v>154</v>
      </c>
      <c r="C139" s="3">
        <f>COUNTIFS(abs!$R$3:$R$271, "*["&amp;$B139&amp;"]*") - $E139</f>
        <v>0</v>
      </c>
      <c r="D139" s="3">
        <f>COUNTIFS(abs!$S$3:$S$271, "*["&amp;$B139&amp;"]*") - $E139</f>
        <v>0</v>
      </c>
      <c r="E139">
        <f>COUNTIFS(abs!$R$3:$R$271, "*["&amp;$B139&amp;"]*", abs!$S$3:$S$271, "*["&amp;$B139&amp;"]*")</f>
        <v>0</v>
      </c>
      <c r="F139" s="3">
        <f t="shared" si="4"/>
        <v>0</v>
      </c>
      <c r="G139" t="str">
        <f t="shared" si="5"/>
        <v>N</v>
      </c>
    </row>
    <row r="140" spans="1:7" hidden="1" x14ac:dyDescent="0.2">
      <c r="A140">
        <v>-140</v>
      </c>
      <c r="B140" t="s">
        <v>153</v>
      </c>
      <c r="C140" s="3">
        <f>COUNTIFS(abs!$R$3:$R$271, "*["&amp;$B140&amp;"]*") - $E140</f>
        <v>0</v>
      </c>
      <c r="D140" s="3">
        <f>COUNTIFS(abs!$S$3:$S$271, "*["&amp;$B140&amp;"]*") - $E140</f>
        <v>0</v>
      </c>
      <c r="E140">
        <f>COUNTIFS(abs!$R$3:$R$271, "*["&amp;$B140&amp;"]*", abs!$S$3:$S$271, "*["&amp;$B140&amp;"]*")</f>
        <v>0</v>
      </c>
      <c r="F140" s="3">
        <f t="shared" si="4"/>
        <v>0</v>
      </c>
      <c r="G140" t="str">
        <f t="shared" si="5"/>
        <v>N</v>
      </c>
    </row>
    <row r="141" spans="1:7" hidden="1" x14ac:dyDescent="0.2">
      <c r="A141">
        <v>-141</v>
      </c>
      <c r="B141" t="s">
        <v>152</v>
      </c>
      <c r="C141" s="3">
        <f>COUNTIFS(abs!$R$3:$R$271, "*["&amp;$B141&amp;"]*") - $E141</f>
        <v>0</v>
      </c>
      <c r="D141" s="3">
        <f>COUNTIFS(abs!$S$3:$S$271, "*["&amp;$B141&amp;"]*") - $E141</f>
        <v>0</v>
      </c>
      <c r="E141">
        <f>COUNTIFS(abs!$R$3:$R$271, "*["&amp;$B141&amp;"]*", abs!$S$3:$S$271, "*["&amp;$B141&amp;"]*")</f>
        <v>0</v>
      </c>
      <c r="F141" s="3">
        <f t="shared" si="4"/>
        <v>0</v>
      </c>
      <c r="G141" t="str">
        <f t="shared" si="5"/>
        <v>N</v>
      </c>
    </row>
    <row r="142" spans="1:7" hidden="1" x14ac:dyDescent="0.2">
      <c r="A142">
        <v>-142</v>
      </c>
      <c r="B142" t="s">
        <v>151</v>
      </c>
      <c r="C142" s="3">
        <f>COUNTIFS(abs!$R$3:$R$271, "*["&amp;$B142&amp;"]*") - $E142</f>
        <v>0</v>
      </c>
      <c r="D142" s="3">
        <f>COUNTIFS(abs!$S$3:$S$271, "*["&amp;$B142&amp;"]*") - $E142</f>
        <v>0</v>
      </c>
      <c r="E142">
        <f>COUNTIFS(abs!$R$3:$R$271, "*["&amp;$B142&amp;"]*", abs!$S$3:$S$271, "*["&amp;$B142&amp;"]*")</f>
        <v>0</v>
      </c>
      <c r="F142" s="3">
        <f t="shared" si="4"/>
        <v>0</v>
      </c>
      <c r="G142" t="str">
        <f t="shared" si="5"/>
        <v>N</v>
      </c>
    </row>
    <row r="143" spans="1:7" hidden="1" x14ac:dyDescent="0.2">
      <c r="A143">
        <v>-143</v>
      </c>
      <c r="B143" t="s">
        <v>150</v>
      </c>
      <c r="C143" s="3">
        <f>COUNTIFS(abs!$R$3:$R$271, "*["&amp;$B143&amp;"]*") - $E143</f>
        <v>0</v>
      </c>
      <c r="D143" s="3">
        <f>COUNTIFS(abs!$S$3:$S$271, "*["&amp;$B143&amp;"]*") - $E143</f>
        <v>0</v>
      </c>
      <c r="E143">
        <f>COUNTIFS(abs!$R$3:$R$271, "*["&amp;$B143&amp;"]*", abs!$S$3:$S$271, "*["&amp;$B143&amp;"]*")</f>
        <v>0</v>
      </c>
      <c r="F143" s="3">
        <f t="shared" si="4"/>
        <v>0</v>
      </c>
      <c r="G143" t="str">
        <f t="shared" si="5"/>
        <v>N</v>
      </c>
    </row>
    <row r="144" spans="1:7" hidden="1" x14ac:dyDescent="0.2">
      <c r="A144">
        <v>-144</v>
      </c>
      <c r="B144" t="s">
        <v>149</v>
      </c>
      <c r="C144" s="3">
        <f>COUNTIFS(abs!$R$3:$R$271, "*["&amp;$B144&amp;"]*") - $E144</f>
        <v>0</v>
      </c>
      <c r="D144" s="3">
        <f>COUNTIFS(abs!$S$3:$S$271, "*["&amp;$B144&amp;"]*") - $E144</f>
        <v>0</v>
      </c>
      <c r="E144">
        <f>COUNTIFS(abs!$R$3:$R$271, "*["&amp;$B144&amp;"]*", abs!$S$3:$S$271, "*["&amp;$B144&amp;"]*")</f>
        <v>0</v>
      </c>
      <c r="F144" s="3">
        <f t="shared" si="4"/>
        <v>0</v>
      </c>
      <c r="G144" t="str">
        <f t="shared" si="5"/>
        <v>N</v>
      </c>
    </row>
    <row r="145" spans="1:7" hidden="1" x14ac:dyDescent="0.2">
      <c r="A145">
        <v>-145</v>
      </c>
      <c r="B145" t="s">
        <v>148</v>
      </c>
      <c r="C145" s="3">
        <f>COUNTIFS(abs!$R$3:$R$271, "*["&amp;$B145&amp;"]*") - $E145</f>
        <v>0</v>
      </c>
      <c r="D145" s="3">
        <f>COUNTIFS(abs!$S$3:$S$271, "*["&amp;$B145&amp;"]*") - $E145</f>
        <v>0</v>
      </c>
      <c r="E145">
        <f>COUNTIFS(abs!$R$3:$R$271, "*["&amp;$B145&amp;"]*", abs!$S$3:$S$271, "*["&amp;$B145&amp;"]*")</f>
        <v>0</v>
      </c>
      <c r="F145" s="3">
        <f t="shared" si="4"/>
        <v>0</v>
      </c>
      <c r="G145" t="str">
        <f t="shared" si="5"/>
        <v>N</v>
      </c>
    </row>
    <row r="146" spans="1:7" hidden="1" x14ac:dyDescent="0.2">
      <c r="A146">
        <v>-146</v>
      </c>
      <c r="B146" t="s">
        <v>147</v>
      </c>
      <c r="C146" s="3">
        <f>COUNTIFS(abs!$R$3:$R$271, "*["&amp;$B146&amp;"]*") - $E146</f>
        <v>0</v>
      </c>
      <c r="D146" s="3">
        <f>COUNTIFS(abs!$S$3:$S$271, "*["&amp;$B146&amp;"]*") - $E146</f>
        <v>0</v>
      </c>
      <c r="E146">
        <f>COUNTIFS(abs!$R$3:$R$271, "*["&amp;$B146&amp;"]*", abs!$S$3:$S$271, "*["&amp;$B146&amp;"]*")</f>
        <v>0</v>
      </c>
      <c r="F146" s="3">
        <f t="shared" si="4"/>
        <v>0</v>
      </c>
      <c r="G146" t="str">
        <f t="shared" si="5"/>
        <v>N</v>
      </c>
    </row>
    <row r="147" spans="1:7" hidden="1" x14ac:dyDescent="0.2">
      <c r="A147">
        <v>-147</v>
      </c>
      <c r="B147" t="s">
        <v>146</v>
      </c>
      <c r="C147" s="3">
        <f>COUNTIFS(abs!$R$3:$R$271, "*["&amp;$B147&amp;"]*") - $E147</f>
        <v>0</v>
      </c>
      <c r="D147" s="3">
        <f>COUNTIFS(abs!$S$3:$S$271, "*["&amp;$B147&amp;"]*") - $E147</f>
        <v>0</v>
      </c>
      <c r="E147">
        <f>COUNTIFS(abs!$R$3:$R$271, "*["&amp;$B147&amp;"]*", abs!$S$3:$S$271, "*["&amp;$B147&amp;"]*")</f>
        <v>0</v>
      </c>
      <c r="F147" s="3">
        <f t="shared" si="4"/>
        <v>0</v>
      </c>
      <c r="G147" t="str">
        <f t="shared" si="5"/>
        <v>N</v>
      </c>
    </row>
    <row r="148" spans="1:7" hidden="1" x14ac:dyDescent="0.2">
      <c r="A148">
        <v>-148</v>
      </c>
      <c r="B148" t="s">
        <v>145</v>
      </c>
      <c r="C148" s="3">
        <f>COUNTIFS(abs!$R$3:$R$271, "*["&amp;$B148&amp;"]*") - $E148</f>
        <v>0</v>
      </c>
      <c r="D148" s="3">
        <f>COUNTIFS(abs!$S$3:$S$271, "*["&amp;$B148&amp;"]*") - $E148</f>
        <v>0</v>
      </c>
      <c r="E148">
        <f>COUNTIFS(abs!$R$3:$R$271, "*["&amp;$B148&amp;"]*", abs!$S$3:$S$271, "*["&amp;$B148&amp;"]*")</f>
        <v>0</v>
      </c>
      <c r="F148" s="3">
        <f t="shared" si="4"/>
        <v>0</v>
      </c>
      <c r="G148" t="str">
        <f t="shared" si="5"/>
        <v>N</v>
      </c>
    </row>
    <row r="149" spans="1:7" hidden="1" x14ac:dyDescent="0.2">
      <c r="A149">
        <v>-149</v>
      </c>
      <c r="B149" t="s">
        <v>144</v>
      </c>
      <c r="C149" s="3">
        <f>COUNTIFS(abs!$R$3:$R$271, "*["&amp;$B149&amp;"]*") - $E149</f>
        <v>0</v>
      </c>
      <c r="D149" s="3">
        <f>COUNTIFS(abs!$S$3:$S$271, "*["&amp;$B149&amp;"]*") - $E149</f>
        <v>0</v>
      </c>
      <c r="E149">
        <f>COUNTIFS(abs!$R$3:$R$271, "*["&amp;$B149&amp;"]*", abs!$S$3:$S$271, "*["&amp;$B149&amp;"]*")</f>
        <v>0</v>
      </c>
      <c r="F149" s="3">
        <f t="shared" si="4"/>
        <v>0</v>
      </c>
      <c r="G149" t="str">
        <f t="shared" si="5"/>
        <v>N</v>
      </c>
    </row>
    <row r="150" spans="1:7" hidden="1" x14ac:dyDescent="0.2">
      <c r="A150">
        <v>-150</v>
      </c>
      <c r="B150" t="s">
        <v>143</v>
      </c>
      <c r="C150" s="3">
        <f>COUNTIFS(abs!$R$3:$R$271, "*["&amp;$B150&amp;"]*") - $E150</f>
        <v>0</v>
      </c>
      <c r="D150" s="3">
        <f>COUNTIFS(abs!$S$3:$S$271, "*["&amp;$B150&amp;"]*") - $E150</f>
        <v>0</v>
      </c>
      <c r="E150">
        <f>COUNTIFS(abs!$R$3:$R$271, "*["&amp;$B150&amp;"]*", abs!$S$3:$S$271, "*["&amp;$B150&amp;"]*")</f>
        <v>0</v>
      </c>
      <c r="F150" s="3">
        <f t="shared" si="4"/>
        <v>0</v>
      </c>
      <c r="G150" t="str">
        <f t="shared" si="5"/>
        <v>N</v>
      </c>
    </row>
    <row r="151" spans="1:7" hidden="1" x14ac:dyDescent="0.2">
      <c r="A151">
        <v>-151</v>
      </c>
      <c r="B151" t="s">
        <v>142</v>
      </c>
      <c r="C151" s="3">
        <f>COUNTIFS(abs!$R$3:$R$271, "*["&amp;$B151&amp;"]*") - $E151</f>
        <v>0</v>
      </c>
      <c r="D151" s="3">
        <f>COUNTIFS(abs!$S$3:$S$271, "*["&amp;$B151&amp;"]*") - $E151</f>
        <v>0</v>
      </c>
      <c r="E151">
        <f>COUNTIFS(abs!$R$3:$R$271, "*["&amp;$B151&amp;"]*", abs!$S$3:$S$271, "*["&amp;$B151&amp;"]*")</f>
        <v>0</v>
      </c>
      <c r="F151" s="3">
        <f t="shared" si="4"/>
        <v>0</v>
      </c>
      <c r="G151" t="str">
        <f t="shared" si="5"/>
        <v>N</v>
      </c>
    </row>
    <row r="152" spans="1:7" hidden="1" x14ac:dyDescent="0.2">
      <c r="A152">
        <v>-152</v>
      </c>
      <c r="B152" t="s">
        <v>141</v>
      </c>
      <c r="C152" s="3">
        <f>COUNTIFS(abs!$R$3:$R$271, "*["&amp;$B152&amp;"]*") - $E152</f>
        <v>0</v>
      </c>
      <c r="D152" s="3">
        <f>COUNTIFS(abs!$S$3:$S$271, "*["&amp;$B152&amp;"]*") - $E152</f>
        <v>0</v>
      </c>
      <c r="E152">
        <f>COUNTIFS(abs!$R$3:$R$271, "*["&amp;$B152&amp;"]*", abs!$S$3:$S$271, "*["&amp;$B152&amp;"]*")</f>
        <v>0</v>
      </c>
      <c r="F152" s="3">
        <f t="shared" si="4"/>
        <v>0</v>
      </c>
      <c r="G152" t="str">
        <f t="shared" si="5"/>
        <v>N</v>
      </c>
    </row>
    <row r="153" spans="1:7" hidden="1" x14ac:dyDescent="0.2">
      <c r="A153">
        <v>-153</v>
      </c>
      <c r="B153" t="s">
        <v>140</v>
      </c>
      <c r="C153" s="3">
        <f>COUNTIFS(abs!$R$3:$R$271, "*["&amp;$B153&amp;"]*") - $E153</f>
        <v>0</v>
      </c>
      <c r="D153" s="3">
        <f>COUNTIFS(abs!$S$3:$S$271, "*["&amp;$B153&amp;"]*") - $E153</f>
        <v>0</v>
      </c>
      <c r="E153">
        <f>COUNTIFS(abs!$R$3:$R$271, "*["&amp;$B153&amp;"]*", abs!$S$3:$S$271, "*["&amp;$B153&amp;"]*")</f>
        <v>0</v>
      </c>
      <c r="F153" s="3">
        <f t="shared" si="4"/>
        <v>0</v>
      </c>
      <c r="G153" t="str">
        <f t="shared" si="5"/>
        <v>N</v>
      </c>
    </row>
    <row r="154" spans="1:7" hidden="1" x14ac:dyDescent="0.2">
      <c r="A154">
        <v>-154</v>
      </c>
      <c r="B154" t="s">
        <v>139</v>
      </c>
      <c r="C154" s="3">
        <f>COUNTIFS(abs!$R$3:$R$271, "*["&amp;$B154&amp;"]*") - $E154</f>
        <v>0</v>
      </c>
      <c r="D154" s="3">
        <f>COUNTIFS(abs!$S$3:$S$271, "*["&amp;$B154&amp;"]*") - $E154</f>
        <v>0</v>
      </c>
      <c r="E154">
        <f>COUNTIFS(abs!$R$3:$R$271, "*["&amp;$B154&amp;"]*", abs!$S$3:$S$271, "*["&amp;$B154&amp;"]*")</f>
        <v>0</v>
      </c>
      <c r="F154" s="3">
        <f t="shared" si="4"/>
        <v>0</v>
      </c>
      <c r="G154" t="str">
        <f t="shared" si="5"/>
        <v>N</v>
      </c>
    </row>
    <row r="155" spans="1:7" hidden="1" x14ac:dyDescent="0.2">
      <c r="A155">
        <v>-155</v>
      </c>
      <c r="B155" t="s">
        <v>138</v>
      </c>
      <c r="C155" s="3">
        <f>COUNTIFS(abs!$R$3:$R$271, "*["&amp;$B155&amp;"]*") - $E155</f>
        <v>0</v>
      </c>
      <c r="D155" s="3">
        <f>COUNTIFS(abs!$S$3:$S$271, "*["&amp;$B155&amp;"]*") - $E155</f>
        <v>0</v>
      </c>
      <c r="E155">
        <f>COUNTIFS(abs!$R$3:$R$271, "*["&amp;$B155&amp;"]*", abs!$S$3:$S$271, "*["&amp;$B155&amp;"]*")</f>
        <v>0</v>
      </c>
      <c r="F155" s="3">
        <f t="shared" si="4"/>
        <v>0</v>
      </c>
      <c r="G155" t="str">
        <f t="shared" si="5"/>
        <v>N</v>
      </c>
    </row>
    <row r="156" spans="1:7" hidden="1" x14ac:dyDescent="0.2">
      <c r="A156">
        <v>-156</v>
      </c>
      <c r="B156" t="s">
        <v>137</v>
      </c>
      <c r="C156" s="3">
        <f>COUNTIFS(abs!$R$3:$R$271, "*["&amp;$B156&amp;"]*") - $E156</f>
        <v>0</v>
      </c>
      <c r="D156" s="3">
        <f>COUNTIFS(abs!$S$3:$S$271, "*["&amp;$B156&amp;"]*") - $E156</f>
        <v>0</v>
      </c>
      <c r="E156">
        <f>COUNTIFS(abs!$R$3:$R$271, "*["&amp;$B156&amp;"]*", abs!$S$3:$S$271, "*["&amp;$B156&amp;"]*")</f>
        <v>0</v>
      </c>
      <c r="F156" s="3">
        <f t="shared" si="4"/>
        <v>0</v>
      </c>
      <c r="G156" t="str">
        <f t="shared" si="5"/>
        <v>N</v>
      </c>
    </row>
    <row r="157" spans="1:7" hidden="1" x14ac:dyDescent="0.2">
      <c r="A157">
        <v>-157</v>
      </c>
      <c r="B157" t="s">
        <v>136</v>
      </c>
      <c r="C157" s="3">
        <f>COUNTIFS(abs!$R$3:$R$271, "*["&amp;$B157&amp;"]*") - $E157</f>
        <v>0</v>
      </c>
      <c r="D157" s="3">
        <f>COUNTIFS(abs!$S$3:$S$271, "*["&amp;$B157&amp;"]*") - $E157</f>
        <v>0</v>
      </c>
      <c r="E157">
        <f>COUNTIFS(abs!$R$3:$R$271, "*["&amp;$B157&amp;"]*", abs!$S$3:$S$271, "*["&amp;$B157&amp;"]*")</f>
        <v>0</v>
      </c>
      <c r="F157" s="3">
        <f t="shared" si="4"/>
        <v>0</v>
      </c>
      <c r="G157" t="str">
        <f t="shared" si="5"/>
        <v>N</v>
      </c>
    </row>
    <row r="158" spans="1:7" hidden="1" x14ac:dyDescent="0.2">
      <c r="A158">
        <v>-158</v>
      </c>
      <c r="B158" t="s">
        <v>135</v>
      </c>
      <c r="C158" s="3">
        <f>COUNTIFS(abs!$R$3:$R$271, "*["&amp;$B158&amp;"]*") - $E158</f>
        <v>0</v>
      </c>
      <c r="D158" s="3">
        <f>COUNTIFS(abs!$S$3:$S$271, "*["&amp;$B158&amp;"]*") - $E158</f>
        <v>0</v>
      </c>
      <c r="E158">
        <f>COUNTIFS(abs!$R$3:$R$271, "*["&amp;$B158&amp;"]*", abs!$S$3:$S$271, "*["&amp;$B158&amp;"]*")</f>
        <v>0</v>
      </c>
      <c r="F158" s="3">
        <f t="shared" si="4"/>
        <v>0</v>
      </c>
      <c r="G158" t="str">
        <f t="shared" si="5"/>
        <v>N</v>
      </c>
    </row>
    <row r="159" spans="1:7" hidden="1" x14ac:dyDescent="0.2">
      <c r="A159">
        <v>-159</v>
      </c>
      <c r="B159" t="s">
        <v>134</v>
      </c>
      <c r="C159" s="3">
        <f>COUNTIFS(abs!$R$3:$R$271, "*["&amp;$B159&amp;"]*") - $E159</f>
        <v>0</v>
      </c>
      <c r="D159" s="3">
        <f>COUNTIFS(abs!$S$3:$S$271, "*["&amp;$B159&amp;"]*") - $E159</f>
        <v>0</v>
      </c>
      <c r="E159">
        <f>COUNTIFS(abs!$R$3:$R$271, "*["&amp;$B159&amp;"]*", abs!$S$3:$S$271, "*["&amp;$B159&amp;"]*")</f>
        <v>0</v>
      </c>
      <c r="F159" s="3">
        <f t="shared" si="4"/>
        <v>0</v>
      </c>
      <c r="G159" t="str">
        <f t="shared" si="5"/>
        <v>N</v>
      </c>
    </row>
    <row r="160" spans="1:7" hidden="1" x14ac:dyDescent="0.2">
      <c r="A160">
        <v>-160</v>
      </c>
      <c r="B160" t="s">
        <v>133</v>
      </c>
      <c r="C160" s="3">
        <f>COUNTIFS(abs!$R$3:$R$271, "*["&amp;$B160&amp;"]*") - $E160</f>
        <v>0</v>
      </c>
      <c r="D160" s="3">
        <f>COUNTIFS(abs!$S$3:$S$271, "*["&amp;$B160&amp;"]*") - $E160</f>
        <v>0</v>
      </c>
      <c r="E160">
        <f>COUNTIFS(abs!$R$3:$R$271, "*["&amp;$B160&amp;"]*", abs!$S$3:$S$271, "*["&amp;$B160&amp;"]*")</f>
        <v>0</v>
      </c>
      <c r="F160" s="3">
        <f t="shared" si="4"/>
        <v>0</v>
      </c>
      <c r="G160" t="str">
        <f t="shared" si="5"/>
        <v>N</v>
      </c>
    </row>
    <row r="161" spans="1:7" hidden="1" x14ac:dyDescent="0.2">
      <c r="A161">
        <v>-161</v>
      </c>
      <c r="B161" t="s">
        <v>132</v>
      </c>
      <c r="C161" s="3">
        <f>COUNTIFS(abs!$R$3:$R$271, "*["&amp;$B161&amp;"]*") - $E161</f>
        <v>0</v>
      </c>
      <c r="D161" s="3">
        <f>COUNTIFS(abs!$S$3:$S$271, "*["&amp;$B161&amp;"]*") - $E161</f>
        <v>0</v>
      </c>
      <c r="E161">
        <f>COUNTIFS(abs!$R$3:$R$271, "*["&amp;$B161&amp;"]*", abs!$S$3:$S$271, "*["&amp;$B161&amp;"]*")</f>
        <v>0</v>
      </c>
      <c r="F161" s="3">
        <f t="shared" si="4"/>
        <v>0</v>
      </c>
      <c r="G161" t="str">
        <f t="shared" si="5"/>
        <v>N</v>
      </c>
    </row>
    <row r="162" spans="1:7" hidden="1" x14ac:dyDescent="0.2">
      <c r="A162">
        <v>-162</v>
      </c>
      <c r="B162" t="s">
        <v>131</v>
      </c>
      <c r="C162" s="3">
        <f>COUNTIFS(abs!$R$3:$R$271, "*["&amp;$B162&amp;"]*") - $E162</f>
        <v>0</v>
      </c>
      <c r="D162" s="3">
        <f>COUNTIFS(abs!$S$3:$S$271, "*["&amp;$B162&amp;"]*") - $E162</f>
        <v>0</v>
      </c>
      <c r="E162">
        <f>COUNTIFS(abs!$R$3:$R$271, "*["&amp;$B162&amp;"]*", abs!$S$3:$S$271, "*["&amp;$B162&amp;"]*")</f>
        <v>0</v>
      </c>
      <c r="F162" s="3">
        <f t="shared" si="4"/>
        <v>0</v>
      </c>
      <c r="G162" t="str">
        <f t="shared" si="5"/>
        <v>N</v>
      </c>
    </row>
    <row r="163" spans="1:7" hidden="1" x14ac:dyDescent="0.2">
      <c r="A163">
        <v>-163</v>
      </c>
      <c r="B163" t="s">
        <v>130</v>
      </c>
      <c r="C163" s="3">
        <f>COUNTIFS(abs!$R$3:$R$271, "*["&amp;$B163&amp;"]*") - $E163</f>
        <v>0</v>
      </c>
      <c r="D163" s="3">
        <f>COUNTIFS(abs!$S$3:$S$271, "*["&amp;$B163&amp;"]*") - $E163</f>
        <v>0</v>
      </c>
      <c r="E163">
        <f>COUNTIFS(abs!$R$3:$R$271, "*["&amp;$B163&amp;"]*", abs!$S$3:$S$271, "*["&amp;$B163&amp;"]*")</f>
        <v>0</v>
      </c>
      <c r="F163" s="3">
        <f t="shared" si="4"/>
        <v>0</v>
      </c>
      <c r="G163" t="str">
        <f t="shared" si="5"/>
        <v>N</v>
      </c>
    </row>
    <row r="164" spans="1:7" hidden="1" x14ac:dyDescent="0.2">
      <c r="A164">
        <v>-164</v>
      </c>
      <c r="B164" t="s">
        <v>129</v>
      </c>
      <c r="C164" s="3">
        <f>COUNTIFS(abs!$R$3:$R$271, "*["&amp;$B164&amp;"]*") - $E164</f>
        <v>0</v>
      </c>
      <c r="D164" s="3">
        <f>COUNTIFS(abs!$S$3:$S$271, "*["&amp;$B164&amp;"]*") - $E164</f>
        <v>0</v>
      </c>
      <c r="E164">
        <f>COUNTIFS(abs!$R$3:$R$271, "*["&amp;$B164&amp;"]*", abs!$S$3:$S$271, "*["&amp;$B164&amp;"]*")</f>
        <v>0</v>
      </c>
      <c r="F164" s="3">
        <f t="shared" si="4"/>
        <v>0</v>
      </c>
      <c r="G164" t="str">
        <f t="shared" si="5"/>
        <v>N</v>
      </c>
    </row>
    <row r="165" spans="1:7" x14ac:dyDescent="0.2">
      <c r="A165">
        <v>-165</v>
      </c>
      <c r="B165" t="s">
        <v>128</v>
      </c>
      <c r="C165" s="3">
        <f>COUNTIFS(abs!$R$3:$R$271, "*["&amp;$B165&amp;"]*") - $E165</f>
        <v>167</v>
      </c>
      <c r="D165" s="3">
        <f>COUNTIFS(abs!$S$3:$S$271, "*["&amp;$B165&amp;"]*") - $E165</f>
        <v>0</v>
      </c>
      <c r="E165">
        <f>COUNTIFS(abs!$R$3:$R$271, "*["&amp;$B165&amp;"]*", abs!$S$3:$S$271, "*["&amp;$B165&amp;"]*")</f>
        <v>0</v>
      </c>
      <c r="F165" s="3">
        <f t="shared" si="4"/>
        <v>167</v>
      </c>
      <c r="G165" t="str">
        <f t="shared" si="5"/>
        <v>Y</v>
      </c>
    </row>
    <row r="166" spans="1:7" x14ac:dyDescent="0.2">
      <c r="A166">
        <v>-166</v>
      </c>
      <c r="B166" t="s">
        <v>127</v>
      </c>
      <c r="C166" s="3">
        <f>COUNTIFS(abs!$R$3:$R$271, "*["&amp;$B166&amp;"]*") - $E166</f>
        <v>158</v>
      </c>
      <c r="D166" s="3">
        <f>COUNTIFS(abs!$S$3:$S$271, "*["&amp;$B166&amp;"]*") - $E166</f>
        <v>0</v>
      </c>
      <c r="E166">
        <f>COUNTIFS(abs!$R$3:$R$271, "*["&amp;$B166&amp;"]*", abs!$S$3:$S$271, "*["&amp;$B166&amp;"]*")</f>
        <v>9</v>
      </c>
      <c r="F166" s="3">
        <f t="shared" si="4"/>
        <v>167</v>
      </c>
      <c r="G166" t="str">
        <f t="shared" si="5"/>
        <v>N</v>
      </c>
    </row>
    <row r="167" spans="1:7" hidden="1" x14ac:dyDescent="0.2">
      <c r="A167">
        <v>-167</v>
      </c>
      <c r="B167" t="s">
        <v>126</v>
      </c>
      <c r="C167" s="3">
        <f>COUNTIFS(abs!$R$3:$R$271, "*["&amp;$B167&amp;"]*") - $E167</f>
        <v>0</v>
      </c>
      <c r="D167" s="3">
        <f>COUNTIFS(abs!$S$3:$S$271, "*["&amp;$B167&amp;"]*") - $E167</f>
        <v>0</v>
      </c>
      <c r="E167">
        <f>COUNTIFS(abs!$R$3:$R$271, "*["&amp;$B167&amp;"]*", abs!$S$3:$S$271, "*["&amp;$B167&amp;"]*")</f>
        <v>0</v>
      </c>
      <c r="F167" s="3">
        <f t="shared" si="4"/>
        <v>0</v>
      </c>
      <c r="G167" t="str">
        <f t="shared" si="5"/>
        <v>N</v>
      </c>
    </row>
    <row r="168" spans="1:7" x14ac:dyDescent="0.2">
      <c r="A168">
        <v>-168</v>
      </c>
      <c r="B168" t="s">
        <v>125</v>
      </c>
      <c r="C168" s="3">
        <f>COUNTIFS(abs!$R$3:$R$271, "*["&amp;$B168&amp;"]*") - $E168</f>
        <v>167</v>
      </c>
      <c r="D168" s="3">
        <f>COUNTIFS(abs!$S$3:$S$271, "*["&amp;$B168&amp;"]*") - $E168</f>
        <v>0</v>
      </c>
      <c r="E168">
        <f>COUNTIFS(abs!$R$3:$R$271, "*["&amp;$B168&amp;"]*", abs!$S$3:$S$271, "*["&amp;$B168&amp;"]*")</f>
        <v>0</v>
      </c>
      <c r="F168" s="3">
        <f t="shared" si="4"/>
        <v>167</v>
      </c>
      <c r="G168" t="str">
        <f t="shared" si="5"/>
        <v>Y</v>
      </c>
    </row>
    <row r="169" spans="1:7" x14ac:dyDescent="0.2">
      <c r="A169">
        <v>-169</v>
      </c>
      <c r="B169" t="s">
        <v>124</v>
      </c>
      <c r="C169" s="3">
        <f>COUNTIFS(abs!$R$3:$R$271, "*["&amp;$B169&amp;"]*") - $E169</f>
        <v>0</v>
      </c>
      <c r="D169" s="3">
        <f>COUNTIFS(abs!$S$3:$S$271, "*["&amp;$B169&amp;"]*") - $E169</f>
        <v>1</v>
      </c>
      <c r="E169">
        <f>COUNTIFS(abs!$R$3:$R$271, "*["&amp;$B169&amp;"]*", abs!$S$3:$S$271, "*["&amp;$B169&amp;"]*")</f>
        <v>0</v>
      </c>
      <c r="F169" s="3">
        <f t="shared" si="4"/>
        <v>1</v>
      </c>
      <c r="G169" t="str">
        <f t="shared" si="5"/>
        <v>N</v>
      </c>
    </row>
    <row r="170" spans="1:7" hidden="1" x14ac:dyDescent="0.2">
      <c r="A170">
        <v>-170</v>
      </c>
      <c r="B170" t="s">
        <v>123</v>
      </c>
      <c r="C170" s="3">
        <f>COUNTIFS(abs!$R$3:$R$271, "*["&amp;$B170&amp;"]*") - $E170</f>
        <v>0</v>
      </c>
      <c r="D170" s="3">
        <f>COUNTIFS(abs!$S$3:$S$271, "*["&amp;$B170&amp;"]*") - $E170</f>
        <v>0</v>
      </c>
      <c r="E170">
        <f>COUNTIFS(abs!$R$3:$R$271, "*["&amp;$B170&amp;"]*", abs!$S$3:$S$271, "*["&amp;$B170&amp;"]*")</f>
        <v>0</v>
      </c>
      <c r="F170" s="3">
        <f t="shared" si="4"/>
        <v>0</v>
      </c>
      <c r="G170" t="str">
        <f t="shared" si="5"/>
        <v>N</v>
      </c>
    </row>
    <row r="171" spans="1:7" x14ac:dyDescent="0.2">
      <c r="A171">
        <v>-171</v>
      </c>
      <c r="B171" t="s">
        <v>122</v>
      </c>
      <c r="C171" s="3">
        <f>COUNTIFS(abs!$R$3:$R$271, "*["&amp;$B171&amp;"]*") - $E171</f>
        <v>0</v>
      </c>
      <c r="D171" s="3">
        <f>COUNTIFS(abs!$S$3:$S$271, "*["&amp;$B171&amp;"]*") - $E171</f>
        <v>1</v>
      </c>
      <c r="E171">
        <f>COUNTIFS(abs!$R$3:$R$271, "*["&amp;$B171&amp;"]*", abs!$S$3:$S$271, "*["&amp;$B171&amp;"]*")</f>
        <v>0</v>
      </c>
      <c r="F171" s="3">
        <f t="shared" si="4"/>
        <v>1</v>
      </c>
      <c r="G171" t="str">
        <f t="shared" si="5"/>
        <v>N</v>
      </c>
    </row>
    <row r="172" spans="1:7" x14ac:dyDescent="0.2">
      <c r="A172">
        <v>-172</v>
      </c>
      <c r="B172" t="s">
        <v>121</v>
      </c>
      <c r="C172" s="3">
        <f>COUNTIFS(abs!$R$3:$R$271, "*["&amp;$B172&amp;"]*") - $E172</f>
        <v>0</v>
      </c>
      <c r="D172" s="3">
        <f>COUNTIFS(abs!$S$3:$S$271, "*["&amp;$B172&amp;"]*") - $E172</f>
        <v>8</v>
      </c>
      <c r="E172">
        <f>COUNTIFS(abs!$R$3:$R$271, "*["&amp;$B172&amp;"]*", abs!$S$3:$S$271, "*["&amp;$B172&amp;"]*")</f>
        <v>0</v>
      </c>
      <c r="F172" s="3">
        <f t="shared" si="4"/>
        <v>8</v>
      </c>
      <c r="G172" t="str">
        <f t="shared" si="5"/>
        <v>N</v>
      </c>
    </row>
    <row r="173" spans="1:7" hidden="1" x14ac:dyDescent="0.2">
      <c r="A173">
        <v>-173</v>
      </c>
      <c r="B173" t="s">
        <v>120</v>
      </c>
      <c r="C173" s="3">
        <f>COUNTIFS(abs!$R$3:$R$271, "*["&amp;$B173&amp;"]*") - $E173</f>
        <v>0</v>
      </c>
      <c r="D173" s="3">
        <f>COUNTIFS(abs!$S$3:$S$271, "*["&amp;$B173&amp;"]*") - $E173</f>
        <v>0</v>
      </c>
      <c r="E173">
        <f>COUNTIFS(abs!$R$3:$R$271, "*["&amp;$B173&amp;"]*", abs!$S$3:$S$271, "*["&amp;$B173&amp;"]*")</f>
        <v>0</v>
      </c>
      <c r="F173" s="3">
        <f t="shared" si="4"/>
        <v>0</v>
      </c>
      <c r="G173" t="str">
        <f t="shared" si="5"/>
        <v>N</v>
      </c>
    </row>
    <row r="174" spans="1:7" hidden="1" x14ac:dyDescent="0.2">
      <c r="A174">
        <v>-174</v>
      </c>
      <c r="B174" t="s">
        <v>119</v>
      </c>
      <c r="C174" s="3">
        <f>COUNTIFS(abs!$R$3:$R$271, "*["&amp;$B174&amp;"]*") - $E174</f>
        <v>0</v>
      </c>
      <c r="D174" s="3">
        <f>COUNTIFS(abs!$S$3:$S$271, "*["&amp;$B174&amp;"]*") - $E174</f>
        <v>0</v>
      </c>
      <c r="E174">
        <f>COUNTIFS(abs!$R$3:$R$271, "*["&amp;$B174&amp;"]*", abs!$S$3:$S$271, "*["&amp;$B174&amp;"]*")</f>
        <v>0</v>
      </c>
      <c r="F174" s="3">
        <f t="shared" si="4"/>
        <v>0</v>
      </c>
      <c r="G174" t="str">
        <f t="shared" si="5"/>
        <v>N</v>
      </c>
    </row>
    <row r="175" spans="1:7" hidden="1" x14ac:dyDescent="0.2">
      <c r="A175">
        <v>-175</v>
      </c>
      <c r="B175" t="s">
        <v>118</v>
      </c>
      <c r="C175" s="3">
        <f>COUNTIFS(abs!$R$3:$R$271, "*["&amp;$B175&amp;"]*") - $E175</f>
        <v>0</v>
      </c>
      <c r="D175" s="3">
        <f>COUNTIFS(abs!$S$3:$S$271, "*["&amp;$B175&amp;"]*") - $E175</f>
        <v>0</v>
      </c>
      <c r="E175">
        <f>COUNTIFS(abs!$R$3:$R$271, "*["&amp;$B175&amp;"]*", abs!$S$3:$S$271, "*["&amp;$B175&amp;"]*")</f>
        <v>0</v>
      </c>
      <c r="F175" s="3">
        <f t="shared" si="4"/>
        <v>0</v>
      </c>
      <c r="G175" t="str">
        <f t="shared" si="5"/>
        <v>N</v>
      </c>
    </row>
    <row r="176" spans="1:7" x14ac:dyDescent="0.2">
      <c r="A176">
        <v>-176</v>
      </c>
      <c r="B176" t="s">
        <v>117</v>
      </c>
      <c r="C176" s="3">
        <f>COUNTIFS(abs!$R$3:$R$271, "*["&amp;$B176&amp;"]*") - $E176</f>
        <v>0</v>
      </c>
      <c r="D176" s="3">
        <f>COUNTIFS(abs!$S$3:$S$271, "*["&amp;$B176&amp;"]*") - $E176</f>
        <v>3</v>
      </c>
      <c r="E176">
        <f>COUNTIFS(abs!$R$3:$R$271, "*["&amp;$B176&amp;"]*", abs!$S$3:$S$271, "*["&amp;$B176&amp;"]*")</f>
        <v>0</v>
      </c>
      <c r="F176" s="3">
        <f t="shared" si="4"/>
        <v>3</v>
      </c>
      <c r="G176" t="str">
        <f t="shared" si="5"/>
        <v>N</v>
      </c>
    </row>
    <row r="177" spans="1:7" hidden="1" x14ac:dyDescent="0.2">
      <c r="A177">
        <v>-177</v>
      </c>
      <c r="B177" t="s">
        <v>116</v>
      </c>
      <c r="C177" s="3">
        <f>COUNTIFS(abs!$R$3:$R$271, "*["&amp;$B177&amp;"]*") - $E177</f>
        <v>0</v>
      </c>
      <c r="D177" s="3">
        <f>COUNTIFS(abs!$S$3:$S$271, "*["&amp;$B177&amp;"]*") - $E177</f>
        <v>0</v>
      </c>
      <c r="E177">
        <f>COUNTIFS(abs!$R$3:$R$271, "*["&amp;$B177&amp;"]*", abs!$S$3:$S$271, "*["&amp;$B177&amp;"]*")</f>
        <v>0</v>
      </c>
      <c r="F177" s="3">
        <f t="shared" si="4"/>
        <v>0</v>
      </c>
      <c r="G177" t="str">
        <f t="shared" si="5"/>
        <v>N</v>
      </c>
    </row>
    <row r="178" spans="1:7" hidden="1" x14ac:dyDescent="0.2">
      <c r="A178">
        <v>-178</v>
      </c>
      <c r="B178" t="s">
        <v>115</v>
      </c>
      <c r="C178" s="3">
        <f>COUNTIFS(abs!$R$3:$R$271, "*["&amp;$B178&amp;"]*") - $E178</f>
        <v>0</v>
      </c>
      <c r="D178" s="3">
        <f>COUNTIFS(abs!$S$3:$S$271, "*["&amp;$B178&amp;"]*") - $E178</f>
        <v>0</v>
      </c>
      <c r="E178">
        <f>COUNTIFS(abs!$R$3:$R$271, "*["&amp;$B178&amp;"]*", abs!$S$3:$S$271, "*["&amp;$B178&amp;"]*")</f>
        <v>0</v>
      </c>
      <c r="F178" s="3">
        <f t="shared" si="4"/>
        <v>0</v>
      </c>
      <c r="G178" t="str">
        <f t="shared" si="5"/>
        <v>N</v>
      </c>
    </row>
    <row r="179" spans="1:7" hidden="1" x14ac:dyDescent="0.2">
      <c r="A179">
        <v>-179</v>
      </c>
      <c r="B179" t="s">
        <v>114</v>
      </c>
      <c r="C179" s="3">
        <f>COUNTIFS(abs!$R$3:$R$271, "*["&amp;$B179&amp;"]*") - $E179</f>
        <v>0</v>
      </c>
      <c r="D179" s="3">
        <f>COUNTIFS(abs!$S$3:$S$271, "*["&amp;$B179&amp;"]*") - $E179</f>
        <v>0</v>
      </c>
      <c r="E179">
        <f>COUNTIFS(abs!$R$3:$R$271, "*["&amp;$B179&amp;"]*", abs!$S$3:$S$271, "*["&amp;$B179&amp;"]*")</f>
        <v>0</v>
      </c>
      <c r="F179" s="3">
        <f t="shared" si="4"/>
        <v>0</v>
      </c>
      <c r="G179" t="str">
        <f t="shared" si="5"/>
        <v>N</v>
      </c>
    </row>
    <row r="180" spans="1:7" hidden="1" x14ac:dyDescent="0.2">
      <c r="A180">
        <v>-180</v>
      </c>
      <c r="B180" t="s">
        <v>113</v>
      </c>
      <c r="C180" s="3">
        <f>COUNTIFS(abs!$R$3:$R$271, "*["&amp;$B180&amp;"]*") - $E180</f>
        <v>0</v>
      </c>
      <c r="D180" s="3">
        <f>COUNTIFS(abs!$S$3:$S$271, "*["&amp;$B180&amp;"]*") - $E180</f>
        <v>0</v>
      </c>
      <c r="E180">
        <f>COUNTIFS(abs!$R$3:$R$271, "*["&amp;$B180&amp;"]*", abs!$S$3:$S$271, "*["&amp;$B180&amp;"]*")</f>
        <v>0</v>
      </c>
      <c r="F180" s="3">
        <f t="shared" si="4"/>
        <v>0</v>
      </c>
      <c r="G180" t="str">
        <f t="shared" si="5"/>
        <v>N</v>
      </c>
    </row>
    <row r="181" spans="1:7" hidden="1" x14ac:dyDescent="0.2">
      <c r="A181">
        <v>-181</v>
      </c>
      <c r="B181" t="s">
        <v>112</v>
      </c>
      <c r="C181" s="3">
        <f>COUNTIFS(abs!$R$3:$R$271, "*["&amp;$B181&amp;"]*") - $E181</f>
        <v>0</v>
      </c>
      <c r="D181" s="3">
        <f>COUNTIFS(abs!$S$3:$S$271, "*["&amp;$B181&amp;"]*") - $E181</f>
        <v>0</v>
      </c>
      <c r="E181">
        <f>COUNTIFS(abs!$R$3:$R$271, "*["&amp;$B181&amp;"]*", abs!$S$3:$S$271, "*["&amp;$B181&amp;"]*")</f>
        <v>0</v>
      </c>
      <c r="F181" s="3">
        <f t="shared" si="4"/>
        <v>0</v>
      </c>
      <c r="G181" t="str">
        <f t="shared" si="5"/>
        <v>N</v>
      </c>
    </row>
    <row r="182" spans="1:7" x14ac:dyDescent="0.2">
      <c r="A182">
        <v>-182</v>
      </c>
      <c r="B182" t="s">
        <v>111</v>
      </c>
      <c r="C182" s="3">
        <f>COUNTIFS(abs!$R$3:$R$271, "*["&amp;$B182&amp;"]*") - $E182</f>
        <v>0</v>
      </c>
      <c r="D182" s="3">
        <f>COUNTIFS(abs!$S$3:$S$271, "*["&amp;$B182&amp;"]*") - $E182</f>
        <v>9</v>
      </c>
      <c r="E182">
        <f>COUNTIFS(abs!$R$3:$R$271, "*["&amp;$B182&amp;"]*", abs!$S$3:$S$271, "*["&amp;$B182&amp;"]*")</f>
        <v>0</v>
      </c>
      <c r="F182" s="3">
        <f t="shared" si="4"/>
        <v>9</v>
      </c>
      <c r="G182" t="str">
        <f t="shared" si="5"/>
        <v>N</v>
      </c>
    </row>
    <row r="183" spans="1:7" hidden="1" x14ac:dyDescent="0.2">
      <c r="A183">
        <v>-183</v>
      </c>
      <c r="B183" t="s">
        <v>110</v>
      </c>
      <c r="C183" s="3">
        <f>COUNTIFS(abs!$R$3:$R$271, "*["&amp;$B183&amp;"]*") - $E183</f>
        <v>0</v>
      </c>
      <c r="D183" s="3">
        <f>COUNTIFS(abs!$S$3:$S$271, "*["&amp;$B183&amp;"]*") - $E183</f>
        <v>0</v>
      </c>
      <c r="E183">
        <f>COUNTIFS(abs!$R$3:$R$271, "*["&amp;$B183&amp;"]*", abs!$S$3:$S$271, "*["&amp;$B183&amp;"]*")</f>
        <v>0</v>
      </c>
      <c r="F183" s="3">
        <f t="shared" si="4"/>
        <v>0</v>
      </c>
      <c r="G183" t="str">
        <f t="shared" si="5"/>
        <v>N</v>
      </c>
    </row>
    <row r="184" spans="1:7" hidden="1" x14ac:dyDescent="0.2">
      <c r="A184">
        <v>-184</v>
      </c>
      <c r="B184" t="s">
        <v>109</v>
      </c>
      <c r="C184" s="3">
        <f>COUNTIFS(abs!$R$3:$R$271, "*["&amp;$B184&amp;"]*") - $E184</f>
        <v>0</v>
      </c>
      <c r="D184" s="3">
        <f>COUNTIFS(abs!$S$3:$S$271, "*["&amp;$B184&amp;"]*") - $E184</f>
        <v>0</v>
      </c>
      <c r="E184">
        <f>COUNTIFS(abs!$R$3:$R$271, "*["&amp;$B184&amp;"]*", abs!$S$3:$S$271, "*["&amp;$B184&amp;"]*")</f>
        <v>0</v>
      </c>
      <c r="F184" s="3">
        <f t="shared" si="4"/>
        <v>0</v>
      </c>
      <c r="G184" t="str">
        <f t="shared" si="5"/>
        <v>N</v>
      </c>
    </row>
    <row r="185" spans="1:7" hidden="1" x14ac:dyDescent="0.2">
      <c r="A185">
        <v>-185</v>
      </c>
      <c r="B185" t="s">
        <v>108</v>
      </c>
      <c r="C185" s="3">
        <f>COUNTIFS(abs!$R$3:$R$271, "*["&amp;$B185&amp;"]*") - $E185</f>
        <v>0</v>
      </c>
      <c r="D185" s="3">
        <f>COUNTIFS(abs!$S$3:$S$271, "*["&amp;$B185&amp;"]*") - $E185</f>
        <v>0</v>
      </c>
      <c r="E185">
        <f>COUNTIFS(abs!$R$3:$R$271, "*["&amp;$B185&amp;"]*", abs!$S$3:$S$271, "*["&amp;$B185&amp;"]*")</f>
        <v>0</v>
      </c>
      <c r="F185" s="3">
        <f t="shared" si="4"/>
        <v>0</v>
      </c>
      <c r="G185" t="str">
        <f t="shared" si="5"/>
        <v>N</v>
      </c>
    </row>
    <row r="186" spans="1:7" hidden="1" x14ac:dyDescent="0.2">
      <c r="A186">
        <v>-186</v>
      </c>
      <c r="B186" t="s">
        <v>107</v>
      </c>
      <c r="C186" s="3">
        <f>COUNTIFS(abs!$R$3:$R$271, "*["&amp;$B186&amp;"]*") - $E186</f>
        <v>0</v>
      </c>
      <c r="D186" s="3">
        <f>COUNTIFS(abs!$S$3:$S$271, "*["&amp;$B186&amp;"]*") - $E186</f>
        <v>0</v>
      </c>
      <c r="E186">
        <f>COUNTIFS(abs!$R$3:$R$271, "*["&amp;$B186&amp;"]*", abs!$S$3:$S$271, "*["&amp;$B186&amp;"]*")</f>
        <v>0</v>
      </c>
      <c r="F186" s="3">
        <f t="shared" si="4"/>
        <v>0</v>
      </c>
      <c r="G186" t="str">
        <f t="shared" si="5"/>
        <v>N</v>
      </c>
    </row>
    <row r="187" spans="1:7" hidden="1" x14ac:dyDescent="0.2">
      <c r="A187">
        <v>-187</v>
      </c>
      <c r="B187" t="s">
        <v>106</v>
      </c>
      <c r="C187" s="3">
        <f>COUNTIFS(abs!$R$3:$R$271, "*["&amp;$B187&amp;"]*") - $E187</f>
        <v>0</v>
      </c>
      <c r="D187" s="3">
        <f>COUNTIFS(abs!$S$3:$S$271, "*["&amp;$B187&amp;"]*") - $E187</f>
        <v>0</v>
      </c>
      <c r="E187">
        <f>COUNTIFS(abs!$R$3:$R$271, "*["&amp;$B187&amp;"]*", abs!$S$3:$S$271, "*["&amp;$B187&amp;"]*")</f>
        <v>0</v>
      </c>
      <c r="F187" s="3">
        <f t="shared" si="4"/>
        <v>0</v>
      </c>
      <c r="G187" t="str">
        <f t="shared" si="5"/>
        <v>N</v>
      </c>
    </row>
    <row r="188" spans="1:7" hidden="1" x14ac:dyDescent="0.2">
      <c r="A188">
        <v>-188</v>
      </c>
      <c r="B188" t="s">
        <v>105</v>
      </c>
      <c r="C188" s="3">
        <f>COUNTIFS(abs!$R$3:$R$271, "*["&amp;$B188&amp;"]*") - $E188</f>
        <v>0</v>
      </c>
      <c r="D188" s="3">
        <f>COUNTIFS(abs!$S$3:$S$271, "*["&amp;$B188&amp;"]*") - $E188</f>
        <v>0</v>
      </c>
      <c r="E188">
        <f>COUNTIFS(abs!$R$3:$R$271, "*["&amp;$B188&amp;"]*", abs!$S$3:$S$271, "*["&amp;$B188&amp;"]*")</f>
        <v>0</v>
      </c>
      <c r="F188" s="3">
        <f t="shared" si="4"/>
        <v>0</v>
      </c>
      <c r="G188" t="str">
        <f t="shared" si="5"/>
        <v>N</v>
      </c>
    </row>
    <row r="189" spans="1:7" hidden="1" x14ac:dyDescent="0.2">
      <c r="A189">
        <v>-189</v>
      </c>
      <c r="B189" t="s">
        <v>104</v>
      </c>
      <c r="C189" s="3">
        <f>COUNTIFS(abs!$R$3:$R$271, "*["&amp;$B189&amp;"]*") - $E189</f>
        <v>0</v>
      </c>
      <c r="D189" s="3">
        <f>COUNTIFS(abs!$S$3:$S$271, "*["&amp;$B189&amp;"]*") - $E189</f>
        <v>0</v>
      </c>
      <c r="E189">
        <f>COUNTIFS(abs!$R$3:$R$271, "*["&amp;$B189&amp;"]*", abs!$S$3:$S$271, "*["&amp;$B189&amp;"]*")</f>
        <v>0</v>
      </c>
      <c r="F189" s="3">
        <f t="shared" si="4"/>
        <v>0</v>
      </c>
      <c r="G189" t="str">
        <f t="shared" si="5"/>
        <v>N</v>
      </c>
    </row>
    <row r="190" spans="1:7" x14ac:dyDescent="0.2">
      <c r="A190">
        <v>-190</v>
      </c>
      <c r="B190" t="s">
        <v>103</v>
      </c>
      <c r="C190" s="3">
        <f>COUNTIFS(abs!$R$3:$R$271, "*["&amp;$B190&amp;"]*") - $E190</f>
        <v>8</v>
      </c>
      <c r="D190" s="3">
        <f>COUNTIFS(abs!$S$3:$S$271, "*["&amp;$B190&amp;"]*") - $E190</f>
        <v>0</v>
      </c>
      <c r="E190">
        <f>COUNTIFS(abs!$R$3:$R$271, "*["&amp;$B190&amp;"]*", abs!$S$3:$S$271, "*["&amp;$B190&amp;"]*")</f>
        <v>0</v>
      </c>
      <c r="F190" s="3">
        <f t="shared" si="4"/>
        <v>8</v>
      </c>
      <c r="G190" t="str">
        <f t="shared" si="5"/>
        <v>Y</v>
      </c>
    </row>
    <row r="191" spans="1:7" hidden="1" x14ac:dyDescent="0.2">
      <c r="A191">
        <v>-191</v>
      </c>
      <c r="B191" t="s">
        <v>102</v>
      </c>
      <c r="C191" s="3">
        <f>COUNTIFS(abs!$R$3:$R$271, "*["&amp;$B191&amp;"]*") - $E191</f>
        <v>0</v>
      </c>
      <c r="D191" s="3">
        <f>COUNTIFS(abs!$S$3:$S$271, "*["&amp;$B191&amp;"]*") - $E191</f>
        <v>0</v>
      </c>
      <c r="E191">
        <f>COUNTIFS(abs!$R$3:$R$271, "*["&amp;$B191&amp;"]*", abs!$S$3:$S$271, "*["&amp;$B191&amp;"]*")</f>
        <v>0</v>
      </c>
      <c r="F191" s="3">
        <f t="shared" si="4"/>
        <v>0</v>
      </c>
      <c r="G191" t="str">
        <f t="shared" si="5"/>
        <v>N</v>
      </c>
    </row>
    <row r="192" spans="1:7" hidden="1" x14ac:dyDescent="0.2">
      <c r="A192">
        <v>-192</v>
      </c>
      <c r="B192" t="s">
        <v>101</v>
      </c>
      <c r="C192" s="3">
        <f>COUNTIFS(abs!$R$3:$R$271, "*["&amp;$B192&amp;"]*") - $E192</f>
        <v>0</v>
      </c>
      <c r="D192" s="3">
        <f>COUNTIFS(abs!$S$3:$S$271, "*["&amp;$B192&amp;"]*") - $E192</f>
        <v>0</v>
      </c>
      <c r="E192">
        <f>COUNTIFS(abs!$R$3:$R$271, "*["&amp;$B192&amp;"]*", abs!$S$3:$S$271, "*["&amp;$B192&amp;"]*")</f>
        <v>0</v>
      </c>
      <c r="F192" s="3">
        <f t="shared" si="4"/>
        <v>0</v>
      </c>
      <c r="G192" t="str">
        <f t="shared" si="5"/>
        <v>N</v>
      </c>
    </row>
    <row r="193" spans="1:7" x14ac:dyDescent="0.2">
      <c r="A193">
        <v>-193</v>
      </c>
      <c r="B193" t="s">
        <v>100</v>
      </c>
      <c r="C193" s="3">
        <f>COUNTIFS(abs!$R$3:$R$271, "*["&amp;$B193&amp;"]*") - $E193</f>
        <v>4</v>
      </c>
      <c r="D193" s="3">
        <f>COUNTIFS(abs!$S$3:$S$271, "*["&amp;$B193&amp;"]*") - $E193</f>
        <v>1</v>
      </c>
      <c r="E193">
        <f>COUNTIFS(abs!$R$3:$R$271, "*["&amp;$B193&amp;"]*", abs!$S$3:$S$271, "*["&amp;$B193&amp;"]*")</f>
        <v>0</v>
      </c>
      <c r="F193" s="3">
        <f t="shared" si="4"/>
        <v>5</v>
      </c>
      <c r="G193" t="str">
        <f t="shared" si="5"/>
        <v>N</v>
      </c>
    </row>
    <row r="194" spans="1:7" hidden="1" x14ac:dyDescent="0.2">
      <c r="A194">
        <v>-194</v>
      </c>
      <c r="B194" t="s">
        <v>99</v>
      </c>
      <c r="C194" s="3">
        <f>COUNTIFS(abs!$R$3:$R$271, "*["&amp;$B194&amp;"]*") - $E194</f>
        <v>0</v>
      </c>
      <c r="D194" s="3">
        <f>COUNTIFS(abs!$S$3:$S$271, "*["&amp;$B194&amp;"]*") - $E194</f>
        <v>0</v>
      </c>
      <c r="E194">
        <f>COUNTIFS(abs!$R$3:$R$271, "*["&amp;$B194&amp;"]*", abs!$S$3:$S$271, "*["&amp;$B194&amp;"]*")</f>
        <v>0</v>
      </c>
      <c r="F194" s="3">
        <f t="shared" ref="F194:F230" si="6">C194+D194+E194</f>
        <v>0</v>
      </c>
      <c r="G194" t="str">
        <f t="shared" ref="G194:G230" si="7">IF(AND(C194=F194, C194&lt;&gt;0), "Y", "N")</f>
        <v>N</v>
      </c>
    </row>
    <row r="195" spans="1:7" x14ac:dyDescent="0.2">
      <c r="A195">
        <v>-195</v>
      </c>
      <c r="B195" t="s">
        <v>98</v>
      </c>
      <c r="C195" s="3">
        <f>COUNTIFS(abs!$R$3:$R$271, "*["&amp;$B195&amp;"]*") - $E195</f>
        <v>134</v>
      </c>
      <c r="D195" s="3">
        <f>COUNTIFS(abs!$S$3:$S$271, "*["&amp;$B195&amp;"]*") - $E195</f>
        <v>0</v>
      </c>
      <c r="E195">
        <f>COUNTIFS(abs!$R$3:$R$271, "*["&amp;$B195&amp;"]*", abs!$S$3:$S$271, "*["&amp;$B195&amp;"]*")</f>
        <v>33</v>
      </c>
      <c r="F195" s="3">
        <f t="shared" si="6"/>
        <v>167</v>
      </c>
      <c r="G195" t="str">
        <f t="shared" si="7"/>
        <v>N</v>
      </c>
    </row>
    <row r="196" spans="1:7" x14ac:dyDescent="0.2">
      <c r="A196">
        <v>-196</v>
      </c>
      <c r="B196" t="s">
        <v>97</v>
      </c>
      <c r="C196" s="3">
        <f>COUNTIFS(abs!$R$3:$R$271, "*["&amp;$B196&amp;"]*") - $E196</f>
        <v>15</v>
      </c>
      <c r="D196" s="3">
        <f>COUNTIFS(abs!$S$3:$S$271, "*["&amp;$B196&amp;"]*") - $E196</f>
        <v>27</v>
      </c>
      <c r="E196">
        <f>COUNTIFS(abs!$R$3:$R$271, "*["&amp;$B196&amp;"]*", abs!$S$3:$S$271, "*["&amp;$B196&amp;"]*")</f>
        <v>6</v>
      </c>
      <c r="F196" s="3">
        <f t="shared" si="6"/>
        <v>48</v>
      </c>
      <c r="G196" t="str">
        <f t="shared" si="7"/>
        <v>N</v>
      </c>
    </row>
    <row r="197" spans="1:7" x14ac:dyDescent="0.2">
      <c r="A197">
        <v>-197</v>
      </c>
      <c r="B197" t="s">
        <v>96</v>
      </c>
      <c r="C197" s="3">
        <f>COUNTIFS(abs!$R$3:$R$271, "*["&amp;$B197&amp;"]*") - $E197</f>
        <v>5</v>
      </c>
      <c r="D197" s="3">
        <f>COUNTIFS(abs!$S$3:$S$271, "*["&amp;$B197&amp;"]*") - $E197</f>
        <v>0</v>
      </c>
      <c r="E197">
        <f>COUNTIFS(abs!$R$3:$R$271, "*["&amp;$B197&amp;"]*", abs!$S$3:$S$271, "*["&amp;$B197&amp;"]*")</f>
        <v>0</v>
      </c>
      <c r="F197" s="3">
        <f t="shared" si="6"/>
        <v>5</v>
      </c>
      <c r="G197" t="str">
        <f t="shared" si="7"/>
        <v>Y</v>
      </c>
    </row>
    <row r="198" spans="1:7" hidden="1" x14ac:dyDescent="0.2">
      <c r="A198">
        <v>-198</v>
      </c>
      <c r="B198" t="s">
        <v>95</v>
      </c>
      <c r="C198" s="3">
        <f>COUNTIFS(abs!$R$3:$R$271, "*["&amp;$B198&amp;"]*") - $E198</f>
        <v>0</v>
      </c>
      <c r="D198" s="3">
        <f>COUNTIFS(abs!$S$3:$S$271, "*["&amp;$B198&amp;"]*") - $E198</f>
        <v>0</v>
      </c>
      <c r="E198">
        <f>COUNTIFS(abs!$R$3:$R$271, "*["&amp;$B198&amp;"]*", abs!$S$3:$S$271, "*["&amp;$B198&amp;"]*")</f>
        <v>0</v>
      </c>
      <c r="F198" s="3">
        <f t="shared" si="6"/>
        <v>0</v>
      </c>
      <c r="G198" t="str">
        <f t="shared" si="7"/>
        <v>N</v>
      </c>
    </row>
    <row r="199" spans="1:7" hidden="1" x14ac:dyDescent="0.2">
      <c r="A199">
        <v>-199</v>
      </c>
      <c r="B199" t="s">
        <v>94</v>
      </c>
      <c r="C199" s="3">
        <f>COUNTIFS(abs!$R$3:$R$271, "*["&amp;$B199&amp;"]*") - $E199</f>
        <v>0</v>
      </c>
      <c r="D199" s="3">
        <f>COUNTIFS(abs!$S$3:$S$271, "*["&amp;$B199&amp;"]*") - $E199</f>
        <v>0</v>
      </c>
      <c r="E199">
        <f>COUNTIFS(abs!$R$3:$R$271, "*["&amp;$B199&amp;"]*", abs!$S$3:$S$271, "*["&amp;$B199&amp;"]*")</f>
        <v>0</v>
      </c>
      <c r="F199" s="3">
        <f t="shared" si="6"/>
        <v>0</v>
      </c>
      <c r="G199" t="str">
        <f t="shared" si="7"/>
        <v>N</v>
      </c>
    </row>
    <row r="200" spans="1:7" hidden="1" x14ac:dyDescent="0.2">
      <c r="A200">
        <v>-200</v>
      </c>
      <c r="B200" t="s">
        <v>93</v>
      </c>
      <c r="C200" s="3">
        <f>COUNTIFS(abs!$R$3:$R$271, "*["&amp;$B200&amp;"]*") - $E200</f>
        <v>0</v>
      </c>
      <c r="D200" s="3">
        <f>COUNTIFS(abs!$S$3:$S$271, "*["&amp;$B200&amp;"]*") - $E200</f>
        <v>0</v>
      </c>
      <c r="E200">
        <f>COUNTIFS(abs!$R$3:$R$271, "*["&amp;$B200&amp;"]*", abs!$S$3:$S$271, "*["&amp;$B200&amp;"]*")</f>
        <v>0</v>
      </c>
      <c r="F200" s="3">
        <f t="shared" si="6"/>
        <v>0</v>
      </c>
      <c r="G200" t="str">
        <f t="shared" si="7"/>
        <v>N</v>
      </c>
    </row>
    <row r="201" spans="1:7" hidden="1" x14ac:dyDescent="0.2">
      <c r="A201">
        <v>-201</v>
      </c>
      <c r="B201" t="s">
        <v>92</v>
      </c>
      <c r="C201" s="3">
        <f>COUNTIFS(abs!$R$3:$R$271, "*["&amp;$B201&amp;"]*") - $E201</f>
        <v>0</v>
      </c>
      <c r="D201" s="3">
        <f>COUNTIFS(abs!$S$3:$S$271, "*["&amp;$B201&amp;"]*") - $E201</f>
        <v>0</v>
      </c>
      <c r="E201">
        <f>COUNTIFS(abs!$R$3:$R$271, "*["&amp;$B201&amp;"]*", abs!$S$3:$S$271, "*["&amp;$B201&amp;"]*")</f>
        <v>0</v>
      </c>
      <c r="F201" s="3">
        <f t="shared" si="6"/>
        <v>0</v>
      </c>
      <c r="G201" t="str">
        <f t="shared" si="7"/>
        <v>N</v>
      </c>
    </row>
    <row r="202" spans="1:7" hidden="1" x14ac:dyDescent="0.2">
      <c r="A202">
        <v>-202</v>
      </c>
      <c r="B202" t="s">
        <v>91</v>
      </c>
      <c r="C202" s="3">
        <f>COUNTIFS(abs!$R$3:$R$271, "*["&amp;$B202&amp;"]*") - $E202</f>
        <v>0</v>
      </c>
      <c r="D202" s="3">
        <f>COUNTIFS(abs!$S$3:$S$271, "*["&amp;$B202&amp;"]*") - $E202</f>
        <v>0</v>
      </c>
      <c r="E202">
        <f>COUNTIFS(abs!$R$3:$R$271, "*["&amp;$B202&amp;"]*", abs!$S$3:$S$271, "*["&amp;$B202&amp;"]*")</f>
        <v>0</v>
      </c>
      <c r="F202" s="3">
        <f t="shared" si="6"/>
        <v>0</v>
      </c>
      <c r="G202" t="str">
        <f t="shared" si="7"/>
        <v>N</v>
      </c>
    </row>
    <row r="203" spans="1:7" hidden="1" x14ac:dyDescent="0.2">
      <c r="A203">
        <v>-203</v>
      </c>
      <c r="B203" t="s">
        <v>90</v>
      </c>
      <c r="C203" s="3">
        <f>COUNTIFS(abs!$R$3:$R$271, "*["&amp;$B203&amp;"]*") - $E203</f>
        <v>0</v>
      </c>
      <c r="D203" s="3">
        <f>COUNTIFS(abs!$S$3:$S$271, "*["&amp;$B203&amp;"]*") - $E203</f>
        <v>0</v>
      </c>
      <c r="E203">
        <f>COUNTIFS(abs!$R$3:$R$271, "*["&amp;$B203&amp;"]*", abs!$S$3:$S$271, "*["&amp;$B203&amp;"]*")</f>
        <v>0</v>
      </c>
      <c r="F203" s="3">
        <f t="shared" si="6"/>
        <v>0</v>
      </c>
      <c r="G203" t="str">
        <f t="shared" si="7"/>
        <v>N</v>
      </c>
    </row>
    <row r="204" spans="1:7" hidden="1" x14ac:dyDescent="0.2">
      <c r="A204">
        <v>-205</v>
      </c>
      <c r="B204" t="s">
        <v>89</v>
      </c>
      <c r="C204" s="3">
        <f>COUNTIFS(abs!$R$3:$R$271, "*["&amp;$B204&amp;"]*") - $E204</f>
        <v>0</v>
      </c>
      <c r="D204" s="3">
        <f>COUNTIFS(abs!$S$3:$S$271, "*["&amp;$B204&amp;"]*") - $E204</f>
        <v>0</v>
      </c>
      <c r="E204">
        <f>COUNTIFS(abs!$R$3:$R$271, "*["&amp;$B204&amp;"]*", abs!$S$3:$S$271, "*["&amp;$B204&amp;"]*")</f>
        <v>0</v>
      </c>
      <c r="F204" s="3">
        <f t="shared" si="6"/>
        <v>0</v>
      </c>
      <c r="G204" t="str">
        <f t="shared" si="7"/>
        <v>N</v>
      </c>
    </row>
    <row r="205" spans="1:7" hidden="1" x14ac:dyDescent="0.2">
      <c r="A205">
        <v>-206</v>
      </c>
      <c r="B205" t="s">
        <v>88</v>
      </c>
      <c r="C205" s="3">
        <f>COUNTIFS(abs!$R$3:$R$271, "*["&amp;$B205&amp;"]*") - $E205</f>
        <v>0</v>
      </c>
      <c r="D205" s="3">
        <f>COUNTIFS(abs!$S$3:$S$271, "*["&amp;$B205&amp;"]*") - $E205</f>
        <v>0</v>
      </c>
      <c r="E205">
        <f>COUNTIFS(abs!$R$3:$R$271, "*["&amp;$B205&amp;"]*", abs!$S$3:$S$271, "*["&amp;$B205&amp;"]*")</f>
        <v>0</v>
      </c>
      <c r="F205" s="3">
        <f t="shared" si="6"/>
        <v>0</v>
      </c>
      <c r="G205" t="str">
        <f t="shared" si="7"/>
        <v>N</v>
      </c>
    </row>
    <row r="206" spans="1:7" hidden="1" x14ac:dyDescent="0.2">
      <c r="A206">
        <v>-210</v>
      </c>
      <c r="B206" t="s">
        <v>87</v>
      </c>
      <c r="C206" s="3">
        <f>COUNTIFS(abs!$R$3:$R$271, "*["&amp;$B206&amp;"]*") - $E206</f>
        <v>0</v>
      </c>
      <c r="D206" s="3">
        <f>COUNTIFS(abs!$S$3:$S$271, "*["&amp;$B206&amp;"]*") - $E206</f>
        <v>0</v>
      </c>
      <c r="E206">
        <f>COUNTIFS(abs!$R$3:$R$271, "*["&amp;$B206&amp;"]*", abs!$S$3:$S$271, "*["&amp;$B206&amp;"]*")</f>
        <v>0</v>
      </c>
      <c r="F206" s="3">
        <f t="shared" si="6"/>
        <v>0</v>
      </c>
      <c r="G206" t="str">
        <f t="shared" si="7"/>
        <v>N</v>
      </c>
    </row>
    <row r="207" spans="1:7" hidden="1" x14ac:dyDescent="0.2">
      <c r="A207">
        <v>-211</v>
      </c>
      <c r="C207" s="3">
        <f>COUNTIFS(abs!$R$3:$R$271, "*["&amp;$B207&amp;"]*") - $E207</f>
        <v>0</v>
      </c>
      <c r="D207" s="3">
        <f>COUNTIFS(abs!$S$3:$S$271, "*["&amp;$B207&amp;"]*") - $E207</f>
        <v>0</v>
      </c>
      <c r="E207">
        <f>COUNTIFS(abs!$R$3:$R$271, "*["&amp;$B207&amp;"]*", abs!$S$3:$S$271, "*["&amp;$B207&amp;"]*")</f>
        <v>0</v>
      </c>
      <c r="F207" s="3">
        <f t="shared" si="6"/>
        <v>0</v>
      </c>
      <c r="G207" t="str">
        <f t="shared" si="7"/>
        <v>N</v>
      </c>
    </row>
    <row r="208" spans="1:7" x14ac:dyDescent="0.2">
      <c r="A208">
        <v>-212</v>
      </c>
      <c r="B208" t="s">
        <v>86</v>
      </c>
      <c r="C208" s="3">
        <f>COUNTIFS(abs!$R$3:$R$271, "*["&amp;$B208&amp;"]*") - $E208</f>
        <v>0</v>
      </c>
      <c r="D208" s="3">
        <f>COUNTIFS(abs!$S$3:$S$271, "*["&amp;$B208&amp;"]*") - $E208</f>
        <v>33</v>
      </c>
      <c r="E208">
        <f>COUNTIFS(abs!$R$3:$R$271, "*["&amp;$B208&amp;"]*", abs!$S$3:$S$271, "*["&amp;$B208&amp;"]*")</f>
        <v>0</v>
      </c>
      <c r="F208" s="3">
        <f t="shared" si="6"/>
        <v>33</v>
      </c>
      <c r="G208" t="str">
        <f t="shared" si="7"/>
        <v>N</v>
      </c>
    </row>
    <row r="209" spans="1:7" x14ac:dyDescent="0.2">
      <c r="A209">
        <v>-213</v>
      </c>
      <c r="B209" t="s">
        <v>85</v>
      </c>
      <c r="C209" s="3">
        <f>COUNTIFS(abs!$R$3:$R$271, "*["&amp;$B209&amp;"]*") - $E209</f>
        <v>0</v>
      </c>
      <c r="D209" s="3">
        <f>COUNTIFS(abs!$S$3:$S$271, "*["&amp;$B209&amp;"]*") - $E209</f>
        <v>12</v>
      </c>
      <c r="E209">
        <f>COUNTIFS(abs!$R$3:$R$271, "*["&amp;$B209&amp;"]*", abs!$S$3:$S$271, "*["&amp;$B209&amp;"]*")</f>
        <v>0</v>
      </c>
      <c r="F209" s="3">
        <f t="shared" si="6"/>
        <v>12</v>
      </c>
      <c r="G209" t="str">
        <f t="shared" si="7"/>
        <v>N</v>
      </c>
    </row>
    <row r="210" spans="1:7" x14ac:dyDescent="0.2">
      <c r="A210">
        <v>-214</v>
      </c>
      <c r="B210" t="s">
        <v>84</v>
      </c>
      <c r="C210" s="3">
        <f>COUNTIFS(abs!$R$3:$R$271, "*["&amp;$B210&amp;"]*") - $E210</f>
        <v>5</v>
      </c>
      <c r="D210" s="3">
        <f>COUNTIFS(abs!$S$3:$S$271, "*["&amp;$B210&amp;"]*") - $E210</f>
        <v>0</v>
      </c>
      <c r="E210">
        <f>COUNTIFS(abs!$R$3:$R$271, "*["&amp;$B210&amp;"]*", abs!$S$3:$S$271, "*["&amp;$B210&amp;"]*")</f>
        <v>0</v>
      </c>
      <c r="F210" s="3">
        <f t="shared" si="6"/>
        <v>5</v>
      </c>
      <c r="G210" t="str">
        <f t="shared" si="7"/>
        <v>Y</v>
      </c>
    </row>
    <row r="211" spans="1:7" x14ac:dyDescent="0.2">
      <c r="A211">
        <v>-215</v>
      </c>
      <c r="B211" t="s">
        <v>83</v>
      </c>
      <c r="C211" s="3">
        <f>COUNTIFS(abs!$R$3:$R$271, "*["&amp;$B211&amp;"]*") - $E211</f>
        <v>3</v>
      </c>
      <c r="D211" s="3">
        <f>COUNTIFS(abs!$S$3:$S$271, "*["&amp;$B211&amp;"]*") - $E211</f>
        <v>1</v>
      </c>
      <c r="E211">
        <f>COUNTIFS(abs!$R$3:$R$271, "*["&amp;$B211&amp;"]*", abs!$S$3:$S$271, "*["&amp;$B211&amp;"]*")</f>
        <v>0</v>
      </c>
      <c r="F211" s="3">
        <f t="shared" si="6"/>
        <v>4</v>
      </c>
      <c r="G211" t="str">
        <f t="shared" si="7"/>
        <v>N</v>
      </c>
    </row>
    <row r="212" spans="1:7" hidden="1" x14ac:dyDescent="0.2">
      <c r="A212">
        <v>-216</v>
      </c>
      <c r="B212" t="s">
        <v>82</v>
      </c>
      <c r="C212" s="3">
        <f>COUNTIFS(abs!$R$3:$R$271, "*["&amp;$B212&amp;"]*") - $E212</f>
        <v>0</v>
      </c>
      <c r="D212" s="3">
        <f>COUNTIFS(abs!$S$3:$S$271, "*["&amp;$B212&amp;"]*") - $E212</f>
        <v>0</v>
      </c>
      <c r="E212">
        <f>COUNTIFS(abs!$R$3:$R$271, "*["&amp;$B212&amp;"]*", abs!$S$3:$S$271, "*["&amp;$B212&amp;"]*")</f>
        <v>0</v>
      </c>
      <c r="F212" s="3">
        <f t="shared" si="6"/>
        <v>0</v>
      </c>
      <c r="G212" t="str">
        <f t="shared" si="7"/>
        <v>N</v>
      </c>
    </row>
    <row r="213" spans="1:7" x14ac:dyDescent="0.2">
      <c r="A213">
        <v>-217</v>
      </c>
      <c r="B213" t="s">
        <v>81</v>
      </c>
      <c r="C213" s="3">
        <f>COUNTIFS(abs!$R$3:$R$271, "*["&amp;$B213&amp;"]*") - $E213</f>
        <v>1</v>
      </c>
      <c r="D213" s="3">
        <f>COUNTIFS(abs!$S$3:$S$271, "*["&amp;$B213&amp;"]*") - $E213</f>
        <v>0</v>
      </c>
      <c r="E213">
        <f>COUNTIFS(abs!$R$3:$R$271, "*["&amp;$B213&amp;"]*", abs!$S$3:$S$271, "*["&amp;$B213&amp;"]*")</f>
        <v>0</v>
      </c>
      <c r="F213" s="3">
        <f t="shared" si="6"/>
        <v>1</v>
      </c>
      <c r="G213" t="str">
        <f t="shared" si="7"/>
        <v>Y</v>
      </c>
    </row>
    <row r="214" spans="1:7" hidden="1" x14ac:dyDescent="0.2">
      <c r="A214">
        <v>-218</v>
      </c>
      <c r="B214" t="s">
        <v>80</v>
      </c>
      <c r="C214" s="3">
        <f>COUNTIFS(abs!$R$3:$R$271, "*["&amp;$B214&amp;"]*") - $E214</f>
        <v>0</v>
      </c>
      <c r="D214" s="3">
        <f>COUNTIFS(abs!$S$3:$S$271, "*["&amp;$B214&amp;"]*") - $E214</f>
        <v>0</v>
      </c>
      <c r="E214">
        <f>COUNTIFS(abs!$R$3:$R$271, "*["&amp;$B214&amp;"]*", abs!$S$3:$S$271, "*["&amp;$B214&amp;"]*")</f>
        <v>0</v>
      </c>
      <c r="F214" s="3">
        <f t="shared" si="6"/>
        <v>0</v>
      </c>
      <c r="G214" t="str">
        <f t="shared" si="7"/>
        <v>N</v>
      </c>
    </row>
    <row r="215" spans="1:7" hidden="1" x14ac:dyDescent="0.2">
      <c r="A215">
        <v>-219</v>
      </c>
      <c r="B215" t="s">
        <v>79</v>
      </c>
      <c r="C215" s="3">
        <f>COUNTIFS(abs!$R$3:$R$271, "*["&amp;$B215&amp;"]*") - $E215</f>
        <v>0</v>
      </c>
      <c r="D215" s="3">
        <f>COUNTIFS(abs!$S$3:$S$271, "*["&amp;$B215&amp;"]*") - $E215</f>
        <v>0</v>
      </c>
      <c r="E215">
        <f>COUNTIFS(abs!$R$3:$R$271, "*["&amp;$B215&amp;"]*", abs!$S$3:$S$271, "*["&amp;$B215&amp;"]*")</f>
        <v>0</v>
      </c>
      <c r="F215" s="3">
        <f t="shared" si="6"/>
        <v>0</v>
      </c>
      <c r="G215" t="str">
        <f t="shared" si="7"/>
        <v>N</v>
      </c>
    </row>
    <row r="216" spans="1:7" x14ac:dyDescent="0.2">
      <c r="A216">
        <v>-220</v>
      </c>
      <c r="B216" t="s">
        <v>78</v>
      </c>
      <c r="C216" s="3">
        <f>COUNTIFS(abs!$R$3:$R$271, "*["&amp;$B216&amp;"]*") - $E216</f>
        <v>11</v>
      </c>
      <c r="D216" s="3">
        <f>COUNTIFS(abs!$S$3:$S$271, "*["&amp;$B216&amp;"]*") - $E216</f>
        <v>0</v>
      </c>
      <c r="E216">
        <f>COUNTIFS(abs!$R$3:$R$271, "*["&amp;$B216&amp;"]*", abs!$S$3:$S$271, "*["&amp;$B216&amp;"]*")</f>
        <v>2</v>
      </c>
      <c r="F216" s="3">
        <f t="shared" si="6"/>
        <v>13</v>
      </c>
      <c r="G216" t="str">
        <f t="shared" si="7"/>
        <v>N</v>
      </c>
    </row>
    <row r="217" spans="1:7" x14ac:dyDescent="0.2">
      <c r="A217">
        <v>-221</v>
      </c>
      <c r="B217" t="s">
        <v>77</v>
      </c>
      <c r="C217" s="3">
        <f>COUNTIFS(abs!$R$3:$R$271, "*["&amp;$B217&amp;"]*") - $E217</f>
        <v>19</v>
      </c>
      <c r="D217" s="3">
        <f>COUNTIFS(abs!$S$3:$S$271, "*["&amp;$B217&amp;"]*") - $E217</f>
        <v>3</v>
      </c>
      <c r="E217">
        <f>COUNTIFS(abs!$R$3:$R$271, "*["&amp;$B217&amp;"]*", abs!$S$3:$S$271, "*["&amp;$B217&amp;"]*")</f>
        <v>4</v>
      </c>
      <c r="F217" s="3">
        <f t="shared" si="6"/>
        <v>26</v>
      </c>
      <c r="G217" t="str">
        <f t="shared" si="7"/>
        <v>N</v>
      </c>
    </row>
    <row r="218" spans="1:7" hidden="1" x14ac:dyDescent="0.2">
      <c r="A218">
        <v>-222</v>
      </c>
      <c r="B218" t="s">
        <v>76</v>
      </c>
      <c r="C218" s="3">
        <f>COUNTIFS(abs!$R$3:$R$271, "*["&amp;$B218&amp;"]*") - $E218</f>
        <v>0</v>
      </c>
      <c r="D218" s="3">
        <f>COUNTIFS(abs!$S$3:$S$271, "*["&amp;$B218&amp;"]*") - $E218</f>
        <v>0</v>
      </c>
      <c r="E218">
        <f>COUNTIFS(abs!$R$3:$R$271, "*["&amp;$B218&amp;"]*", abs!$S$3:$S$271, "*["&amp;$B218&amp;"]*")</f>
        <v>0</v>
      </c>
      <c r="F218" s="3">
        <f t="shared" si="6"/>
        <v>0</v>
      </c>
      <c r="G218" t="str">
        <f t="shared" si="7"/>
        <v>N</v>
      </c>
    </row>
    <row r="219" spans="1:7" x14ac:dyDescent="0.2">
      <c r="A219">
        <v>-223</v>
      </c>
      <c r="B219" t="s">
        <v>75</v>
      </c>
      <c r="C219" s="3">
        <f>COUNTIFS(abs!$R$3:$R$271, "*["&amp;$B219&amp;"]*") - $E219</f>
        <v>165</v>
      </c>
      <c r="D219" s="3">
        <f>COUNTIFS(abs!$S$3:$S$271, "*["&amp;$B219&amp;"]*") - $E219</f>
        <v>0</v>
      </c>
      <c r="E219">
        <f>COUNTIFS(abs!$R$3:$R$271, "*["&amp;$B219&amp;"]*", abs!$S$3:$S$271, "*["&amp;$B219&amp;"]*")</f>
        <v>2</v>
      </c>
      <c r="F219" s="3">
        <f t="shared" si="6"/>
        <v>167</v>
      </c>
      <c r="G219" t="str">
        <f t="shared" si="7"/>
        <v>N</v>
      </c>
    </row>
    <row r="220" spans="1:7" x14ac:dyDescent="0.2">
      <c r="A220">
        <v>-224</v>
      </c>
      <c r="B220" t="s">
        <v>74</v>
      </c>
      <c r="C220" s="3">
        <f>COUNTIFS(abs!$R$3:$R$271, "*["&amp;$B220&amp;"]*") - $E220</f>
        <v>0</v>
      </c>
      <c r="D220" s="3">
        <f>COUNTIFS(abs!$S$3:$S$271, "*["&amp;$B220&amp;"]*") - $E220</f>
        <v>0</v>
      </c>
      <c r="E220">
        <f>COUNTIFS(abs!$R$3:$R$271, "*["&amp;$B220&amp;"]*", abs!$S$3:$S$271, "*["&amp;$B220&amp;"]*")</f>
        <v>1</v>
      </c>
      <c r="F220" s="3">
        <f t="shared" si="6"/>
        <v>1</v>
      </c>
      <c r="G220" t="str">
        <f t="shared" si="7"/>
        <v>N</v>
      </c>
    </row>
    <row r="221" spans="1:7" x14ac:dyDescent="0.2">
      <c r="A221">
        <v>-225</v>
      </c>
      <c r="B221" t="s">
        <v>73</v>
      </c>
      <c r="C221" s="3">
        <f>COUNTIFS(abs!$R$3:$R$271, "*["&amp;$B221&amp;"]*") - $E221</f>
        <v>91</v>
      </c>
      <c r="D221" s="3">
        <f>COUNTIFS(abs!$S$3:$S$271, "*["&amp;$B221&amp;"]*") - $E221</f>
        <v>13</v>
      </c>
      <c r="E221">
        <f>COUNTIFS(abs!$R$3:$R$271, "*["&amp;$B221&amp;"]*", abs!$S$3:$S$271, "*["&amp;$B221&amp;"]*")</f>
        <v>17</v>
      </c>
      <c r="F221" s="3">
        <f t="shared" si="6"/>
        <v>121</v>
      </c>
      <c r="G221" t="str">
        <f t="shared" si="7"/>
        <v>N</v>
      </c>
    </row>
    <row r="222" spans="1:7" x14ac:dyDescent="0.2">
      <c r="A222">
        <v>-226</v>
      </c>
      <c r="B222" t="s">
        <v>72</v>
      </c>
      <c r="C222" s="3">
        <f>COUNTIFS(abs!$R$3:$R$271, "*["&amp;$B222&amp;"]*") - $E222</f>
        <v>90</v>
      </c>
      <c r="D222" s="3">
        <f>COUNTIFS(abs!$S$3:$S$271, "*["&amp;$B222&amp;"]*") - $E222</f>
        <v>12</v>
      </c>
      <c r="E222">
        <f>COUNTIFS(abs!$R$3:$R$271, "*["&amp;$B222&amp;"]*", abs!$S$3:$S$271, "*["&amp;$B222&amp;"]*")</f>
        <v>19</v>
      </c>
      <c r="F222" s="3">
        <f t="shared" si="6"/>
        <v>121</v>
      </c>
      <c r="G222" t="str">
        <f t="shared" si="7"/>
        <v>N</v>
      </c>
    </row>
    <row r="223" spans="1:7" hidden="1" x14ac:dyDescent="0.2">
      <c r="A223">
        <v>-227</v>
      </c>
      <c r="B223" t="s">
        <v>71</v>
      </c>
      <c r="C223" s="3">
        <f>COUNTIFS(abs!$R$3:$R$271, "*["&amp;$B223&amp;"]*") - $E223</f>
        <v>0</v>
      </c>
      <c r="D223" s="3">
        <f>COUNTIFS(abs!$S$3:$S$271, "*["&amp;$B223&amp;"]*") - $E223</f>
        <v>0</v>
      </c>
      <c r="E223">
        <f>COUNTIFS(abs!$R$3:$R$271, "*["&amp;$B223&amp;"]*", abs!$S$3:$S$271, "*["&amp;$B223&amp;"]*")</f>
        <v>0</v>
      </c>
      <c r="F223" s="3">
        <f t="shared" si="6"/>
        <v>0</v>
      </c>
      <c r="G223" t="str">
        <f t="shared" si="7"/>
        <v>N</v>
      </c>
    </row>
    <row r="224" spans="1:7" x14ac:dyDescent="0.2">
      <c r="A224">
        <v>-228</v>
      </c>
      <c r="B224" t="s">
        <v>70</v>
      </c>
      <c r="C224" s="3">
        <f>COUNTIFS(abs!$R$3:$R$271, "*["&amp;$B224&amp;"]*") - $E224</f>
        <v>4</v>
      </c>
      <c r="D224" s="3">
        <f>COUNTIFS(abs!$S$3:$S$271, "*["&amp;$B224&amp;"]*") - $E224</f>
        <v>0</v>
      </c>
      <c r="E224">
        <f>COUNTIFS(abs!$R$3:$R$271, "*["&amp;$B224&amp;"]*", abs!$S$3:$S$271, "*["&amp;$B224&amp;"]*")</f>
        <v>2</v>
      </c>
      <c r="F224" s="3">
        <f t="shared" si="6"/>
        <v>6</v>
      </c>
      <c r="G224" t="str">
        <f t="shared" si="7"/>
        <v>N</v>
      </c>
    </row>
    <row r="225" spans="1:7" hidden="1" x14ac:dyDescent="0.2">
      <c r="A225">
        <v>-229</v>
      </c>
      <c r="B225" t="s">
        <v>69</v>
      </c>
      <c r="C225" s="3">
        <f>COUNTIFS(abs!$R$3:$R$271, "*["&amp;$B225&amp;"]*") - $E225</f>
        <v>0</v>
      </c>
      <c r="D225" s="3">
        <f>COUNTIFS(abs!$S$3:$S$271, "*["&amp;$B225&amp;"]*") - $E225</f>
        <v>0</v>
      </c>
      <c r="E225">
        <f>COUNTIFS(abs!$R$3:$R$271, "*["&amp;$B225&amp;"]*", abs!$S$3:$S$271, "*["&amp;$B225&amp;"]*")</f>
        <v>0</v>
      </c>
      <c r="F225" s="3">
        <f t="shared" si="6"/>
        <v>0</v>
      </c>
      <c r="G225" t="str">
        <f t="shared" si="7"/>
        <v>N</v>
      </c>
    </row>
    <row r="226" spans="1:7" hidden="1" x14ac:dyDescent="0.2">
      <c r="A226">
        <v>-230</v>
      </c>
      <c r="B226" t="s">
        <v>68</v>
      </c>
      <c r="C226" s="3">
        <f>COUNTIFS(abs!$R$3:$R$271, "*["&amp;$B226&amp;"]*") - $E226</f>
        <v>0</v>
      </c>
      <c r="D226" s="3">
        <f>COUNTIFS(abs!$S$3:$S$271, "*["&amp;$B226&amp;"]*") - $E226</f>
        <v>0</v>
      </c>
      <c r="E226">
        <f>COUNTIFS(abs!$R$3:$R$271, "*["&amp;$B226&amp;"]*", abs!$S$3:$S$271, "*["&amp;$B226&amp;"]*")</f>
        <v>0</v>
      </c>
      <c r="F226" s="3">
        <f t="shared" si="6"/>
        <v>0</v>
      </c>
      <c r="G226" t="str">
        <f t="shared" si="7"/>
        <v>N</v>
      </c>
    </row>
    <row r="227" spans="1:7" x14ac:dyDescent="0.2">
      <c r="A227">
        <v>-231</v>
      </c>
      <c r="B227" t="s">
        <v>67</v>
      </c>
      <c r="C227" s="3">
        <f>COUNTIFS(abs!$R$3:$R$271, "*["&amp;$B227&amp;"]*") - $E227</f>
        <v>9</v>
      </c>
      <c r="D227" s="3">
        <f>COUNTIFS(abs!$S$3:$S$271, "*["&amp;$B227&amp;"]*") - $E227</f>
        <v>1</v>
      </c>
      <c r="E227">
        <f>COUNTIFS(abs!$R$3:$R$271, "*["&amp;$B227&amp;"]*", abs!$S$3:$S$271, "*["&amp;$B227&amp;"]*")</f>
        <v>0</v>
      </c>
      <c r="F227" s="3">
        <f t="shared" si="6"/>
        <v>10</v>
      </c>
      <c r="G227" t="str">
        <f t="shared" si="7"/>
        <v>N</v>
      </c>
    </row>
    <row r="228" spans="1:7" hidden="1" x14ac:dyDescent="0.2">
      <c r="A228">
        <v>-232</v>
      </c>
      <c r="B228" t="s">
        <v>66</v>
      </c>
      <c r="C228" s="3">
        <f>COUNTIFS(abs!$R$3:$R$271, "*["&amp;$B228&amp;"]*") - $E228</f>
        <v>0</v>
      </c>
      <c r="D228" s="3">
        <f>COUNTIFS(abs!$S$3:$S$271, "*["&amp;$B228&amp;"]*") - $E228</f>
        <v>0</v>
      </c>
      <c r="E228">
        <f>COUNTIFS(abs!$R$3:$R$271, "*["&amp;$B228&amp;"]*", abs!$S$3:$S$271, "*["&amp;$B228&amp;"]*")</f>
        <v>0</v>
      </c>
      <c r="F228" s="3">
        <f t="shared" si="6"/>
        <v>0</v>
      </c>
      <c r="G228" t="str">
        <f t="shared" si="7"/>
        <v>N</v>
      </c>
    </row>
    <row r="229" spans="1:7" hidden="1" x14ac:dyDescent="0.2">
      <c r="A229">
        <v>-233</v>
      </c>
      <c r="B229" t="s">
        <v>65</v>
      </c>
      <c r="C229" s="3">
        <f>COUNTIFS(abs!$R$3:$R$271, "*["&amp;$B229&amp;"]*") - $E229</f>
        <v>0</v>
      </c>
      <c r="D229" s="3">
        <f>COUNTIFS(abs!$S$3:$S$271, "*["&amp;$B229&amp;"]*") - $E229</f>
        <v>0</v>
      </c>
      <c r="E229">
        <f>COUNTIFS(abs!$R$3:$R$271, "*["&amp;$B229&amp;"]*", abs!$S$3:$S$271, "*["&amp;$B229&amp;"]*")</f>
        <v>0</v>
      </c>
      <c r="F229" s="3">
        <f t="shared" si="6"/>
        <v>0</v>
      </c>
      <c r="G229" t="str">
        <f t="shared" si="7"/>
        <v>N</v>
      </c>
    </row>
    <row r="230" spans="1:7" hidden="1" x14ac:dyDescent="0.2">
      <c r="A230">
        <v>-234</v>
      </c>
      <c r="B230" t="s">
        <v>64</v>
      </c>
      <c r="C230" s="3">
        <f>COUNTIFS(abs!$R$3:$R$271, "*["&amp;$B230&amp;"]*") - $E230</f>
        <v>0</v>
      </c>
      <c r="D230" s="3">
        <f>COUNTIFS(abs!$S$3:$S$271, "*["&amp;$B230&amp;"]*") - $E230</f>
        <v>0</v>
      </c>
      <c r="E230">
        <f>COUNTIFS(abs!$R$3:$R$271, "*["&amp;$B230&amp;"]*", abs!$S$3:$S$271, "*["&amp;$B230&amp;"]*")</f>
        <v>0</v>
      </c>
      <c r="F230" s="3">
        <f t="shared" si="6"/>
        <v>0</v>
      </c>
      <c r="G230" t="str">
        <f t="shared" si="7"/>
        <v>N</v>
      </c>
    </row>
  </sheetData>
  <autoFilter ref="A1:G230" xr:uid="{37E2A545-FEEE-E94A-93E7-D3277997D806}">
    <filterColumn colId="5">
      <filters>
        <filter val="1"/>
        <filter val="10"/>
        <filter val="11"/>
        <filter val="116"/>
        <filter val="12"/>
        <filter val="120"/>
        <filter val="121"/>
        <filter val="13"/>
        <filter val="16"/>
        <filter val="166"/>
        <filter val="2"/>
        <filter val="25"/>
        <filter val="28"/>
        <filter val="29"/>
        <filter val="3"/>
        <filter val="32"/>
        <filter val="33"/>
        <filter val="4"/>
        <filter val="47"/>
        <filter val="48"/>
        <filter val="5"/>
        <filter val="6"/>
        <filter val="8"/>
        <filter val="9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sheetPr codeName="Sheet2"/>
  <dimension ref="A1:D11"/>
  <sheetViews>
    <sheetView zoomScale="163" workbookViewId="0">
      <selection activeCell="I18" sqref="I18"/>
    </sheetView>
  </sheetViews>
  <sheetFormatPr baseColWidth="10" defaultRowHeight="16" x14ac:dyDescent="0.2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12</v>
      </c>
    </row>
    <row r="2" spans="1:4" x14ac:dyDescent="0.2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 x14ac:dyDescent="0.2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 x14ac:dyDescent="0.2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 x14ac:dyDescent="0.2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 x14ac:dyDescent="0.2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 x14ac:dyDescent="0.2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 x14ac:dyDescent="0.2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 x14ac:dyDescent="0.2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 x14ac:dyDescent="0.2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 x14ac:dyDescent="0.2">
      <c r="D11" s="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438A-6D92-8043-AFED-C1656F4E97E7}">
  <sheetPr filterMode="1"/>
  <dimension ref="A1:M23"/>
  <sheetViews>
    <sheetView zoomScale="221" workbookViewId="0">
      <selection activeCell="J28" sqref="J28"/>
    </sheetView>
  </sheetViews>
  <sheetFormatPr baseColWidth="10" defaultRowHeight="16" x14ac:dyDescent="0.2"/>
  <cols>
    <col min="1" max="1" width="20.5" bestFit="1" customWidth="1"/>
    <col min="2" max="2" width="6.1640625" bestFit="1" customWidth="1"/>
    <col min="3" max="3" width="7.5" bestFit="1" customWidth="1"/>
    <col min="4" max="4" width="10.83203125" bestFit="1" customWidth="1"/>
    <col min="5" max="5" width="9.33203125" bestFit="1" customWidth="1"/>
    <col min="6" max="7" width="5" bestFit="1" customWidth="1"/>
    <col min="8" max="8" width="8" bestFit="1" customWidth="1"/>
    <col min="9" max="9" width="7.5" bestFit="1" customWidth="1"/>
    <col min="10" max="10" width="64.6640625" bestFit="1" customWidth="1"/>
  </cols>
  <sheetData>
    <row r="1" spans="1:13" x14ac:dyDescent="0.2">
      <c r="A1" t="s">
        <v>486</v>
      </c>
      <c r="B1" t="s">
        <v>40</v>
      </c>
      <c r="C1" t="s">
        <v>41</v>
      </c>
      <c r="D1" t="s">
        <v>44</v>
      </c>
      <c r="E1" t="s">
        <v>484</v>
      </c>
      <c r="F1" t="s">
        <v>447</v>
      </c>
      <c r="G1" t="s">
        <v>448</v>
      </c>
      <c r="H1" t="s">
        <v>449</v>
      </c>
      <c r="I1" t="s">
        <v>45</v>
      </c>
      <c r="J1" t="s">
        <v>46</v>
      </c>
      <c r="K1" t="s">
        <v>485</v>
      </c>
      <c r="L1" t="s">
        <v>484</v>
      </c>
      <c r="M1" t="s">
        <v>485</v>
      </c>
    </row>
    <row r="2" spans="1:13" x14ac:dyDescent="0.2">
      <c r="A2" t="s">
        <v>450</v>
      </c>
      <c r="B2" t="s">
        <v>289</v>
      </c>
      <c r="C2">
        <v>0</v>
      </c>
      <c r="E2">
        <v>4161</v>
      </c>
      <c r="F2">
        <v>0</v>
      </c>
      <c r="G2">
        <v>0</v>
      </c>
      <c r="H2">
        <v>10</v>
      </c>
      <c r="J2" t="s">
        <v>451</v>
      </c>
      <c r="K2">
        <v>292</v>
      </c>
      <c r="L2">
        <f>E2/1000</f>
        <v>4.1609999999999996</v>
      </c>
      <c r="M2">
        <f>K2/1000</f>
        <v>0.29199999999999998</v>
      </c>
    </row>
    <row r="3" spans="1:13" hidden="1" x14ac:dyDescent="0.2">
      <c r="A3" t="s">
        <v>452</v>
      </c>
      <c r="B3" t="s">
        <v>453</v>
      </c>
      <c r="K3">
        <v>126</v>
      </c>
    </row>
    <row r="4" spans="1:13" hidden="1" x14ac:dyDescent="0.2">
      <c r="A4" t="s">
        <v>454</v>
      </c>
      <c r="B4" t="s">
        <v>455</v>
      </c>
      <c r="K4">
        <v>707</v>
      </c>
    </row>
    <row r="5" spans="1:13" hidden="1" x14ac:dyDescent="0.2">
      <c r="A5" t="s">
        <v>456</v>
      </c>
      <c r="B5" t="s">
        <v>289</v>
      </c>
      <c r="C5">
        <v>0</v>
      </c>
      <c r="E5">
        <v>27237</v>
      </c>
      <c r="F5">
        <v>0</v>
      </c>
      <c r="G5">
        <v>1</v>
      </c>
      <c r="H5">
        <v>16</v>
      </c>
      <c r="J5" t="s">
        <v>457</v>
      </c>
      <c r="K5">
        <v>245</v>
      </c>
      <c r="L5">
        <f t="shared" ref="L5:L11" si="0">E5/1000</f>
        <v>27.236999999999998</v>
      </c>
      <c r="M5">
        <f t="shared" ref="M5:M11" si="1">K5/1000</f>
        <v>0.245</v>
      </c>
    </row>
    <row r="6" spans="1:13" x14ac:dyDescent="0.2">
      <c r="A6" t="s">
        <v>458</v>
      </c>
      <c r="B6" t="s">
        <v>289</v>
      </c>
      <c r="C6">
        <v>0</v>
      </c>
      <c r="E6">
        <v>1040</v>
      </c>
      <c r="F6">
        <v>0</v>
      </c>
      <c r="G6">
        <v>0</v>
      </c>
      <c r="H6">
        <v>10</v>
      </c>
      <c r="J6" t="s">
        <v>459</v>
      </c>
      <c r="K6">
        <v>305</v>
      </c>
      <c r="L6">
        <f t="shared" si="0"/>
        <v>1.04</v>
      </c>
      <c r="M6">
        <f t="shared" si="1"/>
        <v>0.30499999999999999</v>
      </c>
    </row>
    <row r="7" spans="1:13" x14ac:dyDescent="0.2">
      <c r="A7" t="s">
        <v>460</v>
      </c>
      <c r="B7" t="s">
        <v>289</v>
      </c>
      <c r="C7">
        <v>0</v>
      </c>
      <c r="E7">
        <v>557</v>
      </c>
      <c r="F7">
        <v>0</v>
      </c>
      <c r="G7">
        <v>0</v>
      </c>
      <c r="H7">
        <v>4</v>
      </c>
      <c r="K7">
        <v>183</v>
      </c>
      <c r="L7">
        <f t="shared" si="0"/>
        <v>0.55700000000000005</v>
      </c>
      <c r="M7">
        <f t="shared" si="1"/>
        <v>0.183</v>
      </c>
    </row>
    <row r="8" spans="1:13" x14ac:dyDescent="0.2">
      <c r="A8" t="s">
        <v>461</v>
      </c>
      <c r="B8" t="s">
        <v>289</v>
      </c>
      <c r="C8">
        <v>0</v>
      </c>
      <c r="E8">
        <v>3556</v>
      </c>
      <c r="F8">
        <v>0</v>
      </c>
      <c r="G8">
        <v>0</v>
      </c>
      <c r="H8">
        <v>8</v>
      </c>
      <c r="K8">
        <v>419</v>
      </c>
      <c r="L8">
        <f t="shared" si="0"/>
        <v>3.556</v>
      </c>
      <c r="M8">
        <f t="shared" si="1"/>
        <v>0.41899999999999998</v>
      </c>
    </row>
    <row r="9" spans="1:13" x14ac:dyDescent="0.2">
      <c r="A9" t="s">
        <v>462</v>
      </c>
      <c r="B9" t="s">
        <v>289</v>
      </c>
      <c r="C9">
        <v>0</v>
      </c>
      <c r="E9">
        <v>81</v>
      </c>
      <c r="F9">
        <v>0</v>
      </c>
      <c r="G9">
        <v>0</v>
      </c>
      <c r="H9">
        <v>2</v>
      </c>
      <c r="K9">
        <v>191</v>
      </c>
      <c r="L9">
        <f t="shared" si="0"/>
        <v>8.1000000000000003E-2</v>
      </c>
      <c r="M9">
        <f t="shared" si="1"/>
        <v>0.191</v>
      </c>
    </row>
    <row r="10" spans="1:13" x14ac:dyDescent="0.2">
      <c r="A10" t="s">
        <v>463</v>
      </c>
      <c r="B10" t="s">
        <v>289</v>
      </c>
      <c r="C10">
        <v>0</v>
      </c>
      <c r="E10">
        <v>405</v>
      </c>
      <c r="F10">
        <v>0</v>
      </c>
      <c r="G10">
        <v>0</v>
      </c>
      <c r="H10">
        <v>10</v>
      </c>
      <c r="J10" t="s">
        <v>464</v>
      </c>
      <c r="K10">
        <v>345</v>
      </c>
      <c r="L10">
        <f t="shared" si="0"/>
        <v>0.40500000000000003</v>
      </c>
      <c r="M10">
        <f t="shared" si="1"/>
        <v>0.34499999999999997</v>
      </c>
    </row>
    <row r="11" spans="1:13" x14ac:dyDescent="0.2">
      <c r="A11" t="s">
        <v>465</v>
      </c>
      <c r="B11" t="s">
        <v>289</v>
      </c>
      <c r="C11">
        <v>0</v>
      </c>
      <c r="E11">
        <v>1640</v>
      </c>
      <c r="F11">
        <v>0</v>
      </c>
      <c r="G11">
        <v>0</v>
      </c>
      <c r="H11">
        <v>10</v>
      </c>
      <c r="K11">
        <v>196</v>
      </c>
      <c r="L11">
        <f t="shared" si="0"/>
        <v>1.64</v>
      </c>
      <c r="M11">
        <f t="shared" si="1"/>
        <v>0.19600000000000001</v>
      </c>
    </row>
    <row r="12" spans="1:13" hidden="1" x14ac:dyDescent="0.2">
      <c r="A12" t="s">
        <v>466</v>
      </c>
      <c r="B12" t="s">
        <v>453</v>
      </c>
      <c r="K12">
        <v>1059</v>
      </c>
    </row>
    <row r="13" spans="1:13" hidden="1" x14ac:dyDescent="0.2">
      <c r="A13" t="s">
        <v>467</v>
      </c>
      <c r="B13" t="s">
        <v>453</v>
      </c>
      <c r="K13">
        <v>276</v>
      </c>
    </row>
    <row r="14" spans="1:13" hidden="1" x14ac:dyDescent="0.2">
      <c r="A14" t="s">
        <v>468</v>
      </c>
      <c r="B14" t="s">
        <v>453</v>
      </c>
      <c r="K14">
        <v>2435</v>
      </c>
    </row>
    <row r="15" spans="1:13" x14ac:dyDescent="0.2">
      <c r="A15" t="s">
        <v>469</v>
      </c>
      <c r="B15" t="s">
        <v>289</v>
      </c>
      <c r="C15">
        <v>0</v>
      </c>
      <c r="E15">
        <v>403</v>
      </c>
      <c r="F15">
        <v>0</v>
      </c>
      <c r="G15">
        <v>1</v>
      </c>
      <c r="H15">
        <v>6</v>
      </c>
      <c r="J15" t="s">
        <v>470</v>
      </c>
      <c r="K15">
        <v>315</v>
      </c>
      <c r="L15">
        <f t="shared" ref="L15:L18" si="2">E15/1000</f>
        <v>0.40300000000000002</v>
      </c>
      <c r="M15">
        <f t="shared" ref="M15:M18" si="3">K15/1000</f>
        <v>0.315</v>
      </c>
    </row>
    <row r="16" spans="1:13" x14ac:dyDescent="0.2">
      <c r="A16" t="s">
        <v>471</v>
      </c>
      <c r="B16" t="s">
        <v>289</v>
      </c>
      <c r="C16">
        <v>0</v>
      </c>
      <c r="E16">
        <v>733</v>
      </c>
      <c r="F16">
        <v>0</v>
      </c>
      <c r="G16">
        <v>0</v>
      </c>
      <c r="H16">
        <v>4</v>
      </c>
      <c r="J16" t="s">
        <v>472</v>
      </c>
      <c r="K16">
        <v>226</v>
      </c>
      <c r="L16">
        <f t="shared" si="2"/>
        <v>0.73299999999999998</v>
      </c>
      <c r="M16">
        <f t="shared" si="3"/>
        <v>0.22600000000000001</v>
      </c>
    </row>
    <row r="17" spans="1:13" hidden="1" x14ac:dyDescent="0.2">
      <c r="A17" t="s">
        <v>473</v>
      </c>
      <c r="B17" t="s">
        <v>289</v>
      </c>
      <c r="C17">
        <v>0</v>
      </c>
      <c r="E17">
        <v>42283</v>
      </c>
      <c r="F17">
        <v>0</v>
      </c>
      <c r="G17">
        <v>1</v>
      </c>
      <c r="H17">
        <v>16</v>
      </c>
      <c r="J17" t="s">
        <v>474</v>
      </c>
      <c r="K17">
        <v>194</v>
      </c>
      <c r="L17">
        <f t="shared" si="2"/>
        <v>42.283000000000001</v>
      </c>
      <c r="M17">
        <f t="shared" si="3"/>
        <v>0.19400000000000001</v>
      </c>
    </row>
    <row r="18" spans="1:13" x14ac:dyDescent="0.2">
      <c r="A18" t="s">
        <v>475</v>
      </c>
      <c r="B18" t="s">
        <v>289</v>
      </c>
      <c r="C18">
        <v>0</v>
      </c>
      <c r="E18">
        <v>6970</v>
      </c>
      <c r="F18">
        <v>0</v>
      </c>
      <c r="G18">
        <v>1</v>
      </c>
      <c r="H18">
        <v>77</v>
      </c>
      <c r="J18" t="s">
        <v>476</v>
      </c>
      <c r="K18">
        <v>1949</v>
      </c>
      <c r="L18">
        <f t="shared" si="2"/>
        <v>6.97</v>
      </c>
      <c r="M18">
        <f t="shared" si="3"/>
        <v>1.9490000000000001</v>
      </c>
    </row>
    <row r="19" spans="1:13" hidden="1" x14ac:dyDescent="0.2">
      <c r="A19" t="s">
        <v>477</v>
      </c>
      <c r="B19" t="s">
        <v>453</v>
      </c>
      <c r="K19">
        <v>424</v>
      </c>
    </row>
    <row r="20" spans="1:13" hidden="1" x14ac:dyDescent="0.2">
      <c r="A20" t="s">
        <v>478</v>
      </c>
      <c r="B20" t="s">
        <v>453</v>
      </c>
      <c r="K20">
        <v>440</v>
      </c>
    </row>
    <row r="21" spans="1:13" hidden="1" x14ac:dyDescent="0.2">
      <c r="A21" t="s">
        <v>479</v>
      </c>
      <c r="B21" t="s">
        <v>289</v>
      </c>
      <c r="C21">
        <v>0</v>
      </c>
      <c r="E21">
        <v>29781</v>
      </c>
      <c r="F21">
        <v>0</v>
      </c>
      <c r="G21">
        <v>1</v>
      </c>
      <c r="H21">
        <v>56</v>
      </c>
      <c r="J21" t="s">
        <v>480</v>
      </c>
      <c r="K21">
        <v>118</v>
      </c>
      <c r="L21">
        <f>E21/1000</f>
        <v>29.780999999999999</v>
      </c>
      <c r="M21">
        <f>K21/1000</f>
        <v>0.11799999999999999</v>
      </c>
    </row>
    <row r="22" spans="1:13" hidden="1" x14ac:dyDescent="0.2">
      <c r="A22" t="s">
        <v>481</v>
      </c>
      <c r="B22" t="s">
        <v>453</v>
      </c>
      <c r="K22">
        <v>1031</v>
      </c>
    </row>
    <row r="23" spans="1:13" hidden="1" x14ac:dyDescent="0.2">
      <c r="A23" t="s">
        <v>482</v>
      </c>
      <c r="B23" t="s">
        <v>289</v>
      </c>
      <c r="C23">
        <v>0</v>
      </c>
      <c r="E23">
        <v>11596</v>
      </c>
      <c r="F23">
        <v>0</v>
      </c>
      <c r="G23">
        <v>0</v>
      </c>
      <c r="H23">
        <v>16</v>
      </c>
      <c r="J23" t="s">
        <v>483</v>
      </c>
      <c r="K23">
        <v>257</v>
      </c>
      <c r="L23">
        <f>E23/1000</f>
        <v>11.596</v>
      </c>
      <c r="M23">
        <f>K23/1000</f>
        <v>0.25700000000000001</v>
      </c>
    </row>
  </sheetData>
  <autoFilter ref="A1:K23" xr:uid="{7510BFC1-4192-174F-BAA6-B537FE8A3DDE}">
    <filterColumn colId="4">
      <filters>
        <filter val="1040"/>
        <filter val="1640"/>
        <filter val="3556"/>
        <filter val="403"/>
        <filter val="405"/>
        <filter val="4161"/>
        <filter val="557"/>
        <filter val="6970"/>
        <filter val="733"/>
        <filter val="81"/>
      </filters>
    </filterColumn>
  </autoFilter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67BB-74C3-604F-956C-DC5EE55BBA36}">
  <sheetPr codeName="Sheet3"/>
  <dimension ref="A1:S271"/>
  <sheetViews>
    <sheetView zoomScale="82" workbookViewId="0">
      <selection activeCell="T12" sqref="T12"/>
    </sheetView>
  </sheetViews>
  <sheetFormatPr baseColWidth="10" defaultRowHeight="16" x14ac:dyDescent="0.2"/>
  <cols>
    <col min="1" max="1" width="8.5" bestFit="1" customWidth="1"/>
    <col min="2" max="10" width="10.83203125" customWidth="1"/>
  </cols>
  <sheetData>
    <row r="1" spans="1:19" x14ac:dyDescent="0.2">
      <c r="A1" s="9"/>
      <c r="B1" s="28" t="s">
        <v>39</v>
      </c>
      <c r="C1" s="28"/>
      <c r="D1" s="28"/>
      <c r="E1" s="28"/>
      <c r="F1" s="28"/>
      <c r="G1" s="28"/>
      <c r="H1" s="28"/>
      <c r="I1" s="28"/>
      <c r="J1" s="28"/>
      <c r="K1" s="28" t="s">
        <v>38</v>
      </c>
      <c r="L1" s="28"/>
      <c r="M1" s="28"/>
      <c r="N1" s="28"/>
      <c r="O1" s="28"/>
      <c r="P1" s="28"/>
      <c r="Q1" s="28"/>
      <c r="R1" s="28"/>
      <c r="S1" s="28"/>
    </row>
    <row r="2" spans="1:19" x14ac:dyDescent="0.2">
      <c r="A2" s="9" t="s">
        <v>13</v>
      </c>
      <c r="B2" s="9" t="s">
        <v>40</v>
      </c>
      <c r="C2" s="9" t="s">
        <v>41</v>
      </c>
      <c r="D2" s="9" t="s">
        <v>44</v>
      </c>
      <c r="E2" s="9" t="s">
        <v>42</v>
      </c>
      <c r="F2" s="9" t="s">
        <v>16</v>
      </c>
      <c r="G2" s="9" t="s">
        <v>47</v>
      </c>
      <c r="H2" s="9" t="s">
        <v>14</v>
      </c>
      <c r="I2" s="9" t="s">
        <v>45</v>
      </c>
      <c r="J2" s="9" t="s">
        <v>46</v>
      </c>
      <c r="K2" s="9" t="s">
        <v>40</v>
      </c>
      <c r="L2" s="9" t="s">
        <v>41</v>
      </c>
      <c r="M2" s="9" t="s">
        <v>44</v>
      </c>
      <c r="N2" s="9" t="s">
        <v>42</v>
      </c>
      <c r="O2" s="9" t="s">
        <v>16</v>
      </c>
      <c r="P2" s="9" t="s">
        <v>47</v>
      </c>
      <c r="Q2" s="9" t="s">
        <v>14</v>
      </c>
      <c r="R2" s="9" t="s">
        <v>45</v>
      </c>
      <c r="S2" s="9" t="s">
        <v>46</v>
      </c>
    </row>
    <row r="3" spans="1:19" x14ac:dyDescent="0.2">
      <c r="A3">
        <v>1</v>
      </c>
      <c r="B3" t="s">
        <v>289</v>
      </c>
      <c r="C3">
        <v>0</v>
      </c>
      <c r="E3">
        <v>38836</v>
      </c>
      <c r="F3">
        <v>0</v>
      </c>
      <c r="G3">
        <v>0</v>
      </c>
      <c r="H3">
        <v>248</v>
      </c>
      <c r="J3" t="s">
        <v>290</v>
      </c>
      <c r="K3" t="s">
        <v>289</v>
      </c>
      <c r="L3">
        <v>640</v>
      </c>
      <c r="M3">
        <v>1425</v>
      </c>
      <c r="N3">
        <v>2105</v>
      </c>
      <c r="O3">
        <v>1</v>
      </c>
      <c r="P3">
        <v>0</v>
      </c>
      <c r="Q3">
        <v>248</v>
      </c>
      <c r="R3" t="s">
        <v>491</v>
      </c>
    </row>
    <row r="4" spans="1:19" x14ac:dyDescent="0.2">
      <c r="A4">
        <v>2</v>
      </c>
      <c r="B4" t="s">
        <v>289</v>
      </c>
      <c r="C4">
        <v>0</v>
      </c>
      <c r="E4">
        <v>38823</v>
      </c>
      <c r="F4">
        <v>0</v>
      </c>
      <c r="G4">
        <v>0</v>
      </c>
      <c r="H4">
        <v>251</v>
      </c>
      <c r="J4" t="s">
        <v>290</v>
      </c>
      <c r="K4" t="s">
        <v>289</v>
      </c>
      <c r="L4">
        <v>664</v>
      </c>
      <c r="M4">
        <v>1578</v>
      </c>
      <c r="N4">
        <v>2295</v>
      </c>
      <c r="O4">
        <v>1</v>
      </c>
      <c r="P4">
        <v>0</v>
      </c>
      <c r="Q4">
        <v>251</v>
      </c>
      <c r="R4" t="s">
        <v>491</v>
      </c>
    </row>
    <row r="5" spans="1:19" x14ac:dyDescent="0.2">
      <c r="A5">
        <v>3</v>
      </c>
      <c r="B5" t="s">
        <v>291</v>
      </c>
      <c r="K5" t="s">
        <v>289</v>
      </c>
      <c r="L5">
        <v>1707</v>
      </c>
      <c r="M5">
        <v>3675</v>
      </c>
      <c r="N5">
        <v>5488</v>
      </c>
      <c r="O5">
        <v>1</v>
      </c>
      <c r="P5">
        <v>0</v>
      </c>
      <c r="Q5">
        <v>339</v>
      </c>
      <c r="R5" t="s">
        <v>630</v>
      </c>
    </row>
    <row r="6" spans="1:19" x14ac:dyDescent="0.2">
      <c r="A6">
        <v>4</v>
      </c>
      <c r="B6" t="s">
        <v>289</v>
      </c>
      <c r="C6">
        <v>0</v>
      </c>
      <c r="E6">
        <v>39258</v>
      </c>
      <c r="F6">
        <v>0</v>
      </c>
      <c r="G6">
        <v>0</v>
      </c>
      <c r="H6">
        <v>283</v>
      </c>
      <c r="J6" t="s">
        <v>292</v>
      </c>
      <c r="K6" t="s">
        <v>289</v>
      </c>
      <c r="L6">
        <v>667</v>
      </c>
      <c r="M6">
        <v>1491</v>
      </c>
      <c r="N6">
        <v>2201</v>
      </c>
      <c r="O6">
        <v>1</v>
      </c>
      <c r="P6">
        <v>0</v>
      </c>
      <c r="Q6">
        <v>283</v>
      </c>
      <c r="R6" t="s">
        <v>492</v>
      </c>
    </row>
    <row r="7" spans="1:19" x14ac:dyDescent="0.2">
      <c r="A7">
        <v>5</v>
      </c>
      <c r="B7" t="s">
        <v>289</v>
      </c>
      <c r="C7">
        <v>0</v>
      </c>
      <c r="E7">
        <v>38794</v>
      </c>
      <c r="F7">
        <v>0</v>
      </c>
      <c r="G7">
        <v>0</v>
      </c>
      <c r="H7">
        <v>253</v>
      </c>
      <c r="J7" t="s">
        <v>290</v>
      </c>
      <c r="K7" t="s">
        <v>289</v>
      </c>
      <c r="L7">
        <v>654</v>
      </c>
      <c r="M7">
        <v>1510</v>
      </c>
      <c r="N7">
        <v>2205</v>
      </c>
      <c r="O7">
        <v>1</v>
      </c>
      <c r="P7">
        <v>0</v>
      </c>
      <c r="Q7">
        <v>253</v>
      </c>
      <c r="R7" t="s">
        <v>491</v>
      </c>
    </row>
    <row r="8" spans="1:19" x14ac:dyDescent="0.2">
      <c r="A8">
        <v>6</v>
      </c>
      <c r="B8" t="s">
        <v>289</v>
      </c>
      <c r="C8">
        <v>0</v>
      </c>
      <c r="E8">
        <v>38627</v>
      </c>
      <c r="F8">
        <v>0</v>
      </c>
      <c r="G8">
        <v>0</v>
      </c>
      <c r="H8">
        <v>263</v>
      </c>
      <c r="J8" t="s">
        <v>293</v>
      </c>
      <c r="K8" t="s">
        <v>289</v>
      </c>
      <c r="L8">
        <v>748</v>
      </c>
      <c r="M8">
        <v>1564</v>
      </c>
      <c r="N8">
        <v>2403</v>
      </c>
      <c r="O8">
        <v>1</v>
      </c>
      <c r="P8">
        <v>0</v>
      </c>
      <c r="Q8">
        <v>263</v>
      </c>
      <c r="R8" t="s">
        <v>631</v>
      </c>
    </row>
    <row r="9" spans="1:19" x14ac:dyDescent="0.2">
      <c r="A9">
        <v>8</v>
      </c>
      <c r="B9" t="s">
        <v>289</v>
      </c>
      <c r="C9">
        <v>0</v>
      </c>
      <c r="E9">
        <v>38597</v>
      </c>
      <c r="F9">
        <v>0</v>
      </c>
      <c r="G9">
        <v>0</v>
      </c>
      <c r="H9">
        <v>243</v>
      </c>
      <c r="J9" t="s">
        <v>290</v>
      </c>
      <c r="K9" t="s">
        <v>289</v>
      </c>
      <c r="L9">
        <v>675</v>
      </c>
      <c r="M9">
        <v>1463</v>
      </c>
      <c r="N9">
        <v>2181</v>
      </c>
      <c r="O9">
        <v>1</v>
      </c>
      <c r="P9">
        <v>0</v>
      </c>
      <c r="Q9">
        <v>243</v>
      </c>
      <c r="R9" t="s">
        <v>491</v>
      </c>
    </row>
    <row r="10" spans="1:19" x14ac:dyDescent="0.2">
      <c r="A10">
        <v>10</v>
      </c>
      <c r="B10" t="s">
        <v>289</v>
      </c>
      <c r="C10">
        <v>0</v>
      </c>
      <c r="E10">
        <v>38416</v>
      </c>
      <c r="F10">
        <v>0</v>
      </c>
      <c r="G10">
        <v>0</v>
      </c>
      <c r="H10">
        <v>243</v>
      </c>
      <c r="J10" t="s">
        <v>290</v>
      </c>
      <c r="K10" t="s">
        <v>289</v>
      </c>
      <c r="L10">
        <v>654</v>
      </c>
      <c r="M10">
        <v>1754</v>
      </c>
      <c r="N10">
        <v>2455</v>
      </c>
      <c r="O10">
        <v>1</v>
      </c>
      <c r="P10">
        <v>0</v>
      </c>
      <c r="Q10">
        <v>243</v>
      </c>
      <c r="R10" t="s">
        <v>491</v>
      </c>
    </row>
    <row r="11" spans="1:19" x14ac:dyDescent="0.2">
      <c r="A11">
        <v>11</v>
      </c>
      <c r="B11" t="s">
        <v>289</v>
      </c>
      <c r="C11">
        <v>0</v>
      </c>
      <c r="E11">
        <v>40777</v>
      </c>
      <c r="F11">
        <v>0</v>
      </c>
      <c r="G11">
        <v>0</v>
      </c>
      <c r="H11">
        <v>313</v>
      </c>
      <c r="J11" t="s">
        <v>294</v>
      </c>
      <c r="K11" t="s">
        <v>289</v>
      </c>
      <c r="L11">
        <v>670</v>
      </c>
      <c r="M11">
        <v>1529</v>
      </c>
      <c r="N11">
        <v>2244</v>
      </c>
      <c r="O11">
        <v>1</v>
      </c>
      <c r="P11">
        <v>0</v>
      </c>
      <c r="Q11">
        <v>313</v>
      </c>
      <c r="R11" t="s">
        <v>632</v>
      </c>
    </row>
    <row r="12" spans="1:19" x14ac:dyDescent="0.2">
      <c r="A12">
        <v>12</v>
      </c>
      <c r="B12" t="s">
        <v>291</v>
      </c>
      <c r="K12" t="s">
        <v>289</v>
      </c>
      <c r="L12">
        <v>924</v>
      </c>
      <c r="M12">
        <v>2371</v>
      </c>
      <c r="N12">
        <v>3347</v>
      </c>
      <c r="O12">
        <v>1</v>
      </c>
      <c r="P12">
        <v>0</v>
      </c>
      <c r="Q12">
        <v>521</v>
      </c>
      <c r="R12" t="s">
        <v>633</v>
      </c>
    </row>
    <row r="13" spans="1:19" x14ac:dyDescent="0.2">
      <c r="A13">
        <v>13</v>
      </c>
      <c r="B13" t="s">
        <v>289</v>
      </c>
      <c r="C13">
        <v>0</v>
      </c>
      <c r="E13">
        <v>40310</v>
      </c>
      <c r="F13">
        <v>0</v>
      </c>
      <c r="G13">
        <v>0</v>
      </c>
      <c r="H13">
        <v>339</v>
      </c>
      <c r="J13" t="s">
        <v>295</v>
      </c>
      <c r="K13" t="s">
        <v>289</v>
      </c>
      <c r="L13">
        <v>679</v>
      </c>
      <c r="M13">
        <v>1523</v>
      </c>
      <c r="N13">
        <v>2246</v>
      </c>
      <c r="O13">
        <v>1</v>
      </c>
      <c r="P13">
        <v>0</v>
      </c>
      <c r="Q13">
        <v>339</v>
      </c>
      <c r="R13" t="s">
        <v>634</v>
      </c>
    </row>
    <row r="14" spans="1:19" x14ac:dyDescent="0.2">
      <c r="A14">
        <v>14</v>
      </c>
      <c r="B14" t="s">
        <v>289</v>
      </c>
      <c r="C14">
        <v>0</v>
      </c>
      <c r="E14">
        <v>38610</v>
      </c>
      <c r="F14">
        <v>0</v>
      </c>
      <c r="G14">
        <v>0</v>
      </c>
      <c r="H14">
        <v>265</v>
      </c>
      <c r="J14" t="s">
        <v>293</v>
      </c>
      <c r="K14" t="s">
        <v>289</v>
      </c>
      <c r="L14">
        <v>657</v>
      </c>
      <c r="M14">
        <v>1481</v>
      </c>
      <c r="N14">
        <v>2180</v>
      </c>
      <c r="O14">
        <v>1</v>
      </c>
      <c r="P14">
        <v>0</v>
      </c>
      <c r="Q14">
        <v>265</v>
      </c>
      <c r="R14" t="s">
        <v>631</v>
      </c>
    </row>
    <row r="15" spans="1:19" x14ac:dyDescent="0.2">
      <c r="A15">
        <v>16</v>
      </c>
      <c r="B15" t="s">
        <v>291</v>
      </c>
      <c r="K15" t="s">
        <v>289</v>
      </c>
      <c r="L15">
        <v>797</v>
      </c>
      <c r="M15">
        <v>1704</v>
      </c>
      <c r="N15">
        <v>2547</v>
      </c>
      <c r="O15">
        <v>1</v>
      </c>
      <c r="P15">
        <v>0</v>
      </c>
      <c r="Q15">
        <v>393</v>
      </c>
      <c r="R15" t="s">
        <v>635</v>
      </c>
    </row>
    <row r="16" spans="1:19" x14ac:dyDescent="0.2">
      <c r="A16">
        <v>17</v>
      </c>
      <c r="B16" t="s">
        <v>291</v>
      </c>
      <c r="K16" t="s">
        <v>289</v>
      </c>
      <c r="L16">
        <v>698</v>
      </c>
      <c r="M16">
        <v>1557</v>
      </c>
      <c r="N16">
        <v>2299</v>
      </c>
      <c r="O16">
        <v>1</v>
      </c>
      <c r="P16">
        <v>0</v>
      </c>
      <c r="Q16">
        <v>356</v>
      </c>
      <c r="R16" t="s">
        <v>621</v>
      </c>
    </row>
    <row r="17" spans="1:18" x14ac:dyDescent="0.2">
      <c r="A17">
        <v>19</v>
      </c>
      <c r="B17" t="s">
        <v>291</v>
      </c>
      <c r="K17" t="s">
        <v>289</v>
      </c>
      <c r="L17">
        <v>792</v>
      </c>
      <c r="M17">
        <v>1493</v>
      </c>
      <c r="N17">
        <v>2335</v>
      </c>
      <c r="O17">
        <v>1</v>
      </c>
      <c r="P17">
        <v>0</v>
      </c>
      <c r="Q17">
        <v>261</v>
      </c>
      <c r="R17" t="s">
        <v>636</v>
      </c>
    </row>
    <row r="18" spans="1:18" x14ac:dyDescent="0.2">
      <c r="A18">
        <v>20</v>
      </c>
      <c r="B18" t="s">
        <v>289</v>
      </c>
      <c r="C18">
        <v>0</v>
      </c>
      <c r="E18">
        <v>39241</v>
      </c>
      <c r="F18">
        <v>0</v>
      </c>
      <c r="G18">
        <v>4</v>
      </c>
      <c r="H18">
        <v>267</v>
      </c>
      <c r="J18" t="s">
        <v>296</v>
      </c>
      <c r="K18" t="s">
        <v>289</v>
      </c>
      <c r="L18">
        <v>658</v>
      </c>
      <c r="M18">
        <v>1475</v>
      </c>
      <c r="N18">
        <v>2172</v>
      </c>
      <c r="O18">
        <v>1</v>
      </c>
      <c r="P18">
        <v>0</v>
      </c>
      <c r="Q18">
        <v>246</v>
      </c>
      <c r="R18" t="s">
        <v>637</v>
      </c>
    </row>
    <row r="19" spans="1:18" x14ac:dyDescent="0.2">
      <c r="A19">
        <v>21</v>
      </c>
      <c r="B19" t="s">
        <v>289</v>
      </c>
      <c r="C19">
        <v>0</v>
      </c>
      <c r="E19">
        <v>45102</v>
      </c>
      <c r="F19">
        <v>0</v>
      </c>
      <c r="G19">
        <v>0</v>
      </c>
      <c r="H19">
        <v>277</v>
      </c>
      <c r="J19" t="s">
        <v>297</v>
      </c>
      <c r="K19" t="s">
        <v>289</v>
      </c>
      <c r="L19">
        <v>681</v>
      </c>
      <c r="M19">
        <v>1652</v>
      </c>
      <c r="N19">
        <v>2376</v>
      </c>
      <c r="O19">
        <v>1</v>
      </c>
      <c r="P19">
        <v>0</v>
      </c>
      <c r="Q19">
        <v>277</v>
      </c>
      <c r="R19" t="s">
        <v>501</v>
      </c>
    </row>
    <row r="20" spans="1:18" x14ac:dyDescent="0.2">
      <c r="A20">
        <v>22</v>
      </c>
      <c r="B20" t="s">
        <v>289</v>
      </c>
      <c r="C20">
        <v>0</v>
      </c>
      <c r="E20">
        <v>41937</v>
      </c>
      <c r="F20">
        <v>0</v>
      </c>
      <c r="G20">
        <v>0</v>
      </c>
      <c r="H20">
        <v>456</v>
      </c>
      <c r="J20" t="s">
        <v>298</v>
      </c>
      <c r="K20" t="s">
        <v>289</v>
      </c>
      <c r="L20">
        <v>752</v>
      </c>
      <c r="M20">
        <v>1692</v>
      </c>
      <c r="N20">
        <v>2492</v>
      </c>
      <c r="O20">
        <v>1</v>
      </c>
      <c r="P20">
        <v>0</v>
      </c>
      <c r="Q20">
        <v>456</v>
      </c>
      <c r="R20" t="s">
        <v>638</v>
      </c>
    </row>
    <row r="21" spans="1:18" x14ac:dyDescent="0.2">
      <c r="A21">
        <v>23</v>
      </c>
      <c r="B21" t="s">
        <v>289</v>
      </c>
      <c r="C21">
        <v>0</v>
      </c>
      <c r="E21">
        <v>98994</v>
      </c>
      <c r="F21">
        <v>0</v>
      </c>
      <c r="G21">
        <v>0</v>
      </c>
      <c r="H21">
        <v>321</v>
      </c>
      <c r="J21" t="s">
        <v>299</v>
      </c>
      <c r="K21" t="s">
        <v>289</v>
      </c>
      <c r="L21">
        <v>738</v>
      </c>
      <c r="M21">
        <v>1603</v>
      </c>
      <c r="N21">
        <v>2386</v>
      </c>
      <c r="O21">
        <v>1</v>
      </c>
      <c r="P21">
        <v>0</v>
      </c>
      <c r="Q21">
        <v>321</v>
      </c>
      <c r="R21" t="s">
        <v>639</v>
      </c>
    </row>
    <row r="22" spans="1:18" x14ac:dyDescent="0.2">
      <c r="A22">
        <v>24</v>
      </c>
      <c r="B22" t="s">
        <v>289</v>
      </c>
      <c r="C22">
        <v>0</v>
      </c>
      <c r="E22">
        <v>38889</v>
      </c>
      <c r="F22">
        <v>0</v>
      </c>
      <c r="G22">
        <v>0</v>
      </c>
      <c r="H22">
        <v>275</v>
      </c>
      <c r="J22" t="s">
        <v>300</v>
      </c>
      <c r="K22" t="s">
        <v>289</v>
      </c>
      <c r="L22">
        <v>673</v>
      </c>
      <c r="M22">
        <v>1533</v>
      </c>
      <c r="N22">
        <v>2250</v>
      </c>
      <c r="O22">
        <v>1</v>
      </c>
      <c r="P22">
        <v>0</v>
      </c>
      <c r="Q22">
        <v>275</v>
      </c>
      <c r="R22" t="s">
        <v>640</v>
      </c>
    </row>
    <row r="23" spans="1:18" x14ac:dyDescent="0.2">
      <c r="A23">
        <v>25</v>
      </c>
      <c r="B23" t="s">
        <v>291</v>
      </c>
      <c r="K23" t="s">
        <v>289</v>
      </c>
      <c r="L23">
        <v>3171</v>
      </c>
      <c r="M23">
        <v>6811</v>
      </c>
      <c r="N23">
        <v>10150</v>
      </c>
      <c r="O23">
        <v>1</v>
      </c>
      <c r="P23">
        <v>0</v>
      </c>
      <c r="Q23">
        <v>587</v>
      </c>
      <c r="R23" t="s">
        <v>641</v>
      </c>
    </row>
    <row r="24" spans="1:18" x14ac:dyDescent="0.2">
      <c r="A24">
        <v>26</v>
      </c>
      <c r="B24" t="s">
        <v>289</v>
      </c>
      <c r="C24">
        <v>0</v>
      </c>
      <c r="E24">
        <v>43913</v>
      </c>
      <c r="F24">
        <v>0</v>
      </c>
      <c r="G24">
        <v>0</v>
      </c>
      <c r="H24">
        <v>427</v>
      </c>
      <c r="J24" t="s">
        <v>301</v>
      </c>
      <c r="K24" t="s">
        <v>289</v>
      </c>
      <c r="L24">
        <v>757</v>
      </c>
      <c r="M24">
        <v>1579</v>
      </c>
      <c r="N24">
        <v>2377</v>
      </c>
      <c r="O24">
        <v>1</v>
      </c>
      <c r="P24">
        <v>0</v>
      </c>
      <c r="Q24">
        <v>427</v>
      </c>
      <c r="R24" t="s">
        <v>505</v>
      </c>
    </row>
    <row r="25" spans="1:18" x14ac:dyDescent="0.2">
      <c r="A25">
        <v>27</v>
      </c>
      <c r="B25" t="s">
        <v>289</v>
      </c>
      <c r="C25">
        <v>0</v>
      </c>
      <c r="E25">
        <v>68533</v>
      </c>
      <c r="F25">
        <v>0</v>
      </c>
      <c r="G25">
        <v>0</v>
      </c>
      <c r="H25">
        <v>316</v>
      </c>
      <c r="J25" t="s">
        <v>297</v>
      </c>
      <c r="K25" t="s">
        <v>289</v>
      </c>
      <c r="L25">
        <v>723</v>
      </c>
      <c r="M25">
        <v>1577</v>
      </c>
      <c r="N25">
        <v>2344</v>
      </c>
      <c r="O25">
        <v>1</v>
      </c>
      <c r="P25">
        <v>0</v>
      </c>
      <c r="Q25">
        <v>316</v>
      </c>
      <c r="R25" t="s">
        <v>501</v>
      </c>
    </row>
    <row r="26" spans="1:18" x14ac:dyDescent="0.2">
      <c r="A26">
        <v>28</v>
      </c>
      <c r="B26" t="s">
        <v>289</v>
      </c>
      <c r="C26">
        <v>0</v>
      </c>
      <c r="E26">
        <v>40179</v>
      </c>
      <c r="F26">
        <v>0</v>
      </c>
      <c r="G26">
        <v>0</v>
      </c>
      <c r="H26">
        <v>345</v>
      </c>
      <c r="J26" t="s">
        <v>302</v>
      </c>
      <c r="K26" t="s">
        <v>289</v>
      </c>
      <c r="L26">
        <v>705</v>
      </c>
      <c r="M26">
        <v>1545</v>
      </c>
      <c r="N26">
        <v>2294</v>
      </c>
      <c r="O26">
        <v>1</v>
      </c>
      <c r="P26">
        <v>0</v>
      </c>
      <c r="Q26">
        <v>345</v>
      </c>
      <c r="R26" t="s">
        <v>549</v>
      </c>
    </row>
    <row r="27" spans="1:18" x14ac:dyDescent="0.2">
      <c r="A27">
        <v>29</v>
      </c>
      <c r="B27" t="s">
        <v>289</v>
      </c>
      <c r="C27">
        <v>0</v>
      </c>
      <c r="E27">
        <v>39066</v>
      </c>
      <c r="F27">
        <v>0</v>
      </c>
      <c r="G27">
        <v>0</v>
      </c>
      <c r="H27">
        <v>286</v>
      </c>
      <c r="J27" t="s">
        <v>303</v>
      </c>
      <c r="K27" t="s">
        <v>289</v>
      </c>
      <c r="L27">
        <v>660</v>
      </c>
      <c r="M27">
        <v>1465</v>
      </c>
      <c r="N27">
        <v>2171</v>
      </c>
      <c r="O27">
        <v>1</v>
      </c>
      <c r="P27">
        <v>0</v>
      </c>
      <c r="Q27">
        <v>286</v>
      </c>
      <c r="R27" t="s">
        <v>508</v>
      </c>
    </row>
    <row r="28" spans="1:18" x14ac:dyDescent="0.2">
      <c r="A28">
        <v>30</v>
      </c>
      <c r="B28" t="s">
        <v>289</v>
      </c>
      <c r="C28">
        <v>0</v>
      </c>
      <c r="E28">
        <v>44332</v>
      </c>
      <c r="F28">
        <v>0</v>
      </c>
      <c r="G28">
        <v>0</v>
      </c>
      <c r="H28">
        <v>363</v>
      </c>
      <c r="J28" t="s">
        <v>302</v>
      </c>
      <c r="K28" t="s">
        <v>289</v>
      </c>
      <c r="L28">
        <v>762</v>
      </c>
      <c r="M28">
        <v>1669</v>
      </c>
      <c r="N28">
        <v>2478</v>
      </c>
      <c r="O28">
        <v>1</v>
      </c>
      <c r="P28">
        <v>0</v>
      </c>
      <c r="Q28">
        <v>363</v>
      </c>
      <c r="R28" t="s">
        <v>509</v>
      </c>
    </row>
    <row r="29" spans="1:18" x14ac:dyDescent="0.2">
      <c r="A29">
        <v>31</v>
      </c>
      <c r="B29" t="s">
        <v>289</v>
      </c>
      <c r="C29">
        <v>0</v>
      </c>
      <c r="E29">
        <v>38689</v>
      </c>
      <c r="F29">
        <v>0</v>
      </c>
      <c r="G29">
        <v>0</v>
      </c>
      <c r="H29">
        <v>290</v>
      </c>
      <c r="J29" t="s">
        <v>292</v>
      </c>
      <c r="K29" t="s">
        <v>289</v>
      </c>
      <c r="L29">
        <v>656</v>
      </c>
      <c r="M29">
        <v>1536</v>
      </c>
      <c r="N29">
        <v>2234</v>
      </c>
      <c r="O29">
        <v>1</v>
      </c>
      <c r="P29">
        <v>0</v>
      </c>
      <c r="Q29">
        <v>290</v>
      </c>
      <c r="R29" t="s">
        <v>492</v>
      </c>
    </row>
    <row r="30" spans="1:18" x14ac:dyDescent="0.2">
      <c r="A30">
        <v>32</v>
      </c>
      <c r="B30" t="s">
        <v>289</v>
      </c>
      <c r="C30">
        <v>0</v>
      </c>
      <c r="E30">
        <v>96866</v>
      </c>
      <c r="F30">
        <v>0</v>
      </c>
      <c r="G30">
        <v>0</v>
      </c>
      <c r="H30">
        <v>409</v>
      </c>
      <c r="J30" t="s">
        <v>304</v>
      </c>
      <c r="K30" t="s">
        <v>289</v>
      </c>
      <c r="L30">
        <v>899</v>
      </c>
      <c r="M30">
        <v>1971</v>
      </c>
      <c r="N30">
        <v>2923</v>
      </c>
      <c r="O30">
        <v>1</v>
      </c>
      <c r="P30">
        <v>0</v>
      </c>
      <c r="Q30">
        <v>409</v>
      </c>
      <c r="R30" t="s">
        <v>642</v>
      </c>
    </row>
    <row r="31" spans="1:18" x14ac:dyDescent="0.2">
      <c r="A31">
        <v>33</v>
      </c>
      <c r="B31" t="s">
        <v>289</v>
      </c>
      <c r="C31">
        <v>0</v>
      </c>
      <c r="E31">
        <v>48097</v>
      </c>
      <c r="F31">
        <v>0</v>
      </c>
      <c r="G31">
        <v>0</v>
      </c>
      <c r="H31">
        <v>312</v>
      </c>
      <c r="J31" t="s">
        <v>305</v>
      </c>
      <c r="K31" t="s">
        <v>289</v>
      </c>
      <c r="L31">
        <v>687</v>
      </c>
      <c r="M31">
        <v>1551</v>
      </c>
      <c r="N31">
        <v>2280</v>
      </c>
      <c r="O31">
        <v>1</v>
      </c>
      <c r="P31">
        <v>0</v>
      </c>
      <c r="Q31">
        <v>312</v>
      </c>
      <c r="R31" t="s">
        <v>643</v>
      </c>
    </row>
    <row r="32" spans="1:18" x14ac:dyDescent="0.2">
      <c r="A32">
        <v>36</v>
      </c>
      <c r="B32" t="s">
        <v>291</v>
      </c>
      <c r="K32" t="s">
        <v>289</v>
      </c>
      <c r="L32">
        <v>834</v>
      </c>
      <c r="M32">
        <v>1840</v>
      </c>
      <c r="N32">
        <v>2728</v>
      </c>
      <c r="O32">
        <v>1</v>
      </c>
      <c r="P32">
        <v>0</v>
      </c>
      <c r="Q32">
        <v>389</v>
      </c>
      <c r="R32" t="s">
        <v>644</v>
      </c>
    </row>
    <row r="33" spans="1:18" x14ac:dyDescent="0.2">
      <c r="A33">
        <v>37</v>
      </c>
      <c r="B33" t="s">
        <v>291</v>
      </c>
      <c r="K33" t="s">
        <v>289</v>
      </c>
      <c r="L33">
        <v>752</v>
      </c>
      <c r="M33">
        <v>1648</v>
      </c>
      <c r="N33">
        <v>2446</v>
      </c>
      <c r="O33">
        <v>1</v>
      </c>
      <c r="P33">
        <v>0</v>
      </c>
      <c r="Q33">
        <v>309</v>
      </c>
      <c r="R33" t="s">
        <v>645</v>
      </c>
    </row>
    <row r="34" spans="1:18" x14ac:dyDescent="0.2">
      <c r="A34">
        <v>38</v>
      </c>
      <c r="B34" t="s">
        <v>291</v>
      </c>
      <c r="K34" t="s">
        <v>289</v>
      </c>
      <c r="L34">
        <v>741</v>
      </c>
      <c r="M34">
        <v>1651</v>
      </c>
      <c r="N34">
        <v>2441</v>
      </c>
      <c r="O34">
        <v>1</v>
      </c>
      <c r="P34">
        <v>0</v>
      </c>
      <c r="Q34">
        <v>268</v>
      </c>
      <c r="R34" t="s">
        <v>646</v>
      </c>
    </row>
    <row r="35" spans="1:18" x14ac:dyDescent="0.2">
      <c r="A35">
        <v>39</v>
      </c>
      <c r="B35" t="s">
        <v>289</v>
      </c>
      <c r="C35">
        <v>0</v>
      </c>
      <c r="E35">
        <v>43287</v>
      </c>
      <c r="F35">
        <v>0</v>
      </c>
      <c r="G35">
        <v>0</v>
      </c>
      <c r="H35">
        <v>333</v>
      </c>
      <c r="J35" t="s">
        <v>294</v>
      </c>
      <c r="K35" t="s">
        <v>289</v>
      </c>
      <c r="L35">
        <v>676</v>
      </c>
      <c r="M35">
        <v>1506</v>
      </c>
      <c r="N35">
        <v>2222</v>
      </c>
      <c r="O35">
        <v>1</v>
      </c>
      <c r="P35">
        <v>0</v>
      </c>
      <c r="Q35">
        <v>333</v>
      </c>
      <c r="R35" t="s">
        <v>632</v>
      </c>
    </row>
    <row r="36" spans="1:18" x14ac:dyDescent="0.2">
      <c r="A36">
        <v>40</v>
      </c>
      <c r="B36" t="s">
        <v>289</v>
      </c>
      <c r="C36">
        <v>0</v>
      </c>
      <c r="E36">
        <v>57502</v>
      </c>
      <c r="F36">
        <v>0</v>
      </c>
      <c r="G36">
        <v>0</v>
      </c>
      <c r="H36">
        <v>426</v>
      </c>
      <c r="J36" t="s">
        <v>306</v>
      </c>
      <c r="K36" t="s">
        <v>289</v>
      </c>
      <c r="L36">
        <v>799</v>
      </c>
      <c r="M36">
        <v>1758</v>
      </c>
      <c r="N36">
        <v>2605</v>
      </c>
      <c r="O36">
        <v>1</v>
      </c>
      <c r="P36">
        <v>0</v>
      </c>
      <c r="Q36">
        <v>426</v>
      </c>
      <c r="R36" t="s">
        <v>647</v>
      </c>
    </row>
    <row r="37" spans="1:18" x14ac:dyDescent="0.2">
      <c r="A37">
        <v>41</v>
      </c>
      <c r="B37" t="s">
        <v>289</v>
      </c>
      <c r="C37">
        <v>0</v>
      </c>
      <c r="E37">
        <v>38525</v>
      </c>
      <c r="F37">
        <v>0</v>
      </c>
      <c r="G37">
        <v>0</v>
      </c>
      <c r="H37">
        <v>274</v>
      </c>
      <c r="J37" t="s">
        <v>292</v>
      </c>
      <c r="K37" t="s">
        <v>289</v>
      </c>
      <c r="L37">
        <v>645</v>
      </c>
      <c r="M37">
        <v>1463</v>
      </c>
      <c r="N37">
        <v>2149</v>
      </c>
      <c r="O37">
        <v>1</v>
      </c>
      <c r="P37">
        <v>0</v>
      </c>
      <c r="Q37">
        <v>274</v>
      </c>
      <c r="R37" t="s">
        <v>492</v>
      </c>
    </row>
    <row r="38" spans="1:18" x14ac:dyDescent="0.2">
      <c r="A38">
        <v>42</v>
      </c>
      <c r="B38" t="s">
        <v>289</v>
      </c>
      <c r="C38">
        <v>0</v>
      </c>
      <c r="E38">
        <v>39057</v>
      </c>
      <c r="F38">
        <v>0</v>
      </c>
      <c r="G38">
        <v>0</v>
      </c>
      <c r="H38">
        <v>274</v>
      </c>
      <c r="J38" t="s">
        <v>292</v>
      </c>
      <c r="K38" t="s">
        <v>289</v>
      </c>
      <c r="L38">
        <v>654</v>
      </c>
      <c r="M38">
        <v>1499</v>
      </c>
      <c r="N38">
        <v>2199</v>
      </c>
      <c r="O38">
        <v>1</v>
      </c>
      <c r="P38">
        <v>0</v>
      </c>
      <c r="Q38">
        <v>274</v>
      </c>
      <c r="R38" t="s">
        <v>492</v>
      </c>
    </row>
    <row r="39" spans="1:18" x14ac:dyDescent="0.2">
      <c r="A39">
        <v>43</v>
      </c>
      <c r="B39" t="s">
        <v>289</v>
      </c>
      <c r="C39">
        <v>0</v>
      </c>
      <c r="E39">
        <v>38673</v>
      </c>
      <c r="F39">
        <v>0</v>
      </c>
      <c r="G39">
        <v>2</v>
      </c>
      <c r="H39">
        <v>290</v>
      </c>
      <c r="J39" t="s">
        <v>292</v>
      </c>
      <c r="K39" t="s">
        <v>289</v>
      </c>
      <c r="L39">
        <v>674</v>
      </c>
      <c r="M39">
        <v>1462</v>
      </c>
      <c r="N39">
        <v>2180</v>
      </c>
      <c r="O39">
        <v>1</v>
      </c>
      <c r="P39">
        <v>0</v>
      </c>
      <c r="Q39">
        <v>288</v>
      </c>
      <c r="R39" t="s">
        <v>492</v>
      </c>
    </row>
    <row r="40" spans="1:18" x14ac:dyDescent="0.2">
      <c r="A40">
        <v>44</v>
      </c>
      <c r="B40" t="s">
        <v>291</v>
      </c>
      <c r="K40" t="s">
        <v>289</v>
      </c>
      <c r="L40">
        <v>2467</v>
      </c>
      <c r="M40">
        <v>5301</v>
      </c>
      <c r="N40">
        <v>7903</v>
      </c>
      <c r="O40">
        <v>1</v>
      </c>
      <c r="P40">
        <v>0</v>
      </c>
      <c r="Q40">
        <v>400</v>
      </c>
      <c r="R40" t="s">
        <v>648</v>
      </c>
    </row>
    <row r="41" spans="1:18" x14ac:dyDescent="0.2">
      <c r="A41">
        <v>45</v>
      </c>
      <c r="B41" t="s">
        <v>289</v>
      </c>
      <c r="C41">
        <v>0</v>
      </c>
      <c r="E41">
        <v>39478</v>
      </c>
      <c r="F41">
        <v>0</v>
      </c>
      <c r="G41">
        <v>0</v>
      </c>
      <c r="H41">
        <v>346</v>
      </c>
      <c r="J41" t="s">
        <v>307</v>
      </c>
      <c r="K41" t="s">
        <v>289</v>
      </c>
      <c r="L41">
        <v>685</v>
      </c>
      <c r="M41">
        <v>1503</v>
      </c>
      <c r="N41">
        <v>2232</v>
      </c>
      <c r="O41">
        <v>1</v>
      </c>
      <c r="P41">
        <v>0</v>
      </c>
      <c r="Q41">
        <v>346</v>
      </c>
      <c r="R41" t="s">
        <v>649</v>
      </c>
    </row>
    <row r="42" spans="1:18" x14ac:dyDescent="0.2">
      <c r="A42">
        <v>46</v>
      </c>
      <c r="B42" t="s">
        <v>289</v>
      </c>
      <c r="C42">
        <v>0</v>
      </c>
      <c r="E42">
        <v>41320</v>
      </c>
      <c r="F42">
        <v>0</v>
      </c>
      <c r="G42">
        <v>0</v>
      </c>
      <c r="H42">
        <v>390</v>
      </c>
      <c r="J42" t="s">
        <v>308</v>
      </c>
      <c r="K42" t="s">
        <v>289</v>
      </c>
      <c r="L42">
        <v>716</v>
      </c>
      <c r="M42">
        <v>1516</v>
      </c>
      <c r="N42">
        <v>2276</v>
      </c>
      <c r="O42">
        <v>1</v>
      </c>
      <c r="P42">
        <v>0</v>
      </c>
      <c r="Q42">
        <v>390</v>
      </c>
      <c r="R42" t="s">
        <v>650</v>
      </c>
    </row>
    <row r="43" spans="1:18" x14ac:dyDescent="0.2">
      <c r="A43">
        <v>47</v>
      </c>
      <c r="B43" t="s">
        <v>289</v>
      </c>
      <c r="C43">
        <v>0</v>
      </c>
      <c r="E43">
        <v>38870</v>
      </c>
      <c r="F43">
        <v>0</v>
      </c>
      <c r="G43">
        <v>0</v>
      </c>
      <c r="H43">
        <v>265</v>
      </c>
      <c r="J43" t="s">
        <v>300</v>
      </c>
      <c r="K43" t="s">
        <v>289</v>
      </c>
      <c r="L43">
        <v>665</v>
      </c>
      <c r="M43">
        <v>1406</v>
      </c>
      <c r="N43">
        <v>2113</v>
      </c>
      <c r="O43">
        <v>1</v>
      </c>
      <c r="P43">
        <v>0</v>
      </c>
      <c r="Q43">
        <v>265</v>
      </c>
      <c r="R43" t="s">
        <v>640</v>
      </c>
    </row>
    <row r="44" spans="1:18" x14ac:dyDescent="0.2">
      <c r="A44">
        <v>48</v>
      </c>
      <c r="B44" t="s">
        <v>289</v>
      </c>
      <c r="C44">
        <v>0</v>
      </c>
      <c r="E44">
        <v>83788</v>
      </c>
      <c r="F44">
        <v>0</v>
      </c>
      <c r="G44">
        <v>0</v>
      </c>
      <c r="H44">
        <v>387</v>
      </c>
      <c r="J44" t="s">
        <v>309</v>
      </c>
      <c r="K44" t="s">
        <v>289</v>
      </c>
      <c r="L44">
        <v>968</v>
      </c>
      <c r="M44">
        <v>1988</v>
      </c>
      <c r="N44">
        <v>3006</v>
      </c>
      <c r="O44">
        <v>1</v>
      </c>
      <c r="P44">
        <v>0</v>
      </c>
      <c r="Q44">
        <v>387</v>
      </c>
      <c r="R44" t="s">
        <v>598</v>
      </c>
    </row>
    <row r="45" spans="1:18" x14ac:dyDescent="0.2">
      <c r="A45">
        <v>49</v>
      </c>
      <c r="B45" t="s">
        <v>289</v>
      </c>
      <c r="C45">
        <v>0</v>
      </c>
      <c r="E45">
        <v>86561</v>
      </c>
      <c r="F45">
        <v>0</v>
      </c>
      <c r="G45">
        <v>0</v>
      </c>
      <c r="H45">
        <v>390</v>
      </c>
      <c r="J45" t="s">
        <v>309</v>
      </c>
      <c r="K45" t="s">
        <v>289</v>
      </c>
      <c r="L45">
        <v>1001</v>
      </c>
      <c r="M45">
        <v>1988</v>
      </c>
      <c r="N45">
        <v>3038</v>
      </c>
      <c r="O45">
        <v>1</v>
      </c>
      <c r="P45">
        <v>0</v>
      </c>
      <c r="Q45">
        <v>390</v>
      </c>
      <c r="R45" t="s">
        <v>598</v>
      </c>
    </row>
    <row r="46" spans="1:18" x14ac:dyDescent="0.2">
      <c r="A46">
        <v>50</v>
      </c>
      <c r="B46" t="s">
        <v>289</v>
      </c>
      <c r="C46">
        <v>0</v>
      </c>
      <c r="E46">
        <v>39897</v>
      </c>
      <c r="F46">
        <v>0</v>
      </c>
      <c r="G46">
        <v>0</v>
      </c>
      <c r="H46">
        <v>322</v>
      </c>
      <c r="J46" t="s">
        <v>292</v>
      </c>
      <c r="K46" t="s">
        <v>289</v>
      </c>
      <c r="L46">
        <v>659</v>
      </c>
      <c r="M46">
        <v>1517</v>
      </c>
      <c r="N46">
        <v>2223</v>
      </c>
      <c r="O46">
        <v>1</v>
      </c>
      <c r="P46">
        <v>0</v>
      </c>
      <c r="Q46">
        <v>322</v>
      </c>
      <c r="R46" t="s">
        <v>492</v>
      </c>
    </row>
    <row r="47" spans="1:18" x14ac:dyDescent="0.2">
      <c r="A47">
        <v>51</v>
      </c>
      <c r="B47" t="s">
        <v>289</v>
      </c>
      <c r="C47">
        <v>0</v>
      </c>
      <c r="E47">
        <v>47172</v>
      </c>
      <c r="F47">
        <v>0</v>
      </c>
      <c r="G47">
        <v>0</v>
      </c>
      <c r="H47">
        <v>390</v>
      </c>
      <c r="J47" t="s">
        <v>310</v>
      </c>
      <c r="K47" t="s">
        <v>289</v>
      </c>
      <c r="L47">
        <v>768</v>
      </c>
      <c r="M47">
        <v>1669</v>
      </c>
      <c r="N47">
        <v>2480</v>
      </c>
      <c r="O47">
        <v>1</v>
      </c>
      <c r="P47">
        <v>0</v>
      </c>
      <c r="Q47">
        <v>390</v>
      </c>
      <c r="R47" t="s">
        <v>651</v>
      </c>
    </row>
    <row r="48" spans="1:18" x14ac:dyDescent="0.2">
      <c r="A48">
        <v>52</v>
      </c>
      <c r="B48" t="s">
        <v>289</v>
      </c>
      <c r="C48">
        <v>0</v>
      </c>
      <c r="E48">
        <v>38902</v>
      </c>
      <c r="F48">
        <v>0</v>
      </c>
      <c r="G48">
        <v>0</v>
      </c>
      <c r="H48">
        <v>304</v>
      </c>
      <c r="J48" t="s">
        <v>292</v>
      </c>
      <c r="K48" t="s">
        <v>289</v>
      </c>
      <c r="L48">
        <v>683</v>
      </c>
      <c r="M48">
        <v>1537</v>
      </c>
      <c r="N48">
        <v>2264</v>
      </c>
      <c r="O48">
        <v>1</v>
      </c>
      <c r="P48">
        <v>0</v>
      </c>
      <c r="Q48">
        <v>304</v>
      </c>
      <c r="R48" t="s">
        <v>492</v>
      </c>
    </row>
    <row r="49" spans="1:18" x14ac:dyDescent="0.2">
      <c r="A49">
        <v>53</v>
      </c>
      <c r="B49" t="s">
        <v>289</v>
      </c>
      <c r="C49">
        <v>0</v>
      </c>
      <c r="E49">
        <v>38256</v>
      </c>
      <c r="F49">
        <v>0</v>
      </c>
      <c r="G49">
        <v>0</v>
      </c>
      <c r="H49">
        <v>247</v>
      </c>
      <c r="J49" t="s">
        <v>290</v>
      </c>
      <c r="K49" t="s">
        <v>289</v>
      </c>
      <c r="L49">
        <v>663</v>
      </c>
      <c r="M49">
        <v>1454</v>
      </c>
      <c r="N49">
        <v>2158</v>
      </c>
      <c r="O49">
        <v>1</v>
      </c>
      <c r="P49">
        <v>0</v>
      </c>
      <c r="Q49">
        <v>247</v>
      </c>
      <c r="R49" t="s">
        <v>491</v>
      </c>
    </row>
    <row r="50" spans="1:18" x14ac:dyDescent="0.2">
      <c r="A50">
        <v>54</v>
      </c>
      <c r="B50" t="s">
        <v>289</v>
      </c>
      <c r="C50">
        <v>0</v>
      </c>
      <c r="E50">
        <v>39140</v>
      </c>
      <c r="F50">
        <v>0</v>
      </c>
      <c r="G50">
        <v>10</v>
      </c>
      <c r="H50">
        <v>254</v>
      </c>
      <c r="J50" t="s">
        <v>311</v>
      </c>
      <c r="K50" t="s">
        <v>289</v>
      </c>
      <c r="L50">
        <v>660</v>
      </c>
      <c r="M50">
        <v>1485</v>
      </c>
      <c r="N50">
        <v>2189</v>
      </c>
      <c r="O50">
        <v>1</v>
      </c>
      <c r="P50">
        <v>0</v>
      </c>
      <c r="Q50">
        <v>250</v>
      </c>
      <c r="R50" t="s">
        <v>652</v>
      </c>
    </row>
    <row r="51" spans="1:18" x14ac:dyDescent="0.2">
      <c r="A51">
        <v>55</v>
      </c>
      <c r="B51" t="s">
        <v>289</v>
      </c>
      <c r="C51">
        <v>0</v>
      </c>
      <c r="E51">
        <v>38126</v>
      </c>
      <c r="F51">
        <v>0</v>
      </c>
      <c r="G51">
        <v>4</v>
      </c>
      <c r="H51">
        <v>275</v>
      </c>
      <c r="J51" t="s">
        <v>312</v>
      </c>
      <c r="K51" t="s">
        <v>289</v>
      </c>
      <c r="L51">
        <v>656</v>
      </c>
      <c r="M51">
        <v>1476</v>
      </c>
      <c r="N51">
        <v>2177</v>
      </c>
      <c r="O51">
        <v>1</v>
      </c>
      <c r="P51">
        <v>0</v>
      </c>
      <c r="Q51">
        <v>273</v>
      </c>
      <c r="R51" t="s">
        <v>520</v>
      </c>
    </row>
    <row r="52" spans="1:18" x14ac:dyDescent="0.2">
      <c r="A52">
        <v>56</v>
      </c>
      <c r="B52" t="s">
        <v>289</v>
      </c>
      <c r="C52">
        <v>0</v>
      </c>
      <c r="E52">
        <v>39327</v>
      </c>
      <c r="F52">
        <v>0</v>
      </c>
      <c r="G52">
        <v>0</v>
      </c>
      <c r="H52">
        <v>327</v>
      </c>
      <c r="J52" t="s">
        <v>292</v>
      </c>
      <c r="K52" t="s">
        <v>289</v>
      </c>
      <c r="L52">
        <v>696</v>
      </c>
      <c r="M52">
        <v>1560</v>
      </c>
      <c r="N52">
        <v>2303</v>
      </c>
      <c r="O52">
        <v>1</v>
      </c>
      <c r="P52">
        <v>0</v>
      </c>
      <c r="Q52">
        <v>327</v>
      </c>
      <c r="R52" t="s">
        <v>492</v>
      </c>
    </row>
    <row r="53" spans="1:18" x14ac:dyDescent="0.2">
      <c r="A53">
        <v>57</v>
      </c>
      <c r="B53" t="s">
        <v>291</v>
      </c>
      <c r="K53" t="s">
        <v>289</v>
      </c>
      <c r="L53">
        <v>666</v>
      </c>
      <c r="M53">
        <v>1462</v>
      </c>
      <c r="N53">
        <v>2169</v>
      </c>
      <c r="O53">
        <v>1</v>
      </c>
      <c r="P53">
        <v>0</v>
      </c>
      <c r="Q53">
        <v>355</v>
      </c>
      <c r="R53" t="s">
        <v>653</v>
      </c>
    </row>
    <row r="54" spans="1:18" x14ac:dyDescent="0.2">
      <c r="A54">
        <v>58</v>
      </c>
      <c r="B54" t="s">
        <v>291</v>
      </c>
      <c r="K54" t="s">
        <v>289</v>
      </c>
      <c r="L54">
        <v>785</v>
      </c>
      <c r="M54">
        <v>1644</v>
      </c>
      <c r="N54">
        <v>2481</v>
      </c>
      <c r="O54">
        <v>1</v>
      </c>
      <c r="P54">
        <v>0</v>
      </c>
      <c r="Q54">
        <v>361</v>
      </c>
      <c r="R54" t="s">
        <v>654</v>
      </c>
    </row>
    <row r="55" spans="1:18" x14ac:dyDescent="0.2">
      <c r="A55">
        <v>59</v>
      </c>
      <c r="B55" t="s">
        <v>289</v>
      </c>
      <c r="C55">
        <v>0</v>
      </c>
      <c r="E55">
        <v>38708</v>
      </c>
      <c r="F55">
        <v>0</v>
      </c>
      <c r="G55">
        <v>0</v>
      </c>
      <c r="H55">
        <v>262</v>
      </c>
      <c r="J55" t="s">
        <v>313</v>
      </c>
      <c r="K55" t="s">
        <v>289</v>
      </c>
      <c r="L55">
        <v>657</v>
      </c>
      <c r="M55">
        <v>1406</v>
      </c>
      <c r="N55">
        <v>2107</v>
      </c>
      <c r="O55">
        <v>1</v>
      </c>
      <c r="P55">
        <v>0</v>
      </c>
      <c r="Q55">
        <v>262</v>
      </c>
      <c r="R55" t="s">
        <v>579</v>
      </c>
    </row>
    <row r="56" spans="1:18" x14ac:dyDescent="0.2">
      <c r="A56">
        <v>60</v>
      </c>
      <c r="B56" t="s">
        <v>289</v>
      </c>
      <c r="C56">
        <v>0</v>
      </c>
      <c r="E56">
        <v>119147</v>
      </c>
      <c r="F56">
        <v>0</v>
      </c>
      <c r="G56">
        <v>0</v>
      </c>
      <c r="H56">
        <v>477</v>
      </c>
      <c r="J56" t="s">
        <v>314</v>
      </c>
      <c r="K56" t="s">
        <v>289</v>
      </c>
      <c r="L56">
        <v>1187</v>
      </c>
      <c r="M56">
        <v>2859</v>
      </c>
      <c r="N56">
        <v>4108</v>
      </c>
      <c r="O56">
        <v>1</v>
      </c>
      <c r="P56">
        <v>0</v>
      </c>
      <c r="Q56">
        <v>477</v>
      </c>
      <c r="R56" t="s">
        <v>655</v>
      </c>
    </row>
    <row r="57" spans="1:18" x14ac:dyDescent="0.2">
      <c r="A57">
        <v>61</v>
      </c>
      <c r="B57" t="s">
        <v>289</v>
      </c>
      <c r="C57">
        <v>0</v>
      </c>
      <c r="E57">
        <v>47828</v>
      </c>
      <c r="F57">
        <v>0</v>
      </c>
      <c r="G57">
        <v>0</v>
      </c>
      <c r="H57">
        <v>330</v>
      </c>
      <c r="J57" t="s">
        <v>315</v>
      </c>
      <c r="K57" t="s">
        <v>289</v>
      </c>
      <c r="L57">
        <v>692</v>
      </c>
      <c r="M57">
        <v>1496</v>
      </c>
      <c r="N57">
        <v>2233</v>
      </c>
      <c r="O57">
        <v>1</v>
      </c>
      <c r="P57">
        <v>0</v>
      </c>
      <c r="Q57">
        <v>330</v>
      </c>
      <c r="R57" t="s">
        <v>656</v>
      </c>
    </row>
    <row r="58" spans="1:18" x14ac:dyDescent="0.2">
      <c r="A58">
        <v>62</v>
      </c>
      <c r="B58" t="s">
        <v>291</v>
      </c>
      <c r="K58" t="s">
        <v>289</v>
      </c>
      <c r="L58">
        <v>1078</v>
      </c>
      <c r="M58">
        <v>2497</v>
      </c>
      <c r="N58">
        <v>3637</v>
      </c>
      <c r="O58">
        <v>1</v>
      </c>
      <c r="P58">
        <v>0</v>
      </c>
      <c r="Q58">
        <v>432</v>
      </c>
      <c r="R58" t="s">
        <v>657</v>
      </c>
    </row>
    <row r="59" spans="1:18" x14ac:dyDescent="0.2">
      <c r="A59">
        <v>63</v>
      </c>
      <c r="B59" t="s">
        <v>291</v>
      </c>
      <c r="K59" t="s">
        <v>289</v>
      </c>
      <c r="L59">
        <v>850</v>
      </c>
      <c r="M59">
        <v>1832</v>
      </c>
      <c r="N59">
        <v>2730</v>
      </c>
      <c r="O59">
        <v>1</v>
      </c>
      <c r="P59">
        <v>0</v>
      </c>
      <c r="Q59">
        <v>384</v>
      </c>
      <c r="R59" t="s">
        <v>658</v>
      </c>
    </row>
    <row r="60" spans="1:18" x14ac:dyDescent="0.2">
      <c r="A60">
        <v>64</v>
      </c>
      <c r="B60" t="s">
        <v>291</v>
      </c>
      <c r="K60" t="s">
        <v>289</v>
      </c>
      <c r="L60">
        <v>1066</v>
      </c>
      <c r="M60">
        <v>2258</v>
      </c>
      <c r="N60">
        <v>3380</v>
      </c>
      <c r="O60">
        <v>1</v>
      </c>
      <c r="P60">
        <v>0</v>
      </c>
      <c r="Q60">
        <v>407</v>
      </c>
      <c r="R60" t="s">
        <v>659</v>
      </c>
    </row>
    <row r="61" spans="1:18" x14ac:dyDescent="0.2">
      <c r="A61">
        <v>65</v>
      </c>
      <c r="B61" t="s">
        <v>291</v>
      </c>
      <c r="K61" t="s">
        <v>289</v>
      </c>
      <c r="L61">
        <v>657</v>
      </c>
      <c r="M61">
        <v>1508</v>
      </c>
      <c r="N61">
        <v>2210</v>
      </c>
      <c r="O61">
        <v>1</v>
      </c>
      <c r="P61">
        <v>0</v>
      </c>
      <c r="Q61">
        <v>313</v>
      </c>
      <c r="R61" t="s">
        <v>660</v>
      </c>
    </row>
    <row r="62" spans="1:18" x14ac:dyDescent="0.2">
      <c r="A62">
        <v>66</v>
      </c>
      <c r="B62" t="s">
        <v>289</v>
      </c>
      <c r="C62">
        <v>0</v>
      </c>
      <c r="E62">
        <v>47933</v>
      </c>
      <c r="F62">
        <v>0</v>
      </c>
      <c r="G62">
        <v>0</v>
      </c>
      <c r="H62">
        <v>311</v>
      </c>
      <c r="J62" t="s">
        <v>316</v>
      </c>
      <c r="K62" t="s">
        <v>289</v>
      </c>
      <c r="L62">
        <v>732</v>
      </c>
      <c r="M62">
        <v>1553</v>
      </c>
      <c r="N62">
        <v>2330</v>
      </c>
      <c r="O62">
        <v>1</v>
      </c>
      <c r="P62">
        <v>0</v>
      </c>
      <c r="Q62">
        <v>311</v>
      </c>
      <c r="R62" t="s">
        <v>661</v>
      </c>
    </row>
    <row r="63" spans="1:18" x14ac:dyDescent="0.2">
      <c r="A63">
        <v>67</v>
      </c>
      <c r="B63" t="s">
        <v>289</v>
      </c>
      <c r="C63">
        <v>0</v>
      </c>
      <c r="E63">
        <v>131661</v>
      </c>
      <c r="F63">
        <v>0</v>
      </c>
      <c r="G63">
        <v>0</v>
      </c>
      <c r="H63">
        <v>330</v>
      </c>
      <c r="J63" t="s">
        <v>316</v>
      </c>
      <c r="K63" t="s">
        <v>289</v>
      </c>
      <c r="L63">
        <v>840</v>
      </c>
      <c r="M63">
        <v>1899</v>
      </c>
      <c r="N63">
        <v>2789</v>
      </c>
      <c r="O63">
        <v>1</v>
      </c>
      <c r="P63">
        <v>0</v>
      </c>
      <c r="Q63">
        <v>330</v>
      </c>
      <c r="R63" t="s">
        <v>661</v>
      </c>
    </row>
    <row r="64" spans="1:18" x14ac:dyDescent="0.2">
      <c r="A64">
        <v>68</v>
      </c>
      <c r="B64" t="s">
        <v>289</v>
      </c>
      <c r="C64">
        <v>0</v>
      </c>
      <c r="E64">
        <v>42991</v>
      </c>
      <c r="F64">
        <v>0</v>
      </c>
      <c r="G64">
        <v>0</v>
      </c>
      <c r="H64">
        <v>303</v>
      </c>
      <c r="J64" t="s">
        <v>317</v>
      </c>
      <c r="K64" t="s">
        <v>289</v>
      </c>
      <c r="L64">
        <v>671</v>
      </c>
      <c r="M64">
        <v>1537</v>
      </c>
      <c r="N64">
        <v>2253</v>
      </c>
      <c r="O64">
        <v>1</v>
      </c>
      <c r="P64">
        <v>0</v>
      </c>
      <c r="Q64">
        <v>303</v>
      </c>
      <c r="R64" t="s">
        <v>662</v>
      </c>
    </row>
    <row r="65" spans="1:18" x14ac:dyDescent="0.2">
      <c r="A65">
        <v>69</v>
      </c>
      <c r="B65" t="s">
        <v>289</v>
      </c>
      <c r="C65">
        <v>0</v>
      </c>
      <c r="E65">
        <v>76975</v>
      </c>
      <c r="F65">
        <v>0</v>
      </c>
      <c r="G65">
        <v>4</v>
      </c>
      <c r="H65">
        <v>341</v>
      </c>
      <c r="J65" t="s">
        <v>316</v>
      </c>
      <c r="K65" t="s">
        <v>291</v>
      </c>
    </row>
    <row r="66" spans="1:18" x14ac:dyDescent="0.2">
      <c r="A66">
        <v>71</v>
      </c>
      <c r="B66" t="s">
        <v>289</v>
      </c>
      <c r="C66">
        <v>0</v>
      </c>
      <c r="E66">
        <v>38720</v>
      </c>
      <c r="F66">
        <v>0</v>
      </c>
      <c r="G66">
        <v>0</v>
      </c>
      <c r="H66">
        <v>243</v>
      </c>
      <c r="J66" t="s">
        <v>290</v>
      </c>
      <c r="K66" t="s">
        <v>289</v>
      </c>
      <c r="L66">
        <v>647</v>
      </c>
      <c r="M66">
        <v>1452</v>
      </c>
      <c r="N66">
        <v>2141</v>
      </c>
      <c r="O66">
        <v>1</v>
      </c>
      <c r="P66">
        <v>0</v>
      </c>
      <c r="Q66">
        <v>243</v>
      </c>
      <c r="R66" t="s">
        <v>491</v>
      </c>
    </row>
    <row r="67" spans="1:18" x14ac:dyDescent="0.2">
      <c r="A67">
        <v>72</v>
      </c>
      <c r="B67" t="s">
        <v>289</v>
      </c>
      <c r="C67">
        <v>0</v>
      </c>
      <c r="E67">
        <v>38451</v>
      </c>
      <c r="F67">
        <v>0</v>
      </c>
      <c r="G67">
        <v>0</v>
      </c>
      <c r="H67">
        <v>243</v>
      </c>
      <c r="J67" t="s">
        <v>290</v>
      </c>
      <c r="K67" t="s">
        <v>289</v>
      </c>
      <c r="L67">
        <v>660</v>
      </c>
      <c r="M67">
        <v>1437</v>
      </c>
      <c r="N67">
        <v>2138</v>
      </c>
      <c r="O67">
        <v>1</v>
      </c>
      <c r="P67">
        <v>0</v>
      </c>
      <c r="Q67">
        <v>243</v>
      </c>
      <c r="R67" t="s">
        <v>491</v>
      </c>
    </row>
    <row r="68" spans="1:18" x14ac:dyDescent="0.2">
      <c r="A68">
        <v>73</v>
      </c>
      <c r="B68" t="s">
        <v>289</v>
      </c>
      <c r="C68">
        <v>0</v>
      </c>
      <c r="E68">
        <v>38823</v>
      </c>
      <c r="F68">
        <v>0</v>
      </c>
      <c r="G68">
        <v>0</v>
      </c>
      <c r="H68">
        <v>270</v>
      </c>
      <c r="J68" t="s">
        <v>318</v>
      </c>
      <c r="K68" t="s">
        <v>289</v>
      </c>
      <c r="L68">
        <v>670</v>
      </c>
      <c r="M68">
        <v>1463</v>
      </c>
      <c r="N68">
        <v>2175</v>
      </c>
      <c r="O68">
        <v>1</v>
      </c>
      <c r="P68">
        <v>0</v>
      </c>
      <c r="Q68">
        <v>270</v>
      </c>
      <c r="R68" t="s">
        <v>663</v>
      </c>
    </row>
    <row r="69" spans="1:18" x14ac:dyDescent="0.2">
      <c r="A69">
        <v>74</v>
      </c>
      <c r="B69" t="s">
        <v>289</v>
      </c>
      <c r="C69">
        <v>0</v>
      </c>
      <c r="E69">
        <v>39068</v>
      </c>
      <c r="F69">
        <v>0</v>
      </c>
      <c r="G69">
        <v>0</v>
      </c>
      <c r="H69">
        <v>284</v>
      </c>
      <c r="J69" t="s">
        <v>318</v>
      </c>
      <c r="K69" t="s">
        <v>289</v>
      </c>
      <c r="L69">
        <v>656</v>
      </c>
      <c r="M69">
        <v>1495</v>
      </c>
      <c r="N69">
        <v>2194</v>
      </c>
      <c r="O69">
        <v>1</v>
      </c>
      <c r="P69">
        <v>0</v>
      </c>
      <c r="Q69">
        <v>284</v>
      </c>
      <c r="R69" t="s">
        <v>663</v>
      </c>
    </row>
    <row r="70" spans="1:18" x14ac:dyDescent="0.2">
      <c r="A70">
        <v>75</v>
      </c>
      <c r="B70" t="s">
        <v>291</v>
      </c>
      <c r="K70" t="s">
        <v>289</v>
      </c>
      <c r="L70">
        <v>1566</v>
      </c>
      <c r="M70">
        <v>3561</v>
      </c>
      <c r="N70">
        <v>5224</v>
      </c>
      <c r="O70">
        <v>1</v>
      </c>
      <c r="P70">
        <v>0</v>
      </c>
      <c r="Q70">
        <v>596</v>
      </c>
      <c r="R70" t="s">
        <v>664</v>
      </c>
    </row>
    <row r="71" spans="1:18" x14ac:dyDescent="0.2">
      <c r="A71">
        <v>77</v>
      </c>
      <c r="B71" t="s">
        <v>289</v>
      </c>
      <c r="C71">
        <v>0</v>
      </c>
      <c r="E71">
        <v>40484</v>
      </c>
      <c r="F71">
        <v>0</v>
      </c>
      <c r="G71">
        <v>0</v>
      </c>
      <c r="H71">
        <v>341</v>
      </c>
      <c r="J71" t="s">
        <v>319</v>
      </c>
      <c r="K71" t="s">
        <v>289</v>
      </c>
      <c r="L71">
        <v>680</v>
      </c>
      <c r="M71">
        <v>1580</v>
      </c>
      <c r="N71">
        <v>2307</v>
      </c>
      <c r="O71">
        <v>1</v>
      </c>
      <c r="P71">
        <v>0</v>
      </c>
      <c r="Q71">
        <v>341</v>
      </c>
      <c r="R71" t="s">
        <v>665</v>
      </c>
    </row>
    <row r="72" spans="1:18" x14ac:dyDescent="0.2">
      <c r="A72">
        <v>79</v>
      </c>
      <c r="B72" t="s">
        <v>289</v>
      </c>
      <c r="C72">
        <v>0</v>
      </c>
      <c r="E72">
        <v>57805</v>
      </c>
      <c r="F72">
        <v>0</v>
      </c>
      <c r="G72">
        <v>0</v>
      </c>
      <c r="H72">
        <v>372</v>
      </c>
      <c r="J72" t="s">
        <v>305</v>
      </c>
      <c r="K72" t="s">
        <v>289</v>
      </c>
      <c r="L72">
        <v>833</v>
      </c>
      <c r="M72">
        <v>1767</v>
      </c>
      <c r="N72">
        <v>2648</v>
      </c>
      <c r="O72">
        <v>1</v>
      </c>
      <c r="P72">
        <v>0</v>
      </c>
      <c r="Q72">
        <v>372</v>
      </c>
      <c r="R72" t="s">
        <v>666</v>
      </c>
    </row>
    <row r="73" spans="1:18" x14ac:dyDescent="0.2">
      <c r="A73">
        <v>80</v>
      </c>
      <c r="B73" t="s">
        <v>289</v>
      </c>
      <c r="C73">
        <v>0</v>
      </c>
      <c r="E73">
        <v>39188</v>
      </c>
      <c r="F73">
        <v>0</v>
      </c>
      <c r="G73">
        <v>0</v>
      </c>
      <c r="H73">
        <v>264</v>
      </c>
      <c r="J73" t="s">
        <v>318</v>
      </c>
      <c r="K73" t="s">
        <v>289</v>
      </c>
      <c r="L73">
        <v>662</v>
      </c>
      <c r="M73">
        <v>1566</v>
      </c>
      <c r="N73">
        <v>2276</v>
      </c>
      <c r="O73">
        <v>1</v>
      </c>
      <c r="P73">
        <v>0</v>
      </c>
      <c r="Q73">
        <v>264</v>
      </c>
      <c r="R73" t="s">
        <v>663</v>
      </c>
    </row>
    <row r="74" spans="1:18" x14ac:dyDescent="0.2">
      <c r="A74">
        <v>81</v>
      </c>
      <c r="B74" t="s">
        <v>289</v>
      </c>
      <c r="C74">
        <v>0</v>
      </c>
      <c r="E74">
        <v>141051</v>
      </c>
      <c r="F74">
        <v>0</v>
      </c>
      <c r="G74">
        <v>0</v>
      </c>
      <c r="H74">
        <v>408</v>
      </c>
      <c r="J74" t="s">
        <v>304</v>
      </c>
      <c r="K74" t="s">
        <v>289</v>
      </c>
      <c r="L74">
        <v>972</v>
      </c>
      <c r="M74">
        <v>2147</v>
      </c>
      <c r="N74">
        <v>3177</v>
      </c>
      <c r="O74">
        <v>1</v>
      </c>
      <c r="P74">
        <v>0</v>
      </c>
      <c r="Q74">
        <v>408</v>
      </c>
      <c r="R74" t="s">
        <v>667</v>
      </c>
    </row>
    <row r="75" spans="1:18" x14ac:dyDescent="0.2">
      <c r="A75">
        <v>82</v>
      </c>
      <c r="B75" t="s">
        <v>289</v>
      </c>
      <c r="C75">
        <v>0</v>
      </c>
      <c r="E75">
        <v>38388</v>
      </c>
      <c r="F75">
        <v>0</v>
      </c>
      <c r="G75">
        <v>0</v>
      </c>
      <c r="H75">
        <v>248</v>
      </c>
      <c r="J75" t="s">
        <v>290</v>
      </c>
      <c r="K75" t="s">
        <v>289</v>
      </c>
      <c r="L75">
        <v>679</v>
      </c>
      <c r="M75">
        <v>1433</v>
      </c>
      <c r="N75">
        <v>2156</v>
      </c>
      <c r="O75">
        <v>1</v>
      </c>
      <c r="P75">
        <v>0</v>
      </c>
      <c r="Q75">
        <v>248</v>
      </c>
      <c r="R75" t="s">
        <v>491</v>
      </c>
    </row>
    <row r="76" spans="1:18" x14ac:dyDescent="0.2">
      <c r="A76">
        <v>83</v>
      </c>
      <c r="B76" t="s">
        <v>289</v>
      </c>
      <c r="C76">
        <v>0</v>
      </c>
      <c r="E76">
        <v>38358</v>
      </c>
      <c r="F76">
        <v>0</v>
      </c>
      <c r="G76">
        <v>3</v>
      </c>
      <c r="H76">
        <v>250</v>
      </c>
      <c r="J76" t="s">
        <v>290</v>
      </c>
      <c r="K76" t="s">
        <v>289</v>
      </c>
      <c r="L76">
        <v>659</v>
      </c>
      <c r="M76">
        <v>1507</v>
      </c>
      <c r="N76">
        <v>2208</v>
      </c>
      <c r="O76">
        <v>1</v>
      </c>
      <c r="P76">
        <v>0</v>
      </c>
      <c r="Q76">
        <v>248</v>
      </c>
      <c r="R76" t="s">
        <v>491</v>
      </c>
    </row>
    <row r="77" spans="1:18" x14ac:dyDescent="0.2">
      <c r="A77">
        <v>85</v>
      </c>
      <c r="B77" t="s">
        <v>289</v>
      </c>
      <c r="C77">
        <v>0</v>
      </c>
      <c r="E77">
        <v>41354</v>
      </c>
      <c r="F77">
        <v>0</v>
      </c>
      <c r="G77">
        <v>0</v>
      </c>
      <c r="H77">
        <v>379</v>
      </c>
      <c r="J77" t="s">
        <v>320</v>
      </c>
      <c r="K77" t="s">
        <v>289</v>
      </c>
      <c r="L77">
        <v>745</v>
      </c>
      <c r="M77">
        <v>1667</v>
      </c>
      <c r="N77">
        <v>2456</v>
      </c>
      <c r="O77">
        <v>1</v>
      </c>
      <c r="P77">
        <v>0</v>
      </c>
      <c r="Q77">
        <v>379</v>
      </c>
      <c r="R77" t="s">
        <v>668</v>
      </c>
    </row>
    <row r="78" spans="1:18" x14ac:dyDescent="0.2">
      <c r="A78">
        <v>86</v>
      </c>
      <c r="B78" t="s">
        <v>289</v>
      </c>
      <c r="C78">
        <v>0</v>
      </c>
      <c r="E78">
        <v>39051</v>
      </c>
      <c r="F78">
        <v>0</v>
      </c>
      <c r="G78">
        <v>0</v>
      </c>
      <c r="H78">
        <v>243</v>
      </c>
      <c r="J78" t="s">
        <v>290</v>
      </c>
      <c r="K78" t="s">
        <v>289</v>
      </c>
      <c r="L78">
        <v>658</v>
      </c>
      <c r="M78">
        <v>1498</v>
      </c>
      <c r="N78">
        <v>2202</v>
      </c>
      <c r="O78">
        <v>1</v>
      </c>
      <c r="P78">
        <v>0</v>
      </c>
      <c r="Q78">
        <v>243</v>
      </c>
      <c r="R78" t="s">
        <v>491</v>
      </c>
    </row>
    <row r="79" spans="1:18" x14ac:dyDescent="0.2">
      <c r="A79">
        <v>87</v>
      </c>
      <c r="B79" t="s">
        <v>291</v>
      </c>
      <c r="K79" t="s">
        <v>289</v>
      </c>
      <c r="L79">
        <v>767</v>
      </c>
      <c r="M79">
        <v>1588</v>
      </c>
      <c r="N79">
        <v>2400</v>
      </c>
      <c r="O79">
        <v>1</v>
      </c>
      <c r="P79">
        <v>0</v>
      </c>
      <c r="Q79">
        <v>402</v>
      </c>
      <c r="R79" t="s">
        <v>669</v>
      </c>
    </row>
    <row r="80" spans="1:18" x14ac:dyDescent="0.2">
      <c r="A80">
        <v>88</v>
      </c>
      <c r="B80" t="s">
        <v>289</v>
      </c>
      <c r="C80">
        <v>0</v>
      </c>
      <c r="E80">
        <v>54045</v>
      </c>
      <c r="F80">
        <v>0</v>
      </c>
      <c r="G80">
        <v>0</v>
      </c>
      <c r="H80">
        <v>362</v>
      </c>
      <c r="J80" t="s">
        <v>299</v>
      </c>
      <c r="K80" t="s">
        <v>289</v>
      </c>
      <c r="L80">
        <v>815</v>
      </c>
      <c r="M80">
        <v>1787</v>
      </c>
      <c r="N80">
        <v>2677</v>
      </c>
      <c r="O80">
        <v>1</v>
      </c>
      <c r="P80">
        <v>0</v>
      </c>
      <c r="Q80">
        <v>362</v>
      </c>
      <c r="R80" t="s">
        <v>648</v>
      </c>
    </row>
    <row r="81" spans="1:18" x14ac:dyDescent="0.2">
      <c r="A81">
        <v>89</v>
      </c>
      <c r="B81" t="s">
        <v>289</v>
      </c>
      <c r="C81">
        <v>0</v>
      </c>
      <c r="E81">
        <v>40553</v>
      </c>
      <c r="F81">
        <v>0</v>
      </c>
      <c r="G81">
        <v>2</v>
      </c>
      <c r="H81">
        <v>320</v>
      </c>
      <c r="J81" t="s">
        <v>321</v>
      </c>
      <c r="K81" t="s">
        <v>289</v>
      </c>
      <c r="L81">
        <v>680</v>
      </c>
      <c r="M81">
        <v>1512</v>
      </c>
      <c r="N81">
        <v>2234</v>
      </c>
      <c r="O81">
        <v>1</v>
      </c>
      <c r="P81">
        <v>0</v>
      </c>
      <c r="Q81">
        <v>290</v>
      </c>
      <c r="R81" t="s">
        <v>670</v>
      </c>
    </row>
    <row r="82" spans="1:18" x14ac:dyDescent="0.2">
      <c r="A82">
        <v>90</v>
      </c>
      <c r="B82" t="s">
        <v>289</v>
      </c>
      <c r="C82">
        <v>0</v>
      </c>
      <c r="E82">
        <v>198947</v>
      </c>
      <c r="F82">
        <v>0</v>
      </c>
      <c r="G82">
        <v>0</v>
      </c>
      <c r="H82">
        <v>417</v>
      </c>
      <c r="J82" t="s">
        <v>322</v>
      </c>
      <c r="K82" t="s">
        <v>289</v>
      </c>
      <c r="L82">
        <v>1516</v>
      </c>
      <c r="M82">
        <v>3322</v>
      </c>
      <c r="N82">
        <v>4921</v>
      </c>
      <c r="O82">
        <v>1</v>
      </c>
      <c r="P82">
        <v>0</v>
      </c>
      <c r="Q82">
        <v>417</v>
      </c>
      <c r="R82" t="s">
        <v>671</v>
      </c>
    </row>
    <row r="83" spans="1:18" x14ac:dyDescent="0.2">
      <c r="A83">
        <v>91</v>
      </c>
      <c r="B83" t="s">
        <v>289</v>
      </c>
      <c r="C83">
        <v>0</v>
      </c>
      <c r="E83">
        <v>40294</v>
      </c>
      <c r="F83">
        <v>0</v>
      </c>
      <c r="G83">
        <v>0</v>
      </c>
      <c r="H83">
        <v>374</v>
      </c>
      <c r="J83" t="s">
        <v>323</v>
      </c>
      <c r="K83" t="s">
        <v>289</v>
      </c>
      <c r="L83">
        <v>713</v>
      </c>
      <c r="M83">
        <v>1487</v>
      </c>
      <c r="N83">
        <v>2244</v>
      </c>
      <c r="O83">
        <v>1</v>
      </c>
      <c r="P83">
        <v>0</v>
      </c>
      <c r="Q83">
        <v>374</v>
      </c>
      <c r="R83" t="s">
        <v>672</v>
      </c>
    </row>
    <row r="84" spans="1:18" x14ac:dyDescent="0.2">
      <c r="A84">
        <v>92</v>
      </c>
      <c r="B84" t="s">
        <v>289</v>
      </c>
      <c r="C84">
        <v>0</v>
      </c>
      <c r="E84">
        <v>42945</v>
      </c>
      <c r="F84">
        <v>0</v>
      </c>
      <c r="G84">
        <v>0</v>
      </c>
      <c r="H84">
        <v>393</v>
      </c>
      <c r="J84" t="s">
        <v>308</v>
      </c>
      <c r="K84" t="s">
        <v>289</v>
      </c>
      <c r="L84">
        <v>690</v>
      </c>
      <c r="M84">
        <v>1523</v>
      </c>
      <c r="N84">
        <v>2258</v>
      </c>
      <c r="O84">
        <v>1</v>
      </c>
      <c r="P84">
        <v>0</v>
      </c>
      <c r="Q84">
        <v>393</v>
      </c>
      <c r="R84" t="s">
        <v>673</v>
      </c>
    </row>
    <row r="85" spans="1:18" x14ac:dyDescent="0.2">
      <c r="A85">
        <v>93</v>
      </c>
      <c r="B85" t="s">
        <v>289</v>
      </c>
      <c r="C85">
        <v>0</v>
      </c>
      <c r="E85">
        <v>41295</v>
      </c>
      <c r="F85">
        <v>0</v>
      </c>
      <c r="G85">
        <v>0</v>
      </c>
      <c r="H85">
        <v>321</v>
      </c>
      <c r="J85" t="s">
        <v>294</v>
      </c>
      <c r="K85" t="s">
        <v>289</v>
      </c>
      <c r="L85">
        <v>667</v>
      </c>
      <c r="M85">
        <v>1480</v>
      </c>
      <c r="N85">
        <v>2194</v>
      </c>
      <c r="O85">
        <v>1</v>
      </c>
      <c r="P85">
        <v>0</v>
      </c>
      <c r="Q85">
        <v>321</v>
      </c>
      <c r="R85" t="s">
        <v>674</v>
      </c>
    </row>
    <row r="86" spans="1:18" x14ac:dyDescent="0.2">
      <c r="A86">
        <v>94</v>
      </c>
      <c r="B86" t="s">
        <v>289</v>
      </c>
      <c r="C86">
        <v>0</v>
      </c>
      <c r="E86">
        <v>49915</v>
      </c>
      <c r="F86">
        <v>0</v>
      </c>
      <c r="G86">
        <v>0</v>
      </c>
      <c r="H86">
        <v>389</v>
      </c>
      <c r="J86" t="s">
        <v>324</v>
      </c>
      <c r="K86" t="s">
        <v>289</v>
      </c>
      <c r="L86">
        <v>699</v>
      </c>
      <c r="M86">
        <v>1591</v>
      </c>
      <c r="N86">
        <v>2334</v>
      </c>
      <c r="O86">
        <v>1</v>
      </c>
      <c r="P86">
        <v>0</v>
      </c>
      <c r="Q86">
        <v>388</v>
      </c>
      <c r="R86" t="s">
        <v>675</v>
      </c>
    </row>
    <row r="87" spans="1:18" x14ac:dyDescent="0.2">
      <c r="A87">
        <v>95</v>
      </c>
      <c r="B87" t="s">
        <v>291</v>
      </c>
      <c r="K87" t="s">
        <v>289</v>
      </c>
      <c r="L87">
        <v>699</v>
      </c>
      <c r="M87">
        <v>1527</v>
      </c>
      <c r="N87">
        <v>2271</v>
      </c>
      <c r="O87">
        <v>1</v>
      </c>
      <c r="P87">
        <v>0</v>
      </c>
      <c r="Q87">
        <v>370</v>
      </c>
      <c r="R87" t="s">
        <v>676</v>
      </c>
    </row>
    <row r="88" spans="1:18" x14ac:dyDescent="0.2">
      <c r="A88">
        <v>96</v>
      </c>
      <c r="B88" t="s">
        <v>291</v>
      </c>
      <c r="K88" t="s">
        <v>289</v>
      </c>
      <c r="L88">
        <v>754</v>
      </c>
      <c r="M88">
        <v>1753</v>
      </c>
      <c r="N88">
        <v>2551</v>
      </c>
      <c r="O88">
        <v>1</v>
      </c>
      <c r="P88">
        <v>0</v>
      </c>
      <c r="Q88">
        <v>424</v>
      </c>
      <c r="R88" t="s">
        <v>677</v>
      </c>
    </row>
    <row r="89" spans="1:18" x14ac:dyDescent="0.2">
      <c r="A89">
        <v>97</v>
      </c>
      <c r="B89" t="s">
        <v>289</v>
      </c>
      <c r="C89">
        <v>0</v>
      </c>
      <c r="E89">
        <v>39019</v>
      </c>
      <c r="F89">
        <v>0</v>
      </c>
      <c r="G89">
        <v>0</v>
      </c>
      <c r="H89">
        <v>278</v>
      </c>
      <c r="J89" t="s">
        <v>325</v>
      </c>
      <c r="K89" t="s">
        <v>289</v>
      </c>
      <c r="L89">
        <v>674</v>
      </c>
      <c r="M89">
        <v>1519</v>
      </c>
      <c r="N89">
        <v>2236</v>
      </c>
      <c r="O89">
        <v>1</v>
      </c>
      <c r="P89">
        <v>0</v>
      </c>
      <c r="Q89">
        <v>278</v>
      </c>
      <c r="R89" t="s">
        <v>492</v>
      </c>
    </row>
    <row r="90" spans="1:18" x14ac:dyDescent="0.2">
      <c r="A90">
        <v>98</v>
      </c>
      <c r="B90" t="s">
        <v>289</v>
      </c>
      <c r="C90">
        <v>0</v>
      </c>
      <c r="E90">
        <v>38335</v>
      </c>
      <c r="F90">
        <v>0</v>
      </c>
      <c r="G90">
        <v>0</v>
      </c>
      <c r="H90">
        <v>273</v>
      </c>
      <c r="J90" t="s">
        <v>325</v>
      </c>
      <c r="K90" t="s">
        <v>289</v>
      </c>
      <c r="L90">
        <v>657</v>
      </c>
      <c r="M90">
        <v>1498</v>
      </c>
      <c r="N90">
        <v>2198</v>
      </c>
      <c r="O90">
        <v>1</v>
      </c>
      <c r="P90">
        <v>0</v>
      </c>
      <c r="Q90">
        <v>273</v>
      </c>
      <c r="R90" t="s">
        <v>492</v>
      </c>
    </row>
    <row r="91" spans="1:18" x14ac:dyDescent="0.2">
      <c r="A91">
        <v>99</v>
      </c>
      <c r="B91" t="s">
        <v>289</v>
      </c>
      <c r="C91">
        <v>0</v>
      </c>
      <c r="E91">
        <v>39296</v>
      </c>
      <c r="F91">
        <v>0</v>
      </c>
      <c r="G91">
        <v>0</v>
      </c>
      <c r="H91">
        <v>277</v>
      </c>
      <c r="J91" t="s">
        <v>325</v>
      </c>
      <c r="K91" t="s">
        <v>289</v>
      </c>
      <c r="L91">
        <v>680</v>
      </c>
      <c r="M91">
        <v>1514</v>
      </c>
      <c r="N91">
        <v>2237</v>
      </c>
      <c r="O91">
        <v>1</v>
      </c>
      <c r="P91">
        <v>0</v>
      </c>
      <c r="Q91">
        <v>277</v>
      </c>
      <c r="R91" t="s">
        <v>492</v>
      </c>
    </row>
    <row r="92" spans="1:18" x14ac:dyDescent="0.2">
      <c r="A92">
        <v>100</v>
      </c>
      <c r="B92" t="s">
        <v>289</v>
      </c>
      <c r="C92">
        <v>0</v>
      </c>
      <c r="E92">
        <v>38915</v>
      </c>
      <c r="F92">
        <v>0</v>
      </c>
      <c r="G92">
        <v>0</v>
      </c>
      <c r="H92">
        <v>275</v>
      </c>
      <c r="J92" t="s">
        <v>325</v>
      </c>
      <c r="K92" t="s">
        <v>289</v>
      </c>
      <c r="L92">
        <v>658</v>
      </c>
      <c r="M92">
        <v>1589</v>
      </c>
      <c r="N92">
        <v>2290</v>
      </c>
      <c r="O92">
        <v>1</v>
      </c>
      <c r="P92">
        <v>0</v>
      </c>
      <c r="Q92">
        <v>275</v>
      </c>
      <c r="R92" t="s">
        <v>492</v>
      </c>
    </row>
    <row r="93" spans="1:18" x14ac:dyDescent="0.2">
      <c r="A93">
        <v>101</v>
      </c>
      <c r="B93" t="s">
        <v>289</v>
      </c>
      <c r="C93">
        <v>0</v>
      </c>
      <c r="E93">
        <v>38761</v>
      </c>
      <c r="F93">
        <v>0</v>
      </c>
      <c r="G93">
        <v>0</v>
      </c>
      <c r="H93">
        <v>280</v>
      </c>
      <c r="J93" t="s">
        <v>325</v>
      </c>
      <c r="K93" t="s">
        <v>289</v>
      </c>
      <c r="L93">
        <v>669</v>
      </c>
      <c r="M93">
        <v>1454</v>
      </c>
      <c r="N93">
        <v>2165</v>
      </c>
      <c r="O93">
        <v>1</v>
      </c>
      <c r="P93">
        <v>0</v>
      </c>
      <c r="Q93">
        <v>280</v>
      </c>
      <c r="R93" t="s">
        <v>492</v>
      </c>
    </row>
    <row r="94" spans="1:18" x14ac:dyDescent="0.2">
      <c r="A94">
        <v>102</v>
      </c>
      <c r="B94" t="s">
        <v>289</v>
      </c>
      <c r="C94">
        <v>0</v>
      </c>
      <c r="E94">
        <v>38486</v>
      </c>
      <c r="F94">
        <v>0</v>
      </c>
      <c r="G94">
        <v>0</v>
      </c>
      <c r="H94">
        <v>276</v>
      </c>
      <c r="J94" t="s">
        <v>325</v>
      </c>
      <c r="K94" t="s">
        <v>289</v>
      </c>
      <c r="L94">
        <v>666</v>
      </c>
      <c r="M94">
        <v>1732</v>
      </c>
      <c r="N94">
        <v>2441</v>
      </c>
      <c r="O94">
        <v>1</v>
      </c>
      <c r="P94">
        <v>0</v>
      </c>
      <c r="Q94">
        <v>276</v>
      </c>
      <c r="R94" t="s">
        <v>492</v>
      </c>
    </row>
    <row r="95" spans="1:18" x14ac:dyDescent="0.2">
      <c r="A95">
        <v>103</v>
      </c>
      <c r="B95" t="s">
        <v>289</v>
      </c>
      <c r="C95">
        <v>0</v>
      </c>
      <c r="E95">
        <v>38571</v>
      </c>
      <c r="F95">
        <v>0</v>
      </c>
      <c r="G95">
        <v>0</v>
      </c>
      <c r="H95">
        <v>276</v>
      </c>
      <c r="J95" t="s">
        <v>325</v>
      </c>
      <c r="K95" t="s">
        <v>289</v>
      </c>
      <c r="L95">
        <v>660</v>
      </c>
      <c r="M95">
        <v>1497</v>
      </c>
      <c r="N95">
        <v>2196</v>
      </c>
      <c r="O95">
        <v>1</v>
      </c>
      <c r="P95">
        <v>0</v>
      </c>
      <c r="Q95">
        <v>276</v>
      </c>
      <c r="R95" t="s">
        <v>492</v>
      </c>
    </row>
    <row r="96" spans="1:18" x14ac:dyDescent="0.2">
      <c r="A96">
        <v>104</v>
      </c>
      <c r="B96" t="s">
        <v>289</v>
      </c>
      <c r="C96">
        <v>0</v>
      </c>
      <c r="E96">
        <v>38874</v>
      </c>
      <c r="F96">
        <v>0</v>
      </c>
      <c r="G96">
        <v>0</v>
      </c>
      <c r="H96">
        <v>286</v>
      </c>
      <c r="J96" t="s">
        <v>326</v>
      </c>
      <c r="K96" t="s">
        <v>289</v>
      </c>
      <c r="L96">
        <v>665</v>
      </c>
      <c r="M96">
        <v>1608</v>
      </c>
      <c r="N96">
        <v>2314</v>
      </c>
      <c r="O96">
        <v>1</v>
      </c>
      <c r="P96">
        <v>0</v>
      </c>
      <c r="Q96">
        <v>286</v>
      </c>
      <c r="R96" t="s">
        <v>549</v>
      </c>
    </row>
    <row r="97" spans="1:18" x14ac:dyDescent="0.2">
      <c r="A97">
        <v>105</v>
      </c>
      <c r="B97" t="s">
        <v>289</v>
      </c>
      <c r="C97">
        <v>0</v>
      </c>
      <c r="E97">
        <v>39543</v>
      </c>
      <c r="F97">
        <v>0</v>
      </c>
      <c r="G97">
        <v>0</v>
      </c>
      <c r="H97">
        <v>319</v>
      </c>
      <c r="J97" t="s">
        <v>292</v>
      </c>
      <c r="K97" t="s">
        <v>289</v>
      </c>
      <c r="L97">
        <v>690</v>
      </c>
      <c r="M97">
        <v>1526</v>
      </c>
      <c r="N97">
        <v>2267</v>
      </c>
      <c r="O97">
        <v>1</v>
      </c>
      <c r="P97">
        <v>0</v>
      </c>
      <c r="Q97">
        <v>319</v>
      </c>
      <c r="R97" t="s">
        <v>492</v>
      </c>
    </row>
    <row r="98" spans="1:18" x14ac:dyDescent="0.2">
      <c r="A98">
        <v>106</v>
      </c>
      <c r="B98" t="s">
        <v>291</v>
      </c>
      <c r="K98" t="s">
        <v>289</v>
      </c>
      <c r="L98">
        <v>1463</v>
      </c>
      <c r="M98">
        <v>3358</v>
      </c>
      <c r="N98">
        <v>4942</v>
      </c>
      <c r="O98">
        <v>1</v>
      </c>
      <c r="P98">
        <v>0</v>
      </c>
      <c r="Q98">
        <v>573</v>
      </c>
      <c r="R98" t="s">
        <v>678</v>
      </c>
    </row>
    <row r="99" spans="1:18" x14ac:dyDescent="0.2">
      <c r="A99">
        <v>107</v>
      </c>
      <c r="B99" t="s">
        <v>291</v>
      </c>
      <c r="K99" t="s">
        <v>289</v>
      </c>
      <c r="L99">
        <v>727</v>
      </c>
      <c r="M99">
        <v>1652</v>
      </c>
      <c r="N99">
        <v>2427</v>
      </c>
      <c r="O99">
        <v>1</v>
      </c>
      <c r="P99">
        <v>0</v>
      </c>
      <c r="Q99">
        <v>491</v>
      </c>
      <c r="R99" t="s">
        <v>543</v>
      </c>
    </row>
    <row r="100" spans="1:18" x14ac:dyDescent="0.2">
      <c r="A100">
        <v>108</v>
      </c>
      <c r="B100" t="s">
        <v>289</v>
      </c>
      <c r="C100">
        <v>0</v>
      </c>
      <c r="E100">
        <v>39270</v>
      </c>
      <c r="F100">
        <v>0</v>
      </c>
      <c r="G100">
        <v>0</v>
      </c>
      <c r="H100">
        <v>291</v>
      </c>
      <c r="J100" t="s">
        <v>326</v>
      </c>
      <c r="K100" t="s">
        <v>289</v>
      </c>
      <c r="L100">
        <v>670</v>
      </c>
      <c r="M100">
        <v>1496</v>
      </c>
      <c r="N100">
        <v>2214</v>
      </c>
      <c r="O100">
        <v>1</v>
      </c>
      <c r="P100">
        <v>0</v>
      </c>
      <c r="Q100">
        <v>291</v>
      </c>
      <c r="R100" t="s">
        <v>679</v>
      </c>
    </row>
    <row r="101" spans="1:18" x14ac:dyDescent="0.2">
      <c r="A101">
        <v>109</v>
      </c>
      <c r="B101" t="s">
        <v>289</v>
      </c>
      <c r="C101">
        <v>0</v>
      </c>
      <c r="E101">
        <v>39575</v>
      </c>
      <c r="F101">
        <v>0</v>
      </c>
      <c r="G101">
        <v>0</v>
      </c>
      <c r="H101">
        <v>269</v>
      </c>
      <c r="J101" t="s">
        <v>327</v>
      </c>
      <c r="K101" t="s">
        <v>289</v>
      </c>
      <c r="L101">
        <v>656</v>
      </c>
      <c r="M101">
        <v>1557</v>
      </c>
      <c r="N101">
        <v>2257</v>
      </c>
      <c r="O101">
        <v>1</v>
      </c>
      <c r="P101">
        <v>0</v>
      </c>
      <c r="Q101">
        <v>269</v>
      </c>
      <c r="R101" t="s">
        <v>680</v>
      </c>
    </row>
    <row r="102" spans="1:18" x14ac:dyDescent="0.2">
      <c r="A102">
        <v>110</v>
      </c>
      <c r="B102" t="s">
        <v>289</v>
      </c>
      <c r="C102">
        <v>0</v>
      </c>
      <c r="E102">
        <v>39586</v>
      </c>
      <c r="F102">
        <v>0</v>
      </c>
      <c r="G102">
        <v>0</v>
      </c>
      <c r="H102">
        <v>276</v>
      </c>
      <c r="J102" t="s">
        <v>325</v>
      </c>
      <c r="K102" t="s">
        <v>289</v>
      </c>
      <c r="L102">
        <v>685</v>
      </c>
      <c r="M102">
        <v>1530</v>
      </c>
      <c r="N102">
        <v>2259</v>
      </c>
      <c r="O102">
        <v>1</v>
      </c>
      <c r="P102">
        <v>0</v>
      </c>
      <c r="Q102">
        <v>276</v>
      </c>
      <c r="R102" t="s">
        <v>492</v>
      </c>
    </row>
    <row r="103" spans="1:18" x14ac:dyDescent="0.2">
      <c r="A103">
        <v>111</v>
      </c>
      <c r="B103" t="s">
        <v>289</v>
      </c>
      <c r="C103">
        <v>0</v>
      </c>
      <c r="E103">
        <v>40019</v>
      </c>
      <c r="F103">
        <v>0</v>
      </c>
      <c r="G103">
        <v>0</v>
      </c>
      <c r="H103">
        <v>291</v>
      </c>
      <c r="J103" t="s">
        <v>325</v>
      </c>
      <c r="K103" t="s">
        <v>289</v>
      </c>
      <c r="L103">
        <v>685</v>
      </c>
      <c r="M103">
        <v>1515</v>
      </c>
      <c r="N103">
        <v>2246</v>
      </c>
      <c r="O103">
        <v>1</v>
      </c>
      <c r="P103">
        <v>0</v>
      </c>
      <c r="Q103">
        <v>291</v>
      </c>
      <c r="R103" t="s">
        <v>492</v>
      </c>
    </row>
    <row r="104" spans="1:18" x14ac:dyDescent="0.2">
      <c r="A104">
        <v>112</v>
      </c>
      <c r="B104" t="s">
        <v>289</v>
      </c>
      <c r="C104">
        <v>0</v>
      </c>
      <c r="E104">
        <v>38325</v>
      </c>
      <c r="F104">
        <v>0</v>
      </c>
      <c r="G104">
        <v>0</v>
      </c>
      <c r="H104">
        <v>266</v>
      </c>
      <c r="J104" t="s">
        <v>292</v>
      </c>
      <c r="K104" t="s">
        <v>289</v>
      </c>
      <c r="L104">
        <v>652</v>
      </c>
      <c r="M104">
        <v>1459</v>
      </c>
      <c r="N104">
        <v>2152</v>
      </c>
      <c r="O104">
        <v>1</v>
      </c>
      <c r="P104">
        <v>0</v>
      </c>
      <c r="Q104">
        <v>266</v>
      </c>
      <c r="R104" t="s">
        <v>492</v>
      </c>
    </row>
    <row r="105" spans="1:18" x14ac:dyDescent="0.2">
      <c r="A105">
        <v>113</v>
      </c>
      <c r="B105" t="s">
        <v>289</v>
      </c>
      <c r="C105">
        <v>0</v>
      </c>
      <c r="E105">
        <v>39243</v>
      </c>
      <c r="F105">
        <v>0</v>
      </c>
      <c r="G105">
        <v>0</v>
      </c>
      <c r="H105">
        <v>277</v>
      </c>
      <c r="J105" t="s">
        <v>325</v>
      </c>
      <c r="K105" t="s">
        <v>289</v>
      </c>
      <c r="L105">
        <v>654</v>
      </c>
      <c r="M105">
        <v>1621</v>
      </c>
      <c r="N105">
        <v>2317</v>
      </c>
      <c r="O105">
        <v>1</v>
      </c>
      <c r="P105">
        <v>0</v>
      </c>
      <c r="Q105">
        <v>277</v>
      </c>
      <c r="R105" t="s">
        <v>492</v>
      </c>
    </row>
    <row r="106" spans="1:18" x14ac:dyDescent="0.2">
      <c r="A106">
        <v>114</v>
      </c>
      <c r="B106" t="s">
        <v>291</v>
      </c>
      <c r="K106" t="s">
        <v>289</v>
      </c>
      <c r="L106">
        <v>738</v>
      </c>
      <c r="M106">
        <v>1729</v>
      </c>
      <c r="N106">
        <v>2514</v>
      </c>
      <c r="O106">
        <v>1</v>
      </c>
      <c r="P106">
        <v>0</v>
      </c>
      <c r="Q106">
        <v>472</v>
      </c>
      <c r="R106" t="s">
        <v>547</v>
      </c>
    </row>
    <row r="107" spans="1:18" x14ac:dyDescent="0.2">
      <c r="A107">
        <v>115</v>
      </c>
      <c r="B107" t="s">
        <v>289</v>
      </c>
      <c r="C107">
        <v>0</v>
      </c>
      <c r="E107">
        <v>38450</v>
      </c>
      <c r="F107">
        <v>0</v>
      </c>
      <c r="G107">
        <v>4</v>
      </c>
      <c r="H107">
        <v>282</v>
      </c>
      <c r="J107" t="s">
        <v>325</v>
      </c>
      <c r="K107" t="s">
        <v>289</v>
      </c>
      <c r="L107">
        <v>680</v>
      </c>
      <c r="M107">
        <v>1444</v>
      </c>
      <c r="N107">
        <v>2168</v>
      </c>
      <c r="O107">
        <v>1</v>
      </c>
      <c r="P107">
        <v>0</v>
      </c>
      <c r="Q107">
        <v>280</v>
      </c>
      <c r="R107" t="s">
        <v>492</v>
      </c>
    </row>
    <row r="108" spans="1:18" x14ac:dyDescent="0.2">
      <c r="A108">
        <v>116</v>
      </c>
      <c r="B108" t="s">
        <v>289</v>
      </c>
      <c r="C108">
        <v>0</v>
      </c>
      <c r="E108">
        <v>127327</v>
      </c>
      <c r="F108">
        <v>0</v>
      </c>
      <c r="G108">
        <v>8</v>
      </c>
      <c r="H108">
        <v>374</v>
      </c>
      <c r="J108" t="s">
        <v>328</v>
      </c>
      <c r="K108" t="s">
        <v>289</v>
      </c>
      <c r="L108">
        <v>1312</v>
      </c>
      <c r="M108">
        <v>2544</v>
      </c>
      <c r="N108">
        <v>3914</v>
      </c>
      <c r="O108">
        <v>1</v>
      </c>
      <c r="P108">
        <v>0</v>
      </c>
      <c r="Q108">
        <v>370</v>
      </c>
      <c r="R108" t="s">
        <v>548</v>
      </c>
    </row>
    <row r="109" spans="1:18" x14ac:dyDescent="0.2">
      <c r="A109">
        <v>117</v>
      </c>
      <c r="B109" t="s">
        <v>289</v>
      </c>
      <c r="C109">
        <v>0</v>
      </c>
      <c r="E109">
        <v>38897</v>
      </c>
      <c r="F109">
        <v>0</v>
      </c>
      <c r="G109">
        <v>0</v>
      </c>
      <c r="H109">
        <v>275</v>
      </c>
      <c r="J109" t="s">
        <v>325</v>
      </c>
      <c r="K109" t="s">
        <v>289</v>
      </c>
      <c r="L109">
        <v>660</v>
      </c>
      <c r="M109">
        <v>1692</v>
      </c>
      <c r="N109">
        <v>2396</v>
      </c>
      <c r="O109">
        <v>1</v>
      </c>
      <c r="P109">
        <v>0</v>
      </c>
      <c r="Q109">
        <v>275</v>
      </c>
      <c r="R109" t="s">
        <v>492</v>
      </c>
    </row>
    <row r="110" spans="1:18" x14ac:dyDescent="0.2">
      <c r="A110">
        <v>118</v>
      </c>
      <c r="B110" t="s">
        <v>289</v>
      </c>
      <c r="C110">
        <v>0</v>
      </c>
      <c r="E110">
        <v>38836</v>
      </c>
      <c r="F110">
        <v>0</v>
      </c>
      <c r="G110">
        <v>0</v>
      </c>
      <c r="H110">
        <v>273</v>
      </c>
      <c r="J110" t="s">
        <v>325</v>
      </c>
      <c r="K110" t="s">
        <v>289</v>
      </c>
      <c r="L110">
        <v>664</v>
      </c>
      <c r="M110">
        <v>1477</v>
      </c>
      <c r="N110">
        <v>2187</v>
      </c>
      <c r="O110">
        <v>1</v>
      </c>
      <c r="P110">
        <v>0</v>
      </c>
      <c r="Q110">
        <v>273</v>
      </c>
      <c r="R110" t="s">
        <v>492</v>
      </c>
    </row>
    <row r="111" spans="1:18" x14ac:dyDescent="0.2">
      <c r="A111">
        <v>119</v>
      </c>
      <c r="B111" t="s">
        <v>289</v>
      </c>
      <c r="C111">
        <v>0</v>
      </c>
      <c r="E111">
        <v>39011</v>
      </c>
      <c r="F111">
        <v>0</v>
      </c>
      <c r="G111">
        <v>0</v>
      </c>
      <c r="H111">
        <v>278</v>
      </c>
      <c r="J111" t="s">
        <v>325</v>
      </c>
      <c r="K111" t="s">
        <v>289</v>
      </c>
      <c r="L111">
        <v>672</v>
      </c>
      <c r="M111">
        <v>1744</v>
      </c>
      <c r="N111">
        <v>2460</v>
      </c>
      <c r="O111">
        <v>1</v>
      </c>
      <c r="P111">
        <v>0</v>
      </c>
      <c r="Q111">
        <v>278</v>
      </c>
      <c r="R111" t="s">
        <v>492</v>
      </c>
    </row>
    <row r="112" spans="1:18" x14ac:dyDescent="0.2">
      <c r="A112">
        <v>120</v>
      </c>
      <c r="B112" t="s">
        <v>289</v>
      </c>
      <c r="C112">
        <v>0</v>
      </c>
      <c r="E112">
        <v>38677</v>
      </c>
      <c r="F112">
        <v>0</v>
      </c>
      <c r="G112">
        <v>0</v>
      </c>
      <c r="H112">
        <v>277</v>
      </c>
      <c r="J112" t="s">
        <v>325</v>
      </c>
      <c r="K112" t="s">
        <v>289</v>
      </c>
      <c r="L112">
        <v>676</v>
      </c>
      <c r="M112">
        <v>1619</v>
      </c>
      <c r="N112">
        <v>2339</v>
      </c>
      <c r="O112">
        <v>1</v>
      </c>
      <c r="P112">
        <v>0</v>
      </c>
      <c r="Q112">
        <v>277</v>
      </c>
      <c r="R112" t="s">
        <v>492</v>
      </c>
    </row>
    <row r="113" spans="1:18" x14ac:dyDescent="0.2">
      <c r="A113">
        <v>121</v>
      </c>
      <c r="B113" t="s">
        <v>289</v>
      </c>
      <c r="C113">
        <v>0</v>
      </c>
      <c r="E113">
        <v>39022</v>
      </c>
      <c r="F113">
        <v>0</v>
      </c>
      <c r="G113">
        <v>0</v>
      </c>
      <c r="H113">
        <v>274</v>
      </c>
      <c r="J113" t="s">
        <v>325</v>
      </c>
      <c r="K113" t="s">
        <v>289</v>
      </c>
      <c r="L113">
        <v>659</v>
      </c>
      <c r="M113">
        <v>1504</v>
      </c>
      <c r="N113">
        <v>2208</v>
      </c>
      <c r="O113">
        <v>1</v>
      </c>
      <c r="P113">
        <v>0</v>
      </c>
      <c r="Q113">
        <v>274</v>
      </c>
      <c r="R113" t="s">
        <v>492</v>
      </c>
    </row>
    <row r="114" spans="1:18" x14ac:dyDescent="0.2">
      <c r="A114">
        <v>122</v>
      </c>
      <c r="B114" t="s">
        <v>289</v>
      </c>
      <c r="C114">
        <v>0</v>
      </c>
      <c r="E114">
        <v>39239</v>
      </c>
      <c r="F114">
        <v>0</v>
      </c>
      <c r="G114">
        <v>0</v>
      </c>
      <c r="H114">
        <v>294</v>
      </c>
      <c r="J114" t="s">
        <v>302</v>
      </c>
      <c r="K114" t="s">
        <v>289</v>
      </c>
      <c r="L114">
        <v>667</v>
      </c>
      <c r="M114">
        <v>1528</v>
      </c>
      <c r="N114">
        <v>2243</v>
      </c>
      <c r="O114">
        <v>1</v>
      </c>
      <c r="P114">
        <v>0</v>
      </c>
      <c r="Q114">
        <v>294</v>
      </c>
      <c r="R114" t="s">
        <v>549</v>
      </c>
    </row>
    <row r="115" spans="1:18" x14ac:dyDescent="0.2">
      <c r="A115">
        <v>123</v>
      </c>
      <c r="B115" t="s">
        <v>289</v>
      </c>
      <c r="C115">
        <v>0</v>
      </c>
      <c r="E115">
        <v>38994</v>
      </c>
      <c r="F115">
        <v>0</v>
      </c>
      <c r="G115">
        <v>0</v>
      </c>
      <c r="H115">
        <v>276</v>
      </c>
      <c r="J115" t="s">
        <v>325</v>
      </c>
      <c r="K115" t="s">
        <v>289</v>
      </c>
      <c r="L115">
        <v>668</v>
      </c>
      <c r="M115">
        <v>1532</v>
      </c>
      <c r="N115">
        <v>2243</v>
      </c>
      <c r="O115">
        <v>1</v>
      </c>
      <c r="P115">
        <v>0</v>
      </c>
      <c r="Q115">
        <v>276</v>
      </c>
      <c r="R115" t="s">
        <v>492</v>
      </c>
    </row>
    <row r="116" spans="1:18" x14ac:dyDescent="0.2">
      <c r="A116">
        <v>124</v>
      </c>
      <c r="B116" t="s">
        <v>289</v>
      </c>
      <c r="C116">
        <v>0</v>
      </c>
      <c r="E116">
        <v>39859</v>
      </c>
      <c r="F116">
        <v>0</v>
      </c>
      <c r="G116">
        <v>0</v>
      </c>
      <c r="H116">
        <v>277</v>
      </c>
      <c r="J116" t="s">
        <v>325</v>
      </c>
      <c r="K116" t="s">
        <v>289</v>
      </c>
      <c r="L116">
        <v>677</v>
      </c>
      <c r="M116">
        <v>1550</v>
      </c>
      <c r="N116">
        <v>2275</v>
      </c>
      <c r="O116">
        <v>1</v>
      </c>
      <c r="P116">
        <v>0</v>
      </c>
      <c r="Q116">
        <v>277</v>
      </c>
      <c r="R116" t="s">
        <v>492</v>
      </c>
    </row>
    <row r="117" spans="1:18" x14ac:dyDescent="0.2">
      <c r="A117">
        <v>125</v>
      </c>
      <c r="B117" t="s">
        <v>289</v>
      </c>
      <c r="C117">
        <v>0</v>
      </c>
      <c r="E117">
        <v>39015</v>
      </c>
      <c r="F117">
        <v>0</v>
      </c>
      <c r="G117">
        <v>0</v>
      </c>
      <c r="H117">
        <v>280</v>
      </c>
      <c r="J117" t="s">
        <v>325</v>
      </c>
      <c r="K117" t="s">
        <v>289</v>
      </c>
      <c r="L117">
        <v>678</v>
      </c>
      <c r="M117">
        <v>1791</v>
      </c>
      <c r="N117">
        <v>2514</v>
      </c>
      <c r="O117">
        <v>1</v>
      </c>
      <c r="P117">
        <v>0</v>
      </c>
      <c r="Q117">
        <v>280</v>
      </c>
      <c r="R117" t="s">
        <v>492</v>
      </c>
    </row>
    <row r="118" spans="1:18" x14ac:dyDescent="0.2">
      <c r="A118">
        <v>126</v>
      </c>
      <c r="B118" t="s">
        <v>289</v>
      </c>
      <c r="C118">
        <v>0</v>
      </c>
      <c r="E118">
        <v>38937</v>
      </c>
      <c r="F118">
        <v>0</v>
      </c>
      <c r="G118">
        <v>0</v>
      </c>
      <c r="H118">
        <v>280</v>
      </c>
      <c r="J118" t="s">
        <v>325</v>
      </c>
      <c r="K118" t="s">
        <v>289</v>
      </c>
      <c r="L118">
        <v>665</v>
      </c>
      <c r="M118">
        <v>1461</v>
      </c>
      <c r="N118">
        <v>2168</v>
      </c>
      <c r="O118">
        <v>1</v>
      </c>
      <c r="P118">
        <v>0</v>
      </c>
      <c r="Q118">
        <v>280</v>
      </c>
      <c r="R118" t="s">
        <v>492</v>
      </c>
    </row>
    <row r="119" spans="1:18" x14ac:dyDescent="0.2">
      <c r="A119">
        <v>127</v>
      </c>
      <c r="B119" t="s">
        <v>289</v>
      </c>
      <c r="C119">
        <v>0</v>
      </c>
      <c r="E119">
        <v>39207</v>
      </c>
      <c r="F119">
        <v>0</v>
      </c>
      <c r="G119">
        <v>0</v>
      </c>
      <c r="H119">
        <v>279</v>
      </c>
      <c r="J119" t="s">
        <v>325</v>
      </c>
      <c r="K119" t="s">
        <v>289</v>
      </c>
      <c r="L119">
        <v>662</v>
      </c>
      <c r="M119">
        <v>1800</v>
      </c>
      <c r="N119">
        <v>2504</v>
      </c>
      <c r="O119">
        <v>1</v>
      </c>
      <c r="P119">
        <v>0</v>
      </c>
      <c r="Q119">
        <v>279</v>
      </c>
      <c r="R119" t="s">
        <v>492</v>
      </c>
    </row>
    <row r="120" spans="1:18" x14ac:dyDescent="0.2">
      <c r="A120">
        <v>128</v>
      </c>
      <c r="B120" t="s">
        <v>289</v>
      </c>
      <c r="C120">
        <v>0</v>
      </c>
      <c r="E120">
        <v>38836</v>
      </c>
      <c r="F120">
        <v>0</v>
      </c>
      <c r="G120">
        <v>0</v>
      </c>
      <c r="H120">
        <v>274</v>
      </c>
      <c r="J120" t="s">
        <v>325</v>
      </c>
      <c r="K120" t="s">
        <v>289</v>
      </c>
      <c r="L120">
        <v>670</v>
      </c>
      <c r="M120">
        <v>1591</v>
      </c>
      <c r="N120">
        <v>2304</v>
      </c>
      <c r="O120">
        <v>1</v>
      </c>
      <c r="P120">
        <v>0</v>
      </c>
      <c r="Q120">
        <v>274</v>
      </c>
      <c r="R120" t="s">
        <v>492</v>
      </c>
    </row>
    <row r="121" spans="1:18" x14ac:dyDescent="0.2">
      <c r="A121">
        <v>129</v>
      </c>
      <c r="B121" t="s">
        <v>289</v>
      </c>
      <c r="C121">
        <v>0</v>
      </c>
      <c r="E121">
        <v>39390</v>
      </c>
      <c r="F121">
        <v>0</v>
      </c>
      <c r="G121">
        <v>0</v>
      </c>
      <c r="H121">
        <v>277</v>
      </c>
      <c r="J121" t="s">
        <v>325</v>
      </c>
      <c r="K121" t="s">
        <v>289</v>
      </c>
      <c r="L121">
        <v>704</v>
      </c>
      <c r="M121">
        <v>1587</v>
      </c>
      <c r="N121">
        <v>2337</v>
      </c>
      <c r="O121">
        <v>1</v>
      </c>
      <c r="P121">
        <v>0</v>
      </c>
      <c r="Q121">
        <v>277</v>
      </c>
      <c r="R121" t="s">
        <v>492</v>
      </c>
    </row>
    <row r="122" spans="1:18" x14ac:dyDescent="0.2">
      <c r="A122">
        <v>130</v>
      </c>
      <c r="B122" t="s">
        <v>289</v>
      </c>
      <c r="C122">
        <v>0</v>
      </c>
      <c r="E122">
        <v>39033</v>
      </c>
      <c r="F122">
        <v>0</v>
      </c>
      <c r="G122">
        <v>0</v>
      </c>
      <c r="H122">
        <v>277</v>
      </c>
      <c r="J122" t="s">
        <v>325</v>
      </c>
      <c r="K122" t="s">
        <v>289</v>
      </c>
      <c r="L122">
        <v>651</v>
      </c>
      <c r="M122">
        <v>1498</v>
      </c>
      <c r="N122">
        <v>2196</v>
      </c>
      <c r="O122">
        <v>1</v>
      </c>
      <c r="P122">
        <v>0</v>
      </c>
      <c r="Q122">
        <v>277</v>
      </c>
      <c r="R122" t="s">
        <v>492</v>
      </c>
    </row>
    <row r="123" spans="1:18" x14ac:dyDescent="0.2">
      <c r="A123">
        <v>131</v>
      </c>
      <c r="B123" t="s">
        <v>289</v>
      </c>
      <c r="C123">
        <v>0</v>
      </c>
      <c r="E123">
        <v>39671</v>
      </c>
      <c r="F123">
        <v>0</v>
      </c>
      <c r="G123">
        <v>0</v>
      </c>
      <c r="H123">
        <v>259</v>
      </c>
      <c r="J123" t="s">
        <v>290</v>
      </c>
      <c r="K123" t="s">
        <v>289</v>
      </c>
      <c r="L123">
        <v>664</v>
      </c>
      <c r="M123">
        <v>1842</v>
      </c>
      <c r="N123">
        <v>2546</v>
      </c>
      <c r="O123">
        <v>1</v>
      </c>
      <c r="P123">
        <v>0</v>
      </c>
      <c r="Q123">
        <v>259</v>
      </c>
      <c r="R123" t="s">
        <v>491</v>
      </c>
    </row>
    <row r="124" spans="1:18" x14ac:dyDescent="0.2">
      <c r="A124">
        <v>132</v>
      </c>
      <c r="B124" t="s">
        <v>291</v>
      </c>
      <c r="K124" t="s">
        <v>289</v>
      </c>
      <c r="L124">
        <v>847</v>
      </c>
      <c r="M124">
        <v>1824</v>
      </c>
      <c r="N124">
        <v>2722</v>
      </c>
      <c r="O124">
        <v>1</v>
      </c>
      <c r="P124">
        <v>0</v>
      </c>
      <c r="Q124">
        <v>549</v>
      </c>
      <c r="R124" t="s">
        <v>681</v>
      </c>
    </row>
    <row r="125" spans="1:18" x14ac:dyDescent="0.2">
      <c r="A125">
        <v>133</v>
      </c>
      <c r="B125" t="s">
        <v>291</v>
      </c>
      <c r="K125" t="s">
        <v>289</v>
      </c>
      <c r="L125">
        <v>829</v>
      </c>
      <c r="M125">
        <v>1927</v>
      </c>
      <c r="N125">
        <v>2806</v>
      </c>
      <c r="O125">
        <v>1</v>
      </c>
      <c r="P125">
        <v>0</v>
      </c>
      <c r="Q125">
        <v>737</v>
      </c>
      <c r="R125" t="s">
        <v>682</v>
      </c>
    </row>
    <row r="126" spans="1:18" x14ac:dyDescent="0.2">
      <c r="A126">
        <v>134</v>
      </c>
      <c r="B126" t="s">
        <v>289</v>
      </c>
      <c r="C126">
        <v>0</v>
      </c>
      <c r="E126">
        <v>38580</v>
      </c>
      <c r="F126">
        <v>0</v>
      </c>
      <c r="G126">
        <v>0</v>
      </c>
      <c r="H126">
        <v>264</v>
      </c>
      <c r="J126" t="s">
        <v>293</v>
      </c>
      <c r="K126" t="s">
        <v>289</v>
      </c>
      <c r="L126">
        <v>690</v>
      </c>
      <c r="M126">
        <v>1475</v>
      </c>
      <c r="N126">
        <v>2208</v>
      </c>
      <c r="O126">
        <v>1</v>
      </c>
      <c r="P126">
        <v>0</v>
      </c>
      <c r="Q126">
        <v>264</v>
      </c>
      <c r="R126" t="s">
        <v>550</v>
      </c>
    </row>
    <row r="127" spans="1:18" x14ac:dyDescent="0.2">
      <c r="A127">
        <v>135</v>
      </c>
      <c r="B127" t="s">
        <v>291</v>
      </c>
      <c r="K127" t="s">
        <v>289</v>
      </c>
      <c r="L127">
        <v>901</v>
      </c>
      <c r="M127">
        <v>2248</v>
      </c>
      <c r="N127">
        <v>3200</v>
      </c>
      <c r="O127">
        <v>1</v>
      </c>
      <c r="P127">
        <v>0</v>
      </c>
      <c r="Q127">
        <v>407</v>
      </c>
      <c r="R127" t="s">
        <v>683</v>
      </c>
    </row>
    <row r="128" spans="1:18" x14ac:dyDescent="0.2">
      <c r="A128">
        <v>136</v>
      </c>
      <c r="B128" t="s">
        <v>289</v>
      </c>
      <c r="C128">
        <v>0</v>
      </c>
      <c r="E128">
        <v>133886</v>
      </c>
      <c r="F128">
        <v>0</v>
      </c>
      <c r="G128">
        <v>0</v>
      </c>
      <c r="H128">
        <v>359</v>
      </c>
      <c r="J128" t="s">
        <v>329</v>
      </c>
      <c r="K128" t="s">
        <v>289</v>
      </c>
      <c r="L128">
        <v>825</v>
      </c>
      <c r="M128">
        <v>1826</v>
      </c>
      <c r="N128">
        <v>2700</v>
      </c>
      <c r="O128">
        <v>1</v>
      </c>
      <c r="P128">
        <v>0</v>
      </c>
      <c r="Q128">
        <v>359</v>
      </c>
      <c r="R128" t="s">
        <v>684</v>
      </c>
    </row>
    <row r="129" spans="1:18" x14ac:dyDescent="0.2">
      <c r="A129">
        <v>137</v>
      </c>
      <c r="B129" t="s">
        <v>289</v>
      </c>
      <c r="C129">
        <v>0</v>
      </c>
      <c r="E129">
        <v>41543</v>
      </c>
      <c r="F129">
        <v>0</v>
      </c>
      <c r="G129">
        <v>0</v>
      </c>
      <c r="H129">
        <v>377</v>
      </c>
      <c r="J129" t="s">
        <v>320</v>
      </c>
      <c r="K129" t="s">
        <v>289</v>
      </c>
      <c r="L129">
        <v>733</v>
      </c>
      <c r="M129">
        <v>1856</v>
      </c>
      <c r="N129">
        <v>2635</v>
      </c>
      <c r="O129">
        <v>1</v>
      </c>
      <c r="P129">
        <v>0</v>
      </c>
      <c r="Q129">
        <v>377</v>
      </c>
      <c r="R129" t="s">
        <v>668</v>
      </c>
    </row>
    <row r="130" spans="1:18" x14ac:dyDescent="0.2">
      <c r="A130">
        <v>138</v>
      </c>
      <c r="B130" t="s">
        <v>289</v>
      </c>
      <c r="C130">
        <v>0</v>
      </c>
      <c r="E130">
        <v>39414</v>
      </c>
      <c r="F130">
        <v>0</v>
      </c>
      <c r="G130">
        <v>4</v>
      </c>
      <c r="H130">
        <v>263</v>
      </c>
      <c r="J130" t="s">
        <v>330</v>
      </c>
      <c r="K130" t="s">
        <v>289</v>
      </c>
      <c r="L130">
        <v>642</v>
      </c>
      <c r="M130">
        <v>1508</v>
      </c>
      <c r="N130">
        <v>2193</v>
      </c>
      <c r="O130">
        <v>1</v>
      </c>
      <c r="P130">
        <v>0</v>
      </c>
      <c r="Q130">
        <v>255</v>
      </c>
      <c r="R130" t="s">
        <v>685</v>
      </c>
    </row>
    <row r="131" spans="1:18" x14ac:dyDescent="0.2">
      <c r="A131">
        <v>139</v>
      </c>
      <c r="B131" t="s">
        <v>289</v>
      </c>
      <c r="C131">
        <v>0</v>
      </c>
      <c r="E131">
        <v>39171</v>
      </c>
      <c r="F131">
        <v>0</v>
      </c>
      <c r="G131">
        <v>4</v>
      </c>
      <c r="H131">
        <v>267</v>
      </c>
      <c r="J131" t="s">
        <v>331</v>
      </c>
      <c r="K131" t="s">
        <v>289</v>
      </c>
      <c r="L131">
        <v>644</v>
      </c>
      <c r="M131">
        <v>1708</v>
      </c>
      <c r="N131">
        <v>2395</v>
      </c>
      <c r="O131">
        <v>1</v>
      </c>
      <c r="P131">
        <v>0</v>
      </c>
      <c r="Q131">
        <v>246</v>
      </c>
      <c r="R131" t="s">
        <v>686</v>
      </c>
    </row>
    <row r="132" spans="1:18" x14ac:dyDescent="0.2">
      <c r="A132">
        <v>140</v>
      </c>
      <c r="B132" t="s">
        <v>289</v>
      </c>
      <c r="C132">
        <v>0</v>
      </c>
      <c r="E132">
        <v>38582</v>
      </c>
      <c r="F132">
        <v>0</v>
      </c>
      <c r="G132">
        <v>0</v>
      </c>
      <c r="H132">
        <v>248</v>
      </c>
      <c r="J132" t="s">
        <v>290</v>
      </c>
      <c r="K132" t="s">
        <v>289</v>
      </c>
      <c r="L132">
        <v>656</v>
      </c>
      <c r="M132">
        <v>1594</v>
      </c>
      <c r="N132">
        <v>2293</v>
      </c>
      <c r="O132">
        <v>1</v>
      </c>
      <c r="P132">
        <v>0</v>
      </c>
      <c r="Q132">
        <v>248</v>
      </c>
      <c r="R132" t="s">
        <v>491</v>
      </c>
    </row>
    <row r="133" spans="1:18" x14ac:dyDescent="0.2">
      <c r="A133">
        <v>141</v>
      </c>
      <c r="B133" t="s">
        <v>289</v>
      </c>
      <c r="C133">
        <v>0</v>
      </c>
      <c r="E133">
        <v>38578</v>
      </c>
      <c r="F133">
        <v>0</v>
      </c>
      <c r="G133">
        <v>3</v>
      </c>
      <c r="H133">
        <v>250</v>
      </c>
      <c r="J133" t="s">
        <v>290</v>
      </c>
      <c r="K133" t="s">
        <v>289</v>
      </c>
      <c r="L133">
        <v>641</v>
      </c>
      <c r="M133">
        <v>1449</v>
      </c>
      <c r="N133">
        <v>2133</v>
      </c>
      <c r="O133">
        <v>1</v>
      </c>
      <c r="P133">
        <v>0</v>
      </c>
      <c r="Q133">
        <v>248</v>
      </c>
      <c r="R133" t="s">
        <v>491</v>
      </c>
    </row>
    <row r="134" spans="1:18" x14ac:dyDescent="0.2">
      <c r="A134">
        <v>142</v>
      </c>
      <c r="B134" t="s">
        <v>291</v>
      </c>
      <c r="K134" t="s">
        <v>289</v>
      </c>
      <c r="L134">
        <v>896</v>
      </c>
      <c r="M134">
        <v>1884</v>
      </c>
      <c r="N134">
        <v>2831</v>
      </c>
      <c r="O134">
        <v>1</v>
      </c>
      <c r="P134">
        <v>0</v>
      </c>
      <c r="Q134">
        <v>396</v>
      </c>
      <c r="R134" t="s">
        <v>687</v>
      </c>
    </row>
    <row r="135" spans="1:18" x14ac:dyDescent="0.2">
      <c r="A135">
        <v>143</v>
      </c>
      <c r="B135" t="s">
        <v>289</v>
      </c>
      <c r="C135">
        <v>0</v>
      </c>
      <c r="E135">
        <v>39532</v>
      </c>
      <c r="F135">
        <v>0</v>
      </c>
      <c r="G135">
        <v>0</v>
      </c>
      <c r="H135">
        <v>377</v>
      </c>
      <c r="J135" t="s">
        <v>332</v>
      </c>
      <c r="K135" t="s">
        <v>289</v>
      </c>
      <c r="L135">
        <v>704</v>
      </c>
      <c r="M135">
        <v>1601</v>
      </c>
      <c r="N135">
        <v>2348</v>
      </c>
      <c r="O135">
        <v>1</v>
      </c>
      <c r="P135">
        <v>0</v>
      </c>
      <c r="Q135">
        <v>377</v>
      </c>
      <c r="R135" t="s">
        <v>688</v>
      </c>
    </row>
    <row r="136" spans="1:18" x14ac:dyDescent="0.2">
      <c r="A136">
        <v>144</v>
      </c>
      <c r="B136" t="s">
        <v>289</v>
      </c>
      <c r="C136">
        <v>0</v>
      </c>
      <c r="E136">
        <v>85769</v>
      </c>
      <c r="F136">
        <v>0</v>
      </c>
      <c r="G136">
        <v>0</v>
      </c>
      <c r="H136">
        <v>428</v>
      </c>
      <c r="J136" t="s">
        <v>333</v>
      </c>
      <c r="K136" t="s">
        <v>289</v>
      </c>
      <c r="L136">
        <v>1047</v>
      </c>
      <c r="M136">
        <v>1933</v>
      </c>
      <c r="N136">
        <v>3029</v>
      </c>
      <c r="O136">
        <v>1</v>
      </c>
      <c r="P136">
        <v>0</v>
      </c>
      <c r="Q136">
        <v>428</v>
      </c>
      <c r="R136" t="s">
        <v>689</v>
      </c>
    </row>
    <row r="137" spans="1:18" x14ac:dyDescent="0.2">
      <c r="A137">
        <v>145</v>
      </c>
      <c r="B137" t="s">
        <v>289</v>
      </c>
      <c r="C137">
        <v>0</v>
      </c>
      <c r="E137">
        <v>43049</v>
      </c>
      <c r="F137">
        <v>0</v>
      </c>
      <c r="G137">
        <v>0</v>
      </c>
      <c r="H137">
        <v>340</v>
      </c>
      <c r="J137" t="s">
        <v>334</v>
      </c>
      <c r="K137" t="s">
        <v>289</v>
      </c>
      <c r="L137">
        <v>708</v>
      </c>
      <c r="M137">
        <v>1529</v>
      </c>
      <c r="N137">
        <v>2281</v>
      </c>
      <c r="O137">
        <v>1</v>
      </c>
      <c r="P137">
        <v>0</v>
      </c>
      <c r="Q137">
        <v>340</v>
      </c>
      <c r="R137" t="s">
        <v>690</v>
      </c>
    </row>
    <row r="138" spans="1:18" x14ac:dyDescent="0.2">
      <c r="A138">
        <v>146</v>
      </c>
      <c r="B138" t="s">
        <v>289</v>
      </c>
      <c r="C138">
        <v>0</v>
      </c>
      <c r="E138">
        <v>41681</v>
      </c>
      <c r="F138">
        <v>0</v>
      </c>
      <c r="G138">
        <v>0</v>
      </c>
      <c r="H138">
        <v>396</v>
      </c>
      <c r="J138" t="s">
        <v>335</v>
      </c>
      <c r="K138" t="s">
        <v>289</v>
      </c>
      <c r="L138">
        <v>689</v>
      </c>
      <c r="M138">
        <v>1508</v>
      </c>
      <c r="N138">
        <v>2242</v>
      </c>
      <c r="O138">
        <v>1</v>
      </c>
      <c r="P138">
        <v>0</v>
      </c>
      <c r="Q138">
        <v>396</v>
      </c>
      <c r="R138" t="s">
        <v>691</v>
      </c>
    </row>
    <row r="139" spans="1:18" x14ac:dyDescent="0.2">
      <c r="A139">
        <v>147</v>
      </c>
      <c r="B139" t="s">
        <v>289</v>
      </c>
      <c r="C139">
        <v>0</v>
      </c>
      <c r="E139">
        <v>60034</v>
      </c>
      <c r="F139">
        <v>0</v>
      </c>
      <c r="G139">
        <v>0</v>
      </c>
      <c r="H139">
        <v>307</v>
      </c>
      <c r="J139" t="s">
        <v>305</v>
      </c>
      <c r="K139" t="s">
        <v>289</v>
      </c>
      <c r="L139">
        <v>697</v>
      </c>
      <c r="M139">
        <v>1646</v>
      </c>
      <c r="N139">
        <v>2389</v>
      </c>
      <c r="O139">
        <v>1</v>
      </c>
      <c r="P139">
        <v>0</v>
      </c>
      <c r="Q139">
        <v>307</v>
      </c>
      <c r="R139" t="s">
        <v>643</v>
      </c>
    </row>
    <row r="140" spans="1:18" x14ac:dyDescent="0.2">
      <c r="A140">
        <v>148</v>
      </c>
      <c r="B140" t="s">
        <v>289</v>
      </c>
      <c r="C140">
        <v>0</v>
      </c>
      <c r="E140">
        <v>40501</v>
      </c>
      <c r="F140">
        <v>0</v>
      </c>
      <c r="G140">
        <v>0</v>
      </c>
      <c r="H140">
        <v>349</v>
      </c>
      <c r="J140" t="s">
        <v>336</v>
      </c>
      <c r="K140" t="s">
        <v>289</v>
      </c>
      <c r="L140">
        <v>699</v>
      </c>
      <c r="M140">
        <v>1638</v>
      </c>
      <c r="N140">
        <v>2386</v>
      </c>
      <c r="O140">
        <v>1</v>
      </c>
      <c r="P140">
        <v>0</v>
      </c>
      <c r="Q140">
        <v>349</v>
      </c>
      <c r="R140" t="s">
        <v>692</v>
      </c>
    </row>
    <row r="141" spans="1:18" x14ac:dyDescent="0.2">
      <c r="A141">
        <v>149</v>
      </c>
      <c r="B141" t="s">
        <v>289</v>
      </c>
      <c r="C141">
        <v>0</v>
      </c>
      <c r="E141">
        <v>76437</v>
      </c>
      <c r="F141">
        <v>0</v>
      </c>
      <c r="G141">
        <v>0</v>
      </c>
      <c r="H141">
        <v>506</v>
      </c>
      <c r="J141" t="s">
        <v>337</v>
      </c>
      <c r="K141" t="s">
        <v>289</v>
      </c>
      <c r="L141">
        <v>1164</v>
      </c>
      <c r="M141">
        <v>3022</v>
      </c>
      <c r="N141">
        <v>4253</v>
      </c>
      <c r="O141">
        <v>1</v>
      </c>
      <c r="P141">
        <v>0</v>
      </c>
      <c r="Q141">
        <v>506</v>
      </c>
      <c r="R141" t="s">
        <v>693</v>
      </c>
    </row>
    <row r="142" spans="1:18" x14ac:dyDescent="0.2">
      <c r="A142">
        <v>151</v>
      </c>
      <c r="B142" t="s">
        <v>289</v>
      </c>
      <c r="C142">
        <v>0</v>
      </c>
      <c r="E142">
        <v>38765</v>
      </c>
      <c r="F142">
        <v>0</v>
      </c>
      <c r="G142">
        <v>0</v>
      </c>
      <c r="H142">
        <v>281</v>
      </c>
      <c r="J142" t="s">
        <v>292</v>
      </c>
      <c r="K142" t="s">
        <v>289</v>
      </c>
      <c r="L142">
        <v>656</v>
      </c>
      <c r="M142">
        <v>1467</v>
      </c>
      <c r="N142">
        <v>2172</v>
      </c>
      <c r="O142">
        <v>1</v>
      </c>
      <c r="P142">
        <v>0</v>
      </c>
      <c r="Q142">
        <v>281</v>
      </c>
      <c r="R142" t="s">
        <v>492</v>
      </c>
    </row>
    <row r="143" spans="1:18" x14ac:dyDescent="0.2">
      <c r="A143">
        <v>152</v>
      </c>
      <c r="B143" t="s">
        <v>289</v>
      </c>
      <c r="C143">
        <v>0</v>
      </c>
      <c r="E143">
        <v>41127</v>
      </c>
      <c r="F143">
        <v>0</v>
      </c>
      <c r="G143">
        <v>0</v>
      </c>
      <c r="H143">
        <v>278</v>
      </c>
      <c r="J143" t="s">
        <v>338</v>
      </c>
      <c r="K143" t="s">
        <v>289</v>
      </c>
      <c r="L143">
        <v>664</v>
      </c>
      <c r="M143">
        <v>1502</v>
      </c>
      <c r="N143">
        <v>2206</v>
      </c>
      <c r="O143">
        <v>1</v>
      </c>
      <c r="P143">
        <v>0</v>
      </c>
      <c r="Q143">
        <v>278</v>
      </c>
      <c r="R143" t="s">
        <v>694</v>
      </c>
    </row>
    <row r="144" spans="1:18" x14ac:dyDescent="0.2">
      <c r="A144">
        <v>153</v>
      </c>
      <c r="B144" t="s">
        <v>289</v>
      </c>
      <c r="C144">
        <v>0</v>
      </c>
      <c r="E144">
        <v>39586</v>
      </c>
      <c r="F144">
        <v>0</v>
      </c>
      <c r="G144">
        <v>0</v>
      </c>
      <c r="H144">
        <v>324</v>
      </c>
      <c r="J144" t="s">
        <v>339</v>
      </c>
      <c r="K144" t="s">
        <v>289</v>
      </c>
      <c r="L144">
        <v>674</v>
      </c>
      <c r="M144">
        <v>1496</v>
      </c>
      <c r="N144">
        <v>2215</v>
      </c>
      <c r="O144">
        <v>1</v>
      </c>
      <c r="P144">
        <v>0</v>
      </c>
      <c r="Q144">
        <v>324</v>
      </c>
      <c r="R144" t="s">
        <v>695</v>
      </c>
    </row>
    <row r="145" spans="1:18" x14ac:dyDescent="0.2">
      <c r="A145">
        <v>155</v>
      </c>
      <c r="B145" t="s">
        <v>289</v>
      </c>
      <c r="C145">
        <v>0</v>
      </c>
      <c r="E145">
        <v>38294</v>
      </c>
      <c r="F145">
        <v>0</v>
      </c>
      <c r="G145">
        <v>0</v>
      </c>
      <c r="H145">
        <v>247</v>
      </c>
      <c r="J145" t="s">
        <v>290</v>
      </c>
      <c r="K145" t="s">
        <v>289</v>
      </c>
      <c r="L145">
        <v>658</v>
      </c>
      <c r="M145">
        <v>1462</v>
      </c>
      <c r="N145">
        <v>2167</v>
      </c>
      <c r="O145">
        <v>1</v>
      </c>
      <c r="P145">
        <v>0</v>
      </c>
      <c r="Q145">
        <v>247</v>
      </c>
      <c r="R145" t="s">
        <v>491</v>
      </c>
    </row>
    <row r="146" spans="1:18" x14ac:dyDescent="0.2">
      <c r="A146">
        <v>157</v>
      </c>
      <c r="B146" t="s">
        <v>289</v>
      </c>
      <c r="C146">
        <v>0</v>
      </c>
      <c r="E146">
        <v>50074</v>
      </c>
      <c r="F146">
        <v>0</v>
      </c>
      <c r="G146">
        <v>0</v>
      </c>
      <c r="H146">
        <v>425</v>
      </c>
      <c r="J146" t="s">
        <v>340</v>
      </c>
      <c r="K146" t="s">
        <v>289</v>
      </c>
      <c r="L146">
        <v>744</v>
      </c>
      <c r="M146">
        <v>1688</v>
      </c>
      <c r="N146">
        <v>2475</v>
      </c>
      <c r="O146">
        <v>1</v>
      </c>
      <c r="P146">
        <v>0</v>
      </c>
      <c r="Q146">
        <v>425</v>
      </c>
      <c r="R146" t="s">
        <v>565</v>
      </c>
    </row>
    <row r="147" spans="1:18" x14ac:dyDescent="0.2">
      <c r="A147">
        <v>160</v>
      </c>
      <c r="B147" t="s">
        <v>289</v>
      </c>
      <c r="C147">
        <v>0</v>
      </c>
      <c r="E147">
        <v>38541</v>
      </c>
      <c r="F147">
        <v>0</v>
      </c>
      <c r="G147">
        <v>0</v>
      </c>
      <c r="H147">
        <v>282</v>
      </c>
      <c r="J147" t="s">
        <v>292</v>
      </c>
      <c r="K147" t="s">
        <v>289</v>
      </c>
      <c r="L147">
        <v>663</v>
      </c>
      <c r="M147">
        <v>1478</v>
      </c>
      <c r="N147">
        <v>2183</v>
      </c>
      <c r="O147">
        <v>1</v>
      </c>
      <c r="P147">
        <v>0</v>
      </c>
      <c r="Q147">
        <v>282</v>
      </c>
      <c r="R147" t="s">
        <v>492</v>
      </c>
    </row>
    <row r="148" spans="1:18" x14ac:dyDescent="0.2">
      <c r="A148">
        <v>161</v>
      </c>
      <c r="B148" t="s">
        <v>289</v>
      </c>
      <c r="C148">
        <v>0</v>
      </c>
      <c r="E148">
        <v>47680</v>
      </c>
      <c r="F148">
        <v>0</v>
      </c>
      <c r="G148">
        <v>16</v>
      </c>
      <c r="H148">
        <v>350</v>
      </c>
      <c r="J148" t="s">
        <v>341</v>
      </c>
      <c r="K148" t="s">
        <v>291</v>
      </c>
    </row>
    <row r="149" spans="1:18" x14ac:dyDescent="0.2">
      <c r="A149">
        <v>162</v>
      </c>
      <c r="B149" t="s">
        <v>289</v>
      </c>
      <c r="C149">
        <v>0</v>
      </c>
      <c r="E149">
        <v>69742</v>
      </c>
      <c r="F149">
        <v>0</v>
      </c>
      <c r="G149">
        <v>0</v>
      </c>
      <c r="H149">
        <v>410</v>
      </c>
      <c r="J149" t="s">
        <v>320</v>
      </c>
      <c r="K149" t="s">
        <v>289</v>
      </c>
      <c r="L149">
        <v>933</v>
      </c>
      <c r="M149">
        <v>1966</v>
      </c>
      <c r="N149">
        <v>2952</v>
      </c>
      <c r="O149">
        <v>1</v>
      </c>
      <c r="P149">
        <v>0</v>
      </c>
      <c r="Q149">
        <v>410</v>
      </c>
      <c r="R149" t="s">
        <v>696</v>
      </c>
    </row>
    <row r="150" spans="1:18" x14ac:dyDescent="0.2">
      <c r="A150">
        <v>163</v>
      </c>
      <c r="B150" t="s">
        <v>289</v>
      </c>
      <c r="C150">
        <v>0</v>
      </c>
      <c r="E150">
        <v>38839</v>
      </c>
      <c r="F150">
        <v>0</v>
      </c>
      <c r="G150">
        <v>0</v>
      </c>
      <c r="H150">
        <v>265</v>
      </c>
      <c r="J150" t="s">
        <v>300</v>
      </c>
      <c r="K150" t="s">
        <v>289</v>
      </c>
      <c r="L150">
        <v>683</v>
      </c>
      <c r="M150">
        <v>1836</v>
      </c>
      <c r="N150">
        <v>2563</v>
      </c>
      <c r="O150">
        <v>1</v>
      </c>
      <c r="P150">
        <v>0</v>
      </c>
      <c r="Q150">
        <v>265</v>
      </c>
      <c r="R150" t="s">
        <v>640</v>
      </c>
    </row>
    <row r="151" spans="1:18" x14ac:dyDescent="0.2">
      <c r="A151">
        <v>164</v>
      </c>
      <c r="B151" t="s">
        <v>291</v>
      </c>
      <c r="K151" t="s">
        <v>289</v>
      </c>
      <c r="L151">
        <v>820</v>
      </c>
      <c r="M151">
        <v>1757</v>
      </c>
      <c r="N151">
        <v>2626</v>
      </c>
      <c r="O151">
        <v>1</v>
      </c>
      <c r="P151">
        <v>0</v>
      </c>
      <c r="Q151">
        <v>384</v>
      </c>
      <c r="R151" t="s">
        <v>697</v>
      </c>
    </row>
    <row r="152" spans="1:18" x14ac:dyDescent="0.2">
      <c r="A152">
        <v>165</v>
      </c>
      <c r="B152" t="s">
        <v>289</v>
      </c>
      <c r="C152">
        <v>0</v>
      </c>
      <c r="E152">
        <v>45984</v>
      </c>
      <c r="F152">
        <v>0</v>
      </c>
      <c r="G152">
        <v>0</v>
      </c>
      <c r="H152">
        <v>346</v>
      </c>
      <c r="J152" t="s">
        <v>342</v>
      </c>
      <c r="K152" t="s">
        <v>289</v>
      </c>
      <c r="L152">
        <v>733</v>
      </c>
      <c r="M152">
        <v>1650</v>
      </c>
      <c r="N152">
        <v>2437</v>
      </c>
      <c r="O152">
        <v>1</v>
      </c>
      <c r="P152">
        <v>0</v>
      </c>
      <c r="Q152">
        <v>346</v>
      </c>
      <c r="R152" t="s">
        <v>698</v>
      </c>
    </row>
    <row r="153" spans="1:18" x14ac:dyDescent="0.2">
      <c r="A153">
        <v>166</v>
      </c>
      <c r="B153" t="s">
        <v>289</v>
      </c>
      <c r="C153">
        <v>0</v>
      </c>
      <c r="E153">
        <v>38947</v>
      </c>
      <c r="F153">
        <v>0</v>
      </c>
      <c r="G153">
        <v>0</v>
      </c>
      <c r="H153">
        <v>292</v>
      </c>
      <c r="J153" t="s">
        <v>292</v>
      </c>
      <c r="K153" t="s">
        <v>289</v>
      </c>
      <c r="L153">
        <v>651</v>
      </c>
      <c r="M153">
        <v>1523</v>
      </c>
      <c r="N153">
        <v>2219</v>
      </c>
      <c r="O153">
        <v>1</v>
      </c>
      <c r="P153">
        <v>0</v>
      </c>
      <c r="Q153">
        <v>292</v>
      </c>
      <c r="R153" t="s">
        <v>699</v>
      </c>
    </row>
    <row r="154" spans="1:18" x14ac:dyDescent="0.2">
      <c r="A154">
        <v>167</v>
      </c>
      <c r="B154" t="s">
        <v>289</v>
      </c>
      <c r="C154">
        <v>0</v>
      </c>
      <c r="E154">
        <v>38432</v>
      </c>
      <c r="F154">
        <v>0</v>
      </c>
      <c r="G154">
        <v>0</v>
      </c>
      <c r="H154">
        <v>254</v>
      </c>
      <c r="J154" t="s">
        <v>290</v>
      </c>
      <c r="K154" t="s">
        <v>289</v>
      </c>
      <c r="L154">
        <v>648</v>
      </c>
      <c r="M154">
        <v>1530</v>
      </c>
      <c r="N154">
        <v>2224</v>
      </c>
      <c r="O154">
        <v>1</v>
      </c>
      <c r="P154">
        <v>0</v>
      </c>
      <c r="Q154">
        <v>254</v>
      </c>
      <c r="R154" t="s">
        <v>491</v>
      </c>
    </row>
    <row r="155" spans="1:18" x14ac:dyDescent="0.2">
      <c r="A155">
        <v>168</v>
      </c>
      <c r="B155" t="s">
        <v>289</v>
      </c>
      <c r="C155">
        <v>0</v>
      </c>
      <c r="E155">
        <v>38443</v>
      </c>
      <c r="F155">
        <v>0</v>
      </c>
      <c r="G155">
        <v>2</v>
      </c>
      <c r="H155">
        <v>251</v>
      </c>
      <c r="J155" t="s">
        <v>343</v>
      </c>
      <c r="K155" t="s">
        <v>289</v>
      </c>
      <c r="L155">
        <v>664</v>
      </c>
      <c r="M155">
        <v>1494</v>
      </c>
      <c r="N155">
        <v>2201</v>
      </c>
      <c r="O155">
        <v>1</v>
      </c>
      <c r="P155">
        <v>0</v>
      </c>
      <c r="Q155">
        <v>249</v>
      </c>
      <c r="R155" t="s">
        <v>491</v>
      </c>
    </row>
    <row r="156" spans="1:18" x14ac:dyDescent="0.2">
      <c r="A156">
        <v>169</v>
      </c>
      <c r="B156" t="s">
        <v>291</v>
      </c>
      <c r="K156" t="s">
        <v>289</v>
      </c>
      <c r="L156">
        <v>688</v>
      </c>
      <c r="M156">
        <v>1530</v>
      </c>
      <c r="N156">
        <v>2261</v>
      </c>
      <c r="O156">
        <v>1</v>
      </c>
      <c r="P156">
        <v>0</v>
      </c>
      <c r="Q156">
        <v>315</v>
      </c>
      <c r="R156" t="s">
        <v>568</v>
      </c>
    </row>
    <row r="157" spans="1:18" x14ac:dyDescent="0.2">
      <c r="A157">
        <v>170</v>
      </c>
      <c r="B157" t="s">
        <v>291</v>
      </c>
      <c r="K157" t="s">
        <v>289</v>
      </c>
      <c r="L157">
        <v>696</v>
      </c>
      <c r="M157">
        <v>1654</v>
      </c>
      <c r="N157">
        <v>2394</v>
      </c>
      <c r="O157">
        <v>1</v>
      </c>
      <c r="P157">
        <v>0</v>
      </c>
      <c r="Q157">
        <v>317</v>
      </c>
      <c r="R157" t="s">
        <v>568</v>
      </c>
    </row>
    <row r="158" spans="1:18" x14ac:dyDescent="0.2">
      <c r="A158">
        <v>171</v>
      </c>
      <c r="B158" t="s">
        <v>291</v>
      </c>
      <c r="K158" t="s">
        <v>289</v>
      </c>
      <c r="L158">
        <v>777</v>
      </c>
      <c r="M158">
        <v>1679</v>
      </c>
      <c r="N158">
        <v>2501</v>
      </c>
      <c r="O158">
        <v>1</v>
      </c>
      <c r="P158">
        <v>0</v>
      </c>
      <c r="Q158">
        <v>457</v>
      </c>
      <c r="R158" t="s">
        <v>700</v>
      </c>
    </row>
    <row r="159" spans="1:18" x14ac:dyDescent="0.2">
      <c r="A159">
        <v>172</v>
      </c>
      <c r="B159" t="s">
        <v>289</v>
      </c>
      <c r="C159">
        <v>0</v>
      </c>
      <c r="E159">
        <v>39335</v>
      </c>
      <c r="F159">
        <v>0</v>
      </c>
      <c r="G159">
        <v>0</v>
      </c>
      <c r="H159">
        <v>319</v>
      </c>
      <c r="J159" t="s">
        <v>294</v>
      </c>
      <c r="K159" t="s">
        <v>289</v>
      </c>
      <c r="L159">
        <v>667</v>
      </c>
      <c r="M159">
        <v>1497</v>
      </c>
      <c r="N159">
        <v>2208</v>
      </c>
      <c r="O159">
        <v>1</v>
      </c>
      <c r="P159">
        <v>0</v>
      </c>
      <c r="Q159">
        <v>319</v>
      </c>
      <c r="R159" t="s">
        <v>632</v>
      </c>
    </row>
    <row r="160" spans="1:18" x14ac:dyDescent="0.2">
      <c r="A160">
        <v>173</v>
      </c>
      <c r="B160" t="s">
        <v>291</v>
      </c>
      <c r="K160" t="s">
        <v>289</v>
      </c>
      <c r="L160">
        <v>799</v>
      </c>
      <c r="M160">
        <v>1781</v>
      </c>
      <c r="N160">
        <v>2634</v>
      </c>
      <c r="O160">
        <v>1</v>
      </c>
      <c r="P160">
        <v>0</v>
      </c>
      <c r="Q160">
        <v>446</v>
      </c>
      <c r="R160" t="s">
        <v>701</v>
      </c>
    </row>
    <row r="161" spans="1:18" x14ac:dyDescent="0.2">
      <c r="A161">
        <v>174</v>
      </c>
      <c r="B161" t="s">
        <v>289</v>
      </c>
      <c r="C161">
        <v>0</v>
      </c>
      <c r="E161">
        <v>38248</v>
      </c>
      <c r="F161">
        <v>0</v>
      </c>
      <c r="G161">
        <v>0</v>
      </c>
      <c r="H161">
        <v>254</v>
      </c>
      <c r="J161" t="s">
        <v>290</v>
      </c>
      <c r="K161" t="s">
        <v>289</v>
      </c>
      <c r="L161">
        <v>663</v>
      </c>
      <c r="M161">
        <v>1529</v>
      </c>
      <c r="N161">
        <v>2237</v>
      </c>
      <c r="O161">
        <v>1</v>
      </c>
      <c r="P161">
        <v>0</v>
      </c>
      <c r="Q161">
        <v>254</v>
      </c>
      <c r="R161" t="s">
        <v>491</v>
      </c>
    </row>
    <row r="162" spans="1:18" x14ac:dyDescent="0.2">
      <c r="A162">
        <v>175</v>
      </c>
      <c r="B162" t="s">
        <v>289</v>
      </c>
      <c r="C162">
        <v>0</v>
      </c>
      <c r="E162">
        <v>43713</v>
      </c>
      <c r="F162">
        <v>0</v>
      </c>
      <c r="G162">
        <v>0</v>
      </c>
      <c r="H162">
        <v>342</v>
      </c>
      <c r="J162" t="s">
        <v>316</v>
      </c>
      <c r="K162" t="s">
        <v>289</v>
      </c>
      <c r="L162">
        <v>719</v>
      </c>
      <c r="M162">
        <v>1609</v>
      </c>
      <c r="N162">
        <v>2375</v>
      </c>
      <c r="O162">
        <v>1</v>
      </c>
      <c r="P162">
        <v>0</v>
      </c>
      <c r="Q162">
        <v>342</v>
      </c>
      <c r="R162" t="s">
        <v>702</v>
      </c>
    </row>
    <row r="163" spans="1:18" x14ac:dyDescent="0.2">
      <c r="A163">
        <v>176</v>
      </c>
      <c r="B163" t="s">
        <v>289</v>
      </c>
      <c r="C163">
        <v>0</v>
      </c>
      <c r="E163">
        <v>40778</v>
      </c>
      <c r="F163">
        <v>0</v>
      </c>
      <c r="G163">
        <v>0</v>
      </c>
      <c r="H163">
        <v>342</v>
      </c>
      <c r="J163" t="s">
        <v>292</v>
      </c>
      <c r="K163" t="s">
        <v>289</v>
      </c>
      <c r="L163">
        <v>706</v>
      </c>
      <c r="M163">
        <v>1686</v>
      </c>
      <c r="N163">
        <v>2443</v>
      </c>
      <c r="O163">
        <v>1</v>
      </c>
      <c r="P163">
        <v>0</v>
      </c>
      <c r="Q163">
        <v>342</v>
      </c>
      <c r="R163" t="s">
        <v>492</v>
      </c>
    </row>
    <row r="164" spans="1:18" x14ac:dyDescent="0.2">
      <c r="A164">
        <v>177</v>
      </c>
      <c r="B164" t="s">
        <v>289</v>
      </c>
      <c r="C164">
        <v>0</v>
      </c>
      <c r="E164">
        <v>41443</v>
      </c>
      <c r="F164">
        <v>0</v>
      </c>
      <c r="G164">
        <v>0</v>
      </c>
      <c r="H164">
        <v>342</v>
      </c>
      <c r="J164" t="s">
        <v>292</v>
      </c>
      <c r="K164" t="s">
        <v>289</v>
      </c>
      <c r="L164">
        <v>749</v>
      </c>
      <c r="M164">
        <v>1618</v>
      </c>
      <c r="N164">
        <v>2413</v>
      </c>
      <c r="O164">
        <v>1</v>
      </c>
      <c r="P164">
        <v>0</v>
      </c>
      <c r="Q164">
        <v>342</v>
      </c>
      <c r="R164" t="s">
        <v>492</v>
      </c>
    </row>
    <row r="165" spans="1:18" x14ac:dyDescent="0.2">
      <c r="A165">
        <v>181</v>
      </c>
      <c r="B165" t="s">
        <v>291</v>
      </c>
      <c r="K165" t="s">
        <v>289</v>
      </c>
      <c r="L165">
        <v>706</v>
      </c>
      <c r="M165">
        <v>1559</v>
      </c>
      <c r="N165">
        <v>2347</v>
      </c>
      <c r="O165">
        <v>1</v>
      </c>
      <c r="P165">
        <v>0</v>
      </c>
      <c r="Q165">
        <v>339</v>
      </c>
      <c r="R165" t="s">
        <v>703</v>
      </c>
    </row>
    <row r="166" spans="1:18" x14ac:dyDescent="0.2">
      <c r="A166">
        <v>186</v>
      </c>
      <c r="B166" t="s">
        <v>289</v>
      </c>
      <c r="C166">
        <v>0</v>
      </c>
      <c r="E166">
        <v>60857</v>
      </c>
      <c r="F166">
        <v>0</v>
      </c>
      <c r="G166">
        <v>0</v>
      </c>
      <c r="H166">
        <v>310</v>
      </c>
      <c r="J166" t="s">
        <v>344</v>
      </c>
      <c r="K166" t="s">
        <v>289</v>
      </c>
      <c r="L166">
        <v>703</v>
      </c>
      <c r="M166">
        <v>1547</v>
      </c>
      <c r="N166">
        <v>2297</v>
      </c>
      <c r="O166">
        <v>1</v>
      </c>
      <c r="P166">
        <v>0</v>
      </c>
      <c r="Q166">
        <v>310</v>
      </c>
      <c r="R166" t="s">
        <v>704</v>
      </c>
    </row>
    <row r="167" spans="1:18" x14ac:dyDescent="0.2">
      <c r="A167">
        <v>187</v>
      </c>
      <c r="B167" t="s">
        <v>291</v>
      </c>
      <c r="K167" t="s">
        <v>289</v>
      </c>
      <c r="L167">
        <v>722</v>
      </c>
      <c r="M167">
        <v>1634</v>
      </c>
      <c r="N167">
        <v>2400</v>
      </c>
      <c r="O167">
        <v>1</v>
      </c>
      <c r="P167">
        <v>0</v>
      </c>
      <c r="Q167">
        <v>400</v>
      </c>
      <c r="R167" t="s">
        <v>700</v>
      </c>
    </row>
    <row r="168" spans="1:18" x14ac:dyDescent="0.2">
      <c r="A168">
        <v>188</v>
      </c>
      <c r="B168" t="s">
        <v>289</v>
      </c>
      <c r="C168">
        <v>0</v>
      </c>
      <c r="E168">
        <v>39705</v>
      </c>
      <c r="F168">
        <v>0</v>
      </c>
      <c r="G168">
        <v>0</v>
      </c>
      <c r="H168">
        <v>315</v>
      </c>
      <c r="J168" t="s">
        <v>294</v>
      </c>
      <c r="K168" t="s">
        <v>289</v>
      </c>
      <c r="L168">
        <v>674</v>
      </c>
      <c r="M168">
        <v>1539</v>
      </c>
      <c r="N168">
        <v>2257</v>
      </c>
      <c r="O168">
        <v>1</v>
      </c>
      <c r="P168">
        <v>0</v>
      </c>
      <c r="Q168">
        <v>315</v>
      </c>
      <c r="R168" t="s">
        <v>632</v>
      </c>
    </row>
    <row r="169" spans="1:18" x14ac:dyDescent="0.2">
      <c r="A169">
        <v>189</v>
      </c>
      <c r="B169" t="s">
        <v>291</v>
      </c>
      <c r="K169" t="s">
        <v>289</v>
      </c>
      <c r="L169">
        <v>797</v>
      </c>
      <c r="M169">
        <v>1771</v>
      </c>
      <c r="N169">
        <v>2614</v>
      </c>
      <c r="O169">
        <v>1</v>
      </c>
      <c r="P169">
        <v>0</v>
      </c>
      <c r="Q169">
        <v>443</v>
      </c>
      <c r="R169" t="s">
        <v>701</v>
      </c>
    </row>
    <row r="170" spans="1:18" x14ac:dyDescent="0.2">
      <c r="A170">
        <v>192</v>
      </c>
      <c r="B170" t="s">
        <v>289</v>
      </c>
      <c r="C170">
        <v>0</v>
      </c>
      <c r="E170">
        <v>38698</v>
      </c>
      <c r="F170">
        <v>0</v>
      </c>
      <c r="G170">
        <v>0</v>
      </c>
      <c r="H170">
        <v>280</v>
      </c>
      <c r="J170" t="s">
        <v>345</v>
      </c>
      <c r="K170" t="s">
        <v>289</v>
      </c>
      <c r="L170">
        <v>657</v>
      </c>
      <c r="M170">
        <v>1426</v>
      </c>
      <c r="N170">
        <v>2125</v>
      </c>
      <c r="O170">
        <v>1</v>
      </c>
      <c r="P170">
        <v>0</v>
      </c>
      <c r="Q170">
        <v>280</v>
      </c>
      <c r="R170" t="s">
        <v>576</v>
      </c>
    </row>
    <row r="171" spans="1:18" x14ac:dyDescent="0.2">
      <c r="A171">
        <v>193</v>
      </c>
      <c r="B171" t="s">
        <v>289</v>
      </c>
      <c r="C171">
        <v>0</v>
      </c>
      <c r="E171">
        <v>40486</v>
      </c>
      <c r="F171">
        <v>0</v>
      </c>
      <c r="G171">
        <v>0</v>
      </c>
      <c r="H171">
        <v>310</v>
      </c>
      <c r="J171" t="s">
        <v>346</v>
      </c>
      <c r="K171" t="s">
        <v>289</v>
      </c>
      <c r="L171">
        <v>671</v>
      </c>
      <c r="M171">
        <v>1439</v>
      </c>
      <c r="N171">
        <v>2153</v>
      </c>
      <c r="O171">
        <v>1</v>
      </c>
      <c r="P171">
        <v>0</v>
      </c>
      <c r="Q171">
        <v>310</v>
      </c>
      <c r="R171" t="s">
        <v>705</v>
      </c>
    </row>
    <row r="172" spans="1:18" x14ac:dyDescent="0.2">
      <c r="A172">
        <v>194</v>
      </c>
      <c r="B172" t="s">
        <v>289</v>
      </c>
      <c r="C172">
        <v>0</v>
      </c>
      <c r="E172">
        <v>39562</v>
      </c>
      <c r="F172">
        <v>0</v>
      </c>
      <c r="G172">
        <v>0</v>
      </c>
      <c r="H172">
        <v>342</v>
      </c>
      <c r="J172" t="s">
        <v>347</v>
      </c>
      <c r="K172" t="s">
        <v>289</v>
      </c>
      <c r="L172">
        <v>684</v>
      </c>
      <c r="M172">
        <v>1520</v>
      </c>
      <c r="N172">
        <v>2247</v>
      </c>
      <c r="O172">
        <v>1</v>
      </c>
      <c r="P172">
        <v>0</v>
      </c>
      <c r="Q172">
        <v>342</v>
      </c>
      <c r="R172" t="s">
        <v>706</v>
      </c>
    </row>
    <row r="173" spans="1:18" x14ac:dyDescent="0.2">
      <c r="A173">
        <v>195</v>
      </c>
      <c r="B173" t="s">
        <v>289</v>
      </c>
      <c r="C173">
        <v>0</v>
      </c>
      <c r="E173">
        <v>41705</v>
      </c>
      <c r="F173">
        <v>0</v>
      </c>
      <c r="G173">
        <v>0</v>
      </c>
      <c r="H173">
        <v>296</v>
      </c>
      <c r="J173" t="s">
        <v>345</v>
      </c>
      <c r="K173" t="s">
        <v>289</v>
      </c>
      <c r="L173">
        <v>677</v>
      </c>
      <c r="M173">
        <v>1548</v>
      </c>
      <c r="N173">
        <v>2269</v>
      </c>
      <c r="O173">
        <v>1</v>
      </c>
      <c r="P173">
        <v>0</v>
      </c>
      <c r="Q173">
        <v>296</v>
      </c>
      <c r="R173" t="s">
        <v>576</v>
      </c>
    </row>
    <row r="174" spans="1:18" x14ac:dyDescent="0.2">
      <c r="A174">
        <v>196</v>
      </c>
      <c r="B174" t="s">
        <v>291</v>
      </c>
      <c r="K174" t="s">
        <v>289</v>
      </c>
      <c r="L174">
        <v>833</v>
      </c>
      <c r="M174">
        <v>1901</v>
      </c>
      <c r="N174">
        <v>2786</v>
      </c>
      <c r="O174">
        <v>1</v>
      </c>
      <c r="P174">
        <v>0</v>
      </c>
      <c r="Q174">
        <v>483</v>
      </c>
      <c r="R174" t="s">
        <v>707</v>
      </c>
    </row>
    <row r="175" spans="1:18" x14ac:dyDescent="0.2">
      <c r="A175">
        <v>197</v>
      </c>
      <c r="B175" t="s">
        <v>291</v>
      </c>
      <c r="K175" t="s">
        <v>291</v>
      </c>
    </row>
    <row r="176" spans="1:18" x14ac:dyDescent="0.2">
      <c r="A176">
        <v>198</v>
      </c>
      <c r="B176" t="s">
        <v>291</v>
      </c>
      <c r="K176" t="s">
        <v>289</v>
      </c>
      <c r="L176">
        <v>1319</v>
      </c>
      <c r="M176">
        <v>1792</v>
      </c>
      <c r="N176">
        <v>3159</v>
      </c>
      <c r="O176">
        <v>1</v>
      </c>
      <c r="P176">
        <v>0</v>
      </c>
      <c r="Q176">
        <v>328</v>
      </c>
      <c r="R176" t="s">
        <v>708</v>
      </c>
    </row>
    <row r="177" spans="1:19" x14ac:dyDescent="0.2">
      <c r="A177">
        <v>200</v>
      </c>
      <c r="B177" t="s">
        <v>289</v>
      </c>
      <c r="C177">
        <v>0</v>
      </c>
      <c r="E177">
        <v>39286</v>
      </c>
      <c r="F177">
        <v>0</v>
      </c>
      <c r="G177">
        <v>0</v>
      </c>
      <c r="H177">
        <v>288</v>
      </c>
      <c r="J177" t="s">
        <v>313</v>
      </c>
      <c r="K177" t="s">
        <v>289</v>
      </c>
      <c r="L177">
        <v>671</v>
      </c>
      <c r="M177">
        <v>1536</v>
      </c>
      <c r="N177">
        <v>2249</v>
      </c>
      <c r="O177">
        <v>1</v>
      </c>
      <c r="P177">
        <v>0</v>
      </c>
      <c r="Q177">
        <v>288</v>
      </c>
      <c r="R177" t="s">
        <v>579</v>
      </c>
    </row>
    <row r="178" spans="1:19" x14ac:dyDescent="0.2">
      <c r="A178">
        <v>201</v>
      </c>
      <c r="B178" t="s">
        <v>289</v>
      </c>
      <c r="C178">
        <v>0</v>
      </c>
      <c r="E178">
        <v>39267</v>
      </c>
      <c r="F178">
        <v>0</v>
      </c>
      <c r="G178">
        <v>0</v>
      </c>
      <c r="H178">
        <v>288</v>
      </c>
      <c r="J178" t="s">
        <v>313</v>
      </c>
      <c r="K178" t="s">
        <v>289</v>
      </c>
      <c r="L178">
        <v>667</v>
      </c>
      <c r="M178">
        <v>1465</v>
      </c>
      <c r="N178">
        <v>2173</v>
      </c>
      <c r="O178">
        <v>1</v>
      </c>
      <c r="P178">
        <v>0</v>
      </c>
      <c r="Q178">
        <v>288</v>
      </c>
      <c r="R178" t="s">
        <v>579</v>
      </c>
    </row>
    <row r="179" spans="1:19" x14ac:dyDescent="0.2">
      <c r="A179">
        <v>203</v>
      </c>
      <c r="B179" t="s">
        <v>289</v>
      </c>
      <c r="C179">
        <v>0</v>
      </c>
      <c r="E179">
        <v>38835</v>
      </c>
      <c r="F179">
        <v>0</v>
      </c>
      <c r="G179">
        <v>0</v>
      </c>
      <c r="H179">
        <v>268</v>
      </c>
      <c r="J179" t="s">
        <v>313</v>
      </c>
      <c r="K179" t="s">
        <v>289</v>
      </c>
      <c r="L179">
        <v>658</v>
      </c>
      <c r="M179">
        <v>1485</v>
      </c>
      <c r="N179">
        <v>2185</v>
      </c>
      <c r="O179">
        <v>1</v>
      </c>
      <c r="P179">
        <v>0</v>
      </c>
      <c r="Q179">
        <v>268</v>
      </c>
      <c r="R179" t="s">
        <v>579</v>
      </c>
    </row>
    <row r="180" spans="1:19" x14ac:dyDescent="0.2">
      <c r="A180">
        <v>204</v>
      </c>
      <c r="B180" t="s">
        <v>291</v>
      </c>
      <c r="K180" t="s">
        <v>289</v>
      </c>
      <c r="L180">
        <v>1932</v>
      </c>
      <c r="M180">
        <v>4101</v>
      </c>
      <c r="N180">
        <v>6120</v>
      </c>
      <c r="O180">
        <v>1</v>
      </c>
      <c r="P180">
        <v>0</v>
      </c>
      <c r="Q180">
        <v>436</v>
      </c>
      <c r="R180" t="s">
        <v>709</v>
      </c>
    </row>
    <row r="181" spans="1:19" x14ac:dyDescent="0.2">
      <c r="A181">
        <v>205</v>
      </c>
      <c r="B181" t="s">
        <v>289</v>
      </c>
      <c r="C181">
        <v>0</v>
      </c>
      <c r="E181">
        <v>48140</v>
      </c>
      <c r="F181">
        <v>0</v>
      </c>
      <c r="G181">
        <v>0</v>
      </c>
      <c r="H181">
        <v>334</v>
      </c>
      <c r="J181" t="s">
        <v>348</v>
      </c>
      <c r="K181" t="s">
        <v>289</v>
      </c>
      <c r="L181">
        <v>718</v>
      </c>
      <c r="M181">
        <v>1540</v>
      </c>
      <c r="N181">
        <v>2305</v>
      </c>
      <c r="O181">
        <v>1</v>
      </c>
      <c r="P181">
        <v>0</v>
      </c>
      <c r="Q181">
        <v>334</v>
      </c>
      <c r="R181" t="s">
        <v>710</v>
      </c>
    </row>
    <row r="182" spans="1:19" x14ac:dyDescent="0.2">
      <c r="A182">
        <v>207</v>
      </c>
      <c r="B182" t="s">
        <v>289</v>
      </c>
      <c r="C182">
        <v>0</v>
      </c>
      <c r="E182">
        <v>38579</v>
      </c>
      <c r="F182">
        <v>0</v>
      </c>
      <c r="G182">
        <v>3</v>
      </c>
      <c r="H182">
        <v>246</v>
      </c>
      <c r="J182" t="s">
        <v>311</v>
      </c>
      <c r="K182" t="s">
        <v>289</v>
      </c>
      <c r="L182">
        <v>646</v>
      </c>
      <c r="M182">
        <v>1424</v>
      </c>
      <c r="N182">
        <v>2115</v>
      </c>
      <c r="O182">
        <v>1</v>
      </c>
      <c r="P182">
        <v>0</v>
      </c>
      <c r="Q182">
        <v>244</v>
      </c>
      <c r="R182" t="s">
        <v>652</v>
      </c>
    </row>
    <row r="183" spans="1:19" x14ac:dyDescent="0.2">
      <c r="A183">
        <v>208</v>
      </c>
      <c r="B183" t="s">
        <v>291</v>
      </c>
      <c r="K183" t="s">
        <v>289</v>
      </c>
      <c r="L183">
        <v>695</v>
      </c>
      <c r="M183">
        <v>1482</v>
      </c>
      <c r="N183">
        <v>2221</v>
      </c>
      <c r="O183">
        <v>1</v>
      </c>
      <c r="P183">
        <v>0</v>
      </c>
      <c r="Q183">
        <v>292</v>
      </c>
      <c r="R183" t="s">
        <v>711</v>
      </c>
    </row>
    <row r="184" spans="1:19" x14ac:dyDescent="0.2">
      <c r="A184">
        <v>209</v>
      </c>
      <c r="B184" t="s">
        <v>291</v>
      </c>
      <c r="K184" t="s">
        <v>289</v>
      </c>
      <c r="L184">
        <v>935</v>
      </c>
      <c r="M184">
        <v>2003</v>
      </c>
      <c r="N184">
        <v>2991</v>
      </c>
      <c r="O184">
        <v>1</v>
      </c>
      <c r="P184">
        <v>0</v>
      </c>
      <c r="Q184">
        <v>355</v>
      </c>
      <c r="R184" t="s">
        <v>712</v>
      </c>
    </row>
    <row r="185" spans="1:19" x14ac:dyDescent="0.2">
      <c r="A185">
        <v>210</v>
      </c>
      <c r="B185" t="s">
        <v>291</v>
      </c>
      <c r="K185" t="s">
        <v>289</v>
      </c>
      <c r="L185">
        <v>705</v>
      </c>
      <c r="M185">
        <v>1636</v>
      </c>
      <c r="N185">
        <v>2384</v>
      </c>
      <c r="O185">
        <v>1</v>
      </c>
      <c r="P185">
        <v>0</v>
      </c>
      <c r="Q185">
        <v>305</v>
      </c>
      <c r="R185" t="s">
        <v>713</v>
      </c>
    </row>
    <row r="186" spans="1:19" x14ac:dyDescent="0.2">
      <c r="A186">
        <v>211</v>
      </c>
      <c r="B186" t="s">
        <v>289</v>
      </c>
      <c r="C186">
        <v>0</v>
      </c>
      <c r="E186">
        <v>129874</v>
      </c>
      <c r="F186">
        <v>0</v>
      </c>
      <c r="G186">
        <v>0</v>
      </c>
      <c r="H186">
        <v>437</v>
      </c>
      <c r="J186" t="s">
        <v>349</v>
      </c>
      <c r="K186" t="s">
        <v>289</v>
      </c>
      <c r="L186">
        <v>1081</v>
      </c>
      <c r="M186">
        <v>2336</v>
      </c>
      <c r="N186">
        <v>3472</v>
      </c>
      <c r="O186">
        <v>1</v>
      </c>
      <c r="P186">
        <v>0</v>
      </c>
      <c r="Q186">
        <v>437</v>
      </c>
      <c r="R186" t="s">
        <v>714</v>
      </c>
    </row>
    <row r="187" spans="1:19" x14ac:dyDescent="0.2">
      <c r="A187">
        <v>212</v>
      </c>
      <c r="B187" t="s">
        <v>291</v>
      </c>
      <c r="K187" t="s">
        <v>289</v>
      </c>
      <c r="L187">
        <v>769</v>
      </c>
      <c r="M187">
        <v>1688</v>
      </c>
      <c r="N187">
        <v>2505</v>
      </c>
      <c r="O187">
        <v>1</v>
      </c>
      <c r="P187">
        <v>0</v>
      </c>
      <c r="Q187">
        <v>329</v>
      </c>
      <c r="R187" t="s">
        <v>715</v>
      </c>
    </row>
    <row r="188" spans="1:19" x14ac:dyDescent="0.2">
      <c r="A188">
        <v>213</v>
      </c>
      <c r="B188" t="s">
        <v>289</v>
      </c>
      <c r="C188">
        <v>0</v>
      </c>
      <c r="E188">
        <v>267953</v>
      </c>
      <c r="F188">
        <v>0</v>
      </c>
      <c r="G188">
        <v>0</v>
      </c>
      <c r="H188">
        <v>360</v>
      </c>
      <c r="J188" t="s">
        <v>350</v>
      </c>
      <c r="K188" t="s">
        <v>289</v>
      </c>
      <c r="L188">
        <v>1430</v>
      </c>
      <c r="M188">
        <v>3372</v>
      </c>
      <c r="N188">
        <v>4874</v>
      </c>
      <c r="O188">
        <v>1</v>
      </c>
      <c r="P188">
        <v>0</v>
      </c>
      <c r="Q188">
        <v>360</v>
      </c>
      <c r="R188" t="s">
        <v>585</v>
      </c>
    </row>
    <row r="189" spans="1:19" x14ac:dyDescent="0.2">
      <c r="A189">
        <v>214</v>
      </c>
      <c r="B189" t="s">
        <v>289</v>
      </c>
      <c r="C189">
        <v>0</v>
      </c>
      <c r="E189">
        <v>39276</v>
      </c>
      <c r="F189">
        <v>0</v>
      </c>
      <c r="G189">
        <v>4</v>
      </c>
      <c r="H189">
        <v>314</v>
      </c>
      <c r="J189" t="s">
        <v>332</v>
      </c>
      <c r="K189" t="s">
        <v>289</v>
      </c>
      <c r="L189">
        <v>18210</v>
      </c>
      <c r="M189">
        <v>24899</v>
      </c>
      <c r="N189">
        <v>43586</v>
      </c>
      <c r="O189">
        <v>24</v>
      </c>
      <c r="P189">
        <v>0</v>
      </c>
      <c r="Q189">
        <v>310</v>
      </c>
      <c r="R189" t="s">
        <v>497</v>
      </c>
      <c r="S189" t="s">
        <v>586</v>
      </c>
    </row>
    <row r="190" spans="1:19" x14ac:dyDescent="0.2">
      <c r="A190">
        <v>215</v>
      </c>
      <c r="B190" t="s">
        <v>291</v>
      </c>
      <c r="K190" t="s">
        <v>291</v>
      </c>
    </row>
    <row r="191" spans="1:19" x14ac:dyDescent="0.2">
      <c r="A191">
        <v>216</v>
      </c>
      <c r="B191" t="s">
        <v>291</v>
      </c>
      <c r="K191" t="s">
        <v>289</v>
      </c>
      <c r="L191">
        <v>672</v>
      </c>
      <c r="M191">
        <v>1547</v>
      </c>
      <c r="N191">
        <v>2262</v>
      </c>
      <c r="O191">
        <v>1</v>
      </c>
      <c r="P191">
        <v>0</v>
      </c>
      <c r="Q191">
        <v>354</v>
      </c>
      <c r="R191" t="s">
        <v>716</v>
      </c>
    </row>
    <row r="192" spans="1:19" x14ac:dyDescent="0.2">
      <c r="A192">
        <v>218</v>
      </c>
      <c r="B192" t="s">
        <v>291</v>
      </c>
      <c r="K192" t="s">
        <v>291</v>
      </c>
    </row>
    <row r="193" spans="1:18" x14ac:dyDescent="0.2">
      <c r="A193">
        <v>219</v>
      </c>
      <c r="B193" t="s">
        <v>291</v>
      </c>
      <c r="K193" t="s">
        <v>289</v>
      </c>
      <c r="L193">
        <v>658</v>
      </c>
      <c r="M193">
        <v>1464</v>
      </c>
      <c r="N193">
        <v>2167</v>
      </c>
      <c r="O193">
        <v>1</v>
      </c>
      <c r="P193">
        <v>0</v>
      </c>
      <c r="Q193">
        <v>293</v>
      </c>
      <c r="R193" t="s">
        <v>492</v>
      </c>
    </row>
    <row r="194" spans="1:18" x14ac:dyDescent="0.2">
      <c r="A194">
        <v>220</v>
      </c>
      <c r="B194" t="s">
        <v>291</v>
      </c>
      <c r="K194" t="s">
        <v>289</v>
      </c>
      <c r="L194">
        <v>1478</v>
      </c>
      <c r="M194">
        <v>3161</v>
      </c>
      <c r="N194">
        <v>4713</v>
      </c>
      <c r="O194">
        <v>1</v>
      </c>
      <c r="P194">
        <v>0</v>
      </c>
      <c r="Q194">
        <v>433</v>
      </c>
      <c r="R194" t="s">
        <v>717</v>
      </c>
    </row>
    <row r="195" spans="1:18" x14ac:dyDescent="0.2">
      <c r="A195">
        <v>221</v>
      </c>
      <c r="B195" t="s">
        <v>289</v>
      </c>
      <c r="C195">
        <v>0</v>
      </c>
      <c r="E195">
        <v>39272</v>
      </c>
      <c r="F195">
        <v>0</v>
      </c>
      <c r="G195">
        <v>0</v>
      </c>
      <c r="H195">
        <v>327</v>
      </c>
      <c r="J195" t="s">
        <v>292</v>
      </c>
      <c r="K195" t="s">
        <v>289</v>
      </c>
      <c r="L195">
        <v>708</v>
      </c>
      <c r="M195">
        <v>1568</v>
      </c>
      <c r="N195">
        <v>2320</v>
      </c>
      <c r="O195">
        <v>1</v>
      </c>
      <c r="P195">
        <v>0</v>
      </c>
      <c r="Q195">
        <v>327</v>
      </c>
      <c r="R195" t="s">
        <v>492</v>
      </c>
    </row>
    <row r="196" spans="1:18" x14ac:dyDescent="0.2">
      <c r="A196">
        <v>224</v>
      </c>
      <c r="B196" t="s">
        <v>291</v>
      </c>
      <c r="K196" t="s">
        <v>289</v>
      </c>
      <c r="L196">
        <v>812</v>
      </c>
      <c r="M196">
        <v>1709</v>
      </c>
      <c r="N196">
        <v>2565</v>
      </c>
      <c r="O196">
        <v>1</v>
      </c>
      <c r="P196">
        <v>0</v>
      </c>
      <c r="Q196">
        <v>451</v>
      </c>
      <c r="R196" t="s">
        <v>588</v>
      </c>
    </row>
    <row r="197" spans="1:18" x14ac:dyDescent="0.2">
      <c r="A197">
        <v>225</v>
      </c>
      <c r="B197" t="s">
        <v>289</v>
      </c>
      <c r="C197">
        <v>0</v>
      </c>
      <c r="E197">
        <v>42777</v>
      </c>
      <c r="F197">
        <v>0</v>
      </c>
      <c r="G197">
        <v>0</v>
      </c>
      <c r="H197">
        <v>318</v>
      </c>
      <c r="J197" t="s">
        <v>351</v>
      </c>
      <c r="K197" t="s">
        <v>289</v>
      </c>
      <c r="L197">
        <v>749</v>
      </c>
      <c r="M197">
        <v>1640</v>
      </c>
      <c r="N197">
        <v>2434</v>
      </c>
      <c r="O197">
        <v>1</v>
      </c>
      <c r="P197">
        <v>0</v>
      </c>
      <c r="Q197">
        <v>318</v>
      </c>
      <c r="R197" t="s">
        <v>718</v>
      </c>
    </row>
    <row r="198" spans="1:18" x14ac:dyDescent="0.2">
      <c r="A198">
        <v>226</v>
      </c>
      <c r="B198" t="s">
        <v>289</v>
      </c>
      <c r="C198">
        <v>0</v>
      </c>
      <c r="E198">
        <v>38486</v>
      </c>
      <c r="F198">
        <v>0</v>
      </c>
      <c r="G198">
        <v>0</v>
      </c>
      <c r="H198">
        <v>274</v>
      </c>
      <c r="J198" t="s">
        <v>290</v>
      </c>
      <c r="K198" t="s">
        <v>289</v>
      </c>
      <c r="L198">
        <v>647</v>
      </c>
      <c r="M198">
        <v>1442</v>
      </c>
      <c r="N198">
        <v>2132</v>
      </c>
      <c r="O198">
        <v>1</v>
      </c>
      <c r="P198">
        <v>0</v>
      </c>
      <c r="Q198">
        <v>274</v>
      </c>
      <c r="R198" t="s">
        <v>491</v>
      </c>
    </row>
    <row r="199" spans="1:18" x14ac:dyDescent="0.2">
      <c r="A199">
        <v>227</v>
      </c>
      <c r="B199" t="s">
        <v>289</v>
      </c>
      <c r="C199">
        <v>0</v>
      </c>
      <c r="E199">
        <v>39281</v>
      </c>
      <c r="F199">
        <v>0</v>
      </c>
      <c r="G199">
        <v>0</v>
      </c>
      <c r="H199">
        <v>276</v>
      </c>
      <c r="J199" t="s">
        <v>313</v>
      </c>
      <c r="K199" t="s">
        <v>289</v>
      </c>
      <c r="L199">
        <v>648</v>
      </c>
      <c r="M199">
        <v>1510</v>
      </c>
      <c r="N199">
        <v>2202</v>
      </c>
      <c r="O199">
        <v>1</v>
      </c>
      <c r="P199">
        <v>0</v>
      </c>
      <c r="Q199">
        <v>276</v>
      </c>
      <c r="R199" t="s">
        <v>579</v>
      </c>
    </row>
    <row r="200" spans="1:18" x14ac:dyDescent="0.2">
      <c r="A200">
        <v>228</v>
      </c>
      <c r="B200" t="s">
        <v>291</v>
      </c>
      <c r="K200" t="s">
        <v>289</v>
      </c>
      <c r="L200">
        <v>684</v>
      </c>
      <c r="M200">
        <v>1472</v>
      </c>
      <c r="N200">
        <v>2198</v>
      </c>
      <c r="O200">
        <v>1</v>
      </c>
      <c r="P200">
        <v>0</v>
      </c>
      <c r="Q200">
        <v>324</v>
      </c>
      <c r="R200" t="s">
        <v>719</v>
      </c>
    </row>
    <row r="201" spans="1:18" x14ac:dyDescent="0.2">
      <c r="A201">
        <v>229</v>
      </c>
      <c r="B201" t="s">
        <v>291</v>
      </c>
      <c r="K201" t="s">
        <v>289</v>
      </c>
      <c r="L201">
        <v>693</v>
      </c>
      <c r="M201">
        <v>1504</v>
      </c>
      <c r="N201">
        <v>2240</v>
      </c>
      <c r="O201">
        <v>1</v>
      </c>
      <c r="P201">
        <v>0</v>
      </c>
      <c r="Q201">
        <v>319</v>
      </c>
      <c r="R201" t="s">
        <v>720</v>
      </c>
    </row>
    <row r="202" spans="1:18" x14ac:dyDescent="0.2">
      <c r="A202">
        <v>230</v>
      </c>
      <c r="B202" t="s">
        <v>291</v>
      </c>
      <c r="K202" t="s">
        <v>289</v>
      </c>
      <c r="L202">
        <v>647</v>
      </c>
      <c r="M202">
        <v>1522</v>
      </c>
      <c r="N202">
        <v>2213</v>
      </c>
      <c r="O202">
        <v>1</v>
      </c>
      <c r="P202">
        <v>0</v>
      </c>
      <c r="Q202">
        <v>258</v>
      </c>
      <c r="R202" t="s">
        <v>721</v>
      </c>
    </row>
    <row r="203" spans="1:18" x14ac:dyDescent="0.2">
      <c r="A203">
        <v>231</v>
      </c>
      <c r="B203" t="s">
        <v>289</v>
      </c>
      <c r="C203">
        <v>0</v>
      </c>
      <c r="E203">
        <v>39001</v>
      </c>
      <c r="F203">
        <v>0</v>
      </c>
      <c r="G203">
        <v>0</v>
      </c>
      <c r="H203">
        <v>290</v>
      </c>
      <c r="J203" t="s">
        <v>292</v>
      </c>
      <c r="K203" t="s">
        <v>289</v>
      </c>
      <c r="L203">
        <v>677</v>
      </c>
      <c r="M203">
        <v>1511</v>
      </c>
      <c r="N203">
        <v>2234</v>
      </c>
      <c r="O203">
        <v>1</v>
      </c>
      <c r="P203">
        <v>0</v>
      </c>
      <c r="Q203">
        <v>290</v>
      </c>
      <c r="R203" t="s">
        <v>492</v>
      </c>
    </row>
    <row r="204" spans="1:18" x14ac:dyDescent="0.2">
      <c r="A204">
        <v>233</v>
      </c>
      <c r="B204" t="s">
        <v>289</v>
      </c>
      <c r="C204">
        <v>0</v>
      </c>
      <c r="E204">
        <v>81377</v>
      </c>
      <c r="F204">
        <v>0</v>
      </c>
      <c r="G204">
        <v>0</v>
      </c>
      <c r="H204">
        <v>290</v>
      </c>
      <c r="J204" t="s">
        <v>305</v>
      </c>
      <c r="K204" t="s">
        <v>289</v>
      </c>
      <c r="L204">
        <v>758</v>
      </c>
      <c r="M204">
        <v>1603</v>
      </c>
      <c r="N204">
        <v>2406</v>
      </c>
      <c r="O204">
        <v>1</v>
      </c>
      <c r="P204">
        <v>0</v>
      </c>
      <c r="Q204">
        <v>290</v>
      </c>
      <c r="R204" t="s">
        <v>722</v>
      </c>
    </row>
    <row r="205" spans="1:18" x14ac:dyDescent="0.2">
      <c r="A205">
        <v>234</v>
      </c>
      <c r="B205" t="s">
        <v>289</v>
      </c>
      <c r="C205">
        <v>0</v>
      </c>
      <c r="E205">
        <v>38997</v>
      </c>
      <c r="F205">
        <v>0</v>
      </c>
      <c r="G205">
        <v>0</v>
      </c>
      <c r="H205">
        <v>265</v>
      </c>
      <c r="J205" t="s">
        <v>300</v>
      </c>
      <c r="K205" t="s">
        <v>289</v>
      </c>
      <c r="L205">
        <v>661</v>
      </c>
      <c r="M205">
        <v>1489</v>
      </c>
      <c r="N205">
        <v>2194</v>
      </c>
      <c r="O205">
        <v>1</v>
      </c>
      <c r="P205">
        <v>0</v>
      </c>
      <c r="Q205">
        <v>265</v>
      </c>
      <c r="R205" t="s">
        <v>640</v>
      </c>
    </row>
    <row r="206" spans="1:18" x14ac:dyDescent="0.2">
      <c r="A206">
        <v>235</v>
      </c>
      <c r="B206" t="s">
        <v>289</v>
      </c>
      <c r="C206">
        <v>0</v>
      </c>
      <c r="E206">
        <v>95484</v>
      </c>
      <c r="F206">
        <v>0</v>
      </c>
      <c r="G206">
        <v>12</v>
      </c>
      <c r="H206">
        <v>353</v>
      </c>
      <c r="J206" t="s">
        <v>352</v>
      </c>
      <c r="K206" t="s">
        <v>289</v>
      </c>
      <c r="L206">
        <v>747</v>
      </c>
      <c r="M206">
        <v>1668</v>
      </c>
      <c r="N206">
        <v>2460</v>
      </c>
      <c r="O206">
        <v>1</v>
      </c>
      <c r="P206">
        <v>0</v>
      </c>
      <c r="Q206">
        <v>335</v>
      </c>
      <c r="R206" t="s">
        <v>594</v>
      </c>
    </row>
    <row r="207" spans="1:18" x14ac:dyDescent="0.2">
      <c r="A207">
        <v>236</v>
      </c>
      <c r="B207" t="s">
        <v>289</v>
      </c>
      <c r="C207">
        <v>0</v>
      </c>
      <c r="E207">
        <v>39167</v>
      </c>
      <c r="F207">
        <v>0</v>
      </c>
      <c r="G207">
        <v>0</v>
      </c>
      <c r="H207">
        <v>299</v>
      </c>
      <c r="J207" t="s">
        <v>313</v>
      </c>
      <c r="K207" t="s">
        <v>289</v>
      </c>
      <c r="L207">
        <v>666</v>
      </c>
      <c r="M207">
        <v>1459</v>
      </c>
      <c r="N207">
        <v>2172</v>
      </c>
      <c r="O207">
        <v>1</v>
      </c>
      <c r="P207">
        <v>0</v>
      </c>
      <c r="Q207">
        <v>299</v>
      </c>
      <c r="R207" t="s">
        <v>579</v>
      </c>
    </row>
    <row r="208" spans="1:18" x14ac:dyDescent="0.2">
      <c r="A208">
        <v>237</v>
      </c>
      <c r="B208" t="s">
        <v>289</v>
      </c>
      <c r="C208">
        <v>0</v>
      </c>
      <c r="E208">
        <v>38894</v>
      </c>
      <c r="F208">
        <v>0</v>
      </c>
      <c r="G208">
        <v>0</v>
      </c>
      <c r="H208">
        <v>285</v>
      </c>
      <c r="J208" t="s">
        <v>353</v>
      </c>
      <c r="K208" t="s">
        <v>289</v>
      </c>
      <c r="L208">
        <v>684</v>
      </c>
      <c r="M208">
        <v>1577</v>
      </c>
      <c r="N208">
        <v>2307</v>
      </c>
      <c r="O208">
        <v>1</v>
      </c>
      <c r="P208">
        <v>0</v>
      </c>
      <c r="Q208">
        <v>285</v>
      </c>
      <c r="R208" t="s">
        <v>723</v>
      </c>
    </row>
    <row r="209" spans="1:18" x14ac:dyDescent="0.2">
      <c r="A209">
        <v>238</v>
      </c>
      <c r="B209" t="s">
        <v>289</v>
      </c>
      <c r="C209">
        <v>0</v>
      </c>
      <c r="E209">
        <v>55705</v>
      </c>
      <c r="F209">
        <v>0</v>
      </c>
      <c r="G209">
        <v>0</v>
      </c>
      <c r="H209">
        <v>388</v>
      </c>
      <c r="J209" t="s">
        <v>299</v>
      </c>
      <c r="K209" t="s">
        <v>289</v>
      </c>
      <c r="L209">
        <v>841</v>
      </c>
      <c r="M209">
        <v>1709</v>
      </c>
      <c r="N209">
        <v>2626</v>
      </c>
      <c r="O209">
        <v>1</v>
      </c>
      <c r="P209">
        <v>0</v>
      </c>
      <c r="Q209">
        <v>388</v>
      </c>
      <c r="R209" t="s">
        <v>648</v>
      </c>
    </row>
    <row r="210" spans="1:18" x14ac:dyDescent="0.2">
      <c r="A210">
        <v>239</v>
      </c>
      <c r="B210" t="s">
        <v>289</v>
      </c>
      <c r="C210">
        <v>0</v>
      </c>
      <c r="E210">
        <v>58507</v>
      </c>
      <c r="F210">
        <v>0</v>
      </c>
      <c r="G210">
        <v>0</v>
      </c>
      <c r="H210">
        <v>385</v>
      </c>
      <c r="J210" t="s">
        <v>309</v>
      </c>
      <c r="K210" t="s">
        <v>289</v>
      </c>
      <c r="L210">
        <v>800</v>
      </c>
      <c r="M210">
        <v>1727</v>
      </c>
      <c r="N210">
        <v>2574</v>
      </c>
      <c r="O210">
        <v>1</v>
      </c>
      <c r="P210">
        <v>0</v>
      </c>
      <c r="Q210">
        <v>385</v>
      </c>
      <c r="R210" t="s">
        <v>598</v>
      </c>
    </row>
    <row r="211" spans="1:18" x14ac:dyDescent="0.2">
      <c r="A211">
        <v>240</v>
      </c>
      <c r="B211" t="s">
        <v>289</v>
      </c>
      <c r="C211">
        <v>0</v>
      </c>
      <c r="E211">
        <v>73146</v>
      </c>
      <c r="F211">
        <v>0</v>
      </c>
      <c r="G211">
        <v>0</v>
      </c>
      <c r="H211">
        <v>386</v>
      </c>
      <c r="J211" t="s">
        <v>309</v>
      </c>
      <c r="K211" t="s">
        <v>289</v>
      </c>
      <c r="L211">
        <v>867</v>
      </c>
      <c r="M211">
        <v>1917</v>
      </c>
      <c r="N211">
        <v>2836</v>
      </c>
      <c r="O211">
        <v>1</v>
      </c>
      <c r="P211">
        <v>0</v>
      </c>
      <c r="Q211">
        <v>386</v>
      </c>
      <c r="R211" t="s">
        <v>598</v>
      </c>
    </row>
    <row r="212" spans="1:18" x14ac:dyDescent="0.2">
      <c r="A212">
        <v>241</v>
      </c>
      <c r="B212" t="s">
        <v>289</v>
      </c>
      <c r="C212">
        <v>0</v>
      </c>
      <c r="E212">
        <v>96334</v>
      </c>
      <c r="F212">
        <v>0</v>
      </c>
      <c r="G212">
        <v>0</v>
      </c>
      <c r="H212">
        <v>418</v>
      </c>
      <c r="J212" t="s">
        <v>354</v>
      </c>
      <c r="K212" t="s">
        <v>289</v>
      </c>
      <c r="L212">
        <v>1053</v>
      </c>
      <c r="M212">
        <v>1925</v>
      </c>
      <c r="N212">
        <v>3025</v>
      </c>
      <c r="O212">
        <v>1</v>
      </c>
      <c r="P212">
        <v>0</v>
      </c>
      <c r="Q212">
        <v>418</v>
      </c>
      <c r="R212" t="s">
        <v>724</v>
      </c>
    </row>
    <row r="213" spans="1:18" x14ac:dyDescent="0.2">
      <c r="A213">
        <v>242</v>
      </c>
      <c r="B213" t="s">
        <v>289</v>
      </c>
      <c r="C213">
        <v>0</v>
      </c>
      <c r="E213">
        <v>58031</v>
      </c>
      <c r="F213">
        <v>0</v>
      </c>
      <c r="G213">
        <v>0</v>
      </c>
      <c r="H213">
        <v>421</v>
      </c>
      <c r="J213" t="s">
        <v>354</v>
      </c>
      <c r="K213" t="s">
        <v>289</v>
      </c>
      <c r="L213">
        <v>1040</v>
      </c>
      <c r="M213">
        <v>1791</v>
      </c>
      <c r="N213">
        <v>2878</v>
      </c>
      <c r="O213">
        <v>1</v>
      </c>
      <c r="P213">
        <v>0</v>
      </c>
      <c r="Q213">
        <v>421</v>
      </c>
      <c r="R213" t="s">
        <v>724</v>
      </c>
    </row>
    <row r="214" spans="1:18" x14ac:dyDescent="0.2">
      <c r="A214">
        <v>243</v>
      </c>
      <c r="B214" t="s">
        <v>289</v>
      </c>
      <c r="C214">
        <v>0</v>
      </c>
      <c r="E214">
        <v>38718</v>
      </c>
      <c r="F214">
        <v>0</v>
      </c>
      <c r="G214">
        <v>0</v>
      </c>
      <c r="H214">
        <v>260</v>
      </c>
      <c r="J214" t="s">
        <v>355</v>
      </c>
      <c r="K214" t="s">
        <v>289</v>
      </c>
      <c r="L214">
        <v>658</v>
      </c>
      <c r="M214">
        <v>1552</v>
      </c>
      <c r="N214">
        <v>2257</v>
      </c>
      <c r="O214">
        <v>1</v>
      </c>
      <c r="P214">
        <v>0</v>
      </c>
      <c r="Q214">
        <v>260</v>
      </c>
      <c r="R214" t="s">
        <v>599</v>
      </c>
    </row>
    <row r="215" spans="1:18" x14ac:dyDescent="0.2">
      <c r="A215">
        <v>246</v>
      </c>
      <c r="B215" t="s">
        <v>291</v>
      </c>
      <c r="K215" t="s">
        <v>289</v>
      </c>
      <c r="L215">
        <v>1523</v>
      </c>
      <c r="M215">
        <v>3642</v>
      </c>
      <c r="N215">
        <v>5238</v>
      </c>
      <c r="O215">
        <v>1</v>
      </c>
      <c r="P215">
        <v>0</v>
      </c>
      <c r="Q215">
        <v>419</v>
      </c>
      <c r="R215" t="s">
        <v>725</v>
      </c>
    </row>
    <row r="216" spans="1:18" x14ac:dyDescent="0.2">
      <c r="A216">
        <v>247</v>
      </c>
      <c r="B216" t="s">
        <v>291</v>
      </c>
      <c r="K216" t="s">
        <v>289</v>
      </c>
      <c r="L216">
        <v>1518</v>
      </c>
      <c r="M216">
        <v>3889</v>
      </c>
      <c r="N216">
        <v>5492</v>
      </c>
      <c r="O216">
        <v>1</v>
      </c>
      <c r="P216">
        <v>0</v>
      </c>
      <c r="Q216">
        <v>441</v>
      </c>
      <c r="R216" t="s">
        <v>726</v>
      </c>
    </row>
    <row r="217" spans="1:18" x14ac:dyDescent="0.2">
      <c r="A217">
        <v>248</v>
      </c>
      <c r="B217" t="s">
        <v>289</v>
      </c>
      <c r="C217">
        <v>0</v>
      </c>
      <c r="E217">
        <v>49986</v>
      </c>
      <c r="F217">
        <v>0</v>
      </c>
      <c r="G217">
        <v>0</v>
      </c>
      <c r="H217">
        <v>320</v>
      </c>
      <c r="J217" t="s">
        <v>316</v>
      </c>
      <c r="K217" t="s">
        <v>289</v>
      </c>
      <c r="L217">
        <v>694</v>
      </c>
      <c r="M217">
        <v>1570</v>
      </c>
      <c r="N217">
        <v>2308</v>
      </c>
      <c r="O217">
        <v>1</v>
      </c>
      <c r="P217">
        <v>0</v>
      </c>
      <c r="Q217">
        <v>320</v>
      </c>
      <c r="R217" t="s">
        <v>727</v>
      </c>
    </row>
    <row r="218" spans="1:18" x14ac:dyDescent="0.2">
      <c r="A218">
        <v>249</v>
      </c>
      <c r="B218" t="s">
        <v>291</v>
      </c>
      <c r="K218" t="s">
        <v>289</v>
      </c>
      <c r="L218">
        <v>836</v>
      </c>
      <c r="M218">
        <v>1745</v>
      </c>
      <c r="N218">
        <v>2629</v>
      </c>
      <c r="O218">
        <v>1</v>
      </c>
      <c r="P218">
        <v>0</v>
      </c>
      <c r="Q218">
        <v>403</v>
      </c>
      <c r="R218" t="s">
        <v>728</v>
      </c>
    </row>
    <row r="219" spans="1:18" x14ac:dyDescent="0.2">
      <c r="A219">
        <v>250</v>
      </c>
      <c r="B219" t="s">
        <v>289</v>
      </c>
      <c r="C219">
        <v>0</v>
      </c>
      <c r="E219">
        <v>38532</v>
      </c>
      <c r="F219">
        <v>0</v>
      </c>
      <c r="G219">
        <v>0</v>
      </c>
      <c r="H219">
        <v>249</v>
      </c>
      <c r="J219" t="s">
        <v>356</v>
      </c>
      <c r="K219" t="s">
        <v>289</v>
      </c>
      <c r="L219">
        <v>652</v>
      </c>
      <c r="M219">
        <v>1470</v>
      </c>
      <c r="N219">
        <v>2163</v>
      </c>
      <c r="O219">
        <v>1</v>
      </c>
      <c r="P219">
        <v>0</v>
      </c>
      <c r="Q219">
        <v>249</v>
      </c>
      <c r="R219" t="s">
        <v>729</v>
      </c>
    </row>
    <row r="220" spans="1:18" x14ac:dyDescent="0.2">
      <c r="A220">
        <v>251</v>
      </c>
      <c r="B220" t="s">
        <v>289</v>
      </c>
      <c r="C220">
        <v>0</v>
      </c>
      <c r="E220">
        <v>38672</v>
      </c>
      <c r="F220">
        <v>0</v>
      </c>
      <c r="G220">
        <v>0</v>
      </c>
      <c r="H220">
        <v>249</v>
      </c>
      <c r="J220" t="s">
        <v>357</v>
      </c>
      <c r="K220" t="s">
        <v>289</v>
      </c>
      <c r="L220">
        <v>657</v>
      </c>
      <c r="M220">
        <v>1426</v>
      </c>
      <c r="N220">
        <v>2129</v>
      </c>
      <c r="O220">
        <v>1</v>
      </c>
      <c r="P220">
        <v>0</v>
      </c>
      <c r="Q220">
        <v>249</v>
      </c>
      <c r="R220" t="s">
        <v>730</v>
      </c>
    </row>
    <row r="221" spans="1:18" x14ac:dyDescent="0.2">
      <c r="A221">
        <v>252</v>
      </c>
      <c r="B221" t="s">
        <v>289</v>
      </c>
      <c r="C221">
        <v>0</v>
      </c>
      <c r="E221">
        <v>39651</v>
      </c>
      <c r="F221">
        <v>0</v>
      </c>
      <c r="G221">
        <v>0</v>
      </c>
      <c r="H221">
        <v>291</v>
      </c>
      <c r="J221" t="s">
        <v>292</v>
      </c>
      <c r="K221" t="s">
        <v>289</v>
      </c>
      <c r="L221">
        <v>715</v>
      </c>
      <c r="M221">
        <v>1491</v>
      </c>
      <c r="N221">
        <v>2251</v>
      </c>
      <c r="O221">
        <v>1</v>
      </c>
      <c r="P221">
        <v>0</v>
      </c>
      <c r="Q221">
        <v>291</v>
      </c>
      <c r="R221" t="s">
        <v>492</v>
      </c>
    </row>
    <row r="222" spans="1:18" x14ac:dyDescent="0.2">
      <c r="A222">
        <v>253</v>
      </c>
      <c r="B222" t="s">
        <v>289</v>
      </c>
      <c r="C222">
        <v>0</v>
      </c>
      <c r="E222">
        <v>39110</v>
      </c>
      <c r="F222">
        <v>0</v>
      </c>
      <c r="G222">
        <v>4</v>
      </c>
      <c r="H222">
        <v>291</v>
      </c>
      <c r="J222" t="s">
        <v>358</v>
      </c>
      <c r="K222" t="s">
        <v>289</v>
      </c>
      <c r="L222">
        <v>652</v>
      </c>
      <c r="M222">
        <v>1435</v>
      </c>
      <c r="N222">
        <v>2132</v>
      </c>
      <c r="O222">
        <v>1</v>
      </c>
      <c r="P222">
        <v>0</v>
      </c>
      <c r="Q222">
        <v>281</v>
      </c>
      <c r="R222" t="s">
        <v>652</v>
      </c>
    </row>
    <row r="223" spans="1:18" x14ac:dyDescent="0.2">
      <c r="A223">
        <v>254</v>
      </c>
      <c r="B223" t="s">
        <v>289</v>
      </c>
      <c r="C223">
        <v>0</v>
      </c>
      <c r="E223">
        <v>38895</v>
      </c>
      <c r="F223">
        <v>0</v>
      </c>
      <c r="G223">
        <v>2</v>
      </c>
      <c r="H223">
        <v>283</v>
      </c>
      <c r="J223" t="s">
        <v>358</v>
      </c>
      <c r="K223" t="s">
        <v>289</v>
      </c>
      <c r="L223">
        <v>670</v>
      </c>
      <c r="M223">
        <v>1513</v>
      </c>
      <c r="N223">
        <v>2227</v>
      </c>
      <c r="O223">
        <v>1</v>
      </c>
      <c r="P223">
        <v>0</v>
      </c>
      <c r="Q223">
        <v>269</v>
      </c>
      <c r="R223" t="s">
        <v>652</v>
      </c>
    </row>
    <row r="224" spans="1:18" x14ac:dyDescent="0.2">
      <c r="A224">
        <v>256</v>
      </c>
      <c r="B224" t="s">
        <v>289</v>
      </c>
      <c r="C224">
        <v>0</v>
      </c>
      <c r="E224">
        <v>38450</v>
      </c>
      <c r="F224">
        <v>0</v>
      </c>
      <c r="G224">
        <v>0</v>
      </c>
      <c r="H224">
        <v>243</v>
      </c>
      <c r="J224" t="s">
        <v>290</v>
      </c>
      <c r="K224" t="s">
        <v>289</v>
      </c>
      <c r="L224">
        <v>652</v>
      </c>
      <c r="M224">
        <v>1455</v>
      </c>
      <c r="N224">
        <v>2151</v>
      </c>
      <c r="O224">
        <v>1</v>
      </c>
      <c r="P224">
        <v>0</v>
      </c>
      <c r="Q224">
        <v>243</v>
      </c>
      <c r="R224" t="s">
        <v>491</v>
      </c>
    </row>
    <row r="225" spans="1:18" x14ac:dyDescent="0.2">
      <c r="A225">
        <v>257</v>
      </c>
      <c r="B225" t="s">
        <v>289</v>
      </c>
      <c r="C225">
        <v>0</v>
      </c>
      <c r="E225">
        <v>39323</v>
      </c>
      <c r="F225">
        <v>0</v>
      </c>
      <c r="G225">
        <v>0</v>
      </c>
      <c r="H225">
        <v>243</v>
      </c>
      <c r="J225" t="s">
        <v>290</v>
      </c>
      <c r="K225" t="s">
        <v>289</v>
      </c>
      <c r="L225">
        <v>645</v>
      </c>
      <c r="M225">
        <v>1546</v>
      </c>
      <c r="N225">
        <v>2235</v>
      </c>
      <c r="O225">
        <v>1</v>
      </c>
      <c r="P225">
        <v>0</v>
      </c>
      <c r="Q225">
        <v>243</v>
      </c>
      <c r="R225" t="s">
        <v>491</v>
      </c>
    </row>
    <row r="226" spans="1:18" x14ac:dyDescent="0.2">
      <c r="A226">
        <v>258</v>
      </c>
      <c r="B226" t="s">
        <v>289</v>
      </c>
      <c r="C226">
        <v>0</v>
      </c>
      <c r="E226">
        <v>64671</v>
      </c>
      <c r="F226">
        <v>0</v>
      </c>
      <c r="G226">
        <v>0</v>
      </c>
      <c r="H226">
        <v>373</v>
      </c>
      <c r="J226" t="s">
        <v>359</v>
      </c>
      <c r="K226" t="s">
        <v>289</v>
      </c>
      <c r="L226">
        <v>758</v>
      </c>
      <c r="M226">
        <v>1796</v>
      </c>
      <c r="N226">
        <v>2600</v>
      </c>
      <c r="O226">
        <v>1</v>
      </c>
      <c r="P226">
        <v>0</v>
      </c>
      <c r="Q226">
        <v>373</v>
      </c>
      <c r="R226" t="s">
        <v>607</v>
      </c>
    </row>
    <row r="227" spans="1:18" x14ac:dyDescent="0.2">
      <c r="A227">
        <v>259</v>
      </c>
      <c r="B227" t="s">
        <v>291</v>
      </c>
      <c r="K227" t="s">
        <v>289</v>
      </c>
      <c r="L227">
        <v>710</v>
      </c>
      <c r="M227">
        <v>1584</v>
      </c>
      <c r="N227">
        <v>2375</v>
      </c>
      <c r="O227">
        <v>1</v>
      </c>
      <c r="P227">
        <v>0</v>
      </c>
      <c r="Q227">
        <v>310</v>
      </c>
      <c r="R227" t="s">
        <v>731</v>
      </c>
    </row>
    <row r="228" spans="1:18" x14ac:dyDescent="0.2">
      <c r="A228">
        <v>260</v>
      </c>
      <c r="B228" t="s">
        <v>289</v>
      </c>
      <c r="C228">
        <v>0</v>
      </c>
      <c r="E228">
        <v>40231</v>
      </c>
      <c r="F228">
        <v>0</v>
      </c>
      <c r="G228">
        <v>0</v>
      </c>
      <c r="H228">
        <v>341</v>
      </c>
      <c r="J228" t="s">
        <v>360</v>
      </c>
      <c r="K228" t="s">
        <v>289</v>
      </c>
      <c r="L228">
        <v>687</v>
      </c>
      <c r="M228">
        <v>1445</v>
      </c>
      <c r="N228">
        <v>2177</v>
      </c>
      <c r="O228">
        <v>1</v>
      </c>
      <c r="P228">
        <v>0</v>
      </c>
      <c r="Q228">
        <v>341</v>
      </c>
      <c r="R228" t="s">
        <v>732</v>
      </c>
    </row>
    <row r="229" spans="1:18" x14ac:dyDescent="0.2">
      <c r="A229">
        <v>261</v>
      </c>
      <c r="B229" t="s">
        <v>289</v>
      </c>
      <c r="C229">
        <v>0</v>
      </c>
      <c r="E229">
        <v>40434</v>
      </c>
      <c r="F229">
        <v>0</v>
      </c>
      <c r="G229">
        <v>6</v>
      </c>
      <c r="H229">
        <v>318</v>
      </c>
      <c r="J229" t="s">
        <v>361</v>
      </c>
      <c r="K229" t="s">
        <v>289</v>
      </c>
      <c r="L229">
        <v>667</v>
      </c>
      <c r="M229">
        <v>1464</v>
      </c>
      <c r="N229">
        <v>2173</v>
      </c>
      <c r="O229">
        <v>1</v>
      </c>
      <c r="P229">
        <v>0</v>
      </c>
      <c r="Q229">
        <v>298</v>
      </c>
      <c r="R229" t="s">
        <v>492</v>
      </c>
    </row>
    <row r="230" spans="1:18" x14ac:dyDescent="0.2">
      <c r="A230">
        <v>262</v>
      </c>
      <c r="B230" t="s">
        <v>289</v>
      </c>
      <c r="C230">
        <v>0</v>
      </c>
      <c r="E230">
        <v>119685</v>
      </c>
      <c r="F230">
        <v>0</v>
      </c>
      <c r="G230">
        <v>0</v>
      </c>
      <c r="H230">
        <v>369</v>
      </c>
      <c r="J230" t="s">
        <v>334</v>
      </c>
      <c r="K230" t="s">
        <v>289</v>
      </c>
      <c r="L230">
        <v>812</v>
      </c>
      <c r="M230">
        <v>1849</v>
      </c>
      <c r="N230">
        <v>2712</v>
      </c>
      <c r="O230">
        <v>1</v>
      </c>
      <c r="P230">
        <v>0</v>
      </c>
      <c r="Q230">
        <v>369</v>
      </c>
      <c r="R230" t="s">
        <v>733</v>
      </c>
    </row>
    <row r="231" spans="1:18" x14ac:dyDescent="0.2">
      <c r="A231">
        <v>264</v>
      </c>
      <c r="B231" t="s">
        <v>291</v>
      </c>
      <c r="K231" t="s">
        <v>289</v>
      </c>
      <c r="L231">
        <v>3036</v>
      </c>
      <c r="M231">
        <v>10438</v>
      </c>
      <c r="N231">
        <v>13737</v>
      </c>
      <c r="O231">
        <v>1</v>
      </c>
      <c r="P231">
        <v>0</v>
      </c>
      <c r="Q231">
        <v>427</v>
      </c>
      <c r="R231" t="s">
        <v>734</v>
      </c>
    </row>
    <row r="232" spans="1:18" x14ac:dyDescent="0.2">
      <c r="A232">
        <v>265</v>
      </c>
      <c r="B232" t="s">
        <v>291</v>
      </c>
      <c r="K232" t="s">
        <v>289</v>
      </c>
      <c r="L232">
        <v>663</v>
      </c>
      <c r="M232">
        <v>1509</v>
      </c>
      <c r="N232">
        <v>2216</v>
      </c>
      <c r="O232">
        <v>1</v>
      </c>
      <c r="P232">
        <v>0</v>
      </c>
      <c r="Q232">
        <v>330</v>
      </c>
      <c r="R232" t="s">
        <v>735</v>
      </c>
    </row>
    <row r="233" spans="1:18" x14ac:dyDescent="0.2">
      <c r="A233">
        <v>266</v>
      </c>
      <c r="B233" t="s">
        <v>289</v>
      </c>
      <c r="C233">
        <v>0</v>
      </c>
      <c r="E233">
        <v>38727</v>
      </c>
      <c r="F233">
        <v>0</v>
      </c>
      <c r="G233">
        <v>12</v>
      </c>
      <c r="H233">
        <v>254</v>
      </c>
      <c r="J233" t="s">
        <v>311</v>
      </c>
      <c r="K233" t="s">
        <v>289</v>
      </c>
      <c r="L233">
        <v>674</v>
      </c>
      <c r="M233">
        <v>1536</v>
      </c>
      <c r="N233">
        <v>2253</v>
      </c>
      <c r="O233">
        <v>1</v>
      </c>
      <c r="P233">
        <v>0</v>
      </c>
      <c r="Q233">
        <v>250</v>
      </c>
      <c r="R233" t="s">
        <v>652</v>
      </c>
    </row>
    <row r="234" spans="1:18" x14ac:dyDescent="0.2">
      <c r="A234">
        <v>267</v>
      </c>
      <c r="B234" t="s">
        <v>289</v>
      </c>
      <c r="C234">
        <v>0</v>
      </c>
      <c r="E234">
        <v>51352</v>
      </c>
      <c r="F234">
        <v>0</v>
      </c>
      <c r="G234">
        <v>0</v>
      </c>
      <c r="H234">
        <v>310</v>
      </c>
      <c r="J234" t="s">
        <v>316</v>
      </c>
      <c r="K234" t="s">
        <v>289</v>
      </c>
      <c r="L234">
        <v>768</v>
      </c>
      <c r="M234">
        <v>1634</v>
      </c>
      <c r="N234">
        <v>2447</v>
      </c>
      <c r="O234">
        <v>1</v>
      </c>
      <c r="P234">
        <v>0</v>
      </c>
      <c r="Q234">
        <v>310</v>
      </c>
      <c r="R234" t="s">
        <v>661</v>
      </c>
    </row>
    <row r="235" spans="1:18" x14ac:dyDescent="0.2">
      <c r="A235">
        <v>268</v>
      </c>
      <c r="B235" t="s">
        <v>289</v>
      </c>
      <c r="C235">
        <v>0</v>
      </c>
      <c r="E235">
        <v>41602</v>
      </c>
      <c r="F235">
        <v>0</v>
      </c>
      <c r="G235">
        <v>0</v>
      </c>
      <c r="H235">
        <v>340</v>
      </c>
      <c r="J235" t="s">
        <v>307</v>
      </c>
      <c r="K235" t="s">
        <v>289</v>
      </c>
      <c r="L235">
        <v>687</v>
      </c>
      <c r="M235">
        <v>1495</v>
      </c>
      <c r="N235">
        <v>2230</v>
      </c>
      <c r="O235">
        <v>1</v>
      </c>
      <c r="P235">
        <v>0</v>
      </c>
      <c r="Q235">
        <v>340</v>
      </c>
      <c r="R235" t="s">
        <v>649</v>
      </c>
    </row>
    <row r="236" spans="1:18" x14ac:dyDescent="0.2">
      <c r="A236">
        <v>269</v>
      </c>
      <c r="B236" t="s">
        <v>289</v>
      </c>
      <c r="C236">
        <v>0</v>
      </c>
      <c r="E236">
        <v>40329</v>
      </c>
      <c r="F236">
        <v>0</v>
      </c>
      <c r="G236">
        <v>0</v>
      </c>
      <c r="H236">
        <v>384</v>
      </c>
      <c r="J236" t="s">
        <v>324</v>
      </c>
      <c r="K236" t="s">
        <v>289</v>
      </c>
      <c r="L236">
        <v>709</v>
      </c>
      <c r="M236">
        <v>1572</v>
      </c>
      <c r="N236">
        <v>2324</v>
      </c>
      <c r="O236">
        <v>1</v>
      </c>
      <c r="P236">
        <v>0</v>
      </c>
      <c r="Q236">
        <v>384</v>
      </c>
      <c r="R236" t="s">
        <v>736</v>
      </c>
    </row>
    <row r="237" spans="1:18" x14ac:dyDescent="0.2">
      <c r="A237">
        <v>270</v>
      </c>
      <c r="B237" t="s">
        <v>291</v>
      </c>
      <c r="K237" t="s">
        <v>289</v>
      </c>
      <c r="L237">
        <v>1942</v>
      </c>
      <c r="M237">
        <v>3325</v>
      </c>
      <c r="N237">
        <v>5337</v>
      </c>
      <c r="O237">
        <v>1</v>
      </c>
      <c r="P237">
        <v>0</v>
      </c>
      <c r="Q237">
        <v>470</v>
      </c>
      <c r="R237" t="s">
        <v>737</v>
      </c>
    </row>
    <row r="238" spans="1:18" x14ac:dyDescent="0.2">
      <c r="A238">
        <v>271</v>
      </c>
      <c r="B238" t="s">
        <v>289</v>
      </c>
      <c r="C238">
        <v>0</v>
      </c>
      <c r="E238">
        <v>39362</v>
      </c>
      <c r="F238">
        <v>0</v>
      </c>
      <c r="G238">
        <v>0</v>
      </c>
      <c r="H238">
        <v>287</v>
      </c>
      <c r="J238" t="s">
        <v>316</v>
      </c>
      <c r="K238" t="s">
        <v>289</v>
      </c>
      <c r="L238">
        <v>659</v>
      </c>
      <c r="M238">
        <v>1500</v>
      </c>
      <c r="N238">
        <v>2202</v>
      </c>
      <c r="O238">
        <v>1</v>
      </c>
      <c r="P238">
        <v>0</v>
      </c>
      <c r="Q238">
        <v>287</v>
      </c>
      <c r="R238" t="s">
        <v>661</v>
      </c>
    </row>
    <row r="239" spans="1:18" x14ac:dyDescent="0.2">
      <c r="A239">
        <v>272</v>
      </c>
      <c r="B239" t="s">
        <v>291</v>
      </c>
      <c r="K239" t="s">
        <v>289</v>
      </c>
      <c r="L239">
        <v>908</v>
      </c>
      <c r="M239">
        <v>1927</v>
      </c>
      <c r="N239">
        <v>2884</v>
      </c>
      <c r="O239">
        <v>1</v>
      </c>
      <c r="P239">
        <v>0</v>
      </c>
      <c r="Q239">
        <v>477</v>
      </c>
      <c r="R239" t="s">
        <v>738</v>
      </c>
    </row>
    <row r="240" spans="1:18" x14ac:dyDescent="0.2">
      <c r="A240">
        <v>273</v>
      </c>
      <c r="B240" t="s">
        <v>289</v>
      </c>
      <c r="C240">
        <v>0</v>
      </c>
      <c r="E240">
        <v>41860</v>
      </c>
      <c r="F240">
        <v>0</v>
      </c>
      <c r="G240">
        <v>0</v>
      </c>
      <c r="H240">
        <v>373</v>
      </c>
      <c r="J240" t="s">
        <v>308</v>
      </c>
      <c r="K240" t="s">
        <v>289</v>
      </c>
      <c r="L240">
        <v>726</v>
      </c>
      <c r="M240">
        <v>1569</v>
      </c>
      <c r="N240">
        <v>2338</v>
      </c>
      <c r="O240">
        <v>1</v>
      </c>
      <c r="P240">
        <v>0</v>
      </c>
      <c r="Q240">
        <v>373</v>
      </c>
      <c r="R240" t="s">
        <v>739</v>
      </c>
    </row>
    <row r="241" spans="1:18" x14ac:dyDescent="0.2">
      <c r="A241">
        <v>274</v>
      </c>
      <c r="B241" t="s">
        <v>289</v>
      </c>
      <c r="C241">
        <v>0</v>
      </c>
      <c r="E241">
        <v>126776</v>
      </c>
      <c r="F241">
        <v>0</v>
      </c>
      <c r="G241">
        <v>4</v>
      </c>
      <c r="H241">
        <v>335</v>
      </c>
      <c r="J241" t="s">
        <v>293</v>
      </c>
      <c r="K241" t="s">
        <v>289</v>
      </c>
      <c r="L241">
        <v>1301</v>
      </c>
      <c r="M241">
        <v>1942</v>
      </c>
      <c r="N241">
        <v>3288</v>
      </c>
      <c r="O241">
        <v>1</v>
      </c>
      <c r="P241">
        <v>0</v>
      </c>
      <c r="Q241">
        <v>291</v>
      </c>
      <c r="R241" t="s">
        <v>631</v>
      </c>
    </row>
    <row r="242" spans="1:18" x14ac:dyDescent="0.2">
      <c r="A242">
        <v>275</v>
      </c>
      <c r="B242" t="s">
        <v>291</v>
      </c>
      <c r="K242" t="s">
        <v>289</v>
      </c>
      <c r="L242">
        <v>731</v>
      </c>
      <c r="M242">
        <v>1679</v>
      </c>
      <c r="N242">
        <v>2455</v>
      </c>
      <c r="O242">
        <v>1</v>
      </c>
      <c r="P242">
        <v>0</v>
      </c>
      <c r="Q242">
        <v>371</v>
      </c>
      <c r="R242" t="s">
        <v>616</v>
      </c>
    </row>
    <row r="243" spans="1:18" x14ac:dyDescent="0.2">
      <c r="A243">
        <v>276</v>
      </c>
      <c r="B243" t="s">
        <v>289</v>
      </c>
      <c r="C243">
        <v>0</v>
      </c>
      <c r="E243">
        <v>44861</v>
      </c>
      <c r="F243">
        <v>0</v>
      </c>
      <c r="G243">
        <v>0</v>
      </c>
      <c r="H243">
        <v>290</v>
      </c>
      <c r="J243" t="s">
        <v>316</v>
      </c>
      <c r="K243" t="s">
        <v>289</v>
      </c>
      <c r="L243">
        <v>690</v>
      </c>
      <c r="M243">
        <v>1567</v>
      </c>
      <c r="N243">
        <v>2301</v>
      </c>
      <c r="O243">
        <v>1</v>
      </c>
      <c r="P243">
        <v>0</v>
      </c>
      <c r="Q243">
        <v>290</v>
      </c>
      <c r="R243" t="s">
        <v>661</v>
      </c>
    </row>
    <row r="244" spans="1:18" x14ac:dyDescent="0.2">
      <c r="A244">
        <v>277</v>
      </c>
      <c r="B244" t="s">
        <v>291</v>
      </c>
      <c r="K244" t="s">
        <v>289</v>
      </c>
      <c r="L244">
        <v>665</v>
      </c>
      <c r="M244">
        <v>1574</v>
      </c>
      <c r="N244">
        <v>2282</v>
      </c>
      <c r="O244">
        <v>1</v>
      </c>
      <c r="P244">
        <v>0</v>
      </c>
      <c r="Q244">
        <v>364</v>
      </c>
      <c r="R244" t="s">
        <v>716</v>
      </c>
    </row>
    <row r="245" spans="1:18" x14ac:dyDescent="0.2">
      <c r="A245">
        <v>278</v>
      </c>
      <c r="B245" t="s">
        <v>291</v>
      </c>
      <c r="K245" t="s">
        <v>289</v>
      </c>
      <c r="L245">
        <v>675</v>
      </c>
      <c r="M245">
        <v>1528</v>
      </c>
      <c r="N245">
        <v>2249</v>
      </c>
      <c r="O245">
        <v>1</v>
      </c>
      <c r="P245">
        <v>0</v>
      </c>
      <c r="Q245">
        <v>310</v>
      </c>
      <c r="R245" t="s">
        <v>711</v>
      </c>
    </row>
    <row r="246" spans="1:18" x14ac:dyDescent="0.2">
      <c r="A246">
        <v>279</v>
      </c>
      <c r="B246" t="s">
        <v>289</v>
      </c>
      <c r="C246">
        <v>0</v>
      </c>
      <c r="E246">
        <v>38916</v>
      </c>
      <c r="F246">
        <v>0</v>
      </c>
      <c r="G246">
        <v>4</v>
      </c>
      <c r="H246">
        <v>263</v>
      </c>
      <c r="J246" t="s">
        <v>362</v>
      </c>
      <c r="K246" t="s">
        <v>289</v>
      </c>
      <c r="L246">
        <v>662</v>
      </c>
      <c r="M246">
        <v>1566</v>
      </c>
      <c r="N246">
        <v>2278</v>
      </c>
      <c r="O246">
        <v>1</v>
      </c>
      <c r="P246">
        <v>0</v>
      </c>
      <c r="Q246">
        <v>255</v>
      </c>
      <c r="R246" t="s">
        <v>740</v>
      </c>
    </row>
    <row r="247" spans="1:18" x14ac:dyDescent="0.2">
      <c r="A247">
        <v>280</v>
      </c>
      <c r="B247" t="s">
        <v>289</v>
      </c>
      <c r="C247">
        <v>0</v>
      </c>
      <c r="E247">
        <v>39249</v>
      </c>
      <c r="F247">
        <v>0</v>
      </c>
      <c r="G247">
        <v>4</v>
      </c>
      <c r="H247">
        <v>267</v>
      </c>
      <c r="J247" t="s">
        <v>363</v>
      </c>
      <c r="K247" t="s">
        <v>289</v>
      </c>
      <c r="L247">
        <v>655</v>
      </c>
      <c r="M247">
        <v>1448</v>
      </c>
      <c r="N247">
        <v>2147</v>
      </c>
      <c r="O247">
        <v>1</v>
      </c>
      <c r="P247">
        <v>0</v>
      </c>
      <c r="Q247">
        <v>246</v>
      </c>
      <c r="R247" t="s">
        <v>741</v>
      </c>
    </row>
    <row r="248" spans="1:18" x14ac:dyDescent="0.2">
      <c r="A248">
        <v>281</v>
      </c>
      <c r="B248" t="s">
        <v>289</v>
      </c>
      <c r="C248">
        <v>0</v>
      </c>
      <c r="E248">
        <v>43612</v>
      </c>
      <c r="F248">
        <v>0</v>
      </c>
      <c r="G248">
        <v>4</v>
      </c>
      <c r="H248">
        <v>331</v>
      </c>
      <c r="J248" t="s">
        <v>364</v>
      </c>
      <c r="K248" t="s">
        <v>289</v>
      </c>
      <c r="L248">
        <v>688</v>
      </c>
      <c r="M248">
        <v>1488</v>
      </c>
      <c r="N248">
        <v>2219</v>
      </c>
      <c r="O248">
        <v>1</v>
      </c>
      <c r="P248">
        <v>0</v>
      </c>
      <c r="Q248">
        <v>322</v>
      </c>
      <c r="R248" t="s">
        <v>742</v>
      </c>
    </row>
    <row r="249" spans="1:18" x14ac:dyDescent="0.2">
      <c r="A249">
        <v>282</v>
      </c>
      <c r="B249" t="s">
        <v>289</v>
      </c>
      <c r="C249">
        <v>0</v>
      </c>
      <c r="E249">
        <v>39818</v>
      </c>
      <c r="F249">
        <v>0</v>
      </c>
      <c r="G249">
        <v>0</v>
      </c>
      <c r="H249">
        <v>286</v>
      </c>
      <c r="J249" t="s">
        <v>292</v>
      </c>
      <c r="K249" t="s">
        <v>289</v>
      </c>
      <c r="L249">
        <v>662</v>
      </c>
      <c r="M249">
        <v>1538</v>
      </c>
      <c r="N249">
        <v>2246</v>
      </c>
      <c r="O249">
        <v>1</v>
      </c>
      <c r="P249">
        <v>0</v>
      </c>
      <c r="Q249">
        <v>286</v>
      </c>
      <c r="R249" t="s">
        <v>492</v>
      </c>
    </row>
    <row r="250" spans="1:18" x14ac:dyDescent="0.2">
      <c r="A250">
        <v>283</v>
      </c>
      <c r="B250" t="s">
        <v>291</v>
      </c>
      <c r="K250" t="s">
        <v>289</v>
      </c>
      <c r="L250">
        <v>1588</v>
      </c>
      <c r="M250">
        <v>4577</v>
      </c>
      <c r="N250">
        <v>6289</v>
      </c>
      <c r="O250">
        <v>1</v>
      </c>
      <c r="P250">
        <v>0</v>
      </c>
      <c r="Q250">
        <v>317</v>
      </c>
      <c r="R250" t="s">
        <v>743</v>
      </c>
    </row>
    <row r="251" spans="1:18" x14ac:dyDescent="0.2">
      <c r="A251">
        <v>284</v>
      </c>
      <c r="B251" t="s">
        <v>291</v>
      </c>
      <c r="K251" t="s">
        <v>289</v>
      </c>
      <c r="L251">
        <v>684</v>
      </c>
      <c r="M251">
        <v>1506</v>
      </c>
      <c r="N251">
        <v>2235</v>
      </c>
      <c r="O251">
        <v>1</v>
      </c>
      <c r="P251">
        <v>0</v>
      </c>
      <c r="Q251">
        <v>333</v>
      </c>
      <c r="R251" t="s">
        <v>621</v>
      </c>
    </row>
    <row r="252" spans="1:18" x14ac:dyDescent="0.2">
      <c r="A252">
        <v>285</v>
      </c>
      <c r="B252" t="s">
        <v>291</v>
      </c>
      <c r="K252" t="s">
        <v>289</v>
      </c>
      <c r="L252">
        <v>2195</v>
      </c>
      <c r="M252">
        <v>3896</v>
      </c>
      <c r="N252">
        <v>6168</v>
      </c>
      <c r="O252">
        <v>1</v>
      </c>
      <c r="P252">
        <v>0</v>
      </c>
      <c r="Q252">
        <v>470</v>
      </c>
      <c r="R252" t="s">
        <v>668</v>
      </c>
    </row>
    <row r="253" spans="1:18" x14ac:dyDescent="0.2">
      <c r="A253">
        <v>286</v>
      </c>
      <c r="B253" t="s">
        <v>289</v>
      </c>
      <c r="C253">
        <v>0</v>
      </c>
      <c r="E253">
        <v>39608</v>
      </c>
      <c r="F253">
        <v>0</v>
      </c>
      <c r="G253">
        <v>0</v>
      </c>
      <c r="H253">
        <v>365</v>
      </c>
      <c r="J253" t="s">
        <v>307</v>
      </c>
      <c r="K253" t="s">
        <v>289</v>
      </c>
      <c r="L253">
        <v>688</v>
      </c>
      <c r="M253">
        <v>1618</v>
      </c>
      <c r="N253">
        <v>2351</v>
      </c>
      <c r="O253">
        <v>1</v>
      </c>
      <c r="P253">
        <v>0</v>
      </c>
      <c r="Q253">
        <v>365</v>
      </c>
      <c r="R253" t="s">
        <v>649</v>
      </c>
    </row>
    <row r="254" spans="1:18" x14ac:dyDescent="0.2">
      <c r="A254">
        <v>287</v>
      </c>
      <c r="B254" t="s">
        <v>289</v>
      </c>
      <c r="C254">
        <v>0</v>
      </c>
      <c r="E254">
        <v>40777</v>
      </c>
      <c r="F254">
        <v>0</v>
      </c>
      <c r="G254">
        <v>0</v>
      </c>
      <c r="H254">
        <v>378</v>
      </c>
      <c r="J254" t="s">
        <v>365</v>
      </c>
      <c r="K254" t="s">
        <v>289</v>
      </c>
      <c r="L254">
        <v>695</v>
      </c>
      <c r="M254">
        <v>1514</v>
      </c>
      <c r="N254">
        <v>2257</v>
      </c>
      <c r="O254">
        <v>1</v>
      </c>
      <c r="P254">
        <v>0</v>
      </c>
      <c r="Q254">
        <v>378</v>
      </c>
      <c r="R254" t="s">
        <v>744</v>
      </c>
    </row>
    <row r="255" spans="1:18" x14ac:dyDescent="0.2">
      <c r="A255">
        <v>289</v>
      </c>
      <c r="B255" t="s">
        <v>289</v>
      </c>
      <c r="C255">
        <v>0</v>
      </c>
      <c r="E255">
        <v>44932</v>
      </c>
      <c r="F255">
        <v>0</v>
      </c>
      <c r="G255">
        <v>0</v>
      </c>
      <c r="H255">
        <v>301</v>
      </c>
      <c r="J255" t="s">
        <v>366</v>
      </c>
      <c r="K255" t="s">
        <v>289</v>
      </c>
      <c r="L255">
        <v>689</v>
      </c>
      <c r="M255">
        <v>1642</v>
      </c>
      <c r="N255">
        <v>2378</v>
      </c>
      <c r="O255">
        <v>1</v>
      </c>
      <c r="P255">
        <v>0</v>
      </c>
      <c r="Q255">
        <v>301</v>
      </c>
      <c r="R255" t="s">
        <v>745</v>
      </c>
    </row>
    <row r="256" spans="1:18" x14ac:dyDescent="0.2">
      <c r="A256">
        <v>290</v>
      </c>
      <c r="B256" t="s">
        <v>291</v>
      </c>
      <c r="K256" t="s">
        <v>289</v>
      </c>
      <c r="L256">
        <v>862</v>
      </c>
      <c r="M256">
        <v>2001</v>
      </c>
      <c r="N256">
        <v>2919</v>
      </c>
      <c r="O256">
        <v>1</v>
      </c>
      <c r="P256">
        <v>0</v>
      </c>
      <c r="Q256">
        <v>349</v>
      </c>
      <c r="R256" t="s">
        <v>746</v>
      </c>
    </row>
    <row r="257" spans="1:18" x14ac:dyDescent="0.2">
      <c r="A257">
        <v>291</v>
      </c>
      <c r="B257" t="s">
        <v>289</v>
      </c>
      <c r="C257">
        <v>0</v>
      </c>
      <c r="E257">
        <v>38451</v>
      </c>
      <c r="F257">
        <v>0</v>
      </c>
      <c r="G257">
        <v>0</v>
      </c>
      <c r="H257">
        <v>319</v>
      </c>
      <c r="J257" t="s">
        <v>292</v>
      </c>
      <c r="K257" t="s">
        <v>289</v>
      </c>
      <c r="L257">
        <v>658</v>
      </c>
      <c r="M257">
        <v>1526</v>
      </c>
      <c r="N257">
        <v>2227</v>
      </c>
      <c r="O257">
        <v>1</v>
      </c>
      <c r="P257">
        <v>0</v>
      </c>
      <c r="Q257">
        <v>319</v>
      </c>
      <c r="R257" t="s">
        <v>492</v>
      </c>
    </row>
    <row r="258" spans="1:18" x14ac:dyDescent="0.2">
      <c r="A258">
        <v>292</v>
      </c>
      <c r="B258" t="s">
        <v>289</v>
      </c>
      <c r="C258">
        <v>0</v>
      </c>
      <c r="E258">
        <v>40943</v>
      </c>
      <c r="F258">
        <v>0</v>
      </c>
      <c r="G258">
        <v>0</v>
      </c>
      <c r="H258">
        <v>324</v>
      </c>
      <c r="J258" t="s">
        <v>294</v>
      </c>
      <c r="K258" t="s">
        <v>289</v>
      </c>
      <c r="L258">
        <v>690</v>
      </c>
      <c r="M258">
        <v>1485</v>
      </c>
      <c r="N258">
        <v>2217</v>
      </c>
      <c r="O258">
        <v>1</v>
      </c>
      <c r="P258">
        <v>0</v>
      </c>
      <c r="Q258">
        <v>324</v>
      </c>
      <c r="R258" t="s">
        <v>632</v>
      </c>
    </row>
    <row r="259" spans="1:18" x14ac:dyDescent="0.2">
      <c r="A259">
        <v>293</v>
      </c>
      <c r="B259" t="s">
        <v>289</v>
      </c>
      <c r="C259">
        <v>0</v>
      </c>
      <c r="E259">
        <v>38898</v>
      </c>
      <c r="F259">
        <v>0</v>
      </c>
      <c r="G259">
        <v>0</v>
      </c>
      <c r="H259">
        <v>382</v>
      </c>
      <c r="J259" t="s">
        <v>367</v>
      </c>
      <c r="K259" t="s">
        <v>289</v>
      </c>
      <c r="L259">
        <v>689</v>
      </c>
      <c r="M259">
        <v>1625</v>
      </c>
      <c r="N259">
        <v>2358</v>
      </c>
      <c r="O259">
        <v>1</v>
      </c>
      <c r="P259">
        <v>0</v>
      </c>
      <c r="Q259">
        <v>382</v>
      </c>
      <c r="R259" t="s">
        <v>747</v>
      </c>
    </row>
    <row r="260" spans="1:18" x14ac:dyDescent="0.2">
      <c r="A260">
        <v>294</v>
      </c>
      <c r="B260" t="s">
        <v>289</v>
      </c>
      <c r="C260">
        <v>0</v>
      </c>
      <c r="E260">
        <v>38911</v>
      </c>
      <c r="F260">
        <v>0</v>
      </c>
      <c r="G260">
        <v>0</v>
      </c>
      <c r="H260">
        <v>284</v>
      </c>
      <c r="J260" t="s">
        <v>368</v>
      </c>
      <c r="K260" t="s">
        <v>289</v>
      </c>
      <c r="L260">
        <v>657</v>
      </c>
      <c r="M260">
        <v>1503</v>
      </c>
      <c r="N260">
        <v>2206</v>
      </c>
      <c r="O260">
        <v>1</v>
      </c>
      <c r="P260">
        <v>0</v>
      </c>
      <c r="Q260">
        <v>284</v>
      </c>
      <c r="R260" t="s">
        <v>748</v>
      </c>
    </row>
    <row r="261" spans="1:18" x14ac:dyDescent="0.2">
      <c r="A261">
        <v>295</v>
      </c>
      <c r="B261" t="s">
        <v>289</v>
      </c>
      <c r="C261">
        <v>0</v>
      </c>
      <c r="E261">
        <v>39129</v>
      </c>
      <c r="F261">
        <v>0</v>
      </c>
      <c r="G261">
        <v>0</v>
      </c>
      <c r="H261">
        <v>294</v>
      </c>
      <c r="J261" t="s">
        <v>292</v>
      </c>
      <c r="K261" t="s">
        <v>289</v>
      </c>
      <c r="L261">
        <v>675</v>
      </c>
      <c r="M261">
        <v>1472</v>
      </c>
      <c r="N261">
        <v>2190</v>
      </c>
      <c r="O261">
        <v>1</v>
      </c>
      <c r="P261">
        <v>0</v>
      </c>
      <c r="Q261">
        <v>294</v>
      </c>
      <c r="R261" t="s">
        <v>492</v>
      </c>
    </row>
    <row r="262" spans="1:18" x14ac:dyDescent="0.2">
      <c r="A262">
        <v>296</v>
      </c>
      <c r="B262" t="s">
        <v>289</v>
      </c>
      <c r="C262">
        <v>0</v>
      </c>
      <c r="E262">
        <v>38858</v>
      </c>
      <c r="F262">
        <v>0</v>
      </c>
      <c r="G262">
        <v>0</v>
      </c>
      <c r="H262">
        <v>284</v>
      </c>
      <c r="J262" t="s">
        <v>369</v>
      </c>
      <c r="K262" t="s">
        <v>289</v>
      </c>
      <c r="L262">
        <v>664</v>
      </c>
      <c r="M262">
        <v>1440</v>
      </c>
      <c r="N262">
        <v>2147</v>
      </c>
      <c r="O262">
        <v>1</v>
      </c>
      <c r="P262">
        <v>0</v>
      </c>
      <c r="Q262">
        <v>284</v>
      </c>
      <c r="R262" t="s">
        <v>749</v>
      </c>
    </row>
    <row r="263" spans="1:18" x14ac:dyDescent="0.2">
      <c r="A263">
        <v>297</v>
      </c>
      <c r="B263" t="s">
        <v>289</v>
      </c>
      <c r="C263">
        <v>0</v>
      </c>
      <c r="E263">
        <v>38967</v>
      </c>
      <c r="F263">
        <v>0</v>
      </c>
      <c r="G263">
        <v>0</v>
      </c>
      <c r="H263">
        <v>294</v>
      </c>
      <c r="J263" t="s">
        <v>367</v>
      </c>
      <c r="K263" t="s">
        <v>289</v>
      </c>
      <c r="L263">
        <v>677</v>
      </c>
      <c r="M263">
        <v>1520</v>
      </c>
      <c r="N263">
        <v>2240</v>
      </c>
      <c r="O263">
        <v>1</v>
      </c>
      <c r="P263">
        <v>0</v>
      </c>
      <c r="Q263">
        <v>294</v>
      </c>
      <c r="R263" t="s">
        <v>750</v>
      </c>
    </row>
    <row r="264" spans="1:18" x14ac:dyDescent="0.2">
      <c r="A264">
        <v>298</v>
      </c>
      <c r="B264" t="s">
        <v>289</v>
      </c>
      <c r="C264">
        <v>0</v>
      </c>
      <c r="E264">
        <v>40110</v>
      </c>
      <c r="F264">
        <v>0</v>
      </c>
      <c r="G264">
        <v>0</v>
      </c>
      <c r="H264">
        <v>327</v>
      </c>
      <c r="J264" t="s">
        <v>365</v>
      </c>
      <c r="K264" t="s">
        <v>289</v>
      </c>
      <c r="L264">
        <v>695</v>
      </c>
      <c r="M264">
        <v>1539</v>
      </c>
      <c r="N264">
        <v>2279</v>
      </c>
      <c r="O264">
        <v>1</v>
      </c>
      <c r="P264">
        <v>0</v>
      </c>
      <c r="Q264">
        <v>327</v>
      </c>
      <c r="R264" t="s">
        <v>751</v>
      </c>
    </row>
    <row r="265" spans="1:18" x14ac:dyDescent="0.2">
      <c r="A265">
        <v>299</v>
      </c>
      <c r="B265" t="s">
        <v>289</v>
      </c>
      <c r="C265">
        <v>0</v>
      </c>
      <c r="E265">
        <v>39093</v>
      </c>
      <c r="F265">
        <v>0</v>
      </c>
      <c r="G265">
        <v>0</v>
      </c>
      <c r="H265">
        <v>294</v>
      </c>
      <c r="J265" t="s">
        <v>370</v>
      </c>
      <c r="K265" t="s">
        <v>289</v>
      </c>
      <c r="L265">
        <v>670</v>
      </c>
      <c r="M265">
        <v>1525</v>
      </c>
      <c r="N265">
        <v>2239</v>
      </c>
      <c r="O265">
        <v>1</v>
      </c>
      <c r="P265">
        <v>0</v>
      </c>
      <c r="Q265">
        <v>294</v>
      </c>
      <c r="R265" t="s">
        <v>626</v>
      </c>
    </row>
    <row r="266" spans="1:18" x14ac:dyDescent="0.2">
      <c r="A266">
        <v>300</v>
      </c>
      <c r="B266" t="s">
        <v>289</v>
      </c>
      <c r="C266">
        <v>0</v>
      </c>
      <c r="E266">
        <v>39213</v>
      </c>
      <c r="F266">
        <v>0</v>
      </c>
      <c r="G266">
        <v>4</v>
      </c>
      <c r="H266">
        <v>289</v>
      </c>
      <c r="J266" t="s">
        <v>371</v>
      </c>
      <c r="K266" t="s">
        <v>289</v>
      </c>
      <c r="L266">
        <v>654</v>
      </c>
      <c r="M266">
        <v>1473</v>
      </c>
      <c r="N266">
        <v>2170</v>
      </c>
      <c r="O266">
        <v>1</v>
      </c>
      <c r="P266">
        <v>0</v>
      </c>
      <c r="Q266">
        <v>287</v>
      </c>
      <c r="R266" t="s">
        <v>752</v>
      </c>
    </row>
    <row r="267" spans="1:18" x14ac:dyDescent="0.2">
      <c r="A267">
        <v>301</v>
      </c>
      <c r="B267" t="s">
        <v>289</v>
      </c>
      <c r="C267">
        <v>0</v>
      </c>
      <c r="E267">
        <v>38578</v>
      </c>
      <c r="F267">
        <v>0</v>
      </c>
      <c r="G267">
        <v>0</v>
      </c>
      <c r="H267">
        <v>255</v>
      </c>
      <c r="J267" t="s">
        <v>293</v>
      </c>
      <c r="K267" t="s">
        <v>289</v>
      </c>
      <c r="L267">
        <v>663</v>
      </c>
      <c r="M267">
        <v>1482</v>
      </c>
      <c r="N267">
        <v>2187</v>
      </c>
      <c r="O267">
        <v>1</v>
      </c>
      <c r="P267">
        <v>0</v>
      </c>
      <c r="Q267">
        <v>255</v>
      </c>
      <c r="R267" t="s">
        <v>550</v>
      </c>
    </row>
    <row r="268" spans="1:18" x14ac:dyDescent="0.2">
      <c r="A268">
        <v>302</v>
      </c>
      <c r="B268" t="s">
        <v>289</v>
      </c>
      <c r="C268">
        <v>0</v>
      </c>
      <c r="E268">
        <v>39305</v>
      </c>
      <c r="F268">
        <v>0</v>
      </c>
      <c r="G268">
        <v>0</v>
      </c>
      <c r="H268">
        <v>287</v>
      </c>
      <c r="J268" t="s">
        <v>293</v>
      </c>
      <c r="K268" t="s">
        <v>289</v>
      </c>
      <c r="L268">
        <v>689</v>
      </c>
      <c r="M268">
        <v>1645</v>
      </c>
      <c r="N268">
        <v>2383</v>
      </c>
      <c r="O268">
        <v>1</v>
      </c>
      <c r="P268">
        <v>0</v>
      </c>
      <c r="Q268">
        <v>287</v>
      </c>
      <c r="R268" t="s">
        <v>628</v>
      </c>
    </row>
    <row r="269" spans="1:18" x14ac:dyDescent="0.2">
      <c r="A269">
        <v>303</v>
      </c>
      <c r="B269" t="s">
        <v>291</v>
      </c>
      <c r="K269" t="s">
        <v>291</v>
      </c>
    </row>
    <row r="270" spans="1:18" x14ac:dyDescent="0.2">
      <c r="A270">
        <v>304</v>
      </c>
      <c r="B270" t="s">
        <v>289</v>
      </c>
      <c r="C270">
        <v>0</v>
      </c>
      <c r="E270">
        <v>78751</v>
      </c>
      <c r="F270">
        <v>0</v>
      </c>
      <c r="G270">
        <v>3</v>
      </c>
      <c r="H270">
        <v>524</v>
      </c>
      <c r="J270" t="s">
        <v>352</v>
      </c>
      <c r="K270" t="s">
        <v>289</v>
      </c>
      <c r="L270">
        <v>770</v>
      </c>
      <c r="M270">
        <v>1638</v>
      </c>
      <c r="N270">
        <v>2456</v>
      </c>
      <c r="O270">
        <v>1</v>
      </c>
      <c r="P270">
        <v>0</v>
      </c>
      <c r="Q270">
        <v>496</v>
      </c>
      <c r="R270" t="s">
        <v>753</v>
      </c>
    </row>
    <row r="271" spans="1:18" x14ac:dyDescent="0.2">
      <c r="A271">
        <v>305</v>
      </c>
      <c r="B271" t="s">
        <v>291</v>
      </c>
      <c r="K271" t="s">
        <v>289</v>
      </c>
      <c r="L271">
        <v>739</v>
      </c>
      <c r="M271">
        <v>1944</v>
      </c>
      <c r="N271">
        <v>2727</v>
      </c>
      <c r="O271">
        <v>1</v>
      </c>
      <c r="P271">
        <v>0</v>
      </c>
      <c r="Q271">
        <v>319</v>
      </c>
      <c r="R271" t="s">
        <v>754</v>
      </c>
    </row>
  </sheetData>
  <autoFilter ref="A2:S271" xr:uid="{BE1BF7C7-DA76-704F-907F-E8685A612F4B}"/>
  <mergeCells count="2">
    <mergeCell ref="B1:J1"/>
    <mergeCell ref="K1:S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sheetPr codeName="Sheet4"/>
  <dimension ref="A1:W272"/>
  <sheetViews>
    <sheetView topLeftCell="A207" zoomScale="89" workbookViewId="0">
      <selection activeCell="K275" sqref="K275"/>
    </sheetView>
  </sheetViews>
  <sheetFormatPr baseColWidth="10" defaultRowHeight="16" x14ac:dyDescent="0.2"/>
  <cols>
    <col min="1" max="1" width="7.83203125" bestFit="1" customWidth="1"/>
  </cols>
  <sheetData>
    <row r="1" spans="1:23" s="2" customFormat="1" x14ac:dyDescent="0.2">
      <c r="A1" s="9"/>
      <c r="B1" s="28" t="s">
        <v>39</v>
      </c>
      <c r="C1" s="28"/>
      <c r="D1" s="28"/>
      <c r="E1" s="28"/>
      <c r="F1" s="28"/>
      <c r="G1" s="28"/>
      <c r="H1" s="28"/>
      <c r="I1" s="28"/>
      <c r="J1" s="28"/>
      <c r="K1" s="28" t="s">
        <v>38</v>
      </c>
      <c r="L1" s="28"/>
      <c r="M1" s="28"/>
      <c r="N1" s="28"/>
      <c r="O1" s="28"/>
      <c r="P1" s="28"/>
      <c r="Q1" s="28"/>
      <c r="R1" s="28"/>
      <c r="S1" s="28"/>
    </row>
    <row r="2" spans="1:23" s="2" customFormat="1" x14ac:dyDescent="0.2">
      <c r="A2" s="9" t="s">
        <v>13</v>
      </c>
      <c r="B2" s="9" t="s">
        <v>40</v>
      </c>
      <c r="C2" s="9" t="s">
        <v>41</v>
      </c>
      <c r="D2" s="9" t="s">
        <v>44</v>
      </c>
      <c r="E2" s="9" t="s">
        <v>42</v>
      </c>
      <c r="F2" s="9" t="s">
        <v>16</v>
      </c>
      <c r="G2" s="9" t="s">
        <v>47</v>
      </c>
      <c r="H2" s="9" t="s">
        <v>14</v>
      </c>
      <c r="I2" s="9" t="s">
        <v>45</v>
      </c>
      <c r="J2" s="9" t="s">
        <v>46</v>
      </c>
      <c r="K2" s="9" t="s">
        <v>40</v>
      </c>
      <c r="L2" s="9" t="s">
        <v>41</v>
      </c>
      <c r="M2" s="9" t="s">
        <v>44</v>
      </c>
      <c r="N2" s="9" t="s">
        <v>42</v>
      </c>
      <c r="O2" s="9" t="s">
        <v>16</v>
      </c>
      <c r="P2" s="9" t="s">
        <v>47</v>
      </c>
      <c r="Q2" s="9" t="s">
        <v>14</v>
      </c>
      <c r="R2" s="9" t="s">
        <v>45</v>
      </c>
      <c r="S2" s="9" t="s">
        <v>46</v>
      </c>
    </row>
    <row r="3" spans="1:23" s="12" customFormat="1" x14ac:dyDescent="0.2">
      <c r="A3" s="12">
        <v>1</v>
      </c>
      <c r="B3" t="s">
        <v>289</v>
      </c>
      <c r="C3">
        <v>0</v>
      </c>
      <c r="D3"/>
      <c r="E3">
        <v>35855</v>
      </c>
      <c r="F3">
        <v>0</v>
      </c>
      <c r="G3">
        <v>0</v>
      </c>
      <c r="H3">
        <v>248</v>
      </c>
      <c r="I3"/>
      <c r="J3" t="s">
        <v>372</v>
      </c>
      <c r="K3" t="s">
        <v>289</v>
      </c>
      <c r="L3">
        <v>271</v>
      </c>
      <c r="M3">
        <v>1866</v>
      </c>
      <c r="N3">
        <v>2179</v>
      </c>
      <c r="O3">
        <v>1</v>
      </c>
      <c r="P3">
        <v>0</v>
      </c>
      <c r="Q3">
        <v>248</v>
      </c>
      <c r="R3" t="s">
        <v>491</v>
      </c>
      <c r="S3"/>
      <c r="W3" s="17"/>
    </row>
    <row r="4" spans="1:23" s="3" customFormat="1" x14ac:dyDescent="0.2">
      <c r="A4">
        <v>2</v>
      </c>
      <c r="B4" t="s">
        <v>289</v>
      </c>
      <c r="C4">
        <v>0</v>
      </c>
      <c r="D4"/>
      <c r="E4">
        <v>35682</v>
      </c>
      <c r="F4">
        <v>0</v>
      </c>
      <c r="G4">
        <v>0</v>
      </c>
      <c r="H4">
        <v>251</v>
      </c>
      <c r="I4"/>
      <c r="J4" t="s">
        <v>372</v>
      </c>
      <c r="K4" t="s">
        <v>289</v>
      </c>
      <c r="L4">
        <v>270</v>
      </c>
      <c r="M4">
        <v>1869</v>
      </c>
      <c r="N4">
        <v>2183</v>
      </c>
      <c r="O4">
        <v>1</v>
      </c>
      <c r="P4">
        <v>0</v>
      </c>
      <c r="Q4">
        <v>251</v>
      </c>
      <c r="R4" t="s">
        <v>491</v>
      </c>
      <c r="S4"/>
      <c r="T4" s="2"/>
      <c r="V4" s="12"/>
      <c r="W4" s="15"/>
    </row>
    <row r="5" spans="1:23" s="3" customFormat="1" x14ac:dyDescent="0.2">
      <c r="A5">
        <v>3</v>
      </c>
      <c r="B5" t="s">
        <v>291</v>
      </c>
      <c r="C5"/>
      <c r="D5"/>
      <c r="E5"/>
      <c r="F5"/>
      <c r="G5"/>
      <c r="H5"/>
      <c r="I5"/>
      <c r="J5"/>
      <c r="K5" t="s">
        <v>291</v>
      </c>
      <c r="L5"/>
      <c r="M5"/>
      <c r="N5"/>
      <c r="O5"/>
      <c r="P5"/>
      <c r="Q5"/>
      <c r="R5"/>
      <c r="S5"/>
      <c r="T5" s="2"/>
      <c r="V5" s="12"/>
      <c r="W5" s="15"/>
    </row>
    <row r="6" spans="1:23" s="3" customFormat="1" x14ac:dyDescent="0.2">
      <c r="A6">
        <v>4</v>
      </c>
      <c r="B6" t="s">
        <v>289</v>
      </c>
      <c r="C6">
        <v>0</v>
      </c>
      <c r="D6"/>
      <c r="E6">
        <v>35938</v>
      </c>
      <c r="F6">
        <v>0</v>
      </c>
      <c r="G6">
        <v>0</v>
      </c>
      <c r="H6">
        <v>283</v>
      </c>
      <c r="I6"/>
      <c r="J6" t="s">
        <v>373</v>
      </c>
      <c r="K6" t="s">
        <v>289</v>
      </c>
      <c r="L6">
        <v>280</v>
      </c>
      <c r="M6">
        <v>1878</v>
      </c>
      <c r="N6">
        <v>2198</v>
      </c>
      <c r="O6">
        <v>1</v>
      </c>
      <c r="P6">
        <v>0</v>
      </c>
      <c r="Q6">
        <v>283</v>
      </c>
      <c r="R6" t="s">
        <v>492</v>
      </c>
      <c r="S6"/>
      <c r="T6" s="2"/>
      <c r="V6" s="12"/>
      <c r="W6" s="15"/>
    </row>
    <row r="7" spans="1:23" s="3" customFormat="1" x14ac:dyDescent="0.2">
      <c r="A7">
        <v>5</v>
      </c>
      <c r="B7" t="s">
        <v>289</v>
      </c>
      <c r="C7">
        <v>0</v>
      </c>
      <c r="D7"/>
      <c r="E7">
        <v>35344</v>
      </c>
      <c r="F7">
        <v>0</v>
      </c>
      <c r="G7">
        <v>2</v>
      </c>
      <c r="H7">
        <v>255</v>
      </c>
      <c r="I7"/>
      <c r="J7" t="s">
        <v>372</v>
      </c>
      <c r="K7" t="s">
        <v>289</v>
      </c>
      <c r="L7">
        <v>564</v>
      </c>
      <c r="M7">
        <v>26028</v>
      </c>
      <c r="N7">
        <v>26770</v>
      </c>
      <c r="O7">
        <v>15</v>
      </c>
      <c r="P7">
        <v>1</v>
      </c>
      <c r="Q7">
        <v>253</v>
      </c>
      <c r="R7" t="s">
        <v>493</v>
      </c>
      <c r="S7" t="s">
        <v>494</v>
      </c>
      <c r="T7" s="2"/>
      <c r="V7" s="12"/>
      <c r="W7" s="15"/>
    </row>
    <row r="8" spans="1:23" s="3" customFormat="1" x14ac:dyDescent="0.2">
      <c r="A8">
        <v>6</v>
      </c>
      <c r="B8" t="s">
        <v>289</v>
      </c>
      <c r="C8">
        <v>0</v>
      </c>
      <c r="D8"/>
      <c r="E8">
        <v>35675</v>
      </c>
      <c r="F8">
        <v>0</v>
      </c>
      <c r="G8">
        <v>2</v>
      </c>
      <c r="H8">
        <v>265</v>
      </c>
      <c r="I8"/>
      <c r="J8" t="s">
        <v>374</v>
      </c>
      <c r="K8" t="s">
        <v>289</v>
      </c>
      <c r="L8">
        <v>580</v>
      </c>
      <c r="M8">
        <v>29442</v>
      </c>
      <c r="N8">
        <v>30248</v>
      </c>
      <c r="O8">
        <v>18</v>
      </c>
      <c r="P8">
        <v>1</v>
      </c>
      <c r="Q8">
        <v>263</v>
      </c>
      <c r="R8" t="s">
        <v>495</v>
      </c>
      <c r="S8" t="s">
        <v>494</v>
      </c>
      <c r="T8" s="2"/>
      <c r="V8" s="12"/>
      <c r="W8" s="15"/>
    </row>
    <row r="9" spans="1:23" s="3" customFormat="1" x14ac:dyDescent="0.2">
      <c r="A9">
        <v>8</v>
      </c>
      <c r="B9" t="s">
        <v>289</v>
      </c>
      <c r="C9">
        <v>0</v>
      </c>
      <c r="D9"/>
      <c r="E9">
        <v>35424</v>
      </c>
      <c r="F9">
        <v>0</v>
      </c>
      <c r="G9">
        <v>0</v>
      </c>
      <c r="H9">
        <v>243</v>
      </c>
      <c r="I9"/>
      <c r="J9" t="s">
        <v>372</v>
      </c>
      <c r="K9" t="s">
        <v>289</v>
      </c>
      <c r="L9">
        <v>263</v>
      </c>
      <c r="M9">
        <v>1829</v>
      </c>
      <c r="N9">
        <v>2140</v>
      </c>
      <c r="O9">
        <v>1</v>
      </c>
      <c r="P9">
        <v>0</v>
      </c>
      <c r="Q9">
        <v>243</v>
      </c>
      <c r="R9" t="s">
        <v>491</v>
      </c>
      <c r="S9"/>
      <c r="T9" s="2"/>
      <c r="V9" s="12"/>
      <c r="W9" s="15"/>
    </row>
    <row r="10" spans="1:23" s="3" customFormat="1" x14ac:dyDescent="0.2">
      <c r="A10">
        <v>10</v>
      </c>
      <c r="B10" t="s">
        <v>289</v>
      </c>
      <c r="C10">
        <v>0</v>
      </c>
      <c r="D10"/>
      <c r="E10">
        <v>35382</v>
      </c>
      <c r="F10">
        <v>0</v>
      </c>
      <c r="G10">
        <v>0</v>
      </c>
      <c r="H10">
        <v>243</v>
      </c>
      <c r="I10"/>
      <c r="J10" t="s">
        <v>372</v>
      </c>
      <c r="K10" t="s">
        <v>289</v>
      </c>
      <c r="L10">
        <v>272</v>
      </c>
      <c r="M10">
        <v>1802</v>
      </c>
      <c r="N10">
        <v>2116</v>
      </c>
      <c r="O10">
        <v>1</v>
      </c>
      <c r="P10">
        <v>0</v>
      </c>
      <c r="Q10">
        <v>243</v>
      </c>
      <c r="R10" t="s">
        <v>491</v>
      </c>
      <c r="S10"/>
      <c r="T10" s="2"/>
      <c r="V10" s="12"/>
      <c r="W10" s="15"/>
    </row>
    <row r="11" spans="1:23" s="3" customFormat="1" x14ac:dyDescent="0.2">
      <c r="A11">
        <v>11</v>
      </c>
      <c r="B11" t="s">
        <v>289</v>
      </c>
      <c r="C11">
        <v>0</v>
      </c>
      <c r="D11"/>
      <c r="E11">
        <v>37122</v>
      </c>
      <c r="F11">
        <v>0</v>
      </c>
      <c r="G11">
        <v>0</v>
      </c>
      <c r="H11">
        <v>313</v>
      </c>
      <c r="I11"/>
      <c r="J11" t="s">
        <v>375</v>
      </c>
      <c r="K11" t="s">
        <v>289</v>
      </c>
      <c r="L11">
        <v>590</v>
      </c>
      <c r="M11">
        <v>16008</v>
      </c>
      <c r="N11">
        <v>16747</v>
      </c>
      <c r="O11">
        <v>10</v>
      </c>
      <c r="P11">
        <v>0</v>
      </c>
      <c r="Q11">
        <v>313</v>
      </c>
      <c r="R11" t="s">
        <v>496</v>
      </c>
      <c r="S11" t="s">
        <v>494</v>
      </c>
      <c r="T11" s="2"/>
      <c r="V11" s="12"/>
      <c r="W11" s="15"/>
    </row>
    <row r="12" spans="1:23" s="3" customFormat="1" x14ac:dyDescent="0.2">
      <c r="A12">
        <v>12</v>
      </c>
      <c r="B12" t="s">
        <v>291</v>
      </c>
      <c r="C12"/>
      <c r="D12"/>
      <c r="E12"/>
      <c r="F12"/>
      <c r="G12"/>
      <c r="H12"/>
      <c r="I12"/>
      <c r="J12"/>
      <c r="K12" t="s">
        <v>291</v>
      </c>
      <c r="L12"/>
      <c r="M12"/>
      <c r="N12"/>
      <c r="O12"/>
      <c r="P12"/>
      <c r="Q12"/>
      <c r="R12"/>
      <c r="S12"/>
      <c r="T12" s="2"/>
      <c r="V12" s="12"/>
      <c r="W12" s="15"/>
    </row>
    <row r="13" spans="1:23" s="3" customFormat="1" x14ac:dyDescent="0.2">
      <c r="A13">
        <v>13</v>
      </c>
      <c r="B13" t="s">
        <v>289</v>
      </c>
      <c r="C13">
        <v>0</v>
      </c>
      <c r="D13"/>
      <c r="E13">
        <v>36947</v>
      </c>
      <c r="F13">
        <v>0</v>
      </c>
      <c r="G13">
        <v>2</v>
      </c>
      <c r="H13">
        <v>341</v>
      </c>
      <c r="I13"/>
      <c r="J13" t="s">
        <v>376</v>
      </c>
      <c r="K13" t="s">
        <v>289</v>
      </c>
      <c r="L13">
        <v>23913</v>
      </c>
      <c r="M13">
        <v>51454</v>
      </c>
      <c r="N13">
        <v>75752</v>
      </c>
      <c r="O13">
        <v>10</v>
      </c>
      <c r="P13">
        <v>1</v>
      </c>
      <c r="Q13">
        <v>339</v>
      </c>
      <c r="R13" t="s">
        <v>497</v>
      </c>
      <c r="S13" t="s">
        <v>498</v>
      </c>
      <c r="T13" s="2"/>
      <c r="V13" s="12"/>
      <c r="W13" s="15"/>
    </row>
    <row r="14" spans="1:23" s="3" customFormat="1" x14ac:dyDescent="0.2">
      <c r="A14">
        <v>14</v>
      </c>
      <c r="B14" t="s">
        <v>289</v>
      </c>
      <c r="C14">
        <v>0</v>
      </c>
      <c r="D14"/>
      <c r="E14">
        <v>36341</v>
      </c>
      <c r="F14">
        <v>0</v>
      </c>
      <c r="G14">
        <v>2</v>
      </c>
      <c r="H14">
        <v>275</v>
      </c>
      <c r="I14"/>
      <c r="J14" t="s">
        <v>374</v>
      </c>
      <c r="K14" t="s">
        <v>289</v>
      </c>
      <c r="L14">
        <v>556</v>
      </c>
      <c r="M14">
        <v>17370</v>
      </c>
      <c r="N14">
        <v>43436</v>
      </c>
      <c r="O14">
        <v>10</v>
      </c>
      <c r="P14">
        <v>1</v>
      </c>
      <c r="Q14">
        <v>265</v>
      </c>
      <c r="R14" t="s">
        <v>495</v>
      </c>
      <c r="S14" t="s">
        <v>499</v>
      </c>
      <c r="T14" s="2"/>
      <c r="V14" s="12"/>
      <c r="W14" s="15"/>
    </row>
    <row r="15" spans="1:23" s="3" customFormat="1" x14ac:dyDescent="0.2">
      <c r="A15">
        <v>16</v>
      </c>
      <c r="B15" t="s">
        <v>291</v>
      </c>
      <c r="C15"/>
      <c r="D15"/>
      <c r="E15"/>
      <c r="F15"/>
      <c r="G15"/>
      <c r="H15"/>
      <c r="I15"/>
      <c r="J15"/>
      <c r="K15" t="s">
        <v>291</v>
      </c>
      <c r="L15"/>
      <c r="M15"/>
      <c r="N15"/>
      <c r="O15"/>
      <c r="P15"/>
      <c r="Q15"/>
      <c r="R15"/>
      <c r="S15"/>
      <c r="T15" s="2"/>
      <c r="V15" s="12"/>
      <c r="W15" s="15"/>
    </row>
    <row r="16" spans="1:23" s="3" customFormat="1" x14ac:dyDescent="0.2">
      <c r="A16">
        <v>17</v>
      </c>
      <c r="B16" t="s">
        <v>291</v>
      </c>
      <c r="C16"/>
      <c r="D16"/>
      <c r="E16"/>
      <c r="F16"/>
      <c r="G16"/>
      <c r="H16"/>
      <c r="I16"/>
      <c r="J16"/>
      <c r="K16" t="s">
        <v>291</v>
      </c>
      <c r="L16"/>
      <c r="M16"/>
      <c r="N16"/>
      <c r="O16"/>
      <c r="P16"/>
      <c r="Q16"/>
      <c r="R16"/>
      <c r="S16"/>
      <c r="T16" s="2"/>
      <c r="V16" s="12"/>
      <c r="W16" s="15"/>
    </row>
    <row r="17" spans="1:23" s="3" customFormat="1" x14ac:dyDescent="0.2">
      <c r="A17">
        <v>19</v>
      </c>
      <c r="B17" t="s">
        <v>291</v>
      </c>
      <c r="C17"/>
      <c r="D17"/>
      <c r="E17"/>
      <c r="F17"/>
      <c r="G17"/>
      <c r="H17"/>
      <c r="I17"/>
      <c r="J17"/>
      <c r="K17" t="s">
        <v>289</v>
      </c>
      <c r="L17">
        <v>621</v>
      </c>
      <c r="M17">
        <v>34515</v>
      </c>
      <c r="N17">
        <v>35330</v>
      </c>
      <c r="O17">
        <v>21</v>
      </c>
      <c r="P17">
        <v>1</v>
      </c>
      <c r="Q17">
        <v>261</v>
      </c>
      <c r="R17" t="s">
        <v>764</v>
      </c>
      <c r="S17" t="s">
        <v>494</v>
      </c>
      <c r="T17" s="2"/>
      <c r="V17" s="12"/>
      <c r="W17" s="15"/>
    </row>
    <row r="18" spans="1:23" s="3" customFormat="1" x14ac:dyDescent="0.2">
      <c r="A18">
        <v>20</v>
      </c>
      <c r="B18" t="s">
        <v>289</v>
      </c>
      <c r="C18">
        <v>0</v>
      </c>
      <c r="D18"/>
      <c r="E18">
        <v>35774</v>
      </c>
      <c r="F18">
        <v>0</v>
      </c>
      <c r="G18">
        <v>4</v>
      </c>
      <c r="H18">
        <v>267</v>
      </c>
      <c r="I18"/>
      <c r="J18" t="s">
        <v>377</v>
      </c>
      <c r="K18" t="s">
        <v>289</v>
      </c>
      <c r="L18">
        <v>551</v>
      </c>
      <c r="M18">
        <v>22863</v>
      </c>
      <c r="N18">
        <v>23576</v>
      </c>
      <c r="O18">
        <v>14</v>
      </c>
      <c r="P18">
        <v>1</v>
      </c>
      <c r="Q18">
        <v>246</v>
      </c>
      <c r="R18" t="s">
        <v>500</v>
      </c>
      <c r="S18" t="s">
        <v>494</v>
      </c>
      <c r="T18" s="2"/>
      <c r="V18" s="12"/>
      <c r="W18" s="15"/>
    </row>
    <row r="19" spans="1:23" s="3" customFormat="1" x14ac:dyDescent="0.2">
      <c r="A19">
        <v>21</v>
      </c>
      <c r="B19" t="s">
        <v>289</v>
      </c>
      <c r="C19">
        <v>0</v>
      </c>
      <c r="D19"/>
      <c r="E19">
        <v>41064</v>
      </c>
      <c r="F19">
        <v>0</v>
      </c>
      <c r="G19">
        <v>0</v>
      </c>
      <c r="H19">
        <v>277</v>
      </c>
      <c r="I19"/>
      <c r="J19" t="s">
        <v>378</v>
      </c>
      <c r="K19" t="s">
        <v>289</v>
      </c>
      <c r="L19">
        <v>273</v>
      </c>
      <c r="M19">
        <v>1945</v>
      </c>
      <c r="N19">
        <v>2262</v>
      </c>
      <c r="O19">
        <v>1</v>
      </c>
      <c r="P19">
        <v>0</v>
      </c>
      <c r="Q19">
        <v>277</v>
      </c>
      <c r="R19" t="s">
        <v>501</v>
      </c>
      <c r="S19"/>
      <c r="T19" s="2"/>
      <c r="V19" s="12"/>
      <c r="W19" s="15"/>
    </row>
    <row r="20" spans="1:23" s="3" customFormat="1" x14ac:dyDescent="0.2">
      <c r="A20">
        <v>22</v>
      </c>
      <c r="B20" t="s">
        <v>289</v>
      </c>
      <c r="C20">
        <v>0</v>
      </c>
      <c r="D20"/>
      <c r="E20">
        <v>39963</v>
      </c>
      <c r="F20">
        <v>0</v>
      </c>
      <c r="G20">
        <v>3</v>
      </c>
      <c r="H20">
        <v>473</v>
      </c>
      <c r="I20"/>
      <c r="J20" t="s">
        <v>379</v>
      </c>
      <c r="K20" t="s">
        <v>291</v>
      </c>
      <c r="L20"/>
      <c r="M20"/>
      <c r="N20"/>
      <c r="O20"/>
      <c r="P20"/>
      <c r="Q20"/>
      <c r="R20"/>
      <c r="S20"/>
      <c r="T20" s="2"/>
      <c r="V20" s="12"/>
      <c r="W20" s="15"/>
    </row>
    <row r="21" spans="1:23" s="3" customFormat="1" x14ac:dyDescent="0.2">
      <c r="A21">
        <v>23</v>
      </c>
      <c r="B21" t="s">
        <v>291</v>
      </c>
      <c r="C21"/>
      <c r="D21"/>
      <c r="E21"/>
      <c r="F21"/>
      <c r="G21"/>
      <c r="H21"/>
      <c r="I21"/>
      <c r="J21"/>
      <c r="K21" t="s">
        <v>291</v>
      </c>
      <c r="L21"/>
      <c r="M21"/>
      <c r="N21"/>
      <c r="O21"/>
      <c r="P21"/>
      <c r="Q21"/>
      <c r="R21"/>
      <c r="S21"/>
      <c r="T21" s="2"/>
      <c r="V21" s="12"/>
      <c r="W21" s="15"/>
    </row>
    <row r="22" spans="1:23" s="3" customFormat="1" x14ac:dyDescent="0.2">
      <c r="A22">
        <v>24</v>
      </c>
      <c r="B22" t="s">
        <v>289</v>
      </c>
      <c r="C22">
        <v>0</v>
      </c>
      <c r="D22"/>
      <c r="E22">
        <v>35977</v>
      </c>
      <c r="F22">
        <v>0</v>
      </c>
      <c r="G22">
        <v>2</v>
      </c>
      <c r="H22">
        <v>277</v>
      </c>
      <c r="I22"/>
      <c r="J22" t="s">
        <v>380</v>
      </c>
      <c r="K22" t="s">
        <v>289</v>
      </c>
      <c r="L22">
        <v>606</v>
      </c>
      <c r="M22">
        <v>39712</v>
      </c>
      <c r="N22">
        <v>40493</v>
      </c>
      <c r="O22">
        <v>24</v>
      </c>
      <c r="P22">
        <v>1</v>
      </c>
      <c r="Q22">
        <v>275</v>
      </c>
      <c r="R22" t="s">
        <v>502</v>
      </c>
      <c r="S22" t="s">
        <v>494</v>
      </c>
      <c r="T22" s="2"/>
      <c r="V22" s="12"/>
      <c r="W22" s="15"/>
    </row>
    <row r="23" spans="1:23" s="3" customFormat="1" x14ac:dyDescent="0.2">
      <c r="A23">
        <v>25</v>
      </c>
      <c r="B23" t="s">
        <v>291</v>
      </c>
      <c r="C23"/>
      <c r="D23"/>
      <c r="E23"/>
      <c r="F23"/>
      <c r="G23"/>
      <c r="H23"/>
      <c r="I23"/>
      <c r="J23"/>
      <c r="K23" t="s">
        <v>289</v>
      </c>
      <c r="L23">
        <v>4316</v>
      </c>
      <c r="M23">
        <v>129449</v>
      </c>
      <c r="N23">
        <v>134765</v>
      </c>
      <c r="O23">
        <v>22</v>
      </c>
      <c r="P23">
        <v>0</v>
      </c>
      <c r="Q23">
        <v>587</v>
      </c>
      <c r="R23" t="s">
        <v>503</v>
      </c>
      <c r="S23" t="s">
        <v>504</v>
      </c>
      <c r="T23" s="2"/>
      <c r="V23" s="12"/>
      <c r="W23" s="15"/>
    </row>
    <row r="24" spans="1:23" s="3" customFormat="1" x14ac:dyDescent="0.2">
      <c r="A24">
        <v>26</v>
      </c>
      <c r="B24" t="s">
        <v>289</v>
      </c>
      <c r="C24">
        <v>0</v>
      </c>
      <c r="D24"/>
      <c r="E24">
        <v>41459</v>
      </c>
      <c r="F24">
        <v>0</v>
      </c>
      <c r="G24">
        <v>0</v>
      </c>
      <c r="H24">
        <v>427</v>
      </c>
      <c r="I24"/>
      <c r="J24" t="s">
        <v>381</v>
      </c>
      <c r="K24" t="s">
        <v>289</v>
      </c>
      <c r="L24">
        <v>365</v>
      </c>
      <c r="M24">
        <v>1938</v>
      </c>
      <c r="N24">
        <v>2346</v>
      </c>
      <c r="O24">
        <v>1</v>
      </c>
      <c r="P24">
        <v>0</v>
      </c>
      <c r="Q24">
        <v>427</v>
      </c>
      <c r="R24" t="s">
        <v>505</v>
      </c>
      <c r="S24"/>
      <c r="T24" s="2"/>
      <c r="V24" s="12"/>
      <c r="W24" s="15"/>
    </row>
    <row r="25" spans="1:23" s="3" customFormat="1" x14ac:dyDescent="0.2">
      <c r="A25">
        <v>27</v>
      </c>
      <c r="B25" t="s">
        <v>289</v>
      </c>
      <c r="C25">
        <v>0</v>
      </c>
      <c r="D25"/>
      <c r="E25">
        <v>64193</v>
      </c>
      <c r="F25">
        <v>0</v>
      </c>
      <c r="G25">
        <v>2</v>
      </c>
      <c r="H25">
        <v>335</v>
      </c>
      <c r="I25"/>
      <c r="J25" t="s">
        <v>382</v>
      </c>
      <c r="K25" t="s">
        <v>291</v>
      </c>
      <c r="L25"/>
      <c r="M25"/>
      <c r="N25"/>
      <c r="O25"/>
      <c r="P25"/>
      <c r="Q25"/>
      <c r="R25"/>
      <c r="S25"/>
      <c r="T25" s="2"/>
      <c r="V25" s="12"/>
      <c r="W25" s="15"/>
    </row>
    <row r="26" spans="1:23" s="3" customFormat="1" x14ac:dyDescent="0.2">
      <c r="A26">
        <v>28</v>
      </c>
      <c r="B26" t="s">
        <v>289</v>
      </c>
      <c r="C26">
        <v>0</v>
      </c>
      <c r="D26"/>
      <c r="E26">
        <v>36780</v>
      </c>
      <c r="F26">
        <v>0</v>
      </c>
      <c r="G26">
        <v>2</v>
      </c>
      <c r="H26">
        <v>347</v>
      </c>
      <c r="I26"/>
      <c r="J26" t="s">
        <v>383</v>
      </c>
      <c r="K26" t="s">
        <v>289</v>
      </c>
      <c r="L26">
        <v>659</v>
      </c>
      <c r="M26">
        <v>44592</v>
      </c>
      <c r="N26">
        <v>45564</v>
      </c>
      <c r="O26">
        <v>25</v>
      </c>
      <c r="P26">
        <v>1</v>
      </c>
      <c r="Q26">
        <v>345</v>
      </c>
      <c r="R26" t="s">
        <v>506</v>
      </c>
      <c r="S26" t="s">
        <v>507</v>
      </c>
      <c r="T26" s="2"/>
      <c r="V26" s="12"/>
      <c r="W26" s="15"/>
    </row>
    <row r="27" spans="1:23" s="3" customFormat="1" x14ac:dyDescent="0.2">
      <c r="A27">
        <v>29</v>
      </c>
      <c r="B27" t="s">
        <v>289</v>
      </c>
      <c r="C27">
        <v>0</v>
      </c>
      <c r="D27"/>
      <c r="E27">
        <v>35876</v>
      </c>
      <c r="F27">
        <v>0</v>
      </c>
      <c r="G27">
        <v>0</v>
      </c>
      <c r="H27">
        <v>286</v>
      </c>
      <c r="I27"/>
      <c r="J27" t="s">
        <v>384</v>
      </c>
      <c r="K27" t="s">
        <v>289</v>
      </c>
      <c r="L27">
        <v>261</v>
      </c>
      <c r="M27">
        <v>1879</v>
      </c>
      <c r="N27">
        <v>2182</v>
      </c>
      <c r="O27">
        <v>1</v>
      </c>
      <c r="P27">
        <v>0</v>
      </c>
      <c r="Q27">
        <v>286</v>
      </c>
      <c r="R27" t="s">
        <v>508</v>
      </c>
      <c r="S27"/>
      <c r="T27" s="2"/>
      <c r="V27" s="12"/>
      <c r="W27" s="15"/>
    </row>
    <row r="28" spans="1:23" s="3" customFormat="1" x14ac:dyDescent="0.2">
      <c r="A28">
        <v>30</v>
      </c>
      <c r="B28" t="s">
        <v>289</v>
      </c>
      <c r="C28">
        <v>0</v>
      </c>
      <c r="D28"/>
      <c r="E28">
        <v>41194</v>
      </c>
      <c r="F28">
        <v>0</v>
      </c>
      <c r="G28">
        <v>0</v>
      </c>
      <c r="H28">
        <v>363</v>
      </c>
      <c r="I28"/>
      <c r="J28" t="s">
        <v>383</v>
      </c>
      <c r="K28" t="s">
        <v>289</v>
      </c>
      <c r="L28">
        <v>333</v>
      </c>
      <c r="M28">
        <v>2161</v>
      </c>
      <c r="N28">
        <v>2539</v>
      </c>
      <c r="O28">
        <v>1</v>
      </c>
      <c r="P28">
        <v>0</v>
      </c>
      <c r="Q28">
        <v>363</v>
      </c>
      <c r="R28" t="s">
        <v>509</v>
      </c>
      <c r="S28"/>
      <c r="T28" s="2"/>
      <c r="V28" s="12"/>
      <c r="W28" s="15"/>
    </row>
    <row r="29" spans="1:23" s="3" customFormat="1" x14ac:dyDescent="0.2">
      <c r="A29">
        <v>31</v>
      </c>
      <c r="B29" t="s">
        <v>289</v>
      </c>
      <c r="C29">
        <v>0</v>
      </c>
      <c r="D29"/>
      <c r="E29">
        <v>35787</v>
      </c>
      <c r="F29">
        <v>0</v>
      </c>
      <c r="G29">
        <v>0</v>
      </c>
      <c r="H29">
        <v>290</v>
      </c>
      <c r="I29"/>
      <c r="J29" t="s">
        <v>373</v>
      </c>
      <c r="K29" t="s">
        <v>289</v>
      </c>
      <c r="L29">
        <v>545</v>
      </c>
      <c r="M29">
        <v>21506</v>
      </c>
      <c r="N29">
        <v>22317</v>
      </c>
      <c r="O29">
        <v>13</v>
      </c>
      <c r="P29">
        <v>0</v>
      </c>
      <c r="Q29">
        <v>290</v>
      </c>
      <c r="R29" t="s">
        <v>497</v>
      </c>
      <c r="S29" t="s">
        <v>510</v>
      </c>
      <c r="T29" s="2"/>
      <c r="V29" s="12"/>
      <c r="W29" s="15"/>
    </row>
    <row r="30" spans="1:23" s="3" customFormat="1" x14ac:dyDescent="0.2">
      <c r="A30">
        <v>32</v>
      </c>
      <c r="B30" t="s">
        <v>289</v>
      </c>
      <c r="C30">
        <v>0</v>
      </c>
      <c r="D30"/>
      <c r="E30">
        <v>89153</v>
      </c>
      <c r="F30">
        <v>0</v>
      </c>
      <c r="G30">
        <v>2</v>
      </c>
      <c r="H30">
        <v>425</v>
      </c>
      <c r="I30"/>
      <c r="J30" t="s">
        <v>385</v>
      </c>
      <c r="K30" t="s">
        <v>291</v>
      </c>
      <c r="L30"/>
      <c r="M30"/>
      <c r="N30"/>
      <c r="O30"/>
      <c r="P30"/>
      <c r="Q30"/>
      <c r="R30"/>
      <c r="S30"/>
      <c r="T30" s="2"/>
      <c r="V30" s="12"/>
      <c r="W30" s="15"/>
    </row>
    <row r="31" spans="1:23" s="3" customFormat="1" x14ac:dyDescent="0.2">
      <c r="A31">
        <v>33</v>
      </c>
      <c r="B31" t="s">
        <v>289</v>
      </c>
      <c r="C31">
        <v>0</v>
      </c>
      <c r="D31"/>
      <c r="E31">
        <v>45131</v>
      </c>
      <c r="F31">
        <v>0</v>
      </c>
      <c r="G31">
        <v>2</v>
      </c>
      <c r="H31">
        <v>326</v>
      </c>
      <c r="I31"/>
      <c r="J31" t="s">
        <v>386</v>
      </c>
      <c r="K31" t="s">
        <v>289</v>
      </c>
      <c r="L31">
        <v>2095</v>
      </c>
      <c r="M31">
        <v>53234</v>
      </c>
      <c r="N31">
        <v>55921</v>
      </c>
      <c r="O31">
        <v>19</v>
      </c>
      <c r="P31">
        <v>1</v>
      </c>
      <c r="Q31">
        <v>312</v>
      </c>
      <c r="R31" t="s">
        <v>511</v>
      </c>
      <c r="S31" t="s">
        <v>512</v>
      </c>
      <c r="T31" s="2"/>
      <c r="V31" s="12"/>
      <c r="W31" s="15"/>
    </row>
    <row r="32" spans="1:23" s="3" customFormat="1" x14ac:dyDescent="0.2">
      <c r="A32">
        <v>36</v>
      </c>
      <c r="B32" t="s">
        <v>291</v>
      </c>
      <c r="C32"/>
      <c r="D32"/>
      <c r="E32"/>
      <c r="F32"/>
      <c r="G32"/>
      <c r="H32"/>
      <c r="I32"/>
      <c r="J32"/>
      <c r="K32" t="s">
        <v>291</v>
      </c>
      <c r="L32"/>
      <c r="M32"/>
      <c r="N32"/>
      <c r="O32"/>
      <c r="P32"/>
      <c r="Q32"/>
      <c r="R32"/>
      <c r="S32"/>
      <c r="T32" s="2"/>
      <c r="V32" s="12"/>
      <c r="W32" s="15"/>
    </row>
    <row r="33" spans="1:23" s="3" customFormat="1" x14ac:dyDescent="0.2">
      <c r="A33">
        <v>37</v>
      </c>
      <c r="B33" t="s">
        <v>291</v>
      </c>
      <c r="C33"/>
      <c r="D33"/>
      <c r="E33"/>
      <c r="F33"/>
      <c r="G33"/>
      <c r="H33"/>
      <c r="I33"/>
      <c r="J33"/>
      <c r="K33" t="s">
        <v>291</v>
      </c>
      <c r="L33"/>
      <c r="M33"/>
      <c r="N33"/>
      <c r="O33"/>
      <c r="P33"/>
      <c r="Q33"/>
      <c r="R33"/>
      <c r="S33"/>
      <c r="T33" s="2"/>
      <c r="V33" s="12"/>
      <c r="W33" s="15"/>
    </row>
    <row r="34" spans="1:23" s="3" customFormat="1" x14ac:dyDescent="0.2">
      <c r="A34">
        <v>38</v>
      </c>
      <c r="B34" t="s">
        <v>291</v>
      </c>
      <c r="C34"/>
      <c r="D34"/>
      <c r="E34"/>
      <c r="F34"/>
      <c r="G34"/>
      <c r="H34"/>
      <c r="I34"/>
      <c r="J34"/>
      <c r="K34" t="s">
        <v>291</v>
      </c>
      <c r="L34"/>
      <c r="M34"/>
      <c r="N34"/>
      <c r="O34"/>
      <c r="P34"/>
      <c r="Q34"/>
      <c r="R34"/>
      <c r="S34"/>
      <c r="T34" s="2"/>
      <c r="V34" s="12"/>
      <c r="W34" s="15"/>
    </row>
    <row r="35" spans="1:23" s="3" customFormat="1" x14ac:dyDescent="0.2">
      <c r="A35">
        <v>39</v>
      </c>
      <c r="B35" t="s">
        <v>291</v>
      </c>
      <c r="C35"/>
      <c r="D35"/>
      <c r="E35"/>
      <c r="F35"/>
      <c r="G35"/>
      <c r="H35"/>
      <c r="I35"/>
      <c r="J35"/>
      <c r="K35" t="s">
        <v>289</v>
      </c>
      <c r="L35">
        <v>691</v>
      </c>
      <c r="M35">
        <v>83329</v>
      </c>
      <c r="N35">
        <v>84918</v>
      </c>
      <c r="O35">
        <v>44</v>
      </c>
      <c r="P35">
        <v>1</v>
      </c>
      <c r="Q35">
        <v>333</v>
      </c>
      <c r="R35" t="s">
        <v>513</v>
      </c>
      <c r="S35" t="s">
        <v>514</v>
      </c>
      <c r="T35" s="2"/>
      <c r="V35" s="12"/>
      <c r="W35" s="15"/>
    </row>
    <row r="36" spans="1:23" s="3" customFormat="1" x14ac:dyDescent="0.2">
      <c r="A36">
        <v>40</v>
      </c>
      <c r="B36" t="s">
        <v>291</v>
      </c>
      <c r="C36"/>
      <c r="D36"/>
      <c r="E36"/>
      <c r="F36"/>
      <c r="G36"/>
      <c r="H36"/>
      <c r="I36"/>
      <c r="J36"/>
      <c r="K36" t="s">
        <v>289</v>
      </c>
      <c r="L36">
        <v>989</v>
      </c>
      <c r="M36">
        <v>216837</v>
      </c>
      <c r="N36">
        <v>218771</v>
      </c>
      <c r="O36">
        <v>81</v>
      </c>
      <c r="P36">
        <v>1</v>
      </c>
      <c r="Q36">
        <v>426</v>
      </c>
      <c r="R36" t="s">
        <v>515</v>
      </c>
      <c r="S36" t="s">
        <v>514</v>
      </c>
      <c r="T36" s="2"/>
      <c r="V36" s="12"/>
      <c r="W36" s="15"/>
    </row>
    <row r="37" spans="1:23" s="3" customFormat="1" x14ac:dyDescent="0.2">
      <c r="A37">
        <v>41</v>
      </c>
      <c r="B37" t="s">
        <v>289</v>
      </c>
      <c r="C37">
        <v>0</v>
      </c>
      <c r="D37"/>
      <c r="E37">
        <v>36217</v>
      </c>
      <c r="F37">
        <v>0</v>
      </c>
      <c r="G37">
        <v>0</v>
      </c>
      <c r="H37">
        <v>274</v>
      </c>
      <c r="I37"/>
      <c r="J37" t="s">
        <v>373</v>
      </c>
      <c r="K37" t="s">
        <v>289</v>
      </c>
      <c r="L37">
        <v>272</v>
      </c>
      <c r="M37">
        <v>2166</v>
      </c>
      <c r="N37">
        <v>2480</v>
      </c>
      <c r="O37">
        <v>1</v>
      </c>
      <c r="P37">
        <v>0</v>
      </c>
      <c r="Q37">
        <v>274</v>
      </c>
      <c r="R37" t="s">
        <v>492</v>
      </c>
      <c r="S37"/>
      <c r="T37" s="2"/>
      <c r="V37" s="12"/>
      <c r="W37" s="15"/>
    </row>
    <row r="38" spans="1:23" s="3" customFormat="1" x14ac:dyDescent="0.2">
      <c r="A38">
        <v>42</v>
      </c>
      <c r="B38" t="s">
        <v>289</v>
      </c>
      <c r="C38">
        <v>0</v>
      </c>
      <c r="D38"/>
      <c r="E38">
        <v>36403</v>
      </c>
      <c r="F38">
        <v>0</v>
      </c>
      <c r="G38">
        <v>0</v>
      </c>
      <c r="H38">
        <v>274</v>
      </c>
      <c r="I38"/>
      <c r="J38" t="s">
        <v>373</v>
      </c>
      <c r="K38" t="s">
        <v>289</v>
      </c>
      <c r="L38">
        <v>287</v>
      </c>
      <c r="M38">
        <v>1977</v>
      </c>
      <c r="N38">
        <v>2311</v>
      </c>
      <c r="O38">
        <v>1</v>
      </c>
      <c r="P38">
        <v>0</v>
      </c>
      <c r="Q38">
        <v>274</v>
      </c>
      <c r="R38" t="s">
        <v>492</v>
      </c>
      <c r="S38"/>
      <c r="T38" s="2"/>
      <c r="V38" s="12"/>
      <c r="W38" s="15"/>
    </row>
    <row r="39" spans="1:23" s="3" customFormat="1" x14ac:dyDescent="0.2">
      <c r="A39">
        <v>43</v>
      </c>
      <c r="B39" t="s">
        <v>291</v>
      </c>
      <c r="C39"/>
      <c r="D39"/>
      <c r="E39"/>
      <c r="F39"/>
      <c r="G39"/>
      <c r="H39"/>
      <c r="I39"/>
      <c r="J39"/>
      <c r="K39" t="s">
        <v>291</v>
      </c>
      <c r="L39"/>
      <c r="M39"/>
      <c r="N39"/>
      <c r="O39"/>
      <c r="P39"/>
      <c r="Q39"/>
      <c r="R39"/>
      <c r="S39"/>
      <c r="T39" s="2"/>
      <c r="V39" s="12"/>
      <c r="W39" s="15"/>
    </row>
    <row r="40" spans="1:23" s="3" customFormat="1" x14ac:dyDescent="0.2">
      <c r="A40">
        <v>44</v>
      </c>
      <c r="B40" t="s">
        <v>291</v>
      </c>
      <c r="C40"/>
      <c r="D40"/>
      <c r="E40"/>
      <c r="F40"/>
      <c r="G40"/>
      <c r="H40"/>
      <c r="I40"/>
      <c r="J40"/>
      <c r="K40" t="s">
        <v>291</v>
      </c>
      <c r="L40"/>
      <c r="M40"/>
      <c r="N40"/>
      <c r="O40"/>
      <c r="P40"/>
      <c r="Q40"/>
      <c r="R40"/>
      <c r="S40"/>
      <c r="T40" s="2"/>
      <c r="V40" s="12"/>
      <c r="W40" s="15"/>
    </row>
    <row r="41" spans="1:23" s="3" customFormat="1" x14ac:dyDescent="0.2">
      <c r="A41">
        <v>45</v>
      </c>
      <c r="B41" t="s">
        <v>291</v>
      </c>
      <c r="C41"/>
      <c r="D41"/>
      <c r="E41"/>
      <c r="F41"/>
      <c r="G41"/>
      <c r="H41"/>
      <c r="I41"/>
      <c r="J41"/>
      <c r="K41" t="s">
        <v>291</v>
      </c>
      <c r="L41"/>
      <c r="M41"/>
      <c r="N41"/>
      <c r="O41"/>
      <c r="P41"/>
      <c r="Q41"/>
      <c r="R41"/>
      <c r="S41"/>
      <c r="T41" s="2"/>
      <c r="V41" s="12"/>
      <c r="W41" s="15"/>
    </row>
    <row r="42" spans="1:23" s="3" customFormat="1" x14ac:dyDescent="0.2">
      <c r="A42">
        <v>46</v>
      </c>
      <c r="B42" t="s">
        <v>291</v>
      </c>
      <c r="C42"/>
      <c r="D42"/>
      <c r="E42"/>
      <c r="F42"/>
      <c r="G42"/>
      <c r="H42"/>
      <c r="I42"/>
      <c r="J42"/>
      <c r="K42" t="s">
        <v>291</v>
      </c>
      <c r="L42"/>
      <c r="M42"/>
      <c r="N42"/>
      <c r="O42"/>
      <c r="P42"/>
      <c r="Q42"/>
      <c r="R42"/>
      <c r="S42"/>
      <c r="T42" s="2"/>
      <c r="V42" s="12"/>
      <c r="W42" s="15"/>
    </row>
    <row r="43" spans="1:23" s="3" customFormat="1" x14ac:dyDescent="0.2">
      <c r="A43">
        <v>47</v>
      </c>
      <c r="B43" t="s">
        <v>289</v>
      </c>
      <c r="C43">
        <v>0</v>
      </c>
      <c r="D43"/>
      <c r="E43">
        <v>35548</v>
      </c>
      <c r="F43">
        <v>0</v>
      </c>
      <c r="G43">
        <v>2</v>
      </c>
      <c r="H43">
        <v>267</v>
      </c>
      <c r="I43"/>
      <c r="J43" t="s">
        <v>380</v>
      </c>
      <c r="K43" t="s">
        <v>289</v>
      </c>
      <c r="L43">
        <v>570</v>
      </c>
      <c r="M43">
        <v>26566</v>
      </c>
      <c r="N43">
        <v>27349</v>
      </c>
      <c r="O43">
        <v>15</v>
      </c>
      <c r="P43">
        <v>1</v>
      </c>
      <c r="Q43">
        <v>265</v>
      </c>
      <c r="R43" t="s">
        <v>502</v>
      </c>
      <c r="S43" t="s">
        <v>494</v>
      </c>
      <c r="T43" s="2"/>
      <c r="V43" s="12"/>
      <c r="W43" s="15"/>
    </row>
    <row r="44" spans="1:23" s="3" customFormat="1" x14ac:dyDescent="0.2">
      <c r="A44">
        <v>48</v>
      </c>
      <c r="B44" t="s">
        <v>289</v>
      </c>
      <c r="C44">
        <v>0</v>
      </c>
      <c r="D44"/>
      <c r="E44">
        <v>78150</v>
      </c>
      <c r="F44">
        <v>0</v>
      </c>
      <c r="G44">
        <v>2</v>
      </c>
      <c r="H44">
        <v>409</v>
      </c>
      <c r="I44"/>
      <c r="J44" t="s">
        <v>387</v>
      </c>
      <c r="K44" t="s">
        <v>291</v>
      </c>
      <c r="L44"/>
      <c r="M44"/>
      <c r="N44"/>
      <c r="O44"/>
      <c r="P44"/>
      <c r="Q44"/>
      <c r="R44"/>
      <c r="S44"/>
      <c r="T44" s="2"/>
      <c r="V44" s="12"/>
      <c r="W44" s="15"/>
    </row>
    <row r="45" spans="1:23" s="3" customFormat="1" x14ac:dyDescent="0.2">
      <c r="A45">
        <v>49</v>
      </c>
      <c r="B45" t="s">
        <v>291</v>
      </c>
      <c r="C45"/>
      <c r="D45"/>
      <c r="E45"/>
      <c r="F45"/>
      <c r="G45"/>
      <c r="H45"/>
      <c r="I45"/>
      <c r="J45"/>
      <c r="K45" t="s">
        <v>291</v>
      </c>
      <c r="L45"/>
      <c r="M45"/>
      <c r="N45"/>
      <c r="O45"/>
      <c r="P45"/>
      <c r="Q45"/>
      <c r="R45"/>
      <c r="S45"/>
      <c r="T45" s="2"/>
      <c r="V45" s="12"/>
      <c r="W45" s="15"/>
    </row>
    <row r="46" spans="1:23" s="3" customFormat="1" x14ac:dyDescent="0.2">
      <c r="A46">
        <v>50</v>
      </c>
      <c r="B46" t="s">
        <v>289</v>
      </c>
      <c r="C46">
        <v>0</v>
      </c>
      <c r="D46"/>
      <c r="E46">
        <v>37376</v>
      </c>
      <c r="F46">
        <v>0</v>
      </c>
      <c r="G46">
        <v>2</v>
      </c>
      <c r="H46">
        <v>345</v>
      </c>
      <c r="I46"/>
      <c r="J46" t="s">
        <v>388</v>
      </c>
      <c r="K46" t="s">
        <v>291</v>
      </c>
      <c r="L46"/>
      <c r="M46"/>
      <c r="N46"/>
      <c r="O46"/>
      <c r="P46"/>
      <c r="Q46"/>
      <c r="R46"/>
      <c r="S46"/>
      <c r="T46" s="2"/>
      <c r="V46" s="12"/>
      <c r="W46" s="15"/>
    </row>
    <row r="47" spans="1:23" s="3" customFormat="1" x14ac:dyDescent="0.2">
      <c r="A47">
        <v>51</v>
      </c>
      <c r="B47" t="s">
        <v>289</v>
      </c>
      <c r="C47">
        <v>0</v>
      </c>
      <c r="D47"/>
      <c r="E47">
        <v>43275</v>
      </c>
      <c r="F47">
        <v>0</v>
      </c>
      <c r="G47">
        <v>2</v>
      </c>
      <c r="H47">
        <v>413</v>
      </c>
      <c r="I47"/>
      <c r="J47" t="s">
        <v>389</v>
      </c>
      <c r="K47" t="s">
        <v>291</v>
      </c>
      <c r="L47"/>
      <c r="M47"/>
      <c r="N47"/>
      <c r="O47"/>
      <c r="P47"/>
      <c r="Q47"/>
      <c r="R47"/>
      <c r="S47"/>
      <c r="T47" s="2"/>
      <c r="V47" s="12"/>
      <c r="W47" s="15"/>
    </row>
    <row r="48" spans="1:23" s="3" customFormat="1" x14ac:dyDescent="0.2">
      <c r="A48">
        <v>52</v>
      </c>
      <c r="B48" t="s">
        <v>289</v>
      </c>
      <c r="C48">
        <v>0</v>
      </c>
      <c r="D48"/>
      <c r="E48">
        <v>36351</v>
      </c>
      <c r="F48">
        <v>0</v>
      </c>
      <c r="G48">
        <v>2</v>
      </c>
      <c r="H48">
        <v>324</v>
      </c>
      <c r="I48"/>
      <c r="J48" t="s">
        <v>390</v>
      </c>
      <c r="K48" t="s">
        <v>289</v>
      </c>
      <c r="L48">
        <v>1548</v>
      </c>
      <c r="M48">
        <v>62849</v>
      </c>
      <c r="N48">
        <v>72911</v>
      </c>
      <c r="O48">
        <v>20</v>
      </c>
      <c r="P48">
        <v>1</v>
      </c>
      <c r="Q48">
        <v>304</v>
      </c>
      <c r="R48" t="s">
        <v>516</v>
      </c>
      <c r="S48" t="s">
        <v>517</v>
      </c>
      <c r="T48" s="2"/>
      <c r="V48" s="12"/>
      <c r="W48" s="15"/>
    </row>
    <row r="49" spans="1:23" s="3" customFormat="1" x14ac:dyDescent="0.2">
      <c r="A49">
        <v>53</v>
      </c>
      <c r="B49" t="s">
        <v>289</v>
      </c>
      <c r="C49">
        <v>0</v>
      </c>
      <c r="D49"/>
      <c r="E49">
        <v>36058</v>
      </c>
      <c r="F49">
        <v>0</v>
      </c>
      <c r="G49">
        <v>0</v>
      </c>
      <c r="H49">
        <v>247</v>
      </c>
      <c r="I49"/>
      <c r="J49" t="s">
        <v>372</v>
      </c>
      <c r="K49" t="s">
        <v>289</v>
      </c>
      <c r="L49">
        <v>261</v>
      </c>
      <c r="M49">
        <v>2007</v>
      </c>
      <c r="N49">
        <v>2314</v>
      </c>
      <c r="O49">
        <v>1</v>
      </c>
      <c r="P49">
        <v>0</v>
      </c>
      <c r="Q49">
        <v>247</v>
      </c>
      <c r="R49" t="s">
        <v>491</v>
      </c>
      <c r="S49"/>
      <c r="T49" s="2"/>
      <c r="V49" s="12"/>
      <c r="W49" s="15"/>
    </row>
    <row r="50" spans="1:23" s="3" customFormat="1" x14ac:dyDescent="0.2">
      <c r="A50">
        <v>54</v>
      </c>
      <c r="B50" t="s">
        <v>289</v>
      </c>
      <c r="C50">
        <v>0</v>
      </c>
      <c r="D50"/>
      <c r="E50">
        <v>35980</v>
      </c>
      <c r="F50">
        <v>0</v>
      </c>
      <c r="G50">
        <v>10</v>
      </c>
      <c r="H50">
        <v>254</v>
      </c>
      <c r="I50"/>
      <c r="J50" t="s">
        <v>391</v>
      </c>
      <c r="K50" t="s">
        <v>289</v>
      </c>
      <c r="L50">
        <v>537</v>
      </c>
      <c r="M50">
        <v>7312</v>
      </c>
      <c r="N50">
        <v>15609</v>
      </c>
      <c r="O50">
        <v>5</v>
      </c>
      <c r="P50">
        <v>1</v>
      </c>
      <c r="Q50">
        <v>250</v>
      </c>
      <c r="R50" t="s">
        <v>518</v>
      </c>
      <c r="S50" t="s">
        <v>519</v>
      </c>
      <c r="T50" s="2"/>
      <c r="V50" s="12"/>
      <c r="W50" s="15"/>
    </row>
    <row r="51" spans="1:23" s="3" customFormat="1" x14ac:dyDescent="0.2">
      <c r="A51">
        <v>55</v>
      </c>
      <c r="B51" t="s">
        <v>289</v>
      </c>
      <c r="C51">
        <v>0</v>
      </c>
      <c r="D51"/>
      <c r="E51">
        <v>35105</v>
      </c>
      <c r="F51">
        <v>0</v>
      </c>
      <c r="G51">
        <v>4</v>
      </c>
      <c r="H51">
        <v>275</v>
      </c>
      <c r="I51"/>
      <c r="J51" t="s">
        <v>392</v>
      </c>
      <c r="K51" t="s">
        <v>289</v>
      </c>
      <c r="L51">
        <v>263</v>
      </c>
      <c r="M51">
        <v>1999</v>
      </c>
      <c r="N51">
        <v>2305</v>
      </c>
      <c r="O51">
        <v>1</v>
      </c>
      <c r="P51">
        <v>0</v>
      </c>
      <c r="Q51">
        <v>273</v>
      </c>
      <c r="R51" t="s">
        <v>520</v>
      </c>
      <c r="S51"/>
      <c r="T51" s="2"/>
      <c r="V51" s="12"/>
      <c r="W51" s="15"/>
    </row>
    <row r="52" spans="1:23" s="3" customFormat="1" x14ac:dyDescent="0.2">
      <c r="A52">
        <v>56</v>
      </c>
      <c r="B52" t="s">
        <v>289</v>
      </c>
      <c r="C52">
        <v>0</v>
      </c>
      <c r="D52"/>
      <c r="E52">
        <v>36068</v>
      </c>
      <c r="F52">
        <v>0</v>
      </c>
      <c r="G52">
        <v>2</v>
      </c>
      <c r="H52">
        <v>329</v>
      </c>
      <c r="I52"/>
      <c r="J52" t="s">
        <v>373</v>
      </c>
      <c r="K52" t="s">
        <v>289</v>
      </c>
      <c r="L52">
        <v>637</v>
      </c>
      <c r="M52">
        <v>35036</v>
      </c>
      <c r="N52">
        <v>36042</v>
      </c>
      <c r="O52">
        <v>21</v>
      </c>
      <c r="P52">
        <v>1</v>
      </c>
      <c r="Q52">
        <v>327</v>
      </c>
      <c r="R52" t="s">
        <v>497</v>
      </c>
      <c r="S52" t="s">
        <v>494</v>
      </c>
      <c r="T52" s="2"/>
      <c r="V52" s="12"/>
      <c r="W52" s="15"/>
    </row>
    <row r="53" spans="1:23" s="3" customFormat="1" x14ac:dyDescent="0.2">
      <c r="A53">
        <v>57</v>
      </c>
      <c r="B53" t="s">
        <v>291</v>
      </c>
      <c r="C53"/>
      <c r="D53"/>
      <c r="E53"/>
      <c r="F53"/>
      <c r="G53"/>
      <c r="H53"/>
      <c r="I53"/>
      <c r="J53"/>
      <c r="K53" t="s">
        <v>289</v>
      </c>
      <c r="L53">
        <v>581</v>
      </c>
      <c r="M53">
        <v>21568</v>
      </c>
      <c r="N53">
        <v>22355</v>
      </c>
      <c r="O53">
        <v>12</v>
      </c>
      <c r="P53">
        <v>0</v>
      </c>
      <c r="Q53">
        <v>355</v>
      </c>
      <c r="R53" t="s">
        <v>521</v>
      </c>
      <c r="S53" t="s">
        <v>494</v>
      </c>
      <c r="T53" s="2"/>
      <c r="V53" s="12"/>
      <c r="W53" s="15"/>
    </row>
    <row r="54" spans="1:23" s="3" customFormat="1" x14ac:dyDescent="0.2">
      <c r="A54">
        <v>58</v>
      </c>
      <c r="B54" t="s">
        <v>291</v>
      </c>
      <c r="C54"/>
      <c r="D54"/>
      <c r="E54"/>
      <c r="F54"/>
      <c r="G54"/>
      <c r="H54"/>
      <c r="I54"/>
      <c r="J54"/>
      <c r="K54" t="s">
        <v>291</v>
      </c>
      <c r="L54"/>
      <c r="M54"/>
      <c r="N54"/>
      <c r="O54"/>
      <c r="P54"/>
      <c r="Q54"/>
      <c r="R54"/>
      <c r="S54"/>
      <c r="T54" s="2"/>
      <c r="V54" s="12"/>
      <c r="W54" s="15"/>
    </row>
    <row r="55" spans="1:23" s="3" customFormat="1" x14ac:dyDescent="0.2">
      <c r="A55">
        <v>59</v>
      </c>
      <c r="B55" t="s">
        <v>289</v>
      </c>
      <c r="C55">
        <v>0</v>
      </c>
      <c r="D55"/>
      <c r="E55">
        <v>36648</v>
      </c>
      <c r="F55">
        <v>0</v>
      </c>
      <c r="G55">
        <v>2</v>
      </c>
      <c r="H55">
        <v>285</v>
      </c>
      <c r="I55"/>
      <c r="J55" t="s">
        <v>393</v>
      </c>
      <c r="K55" t="s">
        <v>289</v>
      </c>
      <c r="L55">
        <v>2086</v>
      </c>
      <c r="M55">
        <v>30317</v>
      </c>
      <c r="N55">
        <v>32964</v>
      </c>
      <c r="O55">
        <v>7</v>
      </c>
      <c r="P55">
        <v>1</v>
      </c>
      <c r="Q55">
        <v>262</v>
      </c>
      <c r="R55" t="s">
        <v>493</v>
      </c>
      <c r="S55" t="s">
        <v>522</v>
      </c>
      <c r="T55" s="2"/>
      <c r="V55" s="12"/>
      <c r="W55" s="15"/>
    </row>
    <row r="56" spans="1:23" s="3" customFormat="1" x14ac:dyDescent="0.2">
      <c r="A56">
        <v>60</v>
      </c>
      <c r="B56" t="s">
        <v>289</v>
      </c>
      <c r="C56">
        <v>0</v>
      </c>
      <c r="D56"/>
      <c r="E56">
        <v>107314</v>
      </c>
      <c r="F56">
        <v>0</v>
      </c>
      <c r="G56">
        <v>0</v>
      </c>
      <c r="H56">
        <v>477</v>
      </c>
      <c r="I56"/>
      <c r="J56" t="s">
        <v>394</v>
      </c>
      <c r="K56" t="s">
        <v>289</v>
      </c>
      <c r="L56">
        <v>1353</v>
      </c>
      <c r="M56">
        <v>41325</v>
      </c>
      <c r="N56">
        <v>42971</v>
      </c>
      <c r="O56">
        <v>15</v>
      </c>
      <c r="P56">
        <v>0</v>
      </c>
      <c r="Q56">
        <v>477</v>
      </c>
      <c r="R56" t="s">
        <v>523</v>
      </c>
      <c r="S56" t="s">
        <v>494</v>
      </c>
      <c r="T56" s="2"/>
      <c r="V56" s="12"/>
      <c r="W56" s="15"/>
    </row>
    <row r="57" spans="1:23" s="3" customFormat="1" x14ac:dyDescent="0.2">
      <c r="A57">
        <v>61</v>
      </c>
      <c r="B57" t="s">
        <v>289</v>
      </c>
      <c r="C57">
        <v>0</v>
      </c>
      <c r="D57"/>
      <c r="E57">
        <v>36510</v>
      </c>
      <c r="F57">
        <v>0</v>
      </c>
      <c r="G57">
        <v>4</v>
      </c>
      <c r="H57">
        <v>332</v>
      </c>
      <c r="I57"/>
      <c r="J57" t="s">
        <v>395</v>
      </c>
      <c r="K57" t="s">
        <v>289</v>
      </c>
      <c r="L57">
        <v>756</v>
      </c>
      <c r="M57">
        <v>92124</v>
      </c>
      <c r="N57">
        <v>93556</v>
      </c>
      <c r="O57">
        <v>48</v>
      </c>
      <c r="P57">
        <v>1</v>
      </c>
      <c r="Q57">
        <v>330</v>
      </c>
      <c r="R57" t="s">
        <v>524</v>
      </c>
      <c r="S57" t="s">
        <v>525</v>
      </c>
      <c r="T57" s="2"/>
      <c r="V57" s="12"/>
      <c r="W57" s="15"/>
    </row>
    <row r="58" spans="1:23" s="3" customFormat="1" x14ac:dyDescent="0.2">
      <c r="A58">
        <v>62</v>
      </c>
      <c r="B58" t="s">
        <v>291</v>
      </c>
      <c r="C58"/>
      <c r="D58"/>
      <c r="E58"/>
      <c r="F58"/>
      <c r="G58"/>
      <c r="H58"/>
      <c r="I58"/>
      <c r="J58"/>
      <c r="K58" t="s">
        <v>289</v>
      </c>
      <c r="L58">
        <v>1487</v>
      </c>
      <c r="M58">
        <v>90293</v>
      </c>
      <c r="N58">
        <v>92353</v>
      </c>
      <c r="O58">
        <v>45</v>
      </c>
      <c r="P58">
        <v>0</v>
      </c>
      <c r="Q58">
        <v>432</v>
      </c>
      <c r="R58" t="s">
        <v>526</v>
      </c>
      <c r="S58" t="s">
        <v>494</v>
      </c>
      <c r="T58" s="2"/>
      <c r="V58" s="12"/>
      <c r="W58" s="15"/>
    </row>
    <row r="59" spans="1:23" s="3" customFormat="1" x14ac:dyDescent="0.2">
      <c r="A59">
        <v>63</v>
      </c>
      <c r="B59" t="s">
        <v>291</v>
      </c>
      <c r="C59"/>
      <c r="D59"/>
      <c r="E59"/>
      <c r="F59"/>
      <c r="G59"/>
      <c r="H59"/>
      <c r="I59"/>
      <c r="J59"/>
      <c r="K59" t="s">
        <v>289</v>
      </c>
      <c r="L59">
        <v>792</v>
      </c>
      <c r="M59">
        <v>38364</v>
      </c>
      <c r="N59">
        <v>39417</v>
      </c>
      <c r="O59">
        <v>21</v>
      </c>
      <c r="P59">
        <v>0</v>
      </c>
      <c r="Q59">
        <v>384</v>
      </c>
      <c r="R59" t="s">
        <v>527</v>
      </c>
      <c r="S59" t="s">
        <v>494</v>
      </c>
      <c r="T59" s="2"/>
      <c r="V59" s="12"/>
      <c r="W59" s="15"/>
    </row>
    <row r="60" spans="1:23" s="3" customFormat="1" x14ac:dyDescent="0.2">
      <c r="A60">
        <v>64</v>
      </c>
      <c r="B60" t="s">
        <v>291</v>
      </c>
      <c r="C60"/>
      <c r="D60"/>
      <c r="E60"/>
      <c r="F60"/>
      <c r="G60"/>
      <c r="H60"/>
      <c r="I60"/>
      <c r="J60"/>
      <c r="K60" t="s">
        <v>291</v>
      </c>
      <c r="L60"/>
      <c r="M60"/>
      <c r="N60"/>
      <c r="O60"/>
      <c r="P60"/>
      <c r="Q60"/>
      <c r="R60"/>
      <c r="S60"/>
      <c r="T60" s="2"/>
      <c r="V60" s="12"/>
      <c r="W60" s="15"/>
    </row>
    <row r="61" spans="1:23" s="3" customFormat="1" x14ac:dyDescent="0.2">
      <c r="A61">
        <v>65</v>
      </c>
      <c r="B61" t="s">
        <v>291</v>
      </c>
      <c r="C61"/>
      <c r="D61"/>
      <c r="E61"/>
      <c r="F61"/>
      <c r="G61"/>
      <c r="H61"/>
      <c r="I61"/>
      <c r="J61"/>
      <c r="K61" t="s">
        <v>289</v>
      </c>
      <c r="L61">
        <v>1451</v>
      </c>
      <c r="M61">
        <v>32601</v>
      </c>
      <c r="N61">
        <v>34657</v>
      </c>
      <c r="O61">
        <v>8</v>
      </c>
      <c r="P61">
        <v>1</v>
      </c>
      <c r="Q61">
        <v>313</v>
      </c>
      <c r="R61" t="s">
        <v>528</v>
      </c>
      <c r="S61" t="s">
        <v>529</v>
      </c>
      <c r="T61" s="2"/>
      <c r="V61" s="12"/>
      <c r="W61" s="15"/>
    </row>
    <row r="62" spans="1:23" s="3" customFormat="1" x14ac:dyDescent="0.2">
      <c r="A62">
        <v>66</v>
      </c>
      <c r="B62" t="s">
        <v>291</v>
      </c>
      <c r="C62"/>
      <c r="D62"/>
      <c r="E62"/>
      <c r="F62"/>
      <c r="G62"/>
      <c r="H62"/>
      <c r="I62"/>
      <c r="J62"/>
      <c r="K62" t="s">
        <v>291</v>
      </c>
      <c r="L62"/>
      <c r="M62"/>
      <c r="N62"/>
      <c r="O62"/>
      <c r="P62"/>
      <c r="Q62"/>
      <c r="R62"/>
      <c r="S62"/>
      <c r="T62" s="2"/>
      <c r="V62" s="12"/>
      <c r="W62" s="15"/>
    </row>
    <row r="63" spans="1:23" s="3" customFormat="1" x14ac:dyDescent="0.2">
      <c r="A63">
        <v>67</v>
      </c>
      <c r="B63" t="s">
        <v>289</v>
      </c>
      <c r="C63">
        <v>0</v>
      </c>
      <c r="D63"/>
      <c r="E63">
        <v>185016</v>
      </c>
      <c r="F63">
        <v>0</v>
      </c>
      <c r="G63">
        <v>9</v>
      </c>
      <c r="H63">
        <v>352</v>
      </c>
      <c r="I63"/>
      <c r="J63" t="s">
        <v>382</v>
      </c>
      <c r="K63" t="s">
        <v>291</v>
      </c>
      <c r="L63"/>
      <c r="M63"/>
      <c r="N63"/>
      <c r="O63"/>
      <c r="P63"/>
      <c r="Q63"/>
      <c r="R63"/>
      <c r="S63"/>
      <c r="T63" s="2"/>
      <c r="V63" s="12"/>
      <c r="W63" s="15"/>
    </row>
    <row r="64" spans="1:23" s="3" customFormat="1" x14ac:dyDescent="0.2">
      <c r="A64">
        <v>68</v>
      </c>
      <c r="B64" t="s">
        <v>289</v>
      </c>
      <c r="C64">
        <v>0</v>
      </c>
      <c r="D64"/>
      <c r="E64">
        <v>42105</v>
      </c>
      <c r="F64">
        <v>0</v>
      </c>
      <c r="G64">
        <v>3</v>
      </c>
      <c r="H64">
        <v>325</v>
      </c>
      <c r="I64"/>
      <c r="J64" t="s">
        <v>396</v>
      </c>
      <c r="K64" t="s">
        <v>289</v>
      </c>
      <c r="L64">
        <v>12877</v>
      </c>
      <c r="M64">
        <v>135746</v>
      </c>
      <c r="N64">
        <v>156880</v>
      </c>
      <c r="O64">
        <v>10</v>
      </c>
      <c r="P64">
        <v>1</v>
      </c>
      <c r="Q64">
        <v>303</v>
      </c>
      <c r="R64" t="s">
        <v>530</v>
      </c>
      <c r="S64" t="s">
        <v>531</v>
      </c>
      <c r="T64" s="2"/>
      <c r="V64" s="12"/>
      <c r="W64" s="15"/>
    </row>
    <row r="65" spans="1:23" s="3" customFormat="1" x14ac:dyDescent="0.2">
      <c r="A65">
        <v>69</v>
      </c>
      <c r="B65" t="s">
        <v>289</v>
      </c>
      <c r="C65">
        <v>0</v>
      </c>
      <c r="D65"/>
      <c r="E65">
        <v>72743</v>
      </c>
      <c r="F65">
        <v>0</v>
      </c>
      <c r="G65">
        <v>6</v>
      </c>
      <c r="H65">
        <v>360</v>
      </c>
      <c r="I65"/>
      <c r="J65" t="s">
        <v>382</v>
      </c>
      <c r="K65" t="s">
        <v>291</v>
      </c>
      <c r="L65"/>
      <c r="M65"/>
      <c r="N65"/>
      <c r="O65"/>
      <c r="P65"/>
      <c r="Q65"/>
      <c r="R65"/>
      <c r="S65"/>
      <c r="T65" s="2"/>
      <c r="V65" s="12"/>
      <c r="W65" s="15"/>
    </row>
    <row r="66" spans="1:23" s="3" customFormat="1" x14ac:dyDescent="0.2">
      <c r="A66">
        <v>71</v>
      </c>
      <c r="B66" t="s">
        <v>289</v>
      </c>
      <c r="C66">
        <v>0</v>
      </c>
      <c r="D66"/>
      <c r="E66">
        <v>35300</v>
      </c>
      <c r="F66">
        <v>0</v>
      </c>
      <c r="G66">
        <v>0</v>
      </c>
      <c r="H66">
        <v>243</v>
      </c>
      <c r="I66"/>
      <c r="J66" t="s">
        <v>372</v>
      </c>
      <c r="K66" t="s">
        <v>289</v>
      </c>
      <c r="L66">
        <v>270</v>
      </c>
      <c r="M66">
        <v>1844</v>
      </c>
      <c r="N66">
        <v>2155</v>
      </c>
      <c r="O66">
        <v>1</v>
      </c>
      <c r="P66">
        <v>0</v>
      </c>
      <c r="Q66">
        <v>243</v>
      </c>
      <c r="R66" t="s">
        <v>491</v>
      </c>
      <c r="S66"/>
      <c r="T66" s="2"/>
      <c r="V66" s="12"/>
      <c r="W66" s="15"/>
    </row>
    <row r="67" spans="1:23" s="3" customFormat="1" x14ac:dyDescent="0.2">
      <c r="A67">
        <v>72</v>
      </c>
      <c r="B67" t="s">
        <v>289</v>
      </c>
      <c r="C67">
        <v>0</v>
      </c>
      <c r="D67"/>
      <c r="E67">
        <v>35165</v>
      </c>
      <c r="F67">
        <v>0</v>
      </c>
      <c r="G67">
        <v>0</v>
      </c>
      <c r="H67">
        <v>243</v>
      </c>
      <c r="I67"/>
      <c r="J67" t="s">
        <v>372</v>
      </c>
      <c r="K67" t="s">
        <v>289</v>
      </c>
      <c r="L67">
        <v>258</v>
      </c>
      <c r="M67">
        <v>1832</v>
      </c>
      <c r="N67">
        <v>2134</v>
      </c>
      <c r="O67">
        <v>1</v>
      </c>
      <c r="P67">
        <v>0</v>
      </c>
      <c r="Q67">
        <v>243</v>
      </c>
      <c r="R67" t="s">
        <v>491</v>
      </c>
      <c r="S67"/>
      <c r="T67" s="2"/>
      <c r="V67" s="12"/>
      <c r="W67" s="15"/>
    </row>
    <row r="68" spans="1:23" s="3" customFormat="1" x14ac:dyDescent="0.2">
      <c r="A68">
        <v>73</v>
      </c>
      <c r="B68" t="s">
        <v>289</v>
      </c>
      <c r="C68">
        <v>0</v>
      </c>
      <c r="D68"/>
      <c r="E68">
        <v>36189</v>
      </c>
      <c r="F68">
        <v>0</v>
      </c>
      <c r="G68">
        <v>0</v>
      </c>
      <c r="H68">
        <v>270</v>
      </c>
      <c r="I68"/>
      <c r="J68" t="s">
        <v>397</v>
      </c>
      <c r="K68" t="s">
        <v>289</v>
      </c>
      <c r="L68">
        <v>556</v>
      </c>
      <c r="M68">
        <v>12440</v>
      </c>
      <c r="N68">
        <v>13174</v>
      </c>
      <c r="O68">
        <v>8</v>
      </c>
      <c r="P68">
        <v>0</v>
      </c>
      <c r="Q68">
        <v>270</v>
      </c>
      <c r="R68" t="s">
        <v>532</v>
      </c>
      <c r="S68" t="s">
        <v>494</v>
      </c>
      <c r="T68" s="2"/>
      <c r="V68" s="12"/>
      <c r="W68" s="15"/>
    </row>
    <row r="69" spans="1:23" s="3" customFormat="1" x14ac:dyDescent="0.2">
      <c r="A69">
        <v>74</v>
      </c>
      <c r="B69" t="s">
        <v>291</v>
      </c>
      <c r="C69"/>
      <c r="D69"/>
      <c r="E69"/>
      <c r="F69"/>
      <c r="G69"/>
      <c r="H69"/>
      <c r="I69"/>
      <c r="J69"/>
      <c r="K69" t="s">
        <v>291</v>
      </c>
      <c r="L69"/>
      <c r="M69"/>
      <c r="N69"/>
      <c r="O69"/>
      <c r="P69"/>
      <c r="Q69"/>
      <c r="R69"/>
      <c r="S69"/>
      <c r="T69" s="2"/>
      <c r="V69" s="12"/>
      <c r="W69" s="15"/>
    </row>
    <row r="70" spans="1:23" s="3" customFormat="1" x14ac:dyDescent="0.2">
      <c r="A70">
        <v>75</v>
      </c>
      <c r="B70" t="s">
        <v>291</v>
      </c>
      <c r="C70"/>
      <c r="D70"/>
      <c r="E70"/>
      <c r="F70"/>
      <c r="G70"/>
      <c r="H70"/>
      <c r="I70"/>
      <c r="J70"/>
      <c r="K70" t="s">
        <v>289</v>
      </c>
      <c r="L70">
        <v>1730</v>
      </c>
      <c r="M70">
        <v>112094</v>
      </c>
      <c r="N70">
        <v>114510</v>
      </c>
      <c r="O70">
        <v>31</v>
      </c>
      <c r="P70">
        <v>0</v>
      </c>
      <c r="Q70">
        <v>596</v>
      </c>
      <c r="R70" t="s">
        <v>533</v>
      </c>
      <c r="S70" t="s">
        <v>494</v>
      </c>
      <c r="T70" s="2"/>
      <c r="V70" s="12"/>
      <c r="W70" s="15"/>
    </row>
    <row r="71" spans="1:23" s="3" customFormat="1" x14ac:dyDescent="0.2">
      <c r="A71">
        <v>77</v>
      </c>
      <c r="B71" t="s">
        <v>289</v>
      </c>
      <c r="C71">
        <v>0</v>
      </c>
      <c r="D71"/>
      <c r="E71">
        <v>37270</v>
      </c>
      <c r="F71">
        <v>0</v>
      </c>
      <c r="G71">
        <v>0</v>
      </c>
      <c r="H71">
        <v>341</v>
      </c>
      <c r="I71"/>
      <c r="J71" t="s">
        <v>398</v>
      </c>
      <c r="K71" t="s">
        <v>289</v>
      </c>
      <c r="L71">
        <v>635</v>
      </c>
      <c r="M71">
        <v>37528</v>
      </c>
      <c r="N71">
        <v>38367</v>
      </c>
      <c r="O71">
        <v>22</v>
      </c>
      <c r="P71">
        <v>0</v>
      </c>
      <c r="Q71">
        <v>341</v>
      </c>
      <c r="R71" t="s">
        <v>534</v>
      </c>
      <c r="S71" t="s">
        <v>494</v>
      </c>
      <c r="T71" s="2"/>
      <c r="V71" s="12"/>
      <c r="W71" s="15"/>
    </row>
    <row r="72" spans="1:23" s="3" customFormat="1" x14ac:dyDescent="0.2">
      <c r="A72">
        <v>79</v>
      </c>
      <c r="B72" t="s">
        <v>291</v>
      </c>
      <c r="C72"/>
      <c r="D72"/>
      <c r="E72"/>
      <c r="F72"/>
      <c r="G72"/>
      <c r="H72"/>
      <c r="I72"/>
      <c r="J72"/>
      <c r="K72" t="s">
        <v>289</v>
      </c>
      <c r="L72">
        <v>718</v>
      </c>
      <c r="M72">
        <v>52859</v>
      </c>
      <c r="N72">
        <v>54365</v>
      </c>
      <c r="O72">
        <v>29</v>
      </c>
      <c r="P72">
        <v>1</v>
      </c>
      <c r="Q72">
        <v>372</v>
      </c>
      <c r="R72" t="s">
        <v>535</v>
      </c>
      <c r="S72" t="s">
        <v>536</v>
      </c>
      <c r="T72" s="2"/>
      <c r="V72" s="12"/>
      <c r="W72" s="15"/>
    </row>
    <row r="73" spans="1:23" s="3" customFormat="1" x14ac:dyDescent="0.2">
      <c r="A73">
        <v>80</v>
      </c>
      <c r="B73" t="s">
        <v>289</v>
      </c>
      <c r="C73">
        <v>0</v>
      </c>
      <c r="D73"/>
      <c r="E73">
        <v>35748</v>
      </c>
      <c r="F73">
        <v>0</v>
      </c>
      <c r="G73">
        <v>0</v>
      </c>
      <c r="H73">
        <v>264</v>
      </c>
      <c r="I73"/>
      <c r="J73" t="s">
        <v>397</v>
      </c>
      <c r="K73" t="s">
        <v>289</v>
      </c>
      <c r="L73">
        <v>559</v>
      </c>
      <c r="M73">
        <v>22268</v>
      </c>
      <c r="N73">
        <v>22987</v>
      </c>
      <c r="O73">
        <v>15</v>
      </c>
      <c r="P73">
        <v>0</v>
      </c>
      <c r="Q73">
        <v>264</v>
      </c>
      <c r="R73" t="s">
        <v>537</v>
      </c>
      <c r="S73" t="s">
        <v>494</v>
      </c>
      <c r="T73" s="2"/>
      <c r="V73" s="12"/>
      <c r="W73" s="15"/>
    </row>
    <row r="74" spans="1:23" s="3" customFormat="1" x14ac:dyDescent="0.2">
      <c r="A74">
        <v>81</v>
      </c>
      <c r="B74" t="s">
        <v>289</v>
      </c>
      <c r="C74">
        <v>0</v>
      </c>
      <c r="D74"/>
      <c r="E74">
        <v>128297</v>
      </c>
      <c r="F74">
        <v>0</v>
      </c>
      <c r="G74">
        <v>2</v>
      </c>
      <c r="H74">
        <v>424</v>
      </c>
      <c r="I74"/>
      <c r="J74" t="s">
        <v>385</v>
      </c>
      <c r="K74" t="s">
        <v>291</v>
      </c>
      <c r="L74"/>
      <c r="M74"/>
      <c r="N74"/>
      <c r="O74"/>
      <c r="P74"/>
      <c r="Q74"/>
      <c r="R74"/>
      <c r="S74"/>
      <c r="T74" s="2"/>
      <c r="V74" s="12"/>
      <c r="W74" s="15"/>
    </row>
    <row r="75" spans="1:23" s="3" customFormat="1" x14ac:dyDescent="0.2">
      <c r="A75">
        <v>82</v>
      </c>
      <c r="B75" t="s">
        <v>289</v>
      </c>
      <c r="C75">
        <v>0</v>
      </c>
      <c r="D75"/>
      <c r="E75">
        <v>35472</v>
      </c>
      <c r="F75">
        <v>0</v>
      </c>
      <c r="G75">
        <v>2</v>
      </c>
      <c r="H75">
        <v>250</v>
      </c>
      <c r="I75"/>
      <c r="J75" t="s">
        <v>372</v>
      </c>
      <c r="K75" t="s">
        <v>289</v>
      </c>
      <c r="L75">
        <v>541</v>
      </c>
      <c r="M75">
        <v>26909</v>
      </c>
      <c r="N75">
        <v>27757</v>
      </c>
      <c r="O75">
        <v>17</v>
      </c>
      <c r="P75">
        <v>1</v>
      </c>
      <c r="Q75">
        <v>248</v>
      </c>
      <c r="R75" t="s">
        <v>493</v>
      </c>
      <c r="S75" t="s">
        <v>494</v>
      </c>
      <c r="T75" s="2"/>
      <c r="V75" s="12"/>
      <c r="W75" s="15"/>
    </row>
    <row r="76" spans="1:23" s="3" customFormat="1" x14ac:dyDescent="0.2">
      <c r="A76">
        <v>83</v>
      </c>
      <c r="B76" t="s">
        <v>289</v>
      </c>
      <c r="C76">
        <v>0</v>
      </c>
      <c r="D76"/>
      <c r="E76">
        <v>35950</v>
      </c>
      <c r="F76">
        <v>0</v>
      </c>
      <c r="G76">
        <v>4</v>
      </c>
      <c r="H76">
        <v>250</v>
      </c>
      <c r="I76"/>
      <c r="J76" t="s">
        <v>372</v>
      </c>
      <c r="K76" t="s">
        <v>289</v>
      </c>
      <c r="L76">
        <v>561</v>
      </c>
      <c r="M76">
        <v>27649</v>
      </c>
      <c r="N76">
        <v>28540</v>
      </c>
      <c r="O76">
        <v>17</v>
      </c>
      <c r="P76">
        <v>1</v>
      </c>
      <c r="Q76">
        <v>248</v>
      </c>
      <c r="R76" t="s">
        <v>493</v>
      </c>
      <c r="S76" t="s">
        <v>494</v>
      </c>
      <c r="T76" s="2"/>
      <c r="V76" s="12"/>
      <c r="W76" s="15"/>
    </row>
    <row r="77" spans="1:23" s="3" customFormat="1" x14ac:dyDescent="0.2">
      <c r="A77">
        <v>85</v>
      </c>
      <c r="B77" t="s">
        <v>289</v>
      </c>
      <c r="C77">
        <v>0</v>
      </c>
      <c r="D77"/>
      <c r="E77">
        <v>38129</v>
      </c>
      <c r="F77">
        <v>0</v>
      </c>
      <c r="G77">
        <v>2</v>
      </c>
      <c r="H77">
        <v>402</v>
      </c>
      <c r="I77"/>
      <c r="J77" t="s">
        <v>399</v>
      </c>
      <c r="K77" t="s">
        <v>291</v>
      </c>
      <c r="L77"/>
      <c r="M77"/>
      <c r="N77"/>
      <c r="O77"/>
      <c r="P77"/>
      <c r="Q77"/>
      <c r="R77"/>
      <c r="S77"/>
      <c r="T77" s="2"/>
      <c r="V77" s="12"/>
      <c r="W77" s="15"/>
    </row>
    <row r="78" spans="1:23" s="3" customFormat="1" x14ac:dyDescent="0.2">
      <c r="A78">
        <v>86</v>
      </c>
      <c r="B78" t="s">
        <v>289</v>
      </c>
      <c r="C78">
        <v>0</v>
      </c>
      <c r="D78"/>
      <c r="E78">
        <v>36164</v>
      </c>
      <c r="F78">
        <v>0</v>
      </c>
      <c r="G78">
        <v>0</v>
      </c>
      <c r="H78">
        <v>243</v>
      </c>
      <c r="I78"/>
      <c r="J78" t="s">
        <v>372</v>
      </c>
      <c r="K78" t="s">
        <v>289</v>
      </c>
      <c r="L78">
        <v>258</v>
      </c>
      <c r="M78">
        <v>1849</v>
      </c>
      <c r="N78">
        <v>2155</v>
      </c>
      <c r="O78">
        <v>1</v>
      </c>
      <c r="P78">
        <v>0</v>
      </c>
      <c r="Q78">
        <v>243</v>
      </c>
      <c r="R78" t="s">
        <v>491</v>
      </c>
      <c r="S78"/>
      <c r="T78" s="2"/>
      <c r="V78" s="12"/>
      <c r="W78" s="15"/>
    </row>
    <row r="79" spans="1:23" s="3" customFormat="1" x14ac:dyDescent="0.2">
      <c r="A79">
        <v>87</v>
      </c>
      <c r="B79" t="s">
        <v>291</v>
      </c>
      <c r="C79"/>
      <c r="D79"/>
      <c r="E79"/>
      <c r="F79"/>
      <c r="G79"/>
      <c r="H79"/>
      <c r="I79"/>
      <c r="J79"/>
      <c r="K79" t="s">
        <v>289</v>
      </c>
      <c r="L79">
        <v>728</v>
      </c>
      <c r="M79">
        <v>57940</v>
      </c>
      <c r="N79">
        <v>58890</v>
      </c>
      <c r="O79">
        <v>35</v>
      </c>
      <c r="P79">
        <v>0</v>
      </c>
      <c r="Q79">
        <v>402</v>
      </c>
      <c r="R79" t="s">
        <v>538</v>
      </c>
      <c r="S79" t="s">
        <v>504</v>
      </c>
      <c r="T79" s="2"/>
      <c r="V79" s="12"/>
      <c r="W79" s="15"/>
    </row>
    <row r="80" spans="1:23" s="3" customFormat="1" x14ac:dyDescent="0.2">
      <c r="A80">
        <v>88</v>
      </c>
      <c r="B80" t="s">
        <v>291</v>
      </c>
      <c r="C80"/>
      <c r="D80"/>
      <c r="E80"/>
      <c r="F80"/>
      <c r="G80"/>
      <c r="H80"/>
      <c r="I80"/>
      <c r="J80"/>
      <c r="K80" t="s">
        <v>291</v>
      </c>
      <c r="L80"/>
      <c r="M80"/>
      <c r="N80"/>
      <c r="O80"/>
      <c r="P80"/>
      <c r="Q80"/>
      <c r="R80"/>
      <c r="S80"/>
      <c r="T80" s="2"/>
      <c r="V80" s="12"/>
      <c r="W80" s="15"/>
    </row>
    <row r="81" spans="1:23" s="3" customFormat="1" x14ac:dyDescent="0.2">
      <c r="A81">
        <v>89</v>
      </c>
      <c r="B81" t="s">
        <v>289</v>
      </c>
      <c r="C81">
        <v>0</v>
      </c>
      <c r="D81"/>
      <c r="E81">
        <v>36700</v>
      </c>
      <c r="F81">
        <v>0</v>
      </c>
      <c r="G81">
        <v>9</v>
      </c>
      <c r="H81">
        <v>320</v>
      </c>
      <c r="I81"/>
      <c r="J81" t="s">
        <v>400</v>
      </c>
      <c r="K81" t="s">
        <v>289</v>
      </c>
      <c r="L81">
        <v>728</v>
      </c>
      <c r="M81">
        <v>105288</v>
      </c>
      <c r="N81">
        <v>106838</v>
      </c>
      <c r="O81">
        <v>51</v>
      </c>
      <c r="P81">
        <v>1</v>
      </c>
      <c r="Q81">
        <v>290</v>
      </c>
      <c r="R81" t="s">
        <v>539</v>
      </c>
      <c r="S81" t="s">
        <v>540</v>
      </c>
      <c r="T81" s="2"/>
      <c r="V81" s="12"/>
      <c r="W81" s="15"/>
    </row>
    <row r="82" spans="1:23" s="3" customFormat="1" x14ac:dyDescent="0.2">
      <c r="A82">
        <v>90</v>
      </c>
      <c r="B82" t="s">
        <v>291</v>
      </c>
      <c r="C82"/>
      <c r="D82"/>
      <c r="E82"/>
      <c r="F82"/>
      <c r="G82"/>
      <c r="H82"/>
      <c r="I82"/>
      <c r="J82"/>
      <c r="K82" t="s">
        <v>291</v>
      </c>
      <c r="L82"/>
      <c r="M82"/>
      <c r="N82"/>
      <c r="O82"/>
      <c r="P82"/>
      <c r="Q82"/>
      <c r="R82"/>
      <c r="S82"/>
      <c r="T82" s="2"/>
      <c r="V82" s="12"/>
      <c r="W82" s="15"/>
    </row>
    <row r="83" spans="1:23" s="3" customFormat="1" x14ac:dyDescent="0.2">
      <c r="A83">
        <v>91</v>
      </c>
      <c r="B83" t="s">
        <v>291</v>
      </c>
      <c r="C83"/>
      <c r="D83"/>
      <c r="E83"/>
      <c r="F83"/>
      <c r="G83"/>
      <c r="H83"/>
      <c r="I83"/>
      <c r="J83"/>
      <c r="K83" t="s">
        <v>291</v>
      </c>
      <c r="L83"/>
      <c r="M83"/>
      <c r="N83"/>
      <c r="O83"/>
      <c r="P83"/>
      <c r="Q83"/>
      <c r="R83"/>
      <c r="S83"/>
      <c r="T83" s="2"/>
      <c r="V83" s="12"/>
      <c r="W83" s="15"/>
    </row>
    <row r="84" spans="1:23" s="3" customFormat="1" x14ac:dyDescent="0.2">
      <c r="A84">
        <v>92</v>
      </c>
      <c r="B84" t="s">
        <v>291</v>
      </c>
      <c r="C84"/>
      <c r="D84"/>
      <c r="E84"/>
      <c r="F84"/>
      <c r="G84"/>
      <c r="H84"/>
      <c r="I84"/>
      <c r="J84"/>
      <c r="K84" t="s">
        <v>291</v>
      </c>
      <c r="L84"/>
      <c r="M84"/>
      <c r="N84"/>
      <c r="O84"/>
      <c r="P84"/>
      <c r="Q84"/>
      <c r="R84"/>
      <c r="S84"/>
      <c r="T84" s="2"/>
      <c r="V84" s="12"/>
      <c r="W84" s="15"/>
    </row>
    <row r="85" spans="1:23" s="3" customFormat="1" x14ac:dyDescent="0.2">
      <c r="A85">
        <v>93</v>
      </c>
      <c r="B85" t="s">
        <v>291</v>
      </c>
      <c r="C85"/>
      <c r="D85"/>
      <c r="E85"/>
      <c r="F85"/>
      <c r="G85"/>
      <c r="H85"/>
      <c r="I85"/>
      <c r="J85"/>
      <c r="K85" t="s">
        <v>291</v>
      </c>
      <c r="L85"/>
      <c r="M85"/>
      <c r="N85"/>
      <c r="O85"/>
      <c r="P85"/>
      <c r="Q85"/>
      <c r="R85"/>
      <c r="S85"/>
      <c r="T85" s="2"/>
      <c r="V85" s="12"/>
      <c r="W85" s="15"/>
    </row>
    <row r="86" spans="1:23" s="3" customFormat="1" x14ac:dyDescent="0.2">
      <c r="A86">
        <v>94</v>
      </c>
      <c r="B86" t="s">
        <v>289</v>
      </c>
      <c r="C86">
        <v>0</v>
      </c>
      <c r="D86"/>
      <c r="E86">
        <v>48896</v>
      </c>
      <c r="F86">
        <v>0</v>
      </c>
      <c r="G86">
        <v>2</v>
      </c>
      <c r="H86">
        <v>402</v>
      </c>
      <c r="I86"/>
      <c r="J86" t="s">
        <v>401</v>
      </c>
      <c r="K86" t="s">
        <v>289</v>
      </c>
      <c r="L86">
        <v>679</v>
      </c>
      <c r="M86">
        <v>80308</v>
      </c>
      <c r="N86">
        <v>95100</v>
      </c>
      <c r="O86">
        <v>44</v>
      </c>
      <c r="P86">
        <v>1</v>
      </c>
      <c r="Q86">
        <v>388</v>
      </c>
      <c r="R86" t="s">
        <v>541</v>
      </c>
      <c r="S86" t="s">
        <v>542</v>
      </c>
      <c r="T86" s="2"/>
      <c r="V86" s="12"/>
      <c r="W86" s="15"/>
    </row>
    <row r="87" spans="1:23" s="3" customFormat="1" x14ac:dyDescent="0.2">
      <c r="A87">
        <v>95</v>
      </c>
      <c r="B87" t="s">
        <v>291</v>
      </c>
      <c r="C87"/>
      <c r="D87"/>
      <c r="E87"/>
      <c r="F87"/>
      <c r="G87"/>
      <c r="H87"/>
      <c r="I87"/>
      <c r="J87"/>
      <c r="K87" t="s">
        <v>291</v>
      </c>
      <c r="L87"/>
      <c r="M87"/>
      <c r="N87"/>
      <c r="O87"/>
      <c r="P87"/>
      <c r="Q87"/>
      <c r="R87"/>
      <c r="S87"/>
      <c r="T87" s="2"/>
      <c r="V87" s="12"/>
      <c r="W87" s="15"/>
    </row>
    <row r="88" spans="1:23" s="3" customFormat="1" x14ac:dyDescent="0.2">
      <c r="A88">
        <v>96</v>
      </c>
      <c r="B88" t="s">
        <v>291</v>
      </c>
      <c r="C88"/>
      <c r="D88"/>
      <c r="E88"/>
      <c r="F88"/>
      <c r="G88"/>
      <c r="H88"/>
      <c r="I88"/>
      <c r="J88"/>
      <c r="K88" t="s">
        <v>291</v>
      </c>
      <c r="L88"/>
      <c r="M88"/>
      <c r="N88"/>
      <c r="O88"/>
      <c r="P88"/>
      <c r="Q88"/>
      <c r="R88"/>
      <c r="S88"/>
      <c r="T88" s="2"/>
      <c r="V88" s="12"/>
      <c r="W88" s="15"/>
    </row>
    <row r="89" spans="1:23" s="3" customFormat="1" x14ac:dyDescent="0.2">
      <c r="A89">
        <v>97</v>
      </c>
      <c r="B89" t="s">
        <v>289</v>
      </c>
      <c r="C89">
        <v>0</v>
      </c>
      <c r="D89"/>
      <c r="E89">
        <v>35942</v>
      </c>
      <c r="F89">
        <v>0</v>
      </c>
      <c r="G89">
        <v>2</v>
      </c>
      <c r="H89">
        <v>280</v>
      </c>
      <c r="I89"/>
      <c r="J89" t="s">
        <v>402</v>
      </c>
      <c r="K89" t="s">
        <v>289</v>
      </c>
      <c r="L89">
        <v>610</v>
      </c>
      <c r="M89">
        <v>63590</v>
      </c>
      <c r="N89">
        <v>64567</v>
      </c>
      <c r="O89">
        <v>38</v>
      </c>
      <c r="P89">
        <v>1</v>
      </c>
      <c r="Q89">
        <v>278</v>
      </c>
      <c r="R89" t="s">
        <v>497</v>
      </c>
      <c r="S89" t="s">
        <v>494</v>
      </c>
      <c r="T89" s="2"/>
      <c r="V89" s="12"/>
      <c r="W89" s="15"/>
    </row>
    <row r="90" spans="1:23" s="3" customFormat="1" x14ac:dyDescent="0.2">
      <c r="A90">
        <v>98</v>
      </c>
      <c r="B90" t="s">
        <v>289</v>
      </c>
      <c r="C90">
        <v>0</v>
      </c>
      <c r="D90"/>
      <c r="E90">
        <v>35525</v>
      </c>
      <c r="F90">
        <v>0</v>
      </c>
      <c r="G90">
        <v>2</v>
      </c>
      <c r="H90">
        <v>275</v>
      </c>
      <c r="I90"/>
      <c r="J90" t="s">
        <v>402</v>
      </c>
      <c r="K90" t="s">
        <v>289</v>
      </c>
      <c r="L90">
        <v>582</v>
      </c>
      <c r="M90">
        <v>61707</v>
      </c>
      <c r="N90">
        <v>62608</v>
      </c>
      <c r="O90">
        <v>38</v>
      </c>
      <c r="P90">
        <v>1</v>
      </c>
      <c r="Q90">
        <v>273</v>
      </c>
      <c r="R90" t="s">
        <v>497</v>
      </c>
      <c r="S90" t="s">
        <v>494</v>
      </c>
      <c r="T90" s="2"/>
      <c r="V90" s="12"/>
      <c r="W90" s="15"/>
    </row>
    <row r="91" spans="1:23" s="3" customFormat="1" x14ac:dyDescent="0.2">
      <c r="A91">
        <v>99</v>
      </c>
      <c r="B91" t="s">
        <v>289</v>
      </c>
      <c r="C91">
        <v>0</v>
      </c>
      <c r="D91"/>
      <c r="E91">
        <v>35939</v>
      </c>
      <c r="F91">
        <v>0</v>
      </c>
      <c r="G91">
        <v>2</v>
      </c>
      <c r="H91">
        <v>279</v>
      </c>
      <c r="I91"/>
      <c r="J91" t="s">
        <v>402</v>
      </c>
      <c r="K91" t="s">
        <v>289</v>
      </c>
      <c r="L91">
        <v>604</v>
      </c>
      <c r="M91">
        <v>65097</v>
      </c>
      <c r="N91">
        <v>66047</v>
      </c>
      <c r="O91">
        <v>40</v>
      </c>
      <c r="P91">
        <v>1</v>
      </c>
      <c r="Q91">
        <v>277</v>
      </c>
      <c r="R91" t="s">
        <v>497</v>
      </c>
      <c r="S91" t="s">
        <v>494</v>
      </c>
      <c r="T91" s="2"/>
      <c r="V91" s="12"/>
      <c r="W91" s="15"/>
    </row>
    <row r="92" spans="1:23" s="3" customFormat="1" x14ac:dyDescent="0.2">
      <c r="A92">
        <v>100</v>
      </c>
      <c r="B92" t="s">
        <v>289</v>
      </c>
      <c r="C92">
        <v>0</v>
      </c>
      <c r="D92"/>
      <c r="E92">
        <v>36464</v>
      </c>
      <c r="F92">
        <v>0</v>
      </c>
      <c r="G92">
        <v>2</v>
      </c>
      <c r="H92">
        <v>277</v>
      </c>
      <c r="I92"/>
      <c r="J92" t="s">
        <v>402</v>
      </c>
      <c r="K92" t="s">
        <v>289</v>
      </c>
      <c r="L92">
        <v>675</v>
      </c>
      <c r="M92">
        <v>64817</v>
      </c>
      <c r="N92">
        <v>65846</v>
      </c>
      <c r="O92">
        <v>38</v>
      </c>
      <c r="P92">
        <v>1</v>
      </c>
      <c r="Q92">
        <v>275</v>
      </c>
      <c r="R92" t="s">
        <v>497</v>
      </c>
      <c r="S92" t="s">
        <v>494</v>
      </c>
      <c r="T92" s="2"/>
      <c r="V92" s="12"/>
      <c r="W92" s="15"/>
    </row>
    <row r="93" spans="1:23" s="3" customFormat="1" x14ac:dyDescent="0.2">
      <c r="A93">
        <v>101</v>
      </c>
      <c r="B93" t="s">
        <v>289</v>
      </c>
      <c r="C93">
        <v>0</v>
      </c>
      <c r="D93"/>
      <c r="E93">
        <v>35528</v>
      </c>
      <c r="F93">
        <v>0</v>
      </c>
      <c r="G93">
        <v>0</v>
      </c>
      <c r="H93">
        <v>280</v>
      </c>
      <c r="I93"/>
      <c r="J93" t="s">
        <v>402</v>
      </c>
      <c r="K93" t="s">
        <v>289</v>
      </c>
      <c r="L93">
        <v>544</v>
      </c>
      <c r="M93">
        <v>30704</v>
      </c>
      <c r="N93">
        <v>31558</v>
      </c>
      <c r="O93">
        <v>18</v>
      </c>
      <c r="P93">
        <v>1</v>
      </c>
      <c r="Q93">
        <v>280</v>
      </c>
      <c r="R93" t="s">
        <v>497</v>
      </c>
      <c r="S93" t="s">
        <v>504</v>
      </c>
      <c r="T93" s="2"/>
      <c r="V93" s="12"/>
      <c r="W93" s="15"/>
    </row>
    <row r="94" spans="1:23" s="3" customFormat="1" x14ac:dyDescent="0.2">
      <c r="A94">
        <v>102</v>
      </c>
      <c r="B94" t="s">
        <v>289</v>
      </c>
      <c r="C94">
        <v>0</v>
      </c>
      <c r="D94"/>
      <c r="E94">
        <v>35789</v>
      </c>
      <c r="F94">
        <v>0</v>
      </c>
      <c r="G94">
        <v>2</v>
      </c>
      <c r="H94">
        <v>278</v>
      </c>
      <c r="I94"/>
      <c r="J94" t="s">
        <v>402</v>
      </c>
      <c r="K94" t="s">
        <v>289</v>
      </c>
      <c r="L94">
        <v>587</v>
      </c>
      <c r="M94">
        <v>64530</v>
      </c>
      <c r="N94">
        <v>65452</v>
      </c>
      <c r="O94">
        <v>40</v>
      </c>
      <c r="P94">
        <v>1</v>
      </c>
      <c r="Q94">
        <v>276</v>
      </c>
      <c r="R94" t="s">
        <v>497</v>
      </c>
      <c r="S94" t="s">
        <v>494</v>
      </c>
      <c r="T94" s="2"/>
      <c r="V94" s="12"/>
      <c r="W94" s="15"/>
    </row>
    <row r="95" spans="1:23" s="3" customFormat="1" x14ac:dyDescent="0.2">
      <c r="A95">
        <v>103</v>
      </c>
      <c r="B95" t="s">
        <v>289</v>
      </c>
      <c r="C95">
        <v>0</v>
      </c>
      <c r="D95"/>
      <c r="E95">
        <v>35721</v>
      </c>
      <c r="F95">
        <v>0</v>
      </c>
      <c r="G95">
        <v>0</v>
      </c>
      <c r="H95">
        <v>276</v>
      </c>
      <c r="I95"/>
      <c r="J95" t="s">
        <v>402</v>
      </c>
      <c r="K95" t="s">
        <v>289</v>
      </c>
      <c r="L95">
        <v>579</v>
      </c>
      <c r="M95">
        <v>56063</v>
      </c>
      <c r="N95">
        <v>56817</v>
      </c>
      <c r="O95">
        <v>35</v>
      </c>
      <c r="P95">
        <v>0</v>
      </c>
      <c r="Q95">
        <v>276</v>
      </c>
      <c r="R95" t="s">
        <v>497</v>
      </c>
      <c r="S95" t="s">
        <v>494</v>
      </c>
      <c r="T95" s="2"/>
      <c r="V95" s="12"/>
      <c r="W95" s="15"/>
    </row>
    <row r="96" spans="1:23" s="3" customFormat="1" x14ac:dyDescent="0.2">
      <c r="A96">
        <v>104</v>
      </c>
      <c r="B96" t="s">
        <v>289</v>
      </c>
      <c r="C96">
        <v>0</v>
      </c>
      <c r="D96"/>
      <c r="E96">
        <v>35907</v>
      </c>
      <c r="F96">
        <v>0</v>
      </c>
      <c r="G96">
        <v>0</v>
      </c>
      <c r="H96">
        <v>286</v>
      </c>
      <c r="I96"/>
      <c r="J96" t="s">
        <v>403</v>
      </c>
      <c r="K96" t="s">
        <v>289</v>
      </c>
      <c r="L96">
        <v>617</v>
      </c>
      <c r="M96">
        <v>64270</v>
      </c>
      <c r="N96">
        <v>65084</v>
      </c>
      <c r="O96">
        <v>40</v>
      </c>
      <c r="P96">
        <v>0</v>
      </c>
      <c r="Q96">
        <v>286</v>
      </c>
      <c r="R96" t="s">
        <v>506</v>
      </c>
      <c r="S96" t="s">
        <v>494</v>
      </c>
      <c r="T96" s="2"/>
      <c r="V96" s="12"/>
      <c r="W96" s="15"/>
    </row>
    <row r="97" spans="1:23" s="3" customFormat="1" x14ac:dyDescent="0.2">
      <c r="A97">
        <v>105</v>
      </c>
      <c r="B97" t="s">
        <v>289</v>
      </c>
      <c r="C97">
        <v>0</v>
      </c>
      <c r="D97"/>
      <c r="E97">
        <v>37252</v>
      </c>
      <c r="F97">
        <v>0</v>
      </c>
      <c r="G97">
        <v>0</v>
      </c>
      <c r="H97">
        <v>319</v>
      </c>
      <c r="I97"/>
      <c r="J97" t="s">
        <v>373</v>
      </c>
      <c r="K97" t="s">
        <v>289</v>
      </c>
      <c r="L97">
        <v>269</v>
      </c>
      <c r="M97">
        <v>2058</v>
      </c>
      <c r="N97">
        <v>2373</v>
      </c>
      <c r="O97">
        <v>1</v>
      </c>
      <c r="P97">
        <v>0</v>
      </c>
      <c r="Q97">
        <v>319</v>
      </c>
      <c r="R97" t="s">
        <v>492</v>
      </c>
      <c r="S97"/>
      <c r="T97" s="2"/>
      <c r="V97" s="12"/>
      <c r="W97" s="15"/>
    </row>
    <row r="98" spans="1:23" s="3" customFormat="1" x14ac:dyDescent="0.2">
      <c r="A98">
        <v>106</v>
      </c>
      <c r="B98" t="s">
        <v>291</v>
      </c>
      <c r="C98"/>
      <c r="D98"/>
      <c r="E98"/>
      <c r="F98"/>
      <c r="G98"/>
      <c r="H98"/>
      <c r="I98"/>
      <c r="J98"/>
      <c r="K98" t="s">
        <v>291</v>
      </c>
      <c r="L98"/>
      <c r="M98"/>
      <c r="N98"/>
      <c r="O98"/>
      <c r="P98"/>
      <c r="Q98"/>
      <c r="R98"/>
      <c r="S98"/>
      <c r="T98" s="2"/>
      <c r="V98" s="12"/>
      <c r="W98" s="15"/>
    </row>
    <row r="99" spans="1:23" s="3" customFormat="1" x14ac:dyDescent="0.2">
      <c r="A99">
        <v>107</v>
      </c>
      <c r="B99" t="s">
        <v>291</v>
      </c>
      <c r="C99"/>
      <c r="D99"/>
      <c r="E99"/>
      <c r="F99"/>
      <c r="G99"/>
      <c r="H99"/>
      <c r="I99"/>
      <c r="J99"/>
      <c r="K99" t="s">
        <v>289</v>
      </c>
      <c r="L99">
        <v>318</v>
      </c>
      <c r="M99">
        <v>2013</v>
      </c>
      <c r="N99">
        <v>2386</v>
      </c>
      <c r="O99">
        <v>1</v>
      </c>
      <c r="P99">
        <v>0</v>
      </c>
      <c r="Q99">
        <v>491</v>
      </c>
      <c r="R99" t="s">
        <v>543</v>
      </c>
      <c r="S99"/>
      <c r="T99" s="2"/>
      <c r="V99" s="12"/>
      <c r="W99" s="15"/>
    </row>
    <row r="100" spans="1:23" s="3" customFormat="1" x14ac:dyDescent="0.2">
      <c r="A100">
        <v>108</v>
      </c>
      <c r="B100" t="s">
        <v>289</v>
      </c>
      <c r="C100">
        <v>0</v>
      </c>
      <c r="D100"/>
      <c r="E100">
        <v>36272</v>
      </c>
      <c r="F100">
        <v>0</v>
      </c>
      <c r="G100">
        <v>0</v>
      </c>
      <c r="H100">
        <v>291</v>
      </c>
      <c r="I100"/>
      <c r="J100" t="s">
        <v>403</v>
      </c>
      <c r="K100" t="s">
        <v>289</v>
      </c>
      <c r="L100">
        <v>556</v>
      </c>
      <c r="M100">
        <v>23948</v>
      </c>
      <c r="N100">
        <v>24641</v>
      </c>
      <c r="O100">
        <v>16</v>
      </c>
      <c r="P100">
        <v>0</v>
      </c>
      <c r="Q100">
        <v>291</v>
      </c>
      <c r="R100" t="s">
        <v>544</v>
      </c>
      <c r="S100" t="s">
        <v>494</v>
      </c>
      <c r="T100" s="2"/>
      <c r="V100" s="12"/>
      <c r="W100" s="15"/>
    </row>
    <row r="101" spans="1:23" s="3" customFormat="1" x14ac:dyDescent="0.2">
      <c r="A101">
        <v>109</v>
      </c>
      <c r="B101" t="s">
        <v>289</v>
      </c>
      <c r="C101">
        <v>0</v>
      </c>
      <c r="D101"/>
      <c r="E101">
        <v>36297</v>
      </c>
      <c r="F101">
        <v>0</v>
      </c>
      <c r="G101">
        <v>0</v>
      </c>
      <c r="H101">
        <v>269</v>
      </c>
      <c r="I101"/>
      <c r="J101" t="s">
        <v>404</v>
      </c>
      <c r="K101" t="s">
        <v>289</v>
      </c>
      <c r="L101">
        <v>602</v>
      </c>
      <c r="M101">
        <v>64127</v>
      </c>
      <c r="N101">
        <v>64939</v>
      </c>
      <c r="O101">
        <v>40</v>
      </c>
      <c r="P101">
        <v>0</v>
      </c>
      <c r="Q101">
        <v>269</v>
      </c>
      <c r="R101" t="s">
        <v>545</v>
      </c>
      <c r="S101" t="s">
        <v>507</v>
      </c>
      <c r="T101" s="2"/>
      <c r="V101" s="12"/>
      <c r="W101" s="15"/>
    </row>
    <row r="102" spans="1:23" s="3" customFormat="1" x14ac:dyDescent="0.2">
      <c r="A102">
        <v>110</v>
      </c>
      <c r="B102" t="s">
        <v>289</v>
      </c>
      <c r="C102">
        <v>0</v>
      </c>
      <c r="D102"/>
      <c r="E102">
        <v>35995</v>
      </c>
      <c r="F102">
        <v>0</v>
      </c>
      <c r="G102">
        <v>0</v>
      </c>
      <c r="H102">
        <v>276</v>
      </c>
      <c r="I102"/>
      <c r="J102" t="s">
        <v>402</v>
      </c>
      <c r="K102" t="s">
        <v>289</v>
      </c>
      <c r="L102">
        <v>270</v>
      </c>
      <c r="M102">
        <v>1750</v>
      </c>
      <c r="N102">
        <v>2068</v>
      </c>
      <c r="O102">
        <v>1</v>
      </c>
      <c r="P102">
        <v>0</v>
      </c>
      <c r="Q102">
        <v>276</v>
      </c>
      <c r="R102" t="s">
        <v>492</v>
      </c>
      <c r="S102"/>
      <c r="T102" s="2"/>
      <c r="V102" s="12"/>
      <c r="W102" s="15"/>
    </row>
    <row r="103" spans="1:23" s="3" customFormat="1" x14ac:dyDescent="0.2">
      <c r="A103">
        <v>111</v>
      </c>
      <c r="B103" t="s">
        <v>289</v>
      </c>
      <c r="C103">
        <v>0</v>
      </c>
      <c r="D103"/>
      <c r="E103">
        <v>37007</v>
      </c>
      <c r="F103">
        <v>0</v>
      </c>
      <c r="G103">
        <v>0</v>
      </c>
      <c r="H103">
        <v>291</v>
      </c>
      <c r="I103"/>
      <c r="J103" t="s">
        <v>402</v>
      </c>
      <c r="K103" t="s">
        <v>289</v>
      </c>
      <c r="L103">
        <v>268</v>
      </c>
      <c r="M103">
        <v>1924</v>
      </c>
      <c r="N103">
        <v>2232</v>
      </c>
      <c r="O103">
        <v>1</v>
      </c>
      <c r="P103">
        <v>0</v>
      </c>
      <c r="Q103">
        <v>291</v>
      </c>
      <c r="R103" t="s">
        <v>492</v>
      </c>
      <c r="S103"/>
      <c r="T103" s="2"/>
      <c r="V103" s="12"/>
      <c r="W103" s="15"/>
    </row>
    <row r="104" spans="1:23" s="3" customFormat="1" x14ac:dyDescent="0.2">
      <c r="A104">
        <v>112</v>
      </c>
      <c r="B104" t="s">
        <v>289</v>
      </c>
      <c r="C104">
        <v>0</v>
      </c>
      <c r="D104"/>
      <c r="E104">
        <v>36022</v>
      </c>
      <c r="F104">
        <v>0</v>
      </c>
      <c r="G104">
        <v>2</v>
      </c>
      <c r="H104">
        <v>286</v>
      </c>
      <c r="I104"/>
      <c r="J104" t="s">
        <v>390</v>
      </c>
      <c r="K104" t="s">
        <v>289</v>
      </c>
      <c r="L104">
        <v>3097</v>
      </c>
      <c r="M104">
        <v>57987</v>
      </c>
      <c r="N104">
        <v>61774</v>
      </c>
      <c r="O104">
        <v>11</v>
      </c>
      <c r="P104">
        <v>1</v>
      </c>
      <c r="Q104">
        <v>266</v>
      </c>
      <c r="R104" t="s">
        <v>516</v>
      </c>
      <c r="S104" t="s">
        <v>546</v>
      </c>
      <c r="T104" s="2"/>
      <c r="V104" s="12"/>
      <c r="W104" s="15"/>
    </row>
    <row r="105" spans="1:23" s="3" customFormat="1" x14ac:dyDescent="0.2">
      <c r="A105">
        <v>113</v>
      </c>
      <c r="B105" t="s">
        <v>289</v>
      </c>
      <c r="C105">
        <v>0</v>
      </c>
      <c r="D105"/>
      <c r="E105">
        <v>36269</v>
      </c>
      <c r="F105">
        <v>0</v>
      </c>
      <c r="G105">
        <v>2</v>
      </c>
      <c r="H105">
        <v>279</v>
      </c>
      <c r="I105"/>
      <c r="J105" t="s">
        <v>402</v>
      </c>
      <c r="K105" t="s">
        <v>289</v>
      </c>
      <c r="L105">
        <v>618</v>
      </c>
      <c r="M105">
        <v>71881</v>
      </c>
      <c r="N105">
        <v>72868</v>
      </c>
      <c r="O105">
        <v>43</v>
      </c>
      <c r="P105">
        <v>1</v>
      </c>
      <c r="Q105">
        <v>277</v>
      </c>
      <c r="R105" t="s">
        <v>497</v>
      </c>
      <c r="S105" t="s">
        <v>494</v>
      </c>
      <c r="T105" s="2"/>
      <c r="V105" s="12"/>
      <c r="W105" s="15"/>
    </row>
    <row r="106" spans="1:23" s="3" customFormat="1" x14ac:dyDescent="0.2">
      <c r="A106">
        <v>114</v>
      </c>
      <c r="B106" t="s">
        <v>291</v>
      </c>
      <c r="C106"/>
      <c r="D106"/>
      <c r="E106"/>
      <c r="F106"/>
      <c r="G106"/>
      <c r="H106"/>
      <c r="I106"/>
      <c r="J106"/>
      <c r="K106" t="s">
        <v>289</v>
      </c>
      <c r="L106">
        <v>306</v>
      </c>
      <c r="M106">
        <v>2018</v>
      </c>
      <c r="N106">
        <v>2377</v>
      </c>
      <c r="O106">
        <v>1</v>
      </c>
      <c r="P106">
        <v>0</v>
      </c>
      <c r="Q106">
        <v>472</v>
      </c>
      <c r="R106" t="s">
        <v>547</v>
      </c>
      <c r="S106"/>
      <c r="T106" s="2"/>
      <c r="V106" s="12"/>
      <c r="W106" s="15"/>
    </row>
    <row r="107" spans="1:23" s="3" customFormat="1" x14ac:dyDescent="0.2">
      <c r="A107">
        <v>115</v>
      </c>
      <c r="B107" t="s">
        <v>289</v>
      </c>
      <c r="C107">
        <v>0</v>
      </c>
      <c r="D107"/>
      <c r="E107">
        <v>36294</v>
      </c>
      <c r="F107">
        <v>0</v>
      </c>
      <c r="G107">
        <v>4</v>
      </c>
      <c r="H107">
        <v>282</v>
      </c>
      <c r="I107"/>
      <c r="J107" t="s">
        <v>402</v>
      </c>
      <c r="K107" t="s">
        <v>289</v>
      </c>
      <c r="L107">
        <v>253</v>
      </c>
      <c r="M107">
        <v>1882</v>
      </c>
      <c r="N107">
        <v>2182</v>
      </c>
      <c r="O107">
        <v>1</v>
      </c>
      <c r="P107">
        <v>0</v>
      </c>
      <c r="Q107">
        <v>280</v>
      </c>
      <c r="R107" t="s">
        <v>492</v>
      </c>
      <c r="S107"/>
      <c r="T107" s="2"/>
      <c r="V107" s="12"/>
      <c r="W107" s="15"/>
    </row>
    <row r="108" spans="1:23" s="3" customFormat="1" x14ac:dyDescent="0.2">
      <c r="A108">
        <v>116</v>
      </c>
      <c r="B108" t="s">
        <v>289</v>
      </c>
      <c r="C108">
        <v>0</v>
      </c>
      <c r="D108"/>
      <c r="E108">
        <v>115683</v>
      </c>
      <c r="F108">
        <v>0</v>
      </c>
      <c r="G108">
        <v>8</v>
      </c>
      <c r="H108">
        <v>374</v>
      </c>
      <c r="I108"/>
      <c r="J108" t="s">
        <v>405</v>
      </c>
      <c r="K108" t="s">
        <v>289</v>
      </c>
      <c r="L108">
        <v>481</v>
      </c>
      <c r="M108">
        <v>3102</v>
      </c>
      <c r="N108">
        <v>3647</v>
      </c>
      <c r="O108">
        <v>1</v>
      </c>
      <c r="P108">
        <v>0</v>
      </c>
      <c r="Q108">
        <v>370</v>
      </c>
      <c r="R108" t="s">
        <v>548</v>
      </c>
      <c r="S108"/>
      <c r="T108" s="2"/>
      <c r="V108" s="12"/>
      <c r="W108" s="15"/>
    </row>
    <row r="109" spans="1:23" s="3" customFormat="1" x14ac:dyDescent="0.2">
      <c r="A109">
        <v>117</v>
      </c>
      <c r="B109" t="s">
        <v>289</v>
      </c>
      <c r="C109">
        <v>0</v>
      </c>
      <c r="D109"/>
      <c r="E109">
        <v>35670</v>
      </c>
      <c r="F109">
        <v>0</v>
      </c>
      <c r="G109">
        <v>2</v>
      </c>
      <c r="H109">
        <v>277</v>
      </c>
      <c r="I109"/>
      <c r="J109" t="s">
        <v>402</v>
      </c>
      <c r="K109" t="s">
        <v>289</v>
      </c>
      <c r="L109">
        <v>595</v>
      </c>
      <c r="M109">
        <v>63215</v>
      </c>
      <c r="N109">
        <v>64284</v>
      </c>
      <c r="O109">
        <v>39</v>
      </c>
      <c r="P109">
        <v>1</v>
      </c>
      <c r="Q109">
        <v>275</v>
      </c>
      <c r="R109" t="s">
        <v>497</v>
      </c>
      <c r="S109" t="s">
        <v>494</v>
      </c>
      <c r="T109" s="2"/>
      <c r="V109" s="12"/>
      <c r="W109" s="15"/>
    </row>
    <row r="110" spans="1:23" s="3" customFormat="1" x14ac:dyDescent="0.2">
      <c r="A110">
        <v>118</v>
      </c>
      <c r="B110" t="s">
        <v>289</v>
      </c>
      <c r="C110">
        <v>0</v>
      </c>
      <c r="D110"/>
      <c r="E110">
        <v>35526</v>
      </c>
      <c r="F110">
        <v>0</v>
      </c>
      <c r="G110">
        <v>0</v>
      </c>
      <c r="H110">
        <v>273</v>
      </c>
      <c r="I110"/>
      <c r="J110" t="s">
        <v>402</v>
      </c>
      <c r="K110" t="s">
        <v>289</v>
      </c>
      <c r="L110">
        <v>280</v>
      </c>
      <c r="M110">
        <v>1922</v>
      </c>
      <c r="N110">
        <v>2244</v>
      </c>
      <c r="O110">
        <v>1</v>
      </c>
      <c r="P110">
        <v>0</v>
      </c>
      <c r="Q110">
        <v>273</v>
      </c>
      <c r="R110" t="s">
        <v>492</v>
      </c>
      <c r="S110"/>
      <c r="T110" s="2"/>
      <c r="V110" s="12"/>
      <c r="W110" s="15"/>
    </row>
    <row r="111" spans="1:23" s="3" customFormat="1" x14ac:dyDescent="0.2">
      <c r="A111">
        <v>119</v>
      </c>
      <c r="B111" t="s">
        <v>289</v>
      </c>
      <c r="C111">
        <v>0</v>
      </c>
      <c r="D111"/>
      <c r="E111">
        <v>35612</v>
      </c>
      <c r="F111">
        <v>0</v>
      </c>
      <c r="G111">
        <v>0</v>
      </c>
      <c r="H111">
        <v>278</v>
      </c>
      <c r="I111"/>
      <c r="J111" t="s">
        <v>402</v>
      </c>
      <c r="K111" t="s">
        <v>289</v>
      </c>
      <c r="L111">
        <v>267</v>
      </c>
      <c r="M111">
        <v>1758</v>
      </c>
      <c r="N111">
        <v>2066</v>
      </c>
      <c r="O111">
        <v>1</v>
      </c>
      <c r="P111">
        <v>0</v>
      </c>
      <c r="Q111">
        <v>278</v>
      </c>
      <c r="R111" t="s">
        <v>492</v>
      </c>
      <c r="S111"/>
      <c r="T111" s="2"/>
      <c r="V111" s="12"/>
      <c r="W111" s="15"/>
    </row>
    <row r="112" spans="1:23" s="3" customFormat="1" x14ac:dyDescent="0.2">
      <c r="A112">
        <v>120</v>
      </c>
      <c r="B112" t="s">
        <v>289</v>
      </c>
      <c r="C112">
        <v>0</v>
      </c>
      <c r="D112"/>
      <c r="E112">
        <v>35793</v>
      </c>
      <c r="F112">
        <v>0</v>
      </c>
      <c r="G112">
        <v>2</v>
      </c>
      <c r="H112">
        <v>279</v>
      </c>
      <c r="I112"/>
      <c r="J112" t="s">
        <v>402</v>
      </c>
      <c r="K112" t="s">
        <v>289</v>
      </c>
      <c r="L112">
        <v>577</v>
      </c>
      <c r="M112">
        <v>60428</v>
      </c>
      <c r="N112">
        <v>61335</v>
      </c>
      <c r="O112">
        <v>37</v>
      </c>
      <c r="P112">
        <v>1</v>
      </c>
      <c r="Q112">
        <v>277</v>
      </c>
      <c r="R112" t="s">
        <v>497</v>
      </c>
      <c r="S112" t="s">
        <v>504</v>
      </c>
      <c r="T112" s="2"/>
      <c r="V112" s="12"/>
      <c r="W112" s="15"/>
    </row>
    <row r="113" spans="1:23" s="3" customFormat="1" x14ac:dyDescent="0.2">
      <c r="A113">
        <v>121</v>
      </c>
      <c r="B113" t="s">
        <v>289</v>
      </c>
      <c r="C113">
        <v>0</v>
      </c>
      <c r="D113"/>
      <c r="E113">
        <v>35797</v>
      </c>
      <c r="F113">
        <v>0</v>
      </c>
      <c r="G113">
        <v>2</v>
      </c>
      <c r="H113">
        <v>276</v>
      </c>
      <c r="I113"/>
      <c r="J113" t="s">
        <v>402</v>
      </c>
      <c r="K113" t="s">
        <v>289</v>
      </c>
      <c r="L113">
        <v>571</v>
      </c>
      <c r="M113">
        <v>52590</v>
      </c>
      <c r="N113">
        <v>53511</v>
      </c>
      <c r="O113">
        <v>31</v>
      </c>
      <c r="P113">
        <v>1</v>
      </c>
      <c r="Q113">
        <v>274</v>
      </c>
      <c r="R113" t="s">
        <v>497</v>
      </c>
      <c r="S113" t="s">
        <v>504</v>
      </c>
      <c r="T113" s="2"/>
      <c r="V113" s="12"/>
      <c r="W113" s="15"/>
    </row>
    <row r="114" spans="1:23" s="3" customFormat="1" x14ac:dyDescent="0.2">
      <c r="A114">
        <v>122</v>
      </c>
      <c r="B114" t="s">
        <v>289</v>
      </c>
      <c r="C114">
        <v>0</v>
      </c>
      <c r="D114"/>
      <c r="E114">
        <v>36102</v>
      </c>
      <c r="F114">
        <v>0</v>
      </c>
      <c r="G114">
        <v>0</v>
      </c>
      <c r="H114">
        <v>294</v>
      </c>
      <c r="I114"/>
      <c r="J114" t="s">
        <v>383</v>
      </c>
      <c r="K114" t="s">
        <v>289</v>
      </c>
      <c r="L114">
        <v>269</v>
      </c>
      <c r="M114">
        <v>1821</v>
      </c>
      <c r="N114">
        <v>2131</v>
      </c>
      <c r="O114">
        <v>1</v>
      </c>
      <c r="P114">
        <v>0</v>
      </c>
      <c r="Q114">
        <v>294</v>
      </c>
      <c r="R114" t="s">
        <v>549</v>
      </c>
      <c r="S114"/>
      <c r="T114" s="2"/>
      <c r="V114" s="12"/>
      <c r="W114" s="15"/>
    </row>
    <row r="115" spans="1:23" s="3" customFormat="1" x14ac:dyDescent="0.2">
      <c r="A115">
        <v>123</v>
      </c>
      <c r="B115" t="s">
        <v>289</v>
      </c>
      <c r="C115">
        <v>0</v>
      </c>
      <c r="D115"/>
      <c r="E115">
        <v>35689</v>
      </c>
      <c r="F115">
        <v>0</v>
      </c>
      <c r="G115">
        <v>0</v>
      </c>
      <c r="H115">
        <v>276</v>
      </c>
      <c r="I115"/>
      <c r="J115" t="s">
        <v>402</v>
      </c>
      <c r="K115" t="s">
        <v>289</v>
      </c>
      <c r="L115">
        <v>590</v>
      </c>
      <c r="M115">
        <v>53833</v>
      </c>
      <c r="N115">
        <v>54603</v>
      </c>
      <c r="O115">
        <v>35</v>
      </c>
      <c r="P115">
        <v>0</v>
      </c>
      <c r="Q115">
        <v>276</v>
      </c>
      <c r="R115" t="s">
        <v>497</v>
      </c>
      <c r="S115" t="s">
        <v>494</v>
      </c>
      <c r="T115" s="2"/>
      <c r="V115" s="12"/>
      <c r="W115" s="15"/>
    </row>
    <row r="116" spans="1:23" s="3" customFormat="1" x14ac:dyDescent="0.2">
      <c r="A116">
        <v>124</v>
      </c>
      <c r="B116" t="s">
        <v>289</v>
      </c>
      <c r="C116">
        <v>0</v>
      </c>
      <c r="D116"/>
      <c r="E116">
        <v>36202</v>
      </c>
      <c r="F116">
        <v>0</v>
      </c>
      <c r="G116">
        <v>2</v>
      </c>
      <c r="H116">
        <v>279</v>
      </c>
      <c r="I116"/>
      <c r="J116" t="s">
        <v>402</v>
      </c>
      <c r="K116" t="s">
        <v>289</v>
      </c>
      <c r="L116">
        <v>619</v>
      </c>
      <c r="M116">
        <v>68178</v>
      </c>
      <c r="N116">
        <v>69135</v>
      </c>
      <c r="O116">
        <v>43</v>
      </c>
      <c r="P116">
        <v>1</v>
      </c>
      <c r="Q116">
        <v>277</v>
      </c>
      <c r="R116" t="s">
        <v>497</v>
      </c>
      <c r="S116" t="s">
        <v>494</v>
      </c>
      <c r="T116" s="2"/>
      <c r="V116" s="12"/>
      <c r="W116" s="15"/>
    </row>
    <row r="117" spans="1:23" s="3" customFormat="1" x14ac:dyDescent="0.2">
      <c r="A117">
        <v>125</v>
      </c>
      <c r="B117" t="s">
        <v>289</v>
      </c>
      <c r="C117">
        <v>0</v>
      </c>
      <c r="D117"/>
      <c r="E117">
        <v>35839</v>
      </c>
      <c r="F117">
        <v>0</v>
      </c>
      <c r="G117">
        <v>2</v>
      </c>
      <c r="H117">
        <v>282</v>
      </c>
      <c r="I117"/>
      <c r="J117" t="s">
        <v>402</v>
      </c>
      <c r="K117" t="s">
        <v>289</v>
      </c>
      <c r="L117">
        <v>604</v>
      </c>
      <c r="M117">
        <v>60806</v>
      </c>
      <c r="N117">
        <v>61786</v>
      </c>
      <c r="O117">
        <v>38</v>
      </c>
      <c r="P117">
        <v>1</v>
      </c>
      <c r="Q117">
        <v>280</v>
      </c>
      <c r="R117" t="s">
        <v>497</v>
      </c>
      <c r="S117" t="s">
        <v>494</v>
      </c>
      <c r="T117" s="2"/>
      <c r="V117" s="12"/>
      <c r="W117" s="15"/>
    </row>
    <row r="118" spans="1:23" s="3" customFormat="1" x14ac:dyDescent="0.2">
      <c r="A118">
        <v>126</v>
      </c>
      <c r="B118" t="s">
        <v>289</v>
      </c>
      <c r="C118">
        <v>0</v>
      </c>
      <c r="D118"/>
      <c r="E118">
        <v>35742</v>
      </c>
      <c r="F118">
        <v>0</v>
      </c>
      <c r="G118">
        <v>2</v>
      </c>
      <c r="H118">
        <v>282</v>
      </c>
      <c r="I118"/>
      <c r="J118" t="s">
        <v>402</v>
      </c>
      <c r="K118" t="s">
        <v>289</v>
      </c>
      <c r="L118">
        <v>597</v>
      </c>
      <c r="M118">
        <v>63875</v>
      </c>
      <c r="N118">
        <v>64805</v>
      </c>
      <c r="O118">
        <v>38</v>
      </c>
      <c r="P118">
        <v>1</v>
      </c>
      <c r="Q118">
        <v>280</v>
      </c>
      <c r="R118" t="s">
        <v>497</v>
      </c>
      <c r="S118" t="s">
        <v>494</v>
      </c>
      <c r="T118" s="2"/>
      <c r="V118" s="12"/>
      <c r="W118" s="15"/>
    </row>
    <row r="119" spans="1:23" s="3" customFormat="1" x14ac:dyDescent="0.2">
      <c r="A119">
        <v>127</v>
      </c>
      <c r="B119" t="s">
        <v>289</v>
      </c>
      <c r="C119">
        <v>0</v>
      </c>
      <c r="D119"/>
      <c r="E119">
        <v>36374</v>
      </c>
      <c r="F119">
        <v>0</v>
      </c>
      <c r="G119">
        <v>0</v>
      </c>
      <c r="H119">
        <v>279</v>
      </c>
      <c r="I119"/>
      <c r="J119" t="s">
        <v>402</v>
      </c>
      <c r="K119" t="s">
        <v>289</v>
      </c>
      <c r="L119">
        <v>587</v>
      </c>
      <c r="M119">
        <v>61439</v>
      </c>
      <c r="N119">
        <v>62208</v>
      </c>
      <c r="O119">
        <v>38</v>
      </c>
      <c r="P119">
        <v>0</v>
      </c>
      <c r="Q119">
        <v>279</v>
      </c>
      <c r="R119" t="s">
        <v>497</v>
      </c>
      <c r="S119" t="s">
        <v>494</v>
      </c>
      <c r="T119" s="2"/>
      <c r="V119" s="12"/>
      <c r="W119" s="15"/>
    </row>
    <row r="120" spans="1:23" s="3" customFormat="1" x14ac:dyDescent="0.2">
      <c r="A120">
        <v>128</v>
      </c>
      <c r="B120" t="s">
        <v>289</v>
      </c>
      <c r="C120">
        <v>0</v>
      </c>
      <c r="D120"/>
      <c r="E120">
        <v>35585</v>
      </c>
      <c r="F120">
        <v>0</v>
      </c>
      <c r="G120">
        <v>2</v>
      </c>
      <c r="H120">
        <v>276</v>
      </c>
      <c r="I120"/>
      <c r="J120" t="s">
        <v>402</v>
      </c>
      <c r="K120" t="s">
        <v>289</v>
      </c>
      <c r="L120">
        <v>534</v>
      </c>
      <c r="M120">
        <v>21987</v>
      </c>
      <c r="N120">
        <v>22835</v>
      </c>
      <c r="O120">
        <v>14</v>
      </c>
      <c r="P120">
        <v>1</v>
      </c>
      <c r="Q120">
        <v>274</v>
      </c>
      <c r="R120" t="s">
        <v>497</v>
      </c>
      <c r="S120" t="s">
        <v>494</v>
      </c>
      <c r="T120" s="2"/>
      <c r="V120" s="12"/>
      <c r="W120" s="15"/>
    </row>
    <row r="121" spans="1:23" s="3" customFormat="1" x14ac:dyDescent="0.2">
      <c r="A121">
        <v>129</v>
      </c>
      <c r="B121" t="s">
        <v>289</v>
      </c>
      <c r="C121">
        <v>0</v>
      </c>
      <c r="D121"/>
      <c r="E121">
        <v>36065</v>
      </c>
      <c r="F121">
        <v>0</v>
      </c>
      <c r="G121">
        <v>0</v>
      </c>
      <c r="H121">
        <v>277</v>
      </c>
      <c r="I121"/>
      <c r="J121" t="s">
        <v>402</v>
      </c>
      <c r="K121" t="s">
        <v>289</v>
      </c>
      <c r="L121">
        <v>267</v>
      </c>
      <c r="M121">
        <v>1831</v>
      </c>
      <c r="N121">
        <v>2137</v>
      </c>
      <c r="O121">
        <v>1</v>
      </c>
      <c r="P121">
        <v>0</v>
      </c>
      <c r="Q121">
        <v>277</v>
      </c>
      <c r="R121" t="s">
        <v>492</v>
      </c>
      <c r="S121"/>
      <c r="T121" s="2"/>
      <c r="V121" s="12"/>
      <c r="W121" s="15"/>
    </row>
    <row r="122" spans="1:23" s="3" customFormat="1" x14ac:dyDescent="0.2">
      <c r="A122">
        <v>130</v>
      </c>
      <c r="B122" t="s">
        <v>289</v>
      </c>
      <c r="C122">
        <v>0</v>
      </c>
      <c r="D122"/>
      <c r="E122">
        <v>35627</v>
      </c>
      <c r="F122">
        <v>0</v>
      </c>
      <c r="G122">
        <v>2</v>
      </c>
      <c r="H122">
        <v>279</v>
      </c>
      <c r="I122"/>
      <c r="J122" t="s">
        <v>402</v>
      </c>
      <c r="K122" t="s">
        <v>289</v>
      </c>
      <c r="L122">
        <v>611</v>
      </c>
      <c r="M122">
        <v>70686</v>
      </c>
      <c r="N122">
        <v>71677</v>
      </c>
      <c r="O122">
        <v>42</v>
      </c>
      <c r="P122">
        <v>1</v>
      </c>
      <c r="Q122">
        <v>277</v>
      </c>
      <c r="R122" t="s">
        <v>497</v>
      </c>
      <c r="S122" t="s">
        <v>494</v>
      </c>
      <c r="T122" s="2"/>
      <c r="V122" s="12"/>
      <c r="W122" s="15"/>
    </row>
    <row r="123" spans="1:23" s="3" customFormat="1" x14ac:dyDescent="0.2">
      <c r="A123">
        <v>131</v>
      </c>
      <c r="B123" t="s">
        <v>289</v>
      </c>
      <c r="C123">
        <v>0</v>
      </c>
      <c r="D123"/>
      <c r="E123">
        <v>36624</v>
      </c>
      <c r="F123">
        <v>0</v>
      </c>
      <c r="G123">
        <v>0</v>
      </c>
      <c r="H123">
        <v>259</v>
      </c>
      <c r="I123"/>
      <c r="J123" t="s">
        <v>372</v>
      </c>
      <c r="K123" t="s">
        <v>289</v>
      </c>
      <c r="L123">
        <v>263</v>
      </c>
      <c r="M123">
        <v>1825</v>
      </c>
      <c r="N123">
        <v>2134</v>
      </c>
      <c r="O123">
        <v>1</v>
      </c>
      <c r="P123">
        <v>0</v>
      </c>
      <c r="Q123">
        <v>259</v>
      </c>
      <c r="R123" t="s">
        <v>491</v>
      </c>
      <c r="S123"/>
      <c r="T123" s="2"/>
      <c r="V123" s="12"/>
      <c r="W123" s="15"/>
    </row>
    <row r="124" spans="1:23" s="3" customFormat="1" x14ac:dyDescent="0.2">
      <c r="A124">
        <v>132</v>
      </c>
      <c r="B124" t="s">
        <v>291</v>
      </c>
      <c r="C124"/>
      <c r="D124"/>
      <c r="E124"/>
      <c r="F124"/>
      <c r="G124"/>
      <c r="H124"/>
      <c r="I124"/>
      <c r="J124"/>
      <c r="K124" t="s">
        <v>291</v>
      </c>
      <c r="L124"/>
      <c r="M124"/>
      <c r="N124"/>
      <c r="O124"/>
      <c r="P124"/>
      <c r="Q124"/>
      <c r="R124"/>
      <c r="S124"/>
      <c r="T124" s="2"/>
      <c r="V124" s="12"/>
      <c r="W124" s="15"/>
    </row>
    <row r="125" spans="1:23" s="3" customFormat="1" x14ac:dyDescent="0.2">
      <c r="A125">
        <v>133</v>
      </c>
      <c r="B125" t="s">
        <v>291</v>
      </c>
      <c r="C125"/>
      <c r="D125"/>
      <c r="E125"/>
      <c r="F125"/>
      <c r="G125"/>
      <c r="H125"/>
      <c r="I125"/>
      <c r="J125"/>
      <c r="K125" t="s">
        <v>291</v>
      </c>
      <c r="L125"/>
      <c r="M125"/>
      <c r="N125"/>
      <c r="O125"/>
      <c r="P125"/>
      <c r="Q125"/>
      <c r="R125"/>
      <c r="S125"/>
      <c r="T125" s="2"/>
      <c r="V125" s="12"/>
      <c r="W125" s="15"/>
    </row>
    <row r="126" spans="1:23" s="3" customFormat="1" x14ac:dyDescent="0.2">
      <c r="A126">
        <v>134</v>
      </c>
      <c r="B126" t="s">
        <v>289</v>
      </c>
      <c r="C126">
        <v>0</v>
      </c>
      <c r="D126"/>
      <c r="E126">
        <v>35753</v>
      </c>
      <c r="F126">
        <v>0</v>
      </c>
      <c r="G126">
        <v>0</v>
      </c>
      <c r="H126">
        <v>264</v>
      </c>
      <c r="I126"/>
      <c r="J126" t="s">
        <v>374</v>
      </c>
      <c r="K126" t="s">
        <v>289</v>
      </c>
      <c r="L126">
        <v>269</v>
      </c>
      <c r="M126">
        <v>1755</v>
      </c>
      <c r="N126">
        <v>2064</v>
      </c>
      <c r="O126">
        <v>1</v>
      </c>
      <c r="P126">
        <v>0</v>
      </c>
      <c r="Q126">
        <v>264</v>
      </c>
      <c r="R126" t="s">
        <v>550</v>
      </c>
      <c r="S126"/>
      <c r="T126" s="2"/>
      <c r="V126" s="12"/>
      <c r="W126" s="15"/>
    </row>
    <row r="127" spans="1:23" s="3" customFormat="1" x14ac:dyDescent="0.2">
      <c r="A127">
        <v>135</v>
      </c>
      <c r="B127" t="s">
        <v>291</v>
      </c>
      <c r="C127"/>
      <c r="D127"/>
      <c r="E127"/>
      <c r="F127"/>
      <c r="G127"/>
      <c r="H127"/>
      <c r="I127"/>
      <c r="J127"/>
      <c r="K127" t="s">
        <v>291</v>
      </c>
      <c r="L127"/>
      <c r="M127"/>
      <c r="N127"/>
      <c r="O127"/>
      <c r="P127"/>
      <c r="Q127"/>
      <c r="R127"/>
      <c r="S127"/>
      <c r="T127" s="2"/>
      <c r="V127" s="12"/>
      <c r="W127" s="15"/>
    </row>
    <row r="128" spans="1:23" s="3" customFormat="1" x14ac:dyDescent="0.2">
      <c r="A128">
        <v>136</v>
      </c>
      <c r="B128" t="s">
        <v>289</v>
      </c>
      <c r="C128">
        <v>0</v>
      </c>
      <c r="D128"/>
      <c r="E128">
        <v>126015</v>
      </c>
      <c r="F128">
        <v>0</v>
      </c>
      <c r="G128">
        <v>4</v>
      </c>
      <c r="H128">
        <v>399</v>
      </c>
      <c r="I128"/>
      <c r="J128" t="s">
        <v>406</v>
      </c>
      <c r="K128" t="s">
        <v>291</v>
      </c>
      <c r="L128"/>
      <c r="M128"/>
      <c r="N128"/>
      <c r="O128"/>
      <c r="P128"/>
      <c r="Q128"/>
      <c r="R128"/>
      <c r="S128"/>
      <c r="T128" s="2"/>
      <c r="V128" s="12"/>
      <c r="W128" s="15"/>
    </row>
    <row r="129" spans="1:23" s="3" customFormat="1" x14ac:dyDescent="0.2">
      <c r="A129">
        <v>137</v>
      </c>
      <c r="B129" t="s">
        <v>289</v>
      </c>
      <c r="C129">
        <v>0</v>
      </c>
      <c r="D129"/>
      <c r="E129">
        <v>38227</v>
      </c>
      <c r="F129">
        <v>0</v>
      </c>
      <c r="G129">
        <v>2</v>
      </c>
      <c r="H129">
        <v>400</v>
      </c>
      <c r="I129"/>
      <c r="J129" t="s">
        <v>399</v>
      </c>
      <c r="K129" t="s">
        <v>291</v>
      </c>
      <c r="L129"/>
      <c r="M129"/>
      <c r="N129"/>
      <c r="O129"/>
      <c r="P129"/>
      <c r="Q129"/>
      <c r="R129"/>
      <c r="S129"/>
      <c r="T129" s="2"/>
      <c r="V129" s="12"/>
      <c r="W129" s="15"/>
    </row>
    <row r="130" spans="1:23" s="3" customFormat="1" x14ac:dyDescent="0.2">
      <c r="A130">
        <v>138</v>
      </c>
      <c r="B130" t="s">
        <v>289</v>
      </c>
      <c r="C130">
        <v>0</v>
      </c>
      <c r="D130"/>
      <c r="E130">
        <v>36065</v>
      </c>
      <c r="F130">
        <v>0</v>
      </c>
      <c r="G130">
        <v>4</v>
      </c>
      <c r="H130">
        <v>264</v>
      </c>
      <c r="I130"/>
      <c r="J130" t="s">
        <v>407</v>
      </c>
      <c r="K130" t="s">
        <v>289</v>
      </c>
      <c r="L130">
        <v>525</v>
      </c>
      <c r="M130">
        <v>19043</v>
      </c>
      <c r="N130">
        <v>23082</v>
      </c>
      <c r="O130">
        <v>8</v>
      </c>
      <c r="P130">
        <v>1</v>
      </c>
      <c r="Q130">
        <v>255</v>
      </c>
      <c r="R130" t="s">
        <v>551</v>
      </c>
      <c r="S130" t="s">
        <v>552</v>
      </c>
      <c r="T130" s="2"/>
      <c r="V130" s="12"/>
      <c r="W130" s="15"/>
    </row>
    <row r="131" spans="1:23" s="3" customFormat="1" x14ac:dyDescent="0.2">
      <c r="A131">
        <v>139</v>
      </c>
      <c r="B131" t="s">
        <v>289</v>
      </c>
      <c r="C131">
        <v>0</v>
      </c>
      <c r="D131"/>
      <c r="E131">
        <v>36256</v>
      </c>
      <c r="F131">
        <v>0</v>
      </c>
      <c r="G131">
        <v>4</v>
      </c>
      <c r="H131">
        <v>267</v>
      </c>
      <c r="I131"/>
      <c r="J131" t="s">
        <v>408</v>
      </c>
      <c r="K131" t="s">
        <v>289</v>
      </c>
      <c r="L131">
        <v>526</v>
      </c>
      <c r="M131">
        <v>23983</v>
      </c>
      <c r="N131">
        <v>24904</v>
      </c>
      <c r="O131">
        <v>14</v>
      </c>
      <c r="P131">
        <v>1</v>
      </c>
      <c r="Q131">
        <v>246</v>
      </c>
      <c r="R131" t="s">
        <v>553</v>
      </c>
      <c r="S131" t="s">
        <v>494</v>
      </c>
      <c r="T131" s="2"/>
      <c r="V131" s="12"/>
      <c r="W131" s="15"/>
    </row>
    <row r="132" spans="1:23" s="3" customFormat="1" x14ac:dyDescent="0.2">
      <c r="A132">
        <v>140</v>
      </c>
      <c r="B132" t="s">
        <v>289</v>
      </c>
      <c r="C132">
        <v>0</v>
      </c>
      <c r="D132"/>
      <c r="E132">
        <v>35770</v>
      </c>
      <c r="F132">
        <v>0</v>
      </c>
      <c r="G132">
        <v>2</v>
      </c>
      <c r="H132">
        <v>250</v>
      </c>
      <c r="I132"/>
      <c r="J132" t="s">
        <v>372</v>
      </c>
      <c r="K132" t="s">
        <v>289</v>
      </c>
      <c r="L132">
        <v>598</v>
      </c>
      <c r="M132">
        <v>27559</v>
      </c>
      <c r="N132">
        <v>28473</v>
      </c>
      <c r="O132">
        <v>16</v>
      </c>
      <c r="P132">
        <v>1</v>
      </c>
      <c r="Q132">
        <v>248</v>
      </c>
      <c r="R132" t="s">
        <v>493</v>
      </c>
      <c r="S132" t="s">
        <v>494</v>
      </c>
      <c r="T132" s="2"/>
      <c r="V132" s="12"/>
      <c r="W132" s="15"/>
    </row>
    <row r="133" spans="1:23" s="3" customFormat="1" x14ac:dyDescent="0.2">
      <c r="A133">
        <v>141</v>
      </c>
      <c r="B133" t="s">
        <v>289</v>
      </c>
      <c r="C133">
        <v>0</v>
      </c>
      <c r="D133"/>
      <c r="E133">
        <v>35526</v>
      </c>
      <c r="F133">
        <v>0</v>
      </c>
      <c r="G133">
        <v>3</v>
      </c>
      <c r="H133">
        <v>250</v>
      </c>
      <c r="I133"/>
      <c r="J133" t="s">
        <v>372</v>
      </c>
      <c r="K133" t="s">
        <v>289</v>
      </c>
      <c r="L133">
        <v>544</v>
      </c>
      <c r="M133">
        <v>27196</v>
      </c>
      <c r="N133">
        <v>28038</v>
      </c>
      <c r="O133">
        <v>17</v>
      </c>
      <c r="P133">
        <v>1</v>
      </c>
      <c r="Q133">
        <v>248</v>
      </c>
      <c r="R133" t="s">
        <v>493</v>
      </c>
      <c r="S133" t="s">
        <v>494</v>
      </c>
      <c r="T133" s="2"/>
      <c r="V133" s="12"/>
      <c r="W133" s="15"/>
    </row>
    <row r="134" spans="1:23" s="3" customFormat="1" x14ac:dyDescent="0.2">
      <c r="A134">
        <v>142</v>
      </c>
      <c r="B134" t="s">
        <v>291</v>
      </c>
      <c r="C134"/>
      <c r="D134"/>
      <c r="E134"/>
      <c r="F134"/>
      <c r="G134"/>
      <c r="H134"/>
      <c r="I134"/>
      <c r="J134"/>
      <c r="K134" t="s">
        <v>291</v>
      </c>
      <c r="L134"/>
      <c r="M134"/>
      <c r="N134"/>
      <c r="O134"/>
      <c r="P134"/>
      <c r="Q134"/>
      <c r="R134"/>
      <c r="S134"/>
      <c r="T134" s="2"/>
      <c r="V134" s="12"/>
      <c r="W134" s="15"/>
    </row>
    <row r="135" spans="1:23" s="3" customFormat="1" x14ac:dyDescent="0.2">
      <c r="A135">
        <v>143</v>
      </c>
      <c r="B135" t="s">
        <v>289</v>
      </c>
      <c r="C135">
        <v>0</v>
      </c>
      <c r="D135"/>
      <c r="E135">
        <v>36259</v>
      </c>
      <c r="F135">
        <v>0</v>
      </c>
      <c r="G135">
        <v>0</v>
      </c>
      <c r="H135">
        <v>377</v>
      </c>
      <c r="I135"/>
      <c r="J135" t="s">
        <v>409</v>
      </c>
      <c r="K135" t="s">
        <v>289</v>
      </c>
      <c r="L135">
        <v>689</v>
      </c>
      <c r="M135">
        <v>68755</v>
      </c>
      <c r="N135">
        <v>69727</v>
      </c>
      <c r="O135">
        <v>42</v>
      </c>
      <c r="P135">
        <v>0</v>
      </c>
      <c r="Q135">
        <v>377</v>
      </c>
      <c r="R135" t="s">
        <v>554</v>
      </c>
      <c r="S135" t="s">
        <v>494</v>
      </c>
      <c r="T135" s="2"/>
      <c r="V135" s="12"/>
      <c r="W135" s="15"/>
    </row>
    <row r="136" spans="1:23" s="3" customFormat="1" x14ac:dyDescent="0.2">
      <c r="A136">
        <v>144</v>
      </c>
      <c r="B136" t="s">
        <v>291</v>
      </c>
      <c r="C136"/>
      <c r="D136"/>
      <c r="E136"/>
      <c r="F136"/>
      <c r="G136"/>
      <c r="H136"/>
      <c r="I136"/>
      <c r="J136"/>
      <c r="K136" t="s">
        <v>291</v>
      </c>
      <c r="L136"/>
      <c r="M136"/>
      <c r="N136"/>
      <c r="O136"/>
      <c r="P136"/>
      <c r="Q136"/>
      <c r="R136"/>
      <c r="S136"/>
      <c r="T136" s="2"/>
      <c r="V136" s="12"/>
      <c r="W136" s="15"/>
    </row>
    <row r="137" spans="1:23" s="3" customFormat="1" x14ac:dyDescent="0.2">
      <c r="A137">
        <v>145</v>
      </c>
      <c r="B137" t="s">
        <v>289</v>
      </c>
      <c r="C137">
        <v>0</v>
      </c>
      <c r="D137"/>
      <c r="E137">
        <v>42814</v>
      </c>
      <c r="F137">
        <v>0</v>
      </c>
      <c r="G137">
        <v>2</v>
      </c>
      <c r="H137">
        <v>356</v>
      </c>
      <c r="I137"/>
      <c r="J137" t="s">
        <v>410</v>
      </c>
      <c r="K137" t="s">
        <v>289</v>
      </c>
      <c r="L137">
        <v>615</v>
      </c>
      <c r="M137">
        <v>38270</v>
      </c>
      <c r="N137">
        <v>46629</v>
      </c>
      <c r="O137">
        <v>22</v>
      </c>
      <c r="P137">
        <v>1</v>
      </c>
      <c r="Q137">
        <v>340</v>
      </c>
      <c r="R137" t="s">
        <v>555</v>
      </c>
      <c r="S137" t="s">
        <v>556</v>
      </c>
      <c r="T137" s="2"/>
      <c r="V137" s="12"/>
      <c r="W137" s="15"/>
    </row>
    <row r="138" spans="1:23" s="3" customFormat="1" x14ac:dyDescent="0.2">
      <c r="A138">
        <v>146</v>
      </c>
      <c r="B138" t="s">
        <v>289</v>
      </c>
      <c r="C138">
        <v>0</v>
      </c>
      <c r="D138"/>
      <c r="E138">
        <v>40313</v>
      </c>
      <c r="F138">
        <v>0</v>
      </c>
      <c r="G138">
        <v>2</v>
      </c>
      <c r="H138">
        <v>409</v>
      </c>
      <c r="I138"/>
      <c r="J138" t="s">
        <v>411</v>
      </c>
      <c r="K138" t="s">
        <v>289</v>
      </c>
      <c r="L138">
        <v>3296</v>
      </c>
      <c r="M138">
        <v>92391</v>
      </c>
      <c r="N138">
        <v>97497</v>
      </c>
      <c r="O138">
        <v>12</v>
      </c>
      <c r="P138">
        <v>1</v>
      </c>
      <c r="Q138">
        <v>396</v>
      </c>
      <c r="R138" t="s">
        <v>557</v>
      </c>
      <c r="S138" t="s">
        <v>558</v>
      </c>
      <c r="T138" s="2"/>
      <c r="V138" s="12"/>
      <c r="W138" s="15"/>
    </row>
    <row r="139" spans="1:23" s="3" customFormat="1" x14ac:dyDescent="0.2">
      <c r="A139">
        <v>147</v>
      </c>
      <c r="B139" t="s">
        <v>289</v>
      </c>
      <c r="C139">
        <v>0</v>
      </c>
      <c r="D139"/>
      <c r="E139">
        <v>55284</v>
      </c>
      <c r="F139">
        <v>0</v>
      </c>
      <c r="G139">
        <v>0</v>
      </c>
      <c r="H139">
        <v>307</v>
      </c>
      <c r="I139"/>
      <c r="J139" t="s">
        <v>412</v>
      </c>
      <c r="K139" t="s">
        <v>289</v>
      </c>
      <c r="L139">
        <v>605</v>
      </c>
      <c r="M139">
        <v>18789</v>
      </c>
      <c r="N139">
        <v>19559</v>
      </c>
      <c r="O139">
        <v>12</v>
      </c>
      <c r="P139">
        <v>0</v>
      </c>
      <c r="Q139">
        <v>307</v>
      </c>
      <c r="R139" t="s">
        <v>511</v>
      </c>
      <c r="S139" t="s">
        <v>494</v>
      </c>
      <c r="T139" s="2"/>
      <c r="V139" s="12"/>
      <c r="W139" s="15"/>
    </row>
    <row r="140" spans="1:23" s="3" customFormat="1" x14ac:dyDescent="0.2">
      <c r="A140">
        <v>148</v>
      </c>
      <c r="B140" t="s">
        <v>289</v>
      </c>
      <c r="C140">
        <v>0</v>
      </c>
      <c r="D140"/>
      <c r="E140">
        <v>37819</v>
      </c>
      <c r="F140">
        <v>0</v>
      </c>
      <c r="G140">
        <v>0</v>
      </c>
      <c r="H140">
        <v>349</v>
      </c>
      <c r="I140"/>
      <c r="J140" t="s">
        <v>413</v>
      </c>
      <c r="K140" t="s">
        <v>289</v>
      </c>
      <c r="L140">
        <v>639</v>
      </c>
      <c r="M140">
        <v>61941</v>
      </c>
      <c r="N140">
        <v>66756</v>
      </c>
      <c r="O140">
        <v>37</v>
      </c>
      <c r="P140">
        <v>0</v>
      </c>
      <c r="Q140">
        <v>349</v>
      </c>
      <c r="R140" t="s">
        <v>559</v>
      </c>
      <c r="S140" t="s">
        <v>560</v>
      </c>
      <c r="T140" s="2"/>
      <c r="V140" s="12"/>
      <c r="W140" s="15"/>
    </row>
    <row r="141" spans="1:23" s="3" customFormat="1" x14ac:dyDescent="0.2">
      <c r="A141">
        <v>149</v>
      </c>
      <c r="B141" t="s">
        <v>289</v>
      </c>
      <c r="C141">
        <v>0</v>
      </c>
      <c r="D141"/>
      <c r="E141">
        <v>73579</v>
      </c>
      <c r="F141">
        <v>0</v>
      </c>
      <c r="G141">
        <v>0</v>
      </c>
      <c r="H141">
        <v>506</v>
      </c>
      <c r="I141"/>
      <c r="J141" t="s">
        <v>414</v>
      </c>
      <c r="K141" t="s">
        <v>289</v>
      </c>
      <c r="L141">
        <v>1099</v>
      </c>
      <c r="M141">
        <v>171274</v>
      </c>
      <c r="N141">
        <v>223898</v>
      </c>
      <c r="O141">
        <v>62</v>
      </c>
      <c r="P141">
        <v>1</v>
      </c>
      <c r="Q141">
        <v>506</v>
      </c>
      <c r="R141" t="s">
        <v>561</v>
      </c>
      <c r="S141" t="s">
        <v>562</v>
      </c>
      <c r="T141" s="2"/>
      <c r="V141" s="12"/>
      <c r="W141" s="15"/>
    </row>
    <row r="142" spans="1:23" s="3" customFormat="1" x14ac:dyDescent="0.2">
      <c r="A142">
        <v>151</v>
      </c>
      <c r="B142" t="s">
        <v>289</v>
      </c>
      <c r="C142">
        <v>0</v>
      </c>
      <c r="D142"/>
      <c r="E142">
        <v>35842</v>
      </c>
      <c r="F142">
        <v>0</v>
      </c>
      <c r="G142">
        <v>2</v>
      </c>
      <c r="H142">
        <v>284</v>
      </c>
      <c r="I142"/>
      <c r="J142" t="s">
        <v>373</v>
      </c>
      <c r="K142" t="s">
        <v>289</v>
      </c>
      <c r="L142">
        <v>573</v>
      </c>
      <c r="M142">
        <v>27876</v>
      </c>
      <c r="N142">
        <v>28778</v>
      </c>
      <c r="O142">
        <v>16</v>
      </c>
      <c r="P142">
        <v>1</v>
      </c>
      <c r="Q142">
        <v>281</v>
      </c>
      <c r="R142" t="s">
        <v>497</v>
      </c>
      <c r="S142" t="s">
        <v>494</v>
      </c>
      <c r="T142" s="2"/>
      <c r="V142" s="12"/>
      <c r="W142" s="15"/>
    </row>
    <row r="143" spans="1:23" s="3" customFormat="1" x14ac:dyDescent="0.2">
      <c r="A143">
        <v>152</v>
      </c>
      <c r="B143" t="s">
        <v>289</v>
      </c>
      <c r="C143">
        <v>0</v>
      </c>
      <c r="D143"/>
      <c r="E143">
        <v>37890</v>
      </c>
      <c r="F143">
        <v>0</v>
      </c>
      <c r="G143">
        <v>2</v>
      </c>
      <c r="H143">
        <v>280</v>
      </c>
      <c r="I143"/>
      <c r="J143" t="s">
        <v>415</v>
      </c>
      <c r="K143" t="s">
        <v>289</v>
      </c>
      <c r="L143">
        <v>574</v>
      </c>
      <c r="M143">
        <v>23859</v>
      </c>
      <c r="N143">
        <v>24710</v>
      </c>
      <c r="O143">
        <v>14</v>
      </c>
      <c r="P143">
        <v>1</v>
      </c>
      <c r="Q143">
        <v>278</v>
      </c>
      <c r="R143" t="s">
        <v>563</v>
      </c>
      <c r="S143" t="s">
        <v>494</v>
      </c>
      <c r="T143" s="2"/>
      <c r="V143" s="12"/>
      <c r="W143" s="15"/>
    </row>
    <row r="144" spans="1:23" s="3" customFormat="1" x14ac:dyDescent="0.2">
      <c r="A144">
        <v>153</v>
      </c>
      <c r="B144" t="s">
        <v>289</v>
      </c>
      <c r="C144">
        <v>0</v>
      </c>
      <c r="D144"/>
      <c r="E144">
        <v>36360</v>
      </c>
      <c r="F144">
        <v>0</v>
      </c>
      <c r="G144">
        <v>2</v>
      </c>
      <c r="H144">
        <v>326</v>
      </c>
      <c r="I144"/>
      <c r="J144" t="s">
        <v>416</v>
      </c>
      <c r="K144" t="s">
        <v>289</v>
      </c>
      <c r="L144">
        <v>578</v>
      </c>
      <c r="M144">
        <v>29740</v>
      </c>
      <c r="N144">
        <v>30642</v>
      </c>
      <c r="O144">
        <v>17</v>
      </c>
      <c r="P144">
        <v>1</v>
      </c>
      <c r="Q144">
        <v>324</v>
      </c>
      <c r="R144" t="s">
        <v>564</v>
      </c>
      <c r="S144" t="s">
        <v>494</v>
      </c>
      <c r="T144" s="2"/>
      <c r="V144" s="12"/>
      <c r="W144" s="15"/>
    </row>
    <row r="145" spans="1:23" s="3" customFormat="1" x14ac:dyDescent="0.2">
      <c r="A145">
        <v>155</v>
      </c>
      <c r="B145" t="s">
        <v>289</v>
      </c>
      <c r="C145">
        <v>0</v>
      </c>
      <c r="D145"/>
      <c r="E145">
        <v>35526</v>
      </c>
      <c r="F145">
        <v>0</v>
      </c>
      <c r="G145">
        <v>0</v>
      </c>
      <c r="H145">
        <v>247</v>
      </c>
      <c r="I145"/>
      <c r="J145" t="s">
        <v>372</v>
      </c>
      <c r="K145" t="s">
        <v>289</v>
      </c>
      <c r="L145">
        <v>258</v>
      </c>
      <c r="M145">
        <v>1900</v>
      </c>
      <c r="N145">
        <v>2201</v>
      </c>
      <c r="O145">
        <v>1</v>
      </c>
      <c r="P145">
        <v>0</v>
      </c>
      <c r="Q145">
        <v>247</v>
      </c>
      <c r="R145" t="s">
        <v>491</v>
      </c>
      <c r="S145"/>
      <c r="T145" s="2"/>
      <c r="V145" s="12"/>
      <c r="W145" s="15"/>
    </row>
    <row r="146" spans="1:23" s="3" customFormat="1" x14ac:dyDescent="0.2">
      <c r="A146">
        <v>157</v>
      </c>
      <c r="B146" t="s">
        <v>289</v>
      </c>
      <c r="C146">
        <v>0</v>
      </c>
      <c r="D146"/>
      <c r="E146">
        <v>45191</v>
      </c>
      <c r="F146">
        <v>0</v>
      </c>
      <c r="G146">
        <v>0</v>
      </c>
      <c r="H146">
        <v>425</v>
      </c>
      <c r="I146"/>
      <c r="J146" t="s">
        <v>417</v>
      </c>
      <c r="K146" t="s">
        <v>289</v>
      </c>
      <c r="L146">
        <v>329</v>
      </c>
      <c r="M146">
        <v>2015</v>
      </c>
      <c r="N146">
        <v>2391</v>
      </c>
      <c r="O146">
        <v>1</v>
      </c>
      <c r="P146">
        <v>0</v>
      </c>
      <c r="Q146">
        <v>425</v>
      </c>
      <c r="R146" t="s">
        <v>565</v>
      </c>
      <c r="S146"/>
      <c r="T146" s="2"/>
      <c r="V146" s="12"/>
      <c r="W146" s="15"/>
    </row>
    <row r="147" spans="1:23" s="3" customFormat="1" x14ac:dyDescent="0.2">
      <c r="A147">
        <v>160</v>
      </c>
      <c r="B147" t="s">
        <v>289</v>
      </c>
      <c r="C147">
        <v>0</v>
      </c>
      <c r="D147"/>
      <c r="E147">
        <v>35678</v>
      </c>
      <c r="F147">
        <v>0</v>
      </c>
      <c r="G147">
        <v>2</v>
      </c>
      <c r="H147">
        <v>284</v>
      </c>
      <c r="I147"/>
      <c r="J147" t="s">
        <v>373</v>
      </c>
      <c r="K147" t="s">
        <v>289</v>
      </c>
      <c r="L147">
        <v>556</v>
      </c>
      <c r="M147">
        <v>20380</v>
      </c>
      <c r="N147">
        <v>21262</v>
      </c>
      <c r="O147">
        <v>12</v>
      </c>
      <c r="P147">
        <v>1</v>
      </c>
      <c r="Q147">
        <v>282</v>
      </c>
      <c r="R147" t="s">
        <v>497</v>
      </c>
      <c r="S147" t="s">
        <v>494</v>
      </c>
      <c r="T147" s="2"/>
      <c r="V147" s="12"/>
      <c r="W147" s="15"/>
    </row>
    <row r="148" spans="1:23" s="3" customFormat="1" x14ac:dyDescent="0.2">
      <c r="A148">
        <v>161</v>
      </c>
      <c r="B148" t="s">
        <v>289</v>
      </c>
      <c r="C148">
        <v>0</v>
      </c>
      <c r="D148"/>
      <c r="E148">
        <v>44133</v>
      </c>
      <c r="F148">
        <v>0</v>
      </c>
      <c r="G148">
        <v>24</v>
      </c>
      <c r="H148">
        <v>350</v>
      </c>
      <c r="I148"/>
      <c r="J148" t="s">
        <v>418</v>
      </c>
      <c r="K148" t="s">
        <v>291</v>
      </c>
      <c r="L148"/>
      <c r="M148"/>
      <c r="N148"/>
      <c r="O148"/>
      <c r="P148"/>
      <c r="Q148"/>
      <c r="R148"/>
      <c r="S148"/>
      <c r="T148" s="2"/>
      <c r="V148" s="12"/>
      <c r="W148" s="15"/>
    </row>
    <row r="149" spans="1:23" s="3" customFormat="1" x14ac:dyDescent="0.2">
      <c r="A149">
        <v>162</v>
      </c>
      <c r="B149" t="s">
        <v>289</v>
      </c>
      <c r="C149">
        <v>0</v>
      </c>
      <c r="D149"/>
      <c r="E149">
        <v>64398</v>
      </c>
      <c r="F149">
        <v>0</v>
      </c>
      <c r="G149">
        <v>2</v>
      </c>
      <c r="H149">
        <v>412</v>
      </c>
      <c r="I149"/>
      <c r="J149" t="s">
        <v>419</v>
      </c>
      <c r="K149" t="s">
        <v>289</v>
      </c>
      <c r="L149">
        <v>872</v>
      </c>
      <c r="M149">
        <v>50797</v>
      </c>
      <c r="N149">
        <v>52121</v>
      </c>
      <c r="O149">
        <v>29</v>
      </c>
      <c r="P149">
        <v>1</v>
      </c>
      <c r="Q149">
        <v>410</v>
      </c>
      <c r="R149" t="s">
        <v>566</v>
      </c>
      <c r="S149" t="s">
        <v>494</v>
      </c>
      <c r="T149" s="2"/>
      <c r="V149" s="12"/>
      <c r="W149" s="15"/>
    </row>
    <row r="150" spans="1:23" s="3" customFormat="1" x14ac:dyDescent="0.2">
      <c r="A150">
        <v>163</v>
      </c>
      <c r="B150" t="s">
        <v>289</v>
      </c>
      <c r="C150">
        <v>0</v>
      </c>
      <c r="D150"/>
      <c r="E150">
        <v>35592</v>
      </c>
      <c r="F150">
        <v>0</v>
      </c>
      <c r="G150">
        <v>2</v>
      </c>
      <c r="H150">
        <v>267</v>
      </c>
      <c r="I150"/>
      <c r="J150" t="s">
        <v>380</v>
      </c>
      <c r="K150" t="s">
        <v>289</v>
      </c>
      <c r="L150">
        <v>567</v>
      </c>
      <c r="M150">
        <v>25765</v>
      </c>
      <c r="N150">
        <v>26690</v>
      </c>
      <c r="O150">
        <v>14</v>
      </c>
      <c r="P150">
        <v>1</v>
      </c>
      <c r="Q150">
        <v>265</v>
      </c>
      <c r="R150" t="s">
        <v>502</v>
      </c>
      <c r="S150" t="s">
        <v>494</v>
      </c>
      <c r="T150" s="2"/>
      <c r="V150" s="12"/>
      <c r="W150" s="15"/>
    </row>
    <row r="151" spans="1:23" s="3" customFormat="1" x14ac:dyDescent="0.2">
      <c r="A151">
        <v>164</v>
      </c>
      <c r="B151" t="s">
        <v>291</v>
      </c>
      <c r="C151"/>
      <c r="D151"/>
      <c r="E151"/>
      <c r="F151"/>
      <c r="G151"/>
      <c r="H151"/>
      <c r="I151"/>
      <c r="J151"/>
      <c r="K151" t="s">
        <v>291</v>
      </c>
      <c r="L151"/>
      <c r="M151"/>
      <c r="N151"/>
      <c r="O151"/>
      <c r="P151"/>
      <c r="Q151"/>
      <c r="R151"/>
      <c r="S151"/>
      <c r="T151" s="2"/>
      <c r="V151" s="12"/>
      <c r="W151" s="15"/>
    </row>
    <row r="152" spans="1:23" s="3" customFormat="1" x14ac:dyDescent="0.2">
      <c r="A152">
        <v>165</v>
      </c>
      <c r="B152" t="s">
        <v>291</v>
      </c>
      <c r="C152"/>
      <c r="D152"/>
      <c r="E152"/>
      <c r="F152"/>
      <c r="G152"/>
      <c r="H152"/>
      <c r="I152"/>
      <c r="J152"/>
      <c r="K152" t="s">
        <v>291</v>
      </c>
      <c r="L152"/>
      <c r="M152"/>
      <c r="N152"/>
      <c r="O152"/>
      <c r="P152"/>
      <c r="Q152"/>
      <c r="R152"/>
      <c r="S152"/>
      <c r="T152" s="2"/>
      <c r="V152" s="12"/>
      <c r="W152" s="15"/>
    </row>
    <row r="153" spans="1:23" s="3" customFormat="1" x14ac:dyDescent="0.2">
      <c r="A153">
        <v>166</v>
      </c>
      <c r="B153" t="s">
        <v>289</v>
      </c>
      <c r="C153">
        <v>0</v>
      </c>
      <c r="D153"/>
      <c r="E153">
        <v>36388</v>
      </c>
      <c r="F153">
        <v>0</v>
      </c>
      <c r="G153">
        <v>2</v>
      </c>
      <c r="H153">
        <v>313</v>
      </c>
      <c r="I153"/>
      <c r="J153" t="s">
        <v>390</v>
      </c>
      <c r="K153" t="s">
        <v>289</v>
      </c>
      <c r="L153">
        <v>1342</v>
      </c>
      <c r="M153">
        <v>52156</v>
      </c>
      <c r="N153">
        <v>54154</v>
      </c>
      <c r="O153">
        <v>18</v>
      </c>
      <c r="P153">
        <v>1</v>
      </c>
      <c r="Q153">
        <v>292</v>
      </c>
      <c r="R153" t="s">
        <v>495</v>
      </c>
      <c r="S153" t="s">
        <v>567</v>
      </c>
      <c r="T153" s="2"/>
      <c r="V153" s="12"/>
      <c r="W153" s="15"/>
    </row>
    <row r="154" spans="1:23" s="3" customFormat="1" x14ac:dyDescent="0.2">
      <c r="A154">
        <v>167</v>
      </c>
      <c r="B154" t="s">
        <v>289</v>
      </c>
      <c r="C154">
        <v>0</v>
      </c>
      <c r="D154"/>
      <c r="E154">
        <v>35890</v>
      </c>
      <c r="F154">
        <v>0</v>
      </c>
      <c r="G154">
        <v>0</v>
      </c>
      <c r="H154">
        <v>254</v>
      </c>
      <c r="I154"/>
      <c r="J154" t="s">
        <v>372</v>
      </c>
      <c r="K154" t="s">
        <v>289</v>
      </c>
      <c r="L154">
        <v>271</v>
      </c>
      <c r="M154">
        <v>1844</v>
      </c>
      <c r="N154">
        <v>2157</v>
      </c>
      <c r="O154">
        <v>1</v>
      </c>
      <c r="P154">
        <v>0</v>
      </c>
      <c r="Q154">
        <v>254</v>
      </c>
      <c r="R154" t="s">
        <v>491</v>
      </c>
      <c r="S154"/>
      <c r="T154" s="2"/>
      <c r="V154" s="12"/>
      <c r="W154" s="15"/>
    </row>
    <row r="155" spans="1:23" s="3" customFormat="1" x14ac:dyDescent="0.2">
      <c r="A155">
        <v>168</v>
      </c>
      <c r="B155" t="s">
        <v>289</v>
      </c>
      <c r="C155">
        <v>0</v>
      </c>
      <c r="D155"/>
      <c r="E155">
        <v>35580</v>
      </c>
      <c r="F155">
        <v>0</v>
      </c>
      <c r="G155">
        <v>4</v>
      </c>
      <c r="H155">
        <v>251</v>
      </c>
      <c r="I155"/>
      <c r="J155" t="s">
        <v>420</v>
      </c>
      <c r="K155" t="s">
        <v>289</v>
      </c>
      <c r="L155">
        <v>535</v>
      </c>
      <c r="M155">
        <v>18537</v>
      </c>
      <c r="N155">
        <v>19355</v>
      </c>
      <c r="O155">
        <v>11</v>
      </c>
      <c r="P155">
        <v>1</v>
      </c>
      <c r="Q155">
        <v>249</v>
      </c>
      <c r="R155" t="s">
        <v>493</v>
      </c>
      <c r="S155" t="s">
        <v>494</v>
      </c>
      <c r="T155" s="2"/>
      <c r="V155" s="12"/>
      <c r="W155" s="15"/>
    </row>
    <row r="156" spans="1:23" s="3" customFormat="1" x14ac:dyDescent="0.2">
      <c r="A156">
        <v>169</v>
      </c>
      <c r="B156" t="s">
        <v>291</v>
      </c>
      <c r="C156"/>
      <c r="D156"/>
      <c r="E156"/>
      <c r="F156"/>
      <c r="G156"/>
      <c r="H156"/>
      <c r="I156"/>
      <c r="J156"/>
      <c r="K156" t="s">
        <v>289</v>
      </c>
      <c r="L156">
        <v>294</v>
      </c>
      <c r="M156">
        <v>1940</v>
      </c>
      <c r="N156">
        <v>2276</v>
      </c>
      <c r="O156">
        <v>1</v>
      </c>
      <c r="P156">
        <v>0</v>
      </c>
      <c r="Q156">
        <v>315</v>
      </c>
      <c r="R156" t="s">
        <v>568</v>
      </c>
      <c r="S156"/>
      <c r="T156" s="2"/>
      <c r="V156" s="12"/>
      <c r="W156" s="15"/>
    </row>
    <row r="157" spans="1:23" s="3" customFormat="1" x14ac:dyDescent="0.2">
      <c r="A157">
        <v>170</v>
      </c>
      <c r="B157" t="s">
        <v>291</v>
      </c>
      <c r="C157"/>
      <c r="D157"/>
      <c r="E157"/>
      <c r="F157"/>
      <c r="G157"/>
      <c r="H157"/>
      <c r="I157"/>
      <c r="J157"/>
      <c r="K157" t="s">
        <v>291</v>
      </c>
      <c r="L157"/>
      <c r="M157"/>
      <c r="N157"/>
      <c r="O157"/>
      <c r="P157"/>
      <c r="Q157"/>
      <c r="R157"/>
      <c r="S157"/>
      <c r="T157" s="2"/>
      <c r="V157" s="12"/>
      <c r="W157" s="15"/>
    </row>
    <row r="158" spans="1:23" s="3" customFormat="1" x14ac:dyDescent="0.2">
      <c r="A158">
        <v>171</v>
      </c>
      <c r="B158" t="s">
        <v>291</v>
      </c>
      <c r="C158"/>
      <c r="D158"/>
      <c r="E158"/>
      <c r="F158"/>
      <c r="G158"/>
      <c r="H158"/>
      <c r="I158"/>
      <c r="J158"/>
      <c r="K158" t="s">
        <v>291</v>
      </c>
      <c r="L158"/>
      <c r="M158"/>
      <c r="N158"/>
      <c r="O158"/>
      <c r="P158"/>
      <c r="Q158"/>
      <c r="R158"/>
      <c r="S158"/>
      <c r="T158" s="2"/>
      <c r="V158" s="12"/>
      <c r="W158" s="15"/>
    </row>
    <row r="159" spans="1:23" s="3" customFormat="1" x14ac:dyDescent="0.2">
      <c r="A159">
        <v>172</v>
      </c>
      <c r="B159" t="s">
        <v>291</v>
      </c>
      <c r="C159"/>
      <c r="D159"/>
      <c r="E159"/>
      <c r="F159"/>
      <c r="G159"/>
      <c r="H159"/>
      <c r="I159"/>
      <c r="J159"/>
      <c r="K159" t="s">
        <v>291</v>
      </c>
      <c r="L159"/>
      <c r="M159"/>
      <c r="N159"/>
      <c r="O159"/>
      <c r="P159"/>
      <c r="Q159"/>
      <c r="R159"/>
      <c r="S159"/>
      <c r="T159" s="2"/>
      <c r="V159" s="12"/>
      <c r="W159" s="15"/>
    </row>
    <row r="160" spans="1:23" s="3" customFormat="1" x14ac:dyDescent="0.2">
      <c r="A160">
        <v>173</v>
      </c>
      <c r="B160" t="s">
        <v>291</v>
      </c>
      <c r="C160"/>
      <c r="D160"/>
      <c r="E160"/>
      <c r="F160"/>
      <c r="G160"/>
      <c r="H160"/>
      <c r="I160"/>
      <c r="J160"/>
      <c r="K160" t="s">
        <v>291</v>
      </c>
      <c r="L160"/>
      <c r="M160"/>
      <c r="N160"/>
      <c r="O160"/>
      <c r="P160"/>
      <c r="Q160"/>
      <c r="R160"/>
      <c r="S160"/>
      <c r="T160" s="2"/>
      <c r="V160" s="12"/>
      <c r="W160" s="15"/>
    </row>
    <row r="161" spans="1:23" s="3" customFormat="1" x14ac:dyDescent="0.2">
      <c r="A161">
        <v>174</v>
      </c>
      <c r="B161" t="s">
        <v>289</v>
      </c>
      <c r="C161">
        <v>0</v>
      </c>
      <c r="D161"/>
      <c r="E161">
        <v>35702</v>
      </c>
      <c r="F161">
        <v>0</v>
      </c>
      <c r="G161">
        <v>2</v>
      </c>
      <c r="H161">
        <v>256</v>
      </c>
      <c r="I161"/>
      <c r="J161" t="s">
        <v>372</v>
      </c>
      <c r="K161" t="s">
        <v>289</v>
      </c>
      <c r="L161">
        <v>579</v>
      </c>
      <c r="M161">
        <v>23547</v>
      </c>
      <c r="N161">
        <v>24410</v>
      </c>
      <c r="O161">
        <v>14</v>
      </c>
      <c r="P161">
        <v>1</v>
      </c>
      <c r="Q161">
        <v>254</v>
      </c>
      <c r="R161" t="s">
        <v>493</v>
      </c>
      <c r="S161" t="s">
        <v>494</v>
      </c>
      <c r="T161" s="2"/>
      <c r="V161" s="12"/>
      <c r="W161" s="15"/>
    </row>
    <row r="162" spans="1:23" s="3" customFormat="1" x14ac:dyDescent="0.2">
      <c r="A162">
        <v>175</v>
      </c>
      <c r="B162" t="s">
        <v>289</v>
      </c>
      <c r="C162">
        <v>0</v>
      </c>
      <c r="D162"/>
      <c r="E162">
        <v>41040</v>
      </c>
      <c r="F162">
        <v>0</v>
      </c>
      <c r="G162">
        <v>2</v>
      </c>
      <c r="H162">
        <v>361</v>
      </c>
      <c r="I162"/>
      <c r="J162" t="s">
        <v>421</v>
      </c>
      <c r="K162" t="s">
        <v>289</v>
      </c>
      <c r="L162">
        <v>4688</v>
      </c>
      <c r="M162">
        <v>152485</v>
      </c>
      <c r="N162">
        <v>158377</v>
      </c>
      <c r="O162">
        <v>20</v>
      </c>
      <c r="P162">
        <v>1</v>
      </c>
      <c r="Q162">
        <v>342</v>
      </c>
      <c r="R162" t="s">
        <v>569</v>
      </c>
      <c r="S162" t="s">
        <v>570</v>
      </c>
      <c r="T162" s="2"/>
      <c r="V162" s="12"/>
      <c r="W162" s="15"/>
    </row>
    <row r="163" spans="1:23" s="3" customFormat="1" x14ac:dyDescent="0.2">
      <c r="A163">
        <v>176</v>
      </c>
      <c r="B163" t="s">
        <v>289</v>
      </c>
      <c r="C163">
        <v>0</v>
      </c>
      <c r="D163"/>
      <c r="E163">
        <v>37800</v>
      </c>
      <c r="F163">
        <v>0</v>
      </c>
      <c r="G163">
        <v>2</v>
      </c>
      <c r="H163">
        <v>344</v>
      </c>
      <c r="I163"/>
      <c r="J163" t="s">
        <v>373</v>
      </c>
      <c r="K163" t="s">
        <v>289</v>
      </c>
      <c r="L163">
        <v>629</v>
      </c>
      <c r="M163">
        <v>26772</v>
      </c>
      <c r="N163">
        <v>119994</v>
      </c>
      <c r="O163">
        <v>15</v>
      </c>
      <c r="P163">
        <v>1</v>
      </c>
      <c r="Q163">
        <v>342</v>
      </c>
      <c r="R163" t="s">
        <v>516</v>
      </c>
      <c r="S163" t="s">
        <v>571</v>
      </c>
      <c r="T163" s="2"/>
      <c r="V163" s="12"/>
      <c r="W163" s="15"/>
    </row>
    <row r="164" spans="1:23" s="3" customFormat="1" x14ac:dyDescent="0.2">
      <c r="A164">
        <v>177</v>
      </c>
      <c r="B164" t="s">
        <v>289</v>
      </c>
      <c r="C164">
        <v>0</v>
      </c>
      <c r="D164"/>
      <c r="E164">
        <v>39015</v>
      </c>
      <c r="F164">
        <v>0</v>
      </c>
      <c r="G164">
        <v>2</v>
      </c>
      <c r="H164">
        <v>362</v>
      </c>
      <c r="I164"/>
      <c r="J164" t="s">
        <v>422</v>
      </c>
      <c r="K164" t="s">
        <v>289</v>
      </c>
      <c r="L164">
        <v>7157</v>
      </c>
      <c r="M164">
        <v>96010</v>
      </c>
      <c r="N164">
        <v>103895</v>
      </c>
      <c r="O164">
        <v>17</v>
      </c>
      <c r="P164">
        <v>1</v>
      </c>
      <c r="Q164">
        <v>342</v>
      </c>
      <c r="R164" t="s">
        <v>516</v>
      </c>
      <c r="S164" t="s">
        <v>572</v>
      </c>
      <c r="T164" s="2"/>
      <c r="V164" s="12"/>
      <c r="W164" s="15"/>
    </row>
    <row r="165" spans="1:23" s="3" customFormat="1" x14ac:dyDescent="0.2">
      <c r="A165">
        <v>181</v>
      </c>
      <c r="B165" t="s">
        <v>291</v>
      </c>
      <c r="C165"/>
      <c r="D165"/>
      <c r="E165"/>
      <c r="F165"/>
      <c r="G165"/>
      <c r="H165"/>
      <c r="I165"/>
      <c r="J165"/>
      <c r="K165" t="s">
        <v>289</v>
      </c>
      <c r="L165">
        <v>839</v>
      </c>
      <c r="M165">
        <v>199502</v>
      </c>
      <c r="N165">
        <v>201423</v>
      </c>
      <c r="O165">
        <v>78</v>
      </c>
      <c r="P165">
        <v>1</v>
      </c>
      <c r="Q165">
        <v>339</v>
      </c>
      <c r="R165" t="s">
        <v>573</v>
      </c>
      <c r="S165" t="s">
        <v>494</v>
      </c>
      <c r="T165" s="2"/>
      <c r="V165" s="12"/>
      <c r="W165" s="15"/>
    </row>
    <row r="166" spans="1:23" s="3" customFormat="1" x14ac:dyDescent="0.2">
      <c r="A166">
        <v>186</v>
      </c>
      <c r="B166" t="s">
        <v>289</v>
      </c>
      <c r="C166">
        <v>0</v>
      </c>
      <c r="D166"/>
      <c r="E166">
        <v>57464</v>
      </c>
      <c r="F166">
        <v>0</v>
      </c>
      <c r="G166">
        <v>2</v>
      </c>
      <c r="H166">
        <v>332</v>
      </c>
      <c r="I166"/>
      <c r="J166" t="s">
        <v>423</v>
      </c>
      <c r="K166" t="s">
        <v>289</v>
      </c>
      <c r="L166">
        <v>5915</v>
      </c>
      <c r="M166">
        <v>65981</v>
      </c>
      <c r="N166">
        <v>72899</v>
      </c>
      <c r="O166">
        <v>11</v>
      </c>
      <c r="P166">
        <v>1</v>
      </c>
      <c r="Q166">
        <v>310</v>
      </c>
      <c r="R166" t="s">
        <v>574</v>
      </c>
      <c r="S166" t="s">
        <v>575</v>
      </c>
      <c r="T166" s="2"/>
      <c r="V166" s="12"/>
      <c r="W166" s="15"/>
    </row>
    <row r="167" spans="1:23" s="3" customFormat="1" x14ac:dyDescent="0.2">
      <c r="A167">
        <v>187</v>
      </c>
      <c r="B167" t="s">
        <v>291</v>
      </c>
      <c r="C167"/>
      <c r="D167"/>
      <c r="E167"/>
      <c r="F167"/>
      <c r="G167"/>
      <c r="H167"/>
      <c r="I167"/>
      <c r="J167"/>
      <c r="K167" t="s">
        <v>291</v>
      </c>
      <c r="L167"/>
      <c r="M167"/>
      <c r="N167"/>
      <c r="O167"/>
      <c r="P167"/>
      <c r="Q167"/>
      <c r="R167"/>
      <c r="S167"/>
      <c r="T167" s="2"/>
      <c r="V167" s="12"/>
      <c r="W167" s="15"/>
    </row>
    <row r="168" spans="1:23" s="3" customFormat="1" x14ac:dyDescent="0.2">
      <c r="A168">
        <v>188</v>
      </c>
      <c r="B168" t="s">
        <v>291</v>
      </c>
      <c r="C168"/>
      <c r="D168"/>
      <c r="E168"/>
      <c r="F168"/>
      <c r="G168"/>
      <c r="H168"/>
      <c r="I168"/>
      <c r="J168"/>
      <c r="K168" t="s">
        <v>291</v>
      </c>
      <c r="L168"/>
      <c r="M168"/>
      <c r="N168"/>
      <c r="O168"/>
      <c r="P168"/>
      <c r="Q168"/>
      <c r="R168"/>
      <c r="S168"/>
      <c r="T168" s="2"/>
      <c r="V168" s="12"/>
      <c r="W168" s="15"/>
    </row>
    <row r="169" spans="1:23" s="3" customFormat="1" x14ac:dyDescent="0.2">
      <c r="A169">
        <v>189</v>
      </c>
      <c r="B169" t="s">
        <v>291</v>
      </c>
      <c r="C169"/>
      <c r="D169"/>
      <c r="E169"/>
      <c r="F169"/>
      <c r="G169"/>
      <c r="H169"/>
      <c r="I169"/>
      <c r="J169"/>
      <c r="K169" t="s">
        <v>291</v>
      </c>
      <c r="L169"/>
      <c r="M169"/>
      <c r="N169"/>
      <c r="O169"/>
      <c r="P169"/>
      <c r="Q169"/>
      <c r="R169"/>
      <c r="S169"/>
      <c r="T169" s="2"/>
      <c r="V169" s="12"/>
      <c r="W169" s="15"/>
    </row>
    <row r="170" spans="1:23" s="3" customFormat="1" x14ac:dyDescent="0.2">
      <c r="A170">
        <v>192</v>
      </c>
      <c r="B170" t="s">
        <v>289</v>
      </c>
      <c r="C170">
        <v>0</v>
      </c>
      <c r="D170"/>
      <c r="E170">
        <v>35717</v>
      </c>
      <c r="F170">
        <v>0</v>
      </c>
      <c r="G170">
        <v>0</v>
      </c>
      <c r="H170">
        <v>280</v>
      </c>
      <c r="I170"/>
      <c r="J170" t="s">
        <v>424</v>
      </c>
      <c r="K170" t="s">
        <v>289</v>
      </c>
      <c r="L170">
        <v>262</v>
      </c>
      <c r="M170">
        <v>1867</v>
      </c>
      <c r="N170">
        <v>2169</v>
      </c>
      <c r="O170">
        <v>1</v>
      </c>
      <c r="P170">
        <v>0</v>
      </c>
      <c r="Q170">
        <v>280</v>
      </c>
      <c r="R170" t="s">
        <v>576</v>
      </c>
      <c r="S170"/>
      <c r="T170" s="2"/>
      <c r="V170" s="12"/>
      <c r="W170" s="15"/>
    </row>
    <row r="171" spans="1:23" s="3" customFormat="1" x14ac:dyDescent="0.2">
      <c r="A171">
        <v>193</v>
      </c>
      <c r="B171" t="s">
        <v>291</v>
      </c>
      <c r="C171"/>
      <c r="D171"/>
      <c r="E171"/>
      <c r="F171"/>
      <c r="G171"/>
      <c r="H171"/>
      <c r="I171"/>
      <c r="J171"/>
      <c r="K171" t="s">
        <v>291</v>
      </c>
      <c r="L171"/>
      <c r="M171"/>
      <c r="N171"/>
      <c r="O171"/>
      <c r="P171"/>
      <c r="Q171"/>
      <c r="R171"/>
      <c r="S171"/>
      <c r="T171" s="2"/>
      <c r="V171" s="12"/>
      <c r="W171" s="15"/>
    </row>
    <row r="172" spans="1:23" s="3" customFormat="1" x14ac:dyDescent="0.2">
      <c r="A172">
        <v>194</v>
      </c>
      <c r="B172" t="s">
        <v>291</v>
      </c>
      <c r="C172"/>
      <c r="D172"/>
      <c r="E172"/>
      <c r="F172"/>
      <c r="G172"/>
      <c r="H172"/>
      <c r="I172"/>
      <c r="J172"/>
      <c r="K172" t="s">
        <v>291</v>
      </c>
      <c r="L172"/>
      <c r="M172"/>
      <c r="N172"/>
      <c r="O172"/>
      <c r="P172"/>
      <c r="Q172"/>
      <c r="R172"/>
      <c r="S172"/>
      <c r="T172" s="2"/>
      <c r="V172" s="12"/>
      <c r="W172" s="15"/>
    </row>
    <row r="173" spans="1:23" s="3" customFormat="1" x14ac:dyDescent="0.2">
      <c r="A173">
        <v>195</v>
      </c>
      <c r="B173" t="s">
        <v>289</v>
      </c>
      <c r="C173">
        <v>0</v>
      </c>
      <c r="D173"/>
      <c r="E173">
        <v>40760</v>
      </c>
      <c r="F173">
        <v>0</v>
      </c>
      <c r="G173">
        <v>6</v>
      </c>
      <c r="H173">
        <v>319</v>
      </c>
      <c r="I173"/>
      <c r="J173" t="s">
        <v>425</v>
      </c>
      <c r="K173" t="s">
        <v>289</v>
      </c>
      <c r="L173">
        <v>549</v>
      </c>
      <c r="M173">
        <v>10789</v>
      </c>
      <c r="N173">
        <v>74199</v>
      </c>
      <c r="O173">
        <v>7</v>
      </c>
      <c r="P173">
        <v>1</v>
      </c>
      <c r="Q173">
        <v>296</v>
      </c>
      <c r="R173" t="s">
        <v>577</v>
      </c>
      <c r="S173" t="s">
        <v>578</v>
      </c>
      <c r="T173" s="2"/>
      <c r="V173" s="12"/>
      <c r="W173" s="15"/>
    </row>
    <row r="174" spans="1:23" s="3" customFormat="1" x14ac:dyDescent="0.2">
      <c r="A174">
        <v>196</v>
      </c>
      <c r="B174" t="s">
        <v>291</v>
      </c>
      <c r="C174"/>
      <c r="D174"/>
      <c r="E174"/>
      <c r="F174"/>
      <c r="G174"/>
      <c r="H174"/>
      <c r="I174"/>
      <c r="J174"/>
      <c r="K174" t="s">
        <v>291</v>
      </c>
      <c r="L174"/>
      <c r="M174"/>
      <c r="N174"/>
      <c r="O174"/>
      <c r="P174"/>
      <c r="Q174"/>
      <c r="R174"/>
      <c r="S174"/>
      <c r="T174" s="2"/>
      <c r="V174" s="12"/>
      <c r="W174" s="15"/>
    </row>
    <row r="175" spans="1:23" s="3" customFormat="1" x14ac:dyDescent="0.2">
      <c r="A175">
        <v>197</v>
      </c>
      <c r="B175" t="s">
        <v>291</v>
      </c>
      <c r="C175"/>
      <c r="D175"/>
      <c r="E175"/>
      <c r="F175"/>
      <c r="G175"/>
      <c r="H175"/>
      <c r="I175"/>
      <c r="J175"/>
      <c r="K175" t="s">
        <v>291</v>
      </c>
      <c r="L175"/>
      <c r="M175"/>
      <c r="N175"/>
      <c r="O175"/>
      <c r="P175"/>
      <c r="Q175"/>
      <c r="R175"/>
      <c r="S175"/>
      <c r="T175" s="2"/>
      <c r="V175" s="12"/>
      <c r="W175" s="15"/>
    </row>
    <row r="176" spans="1:23" s="3" customFormat="1" x14ac:dyDescent="0.2">
      <c r="A176">
        <v>198</v>
      </c>
      <c r="B176" t="s">
        <v>291</v>
      </c>
      <c r="C176"/>
      <c r="D176"/>
      <c r="E176"/>
      <c r="F176"/>
      <c r="G176"/>
      <c r="H176"/>
      <c r="I176"/>
      <c r="J176"/>
      <c r="K176" t="s">
        <v>291</v>
      </c>
      <c r="L176"/>
      <c r="M176"/>
      <c r="N176"/>
      <c r="O176"/>
      <c r="P176"/>
      <c r="Q176"/>
      <c r="R176"/>
      <c r="S176"/>
      <c r="T176" s="2"/>
      <c r="V176" s="12"/>
      <c r="W176" s="15"/>
    </row>
    <row r="177" spans="1:23" s="3" customFormat="1" x14ac:dyDescent="0.2">
      <c r="A177">
        <v>200</v>
      </c>
      <c r="B177" t="s">
        <v>289</v>
      </c>
      <c r="C177">
        <v>0</v>
      </c>
      <c r="D177"/>
      <c r="E177">
        <v>36855</v>
      </c>
      <c r="F177">
        <v>0</v>
      </c>
      <c r="G177">
        <v>0</v>
      </c>
      <c r="H177">
        <v>288</v>
      </c>
      <c r="I177"/>
      <c r="J177" t="s">
        <v>426</v>
      </c>
      <c r="K177" t="s">
        <v>289</v>
      </c>
      <c r="L177">
        <v>281</v>
      </c>
      <c r="M177">
        <v>1860</v>
      </c>
      <c r="N177">
        <v>2183</v>
      </c>
      <c r="O177">
        <v>1</v>
      </c>
      <c r="P177">
        <v>0</v>
      </c>
      <c r="Q177">
        <v>288</v>
      </c>
      <c r="R177" t="s">
        <v>579</v>
      </c>
      <c r="S177"/>
      <c r="T177" s="2"/>
      <c r="V177" s="12"/>
      <c r="W177" s="15"/>
    </row>
    <row r="178" spans="1:23" s="3" customFormat="1" x14ac:dyDescent="0.2">
      <c r="A178">
        <v>201</v>
      </c>
      <c r="B178" t="s">
        <v>289</v>
      </c>
      <c r="C178">
        <v>0</v>
      </c>
      <c r="D178"/>
      <c r="E178">
        <v>36413</v>
      </c>
      <c r="F178">
        <v>0</v>
      </c>
      <c r="G178">
        <v>2</v>
      </c>
      <c r="H178">
        <v>311</v>
      </c>
      <c r="I178"/>
      <c r="J178" t="s">
        <v>393</v>
      </c>
      <c r="K178" t="s">
        <v>289</v>
      </c>
      <c r="L178">
        <v>8504</v>
      </c>
      <c r="M178">
        <v>93511</v>
      </c>
      <c r="N178">
        <v>103003</v>
      </c>
      <c r="O178">
        <v>10</v>
      </c>
      <c r="P178">
        <v>1</v>
      </c>
      <c r="Q178">
        <v>288</v>
      </c>
      <c r="R178" t="s">
        <v>537</v>
      </c>
      <c r="S178" t="s">
        <v>580</v>
      </c>
      <c r="T178" s="2"/>
      <c r="V178" s="12"/>
      <c r="W178" s="15"/>
    </row>
    <row r="179" spans="1:23" s="3" customFormat="1" x14ac:dyDescent="0.2">
      <c r="A179">
        <v>203</v>
      </c>
      <c r="B179" t="s">
        <v>289</v>
      </c>
      <c r="C179">
        <v>0</v>
      </c>
      <c r="D179"/>
      <c r="E179">
        <v>35766</v>
      </c>
      <c r="F179">
        <v>0</v>
      </c>
      <c r="G179">
        <v>2</v>
      </c>
      <c r="H179">
        <v>291</v>
      </c>
      <c r="I179"/>
      <c r="J179" t="s">
        <v>393</v>
      </c>
      <c r="K179" t="s">
        <v>289</v>
      </c>
      <c r="L179">
        <v>1738</v>
      </c>
      <c r="M179">
        <v>32261</v>
      </c>
      <c r="N179">
        <v>34627</v>
      </c>
      <c r="O179">
        <v>7</v>
      </c>
      <c r="P179">
        <v>1</v>
      </c>
      <c r="Q179">
        <v>268</v>
      </c>
      <c r="R179" t="s">
        <v>493</v>
      </c>
      <c r="S179" t="s">
        <v>581</v>
      </c>
      <c r="T179" s="2"/>
      <c r="V179" s="12"/>
      <c r="W179" s="15"/>
    </row>
    <row r="180" spans="1:23" s="3" customFormat="1" x14ac:dyDescent="0.2">
      <c r="A180">
        <v>204</v>
      </c>
      <c r="B180" t="s">
        <v>291</v>
      </c>
      <c r="C180"/>
      <c r="D180"/>
      <c r="E180"/>
      <c r="F180"/>
      <c r="G180"/>
      <c r="H180"/>
      <c r="I180"/>
      <c r="J180"/>
      <c r="K180" t="s">
        <v>291</v>
      </c>
      <c r="L180"/>
      <c r="M180"/>
      <c r="N180"/>
      <c r="O180"/>
      <c r="P180"/>
      <c r="Q180"/>
      <c r="R180"/>
      <c r="S180"/>
      <c r="T180" s="2"/>
      <c r="V180" s="12"/>
      <c r="W180" s="15"/>
    </row>
    <row r="181" spans="1:23" s="3" customFormat="1" x14ac:dyDescent="0.2">
      <c r="A181">
        <v>205</v>
      </c>
      <c r="B181" t="s">
        <v>291</v>
      </c>
      <c r="C181"/>
      <c r="D181"/>
      <c r="E181"/>
      <c r="F181"/>
      <c r="G181"/>
      <c r="H181"/>
      <c r="I181"/>
      <c r="J181"/>
      <c r="K181" t="s">
        <v>291</v>
      </c>
      <c r="L181"/>
      <c r="M181"/>
      <c r="N181"/>
      <c r="O181"/>
      <c r="P181"/>
      <c r="Q181"/>
      <c r="R181"/>
      <c r="S181"/>
      <c r="T181" s="2"/>
      <c r="V181" s="12"/>
      <c r="W181" s="15"/>
    </row>
    <row r="182" spans="1:23" s="3" customFormat="1" x14ac:dyDescent="0.2">
      <c r="A182">
        <v>207</v>
      </c>
      <c r="B182" t="s">
        <v>289</v>
      </c>
      <c r="C182">
        <v>0</v>
      </c>
      <c r="D182"/>
      <c r="E182">
        <v>35913</v>
      </c>
      <c r="F182">
        <v>0</v>
      </c>
      <c r="G182">
        <v>3</v>
      </c>
      <c r="H182">
        <v>246</v>
      </c>
      <c r="I182"/>
      <c r="J182" t="s">
        <v>391</v>
      </c>
      <c r="K182" t="s">
        <v>289</v>
      </c>
      <c r="L182">
        <v>542</v>
      </c>
      <c r="M182">
        <v>24377</v>
      </c>
      <c r="N182">
        <v>25317</v>
      </c>
      <c r="O182">
        <v>12</v>
      </c>
      <c r="P182">
        <v>1</v>
      </c>
      <c r="Q182">
        <v>244</v>
      </c>
      <c r="R182" t="s">
        <v>493</v>
      </c>
      <c r="S182" t="s">
        <v>582</v>
      </c>
      <c r="T182" s="2"/>
      <c r="V182" s="12"/>
      <c r="W182" s="15"/>
    </row>
    <row r="183" spans="1:23" s="3" customFormat="1" x14ac:dyDescent="0.2">
      <c r="A183">
        <v>208</v>
      </c>
      <c r="B183" t="s">
        <v>291</v>
      </c>
      <c r="C183"/>
      <c r="D183"/>
      <c r="E183"/>
      <c r="F183"/>
      <c r="G183"/>
      <c r="H183"/>
      <c r="I183"/>
      <c r="J183"/>
      <c r="K183" t="s">
        <v>289</v>
      </c>
      <c r="L183">
        <v>545</v>
      </c>
      <c r="M183">
        <v>10732</v>
      </c>
      <c r="N183">
        <v>19835</v>
      </c>
      <c r="O183">
        <v>7</v>
      </c>
      <c r="P183">
        <v>1</v>
      </c>
      <c r="Q183">
        <v>292</v>
      </c>
      <c r="R183" t="s">
        <v>583</v>
      </c>
      <c r="S183" t="s">
        <v>584</v>
      </c>
      <c r="T183" s="2"/>
      <c r="V183" s="12"/>
      <c r="W183" s="15"/>
    </row>
    <row r="184" spans="1:23" s="3" customFormat="1" x14ac:dyDescent="0.2">
      <c r="A184">
        <v>209</v>
      </c>
      <c r="B184" t="s">
        <v>291</v>
      </c>
      <c r="C184"/>
      <c r="D184"/>
      <c r="E184"/>
      <c r="F184"/>
      <c r="G184"/>
      <c r="H184"/>
      <c r="I184"/>
      <c r="J184"/>
      <c r="K184" t="s">
        <v>291</v>
      </c>
      <c r="L184"/>
      <c r="M184"/>
      <c r="N184"/>
      <c r="O184"/>
      <c r="P184"/>
      <c r="Q184"/>
      <c r="R184"/>
      <c r="S184"/>
      <c r="T184" s="2"/>
      <c r="V184" s="12"/>
      <c r="W184" s="15"/>
    </row>
    <row r="185" spans="1:23" s="3" customFormat="1" x14ac:dyDescent="0.2">
      <c r="A185">
        <v>210</v>
      </c>
      <c r="B185" t="s">
        <v>291</v>
      </c>
      <c r="C185"/>
      <c r="D185"/>
      <c r="E185"/>
      <c r="F185"/>
      <c r="G185"/>
      <c r="H185"/>
      <c r="I185"/>
      <c r="J185"/>
      <c r="K185" t="s">
        <v>291</v>
      </c>
      <c r="L185"/>
      <c r="M185"/>
      <c r="N185"/>
      <c r="O185"/>
      <c r="P185"/>
      <c r="Q185"/>
      <c r="R185"/>
      <c r="S185"/>
      <c r="T185" s="2"/>
      <c r="V185" s="12"/>
      <c r="W185" s="15"/>
    </row>
    <row r="186" spans="1:23" s="3" customFormat="1" x14ac:dyDescent="0.2">
      <c r="A186">
        <v>211</v>
      </c>
      <c r="B186" t="s">
        <v>291</v>
      </c>
      <c r="C186"/>
      <c r="D186"/>
      <c r="E186"/>
      <c r="F186"/>
      <c r="G186"/>
      <c r="H186"/>
      <c r="I186"/>
      <c r="J186"/>
      <c r="K186" t="s">
        <v>291</v>
      </c>
      <c r="L186"/>
      <c r="M186"/>
      <c r="N186"/>
      <c r="O186"/>
      <c r="P186"/>
      <c r="Q186"/>
      <c r="R186"/>
      <c r="S186"/>
      <c r="T186" s="2"/>
      <c r="V186" s="12"/>
      <c r="W186" s="15"/>
    </row>
    <row r="187" spans="1:23" s="3" customFormat="1" x14ac:dyDescent="0.2">
      <c r="A187">
        <v>212</v>
      </c>
      <c r="B187" t="s">
        <v>291</v>
      </c>
      <c r="C187"/>
      <c r="D187"/>
      <c r="E187"/>
      <c r="F187"/>
      <c r="G187"/>
      <c r="H187"/>
      <c r="I187"/>
      <c r="J187"/>
      <c r="K187" t="s">
        <v>291</v>
      </c>
      <c r="L187"/>
      <c r="M187"/>
      <c r="N187"/>
      <c r="O187"/>
      <c r="P187"/>
      <c r="Q187"/>
      <c r="R187"/>
      <c r="S187"/>
      <c r="T187" s="2"/>
      <c r="V187" s="12"/>
      <c r="W187" s="15"/>
    </row>
    <row r="188" spans="1:23" s="3" customFormat="1" x14ac:dyDescent="0.2">
      <c r="A188">
        <v>213</v>
      </c>
      <c r="B188" t="s">
        <v>289</v>
      </c>
      <c r="C188">
        <v>0</v>
      </c>
      <c r="D188"/>
      <c r="E188">
        <v>241655</v>
      </c>
      <c r="F188">
        <v>0</v>
      </c>
      <c r="G188">
        <v>0</v>
      </c>
      <c r="H188">
        <v>360</v>
      </c>
      <c r="I188"/>
      <c r="J188" t="s">
        <v>427</v>
      </c>
      <c r="K188" t="s">
        <v>289</v>
      </c>
      <c r="L188">
        <v>599</v>
      </c>
      <c r="M188">
        <v>4104</v>
      </c>
      <c r="N188">
        <v>4776</v>
      </c>
      <c r="O188">
        <v>1</v>
      </c>
      <c r="P188">
        <v>0</v>
      </c>
      <c r="Q188">
        <v>360</v>
      </c>
      <c r="R188" t="s">
        <v>585</v>
      </c>
      <c r="S188"/>
      <c r="T188" s="2"/>
      <c r="V188" s="12"/>
      <c r="W188" s="15"/>
    </row>
    <row r="189" spans="1:23" s="3" customFormat="1" x14ac:dyDescent="0.2">
      <c r="A189">
        <v>214</v>
      </c>
      <c r="B189" t="s">
        <v>289</v>
      </c>
      <c r="C189">
        <v>0</v>
      </c>
      <c r="D189"/>
      <c r="E189">
        <v>36259</v>
      </c>
      <c r="F189">
        <v>0</v>
      </c>
      <c r="G189">
        <v>4</v>
      </c>
      <c r="H189">
        <v>314</v>
      </c>
      <c r="I189"/>
      <c r="J189" t="s">
        <v>409</v>
      </c>
      <c r="K189" t="s">
        <v>289</v>
      </c>
      <c r="L189">
        <v>604</v>
      </c>
      <c r="M189">
        <v>49622</v>
      </c>
      <c r="N189">
        <v>50966</v>
      </c>
      <c r="O189">
        <v>26</v>
      </c>
      <c r="P189">
        <v>1</v>
      </c>
      <c r="Q189">
        <v>310</v>
      </c>
      <c r="R189" t="s">
        <v>497</v>
      </c>
      <c r="S189" t="s">
        <v>586</v>
      </c>
      <c r="T189" s="2"/>
      <c r="V189" s="12"/>
      <c r="W189" s="15"/>
    </row>
    <row r="190" spans="1:23" s="3" customFormat="1" x14ac:dyDescent="0.2">
      <c r="A190">
        <v>215</v>
      </c>
      <c r="B190" t="s">
        <v>291</v>
      </c>
      <c r="C190"/>
      <c r="D190"/>
      <c r="E190"/>
      <c r="F190"/>
      <c r="G190"/>
      <c r="H190"/>
      <c r="I190"/>
      <c r="J190"/>
      <c r="K190" t="s">
        <v>291</v>
      </c>
      <c r="L190"/>
      <c r="M190"/>
      <c r="N190"/>
      <c r="O190"/>
      <c r="P190"/>
      <c r="Q190"/>
      <c r="R190"/>
      <c r="S190"/>
      <c r="T190" s="2"/>
      <c r="V190" s="12"/>
      <c r="W190" s="15"/>
    </row>
    <row r="191" spans="1:23" s="3" customFormat="1" x14ac:dyDescent="0.2">
      <c r="A191">
        <v>216</v>
      </c>
      <c r="B191" t="s">
        <v>291</v>
      </c>
      <c r="C191"/>
      <c r="D191"/>
      <c r="E191"/>
      <c r="F191"/>
      <c r="G191"/>
      <c r="H191"/>
      <c r="I191"/>
      <c r="J191"/>
      <c r="K191" t="s">
        <v>291</v>
      </c>
      <c r="L191"/>
      <c r="M191"/>
      <c r="N191"/>
      <c r="O191"/>
      <c r="P191"/>
      <c r="Q191"/>
      <c r="R191"/>
      <c r="S191"/>
      <c r="T191" s="2"/>
      <c r="V191" s="12"/>
      <c r="W191" s="15"/>
    </row>
    <row r="192" spans="1:23" s="3" customFormat="1" x14ac:dyDescent="0.2">
      <c r="A192">
        <v>218</v>
      </c>
      <c r="B192" t="s">
        <v>291</v>
      </c>
      <c r="C192"/>
      <c r="D192"/>
      <c r="E192"/>
      <c r="F192"/>
      <c r="G192"/>
      <c r="H192"/>
      <c r="I192"/>
      <c r="J192"/>
      <c r="K192" t="s">
        <v>291</v>
      </c>
      <c r="L192"/>
      <c r="M192"/>
      <c r="N192"/>
      <c r="O192"/>
      <c r="P192"/>
      <c r="Q192"/>
      <c r="R192"/>
      <c r="S192"/>
      <c r="T192" s="2"/>
      <c r="V192" s="12"/>
      <c r="W192" s="15"/>
    </row>
    <row r="193" spans="1:23" s="3" customFormat="1" x14ac:dyDescent="0.2">
      <c r="A193">
        <v>219</v>
      </c>
      <c r="B193" t="s">
        <v>291</v>
      </c>
      <c r="C193"/>
      <c r="D193"/>
      <c r="E193"/>
      <c r="F193"/>
      <c r="G193"/>
      <c r="H193"/>
      <c r="I193"/>
      <c r="J193"/>
      <c r="K193" t="s">
        <v>289</v>
      </c>
      <c r="L193">
        <v>285</v>
      </c>
      <c r="M193">
        <v>1865</v>
      </c>
      <c r="N193">
        <v>2192</v>
      </c>
      <c r="O193">
        <v>1</v>
      </c>
      <c r="P193">
        <v>0</v>
      </c>
      <c r="Q193">
        <v>293</v>
      </c>
      <c r="R193" t="s">
        <v>492</v>
      </c>
      <c r="S193"/>
      <c r="T193" s="2"/>
      <c r="V193" s="12"/>
      <c r="W193" s="15"/>
    </row>
    <row r="194" spans="1:23" s="3" customFormat="1" x14ac:dyDescent="0.2">
      <c r="A194">
        <v>220</v>
      </c>
      <c r="B194" t="s">
        <v>291</v>
      </c>
      <c r="C194"/>
      <c r="D194"/>
      <c r="E194"/>
      <c r="F194"/>
      <c r="G194"/>
      <c r="H194"/>
      <c r="I194"/>
      <c r="J194"/>
      <c r="K194" t="s">
        <v>291</v>
      </c>
      <c r="L194"/>
      <c r="M194"/>
      <c r="N194"/>
      <c r="O194"/>
      <c r="P194"/>
      <c r="Q194"/>
      <c r="R194"/>
      <c r="S194"/>
      <c r="T194" s="2"/>
      <c r="V194" s="12"/>
      <c r="W194" s="15"/>
    </row>
    <row r="195" spans="1:23" s="3" customFormat="1" x14ac:dyDescent="0.2">
      <c r="A195">
        <v>221</v>
      </c>
      <c r="B195" t="s">
        <v>289</v>
      </c>
      <c r="C195">
        <v>0</v>
      </c>
      <c r="D195"/>
      <c r="E195">
        <v>36929</v>
      </c>
      <c r="F195">
        <v>0</v>
      </c>
      <c r="G195">
        <v>2</v>
      </c>
      <c r="H195">
        <v>348</v>
      </c>
      <c r="I195"/>
      <c r="J195" t="s">
        <v>373</v>
      </c>
      <c r="K195" t="s">
        <v>289</v>
      </c>
      <c r="L195">
        <v>625</v>
      </c>
      <c r="M195">
        <v>42641</v>
      </c>
      <c r="N195">
        <v>67171</v>
      </c>
      <c r="O195">
        <v>22</v>
      </c>
      <c r="P195">
        <v>1</v>
      </c>
      <c r="Q195">
        <v>327</v>
      </c>
      <c r="R195" t="s">
        <v>497</v>
      </c>
      <c r="S195" t="s">
        <v>587</v>
      </c>
      <c r="T195" s="2"/>
      <c r="V195" s="12"/>
      <c r="W195" s="15"/>
    </row>
    <row r="196" spans="1:23" s="3" customFormat="1" x14ac:dyDescent="0.2">
      <c r="A196">
        <v>224</v>
      </c>
      <c r="B196" t="s">
        <v>291</v>
      </c>
      <c r="C196"/>
      <c r="D196"/>
      <c r="E196"/>
      <c r="F196"/>
      <c r="G196"/>
      <c r="H196"/>
      <c r="I196"/>
      <c r="J196"/>
      <c r="K196" t="s">
        <v>289</v>
      </c>
      <c r="L196">
        <v>380</v>
      </c>
      <c r="M196">
        <v>2172</v>
      </c>
      <c r="N196">
        <v>2628</v>
      </c>
      <c r="O196">
        <v>1</v>
      </c>
      <c r="P196">
        <v>0</v>
      </c>
      <c r="Q196">
        <v>451</v>
      </c>
      <c r="R196" t="s">
        <v>588</v>
      </c>
      <c r="S196"/>
      <c r="T196" s="2"/>
      <c r="V196" s="12"/>
      <c r="W196" s="15"/>
    </row>
    <row r="197" spans="1:23" s="3" customFormat="1" x14ac:dyDescent="0.2">
      <c r="A197">
        <v>225</v>
      </c>
      <c r="B197" t="s">
        <v>291</v>
      </c>
      <c r="C197"/>
      <c r="D197"/>
      <c r="E197"/>
      <c r="F197"/>
      <c r="G197"/>
      <c r="H197"/>
      <c r="I197"/>
      <c r="J197"/>
      <c r="K197" t="s">
        <v>291</v>
      </c>
      <c r="L197"/>
      <c r="M197"/>
      <c r="N197"/>
      <c r="O197"/>
      <c r="P197"/>
      <c r="Q197"/>
      <c r="R197"/>
      <c r="S197"/>
      <c r="T197" s="2"/>
      <c r="V197" s="12"/>
      <c r="W197" s="15"/>
    </row>
    <row r="198" spans="1:23" s="3" customFormat="1" x14ac:dyDescent="0.2">
      <c r="A198">
        <v>226</v>
      </c>
      <c r="B198" t="s">
        <v>289</v>
      </c>
      <c r="C198">
        <v>0</v>
      </c>
      <c r="D198"/>
      <c r="E198">
        <v>35863</v>
      </c>
      <c r="F198">
        <v>0</v>
      </c>
      <c r="G198">
        <v>0</v>
      </c>
      <c r="H198">
        <v>274</v>
      </c>
      <c r="I198"/>
      <c r="J198" t="s">
        <v>372</v>
      </c>
      <c r="K198" t="s">
        <v>289</v>
      </c>
      <c r="L198">
        <v>259</v>
      </c>
      <c r="M198">
        <v>1814</v>
      </c>
      <c r="N198">
        <v>2116</v>
      </c>
      <c r="O198">
        <v>1</v>
      </c>
      <c r="P198">
        <v>0</v>
      </c>
      <c r="Q198">
        <v>274</v>
      </c>
      <c r="R198" t="s">
        <v>491</v>
      </c>
      <c r="S198"/>
      <c r="T198" s="2"/>
      <c r="V198" s="12"/>
      <c r="W198" s="15"/>
    </row>
    <row r="199" spans="1:23" s="3" customFormat="1" x14ac:dyDescent="0.2">
      <c r="A199">
        <v>227</v>
      </c>
      <c r="B199" t="s">
        <v>291</v>
      </c>
      <c r="C199"/>
      <c r="D199"/>
      <c r="E199"/>
      <c r="F199"/>
      <c r="G199"/>
      <c r="H199"/>
      <c r="I199"/>
      <c r="J199"/>
      <c r="K199" t="s">
        <v>291</v>
      </c>
      <c r="L199"/>
      <c r="M199"/>
      <c r="N199"/>
      <c r="O199"/>
      <c r="P199"/>
      <c r="Q199"/>
      <c r="R199"/>
      <c r="S199"/>
      <c r="T199" s="2"/>
      <c r="V199" s="12"/>
      <c r="W199" s="15"/>
    </row>
    <row r="200" spans="1:23" s="3" customFormat="1" x14ac:dyDescent="0.2">
      <c r="A200">
        <v>228</v>
      </c>
      <c r="B200" t="s">
        <v>291</v>
      </c>
      <c r="C200"/>
      <c r="D200"/>
      <c r="E200"/>
      <c r="F200"/>
      <c r="G200"/>
      <c r="H200"/>
      <c r="I200"/>
      <c r="J200"/>
      <c r="K200" t="s">
        <v>289</v>
      </c>
      <c r="L200">
        <v>6409</v>
      </c>
      <c r="M200">
        <v>89920</v>
      </c>
      <c r="N200">
        <v>97885</v>
      </c>
      <c r="O200">
        <v>9</v>
      </c>
      <c r="P200">
        <v>1</v>
      </c>
      <c r="Q200">
        <v>324</v>
      </c>
      <c r="R200" t="s">
        <v>589</v>
      </c>
      <c r="S200" t="s">
        <v>590</v>
      </c>
      <c r="T200" s="2"/>
      <c r="V200" s="12"/>
      <c r="W200" s="15"/>
    </row>
    <row r="201" spans="1:23" s="3" customFormat="1" x14ac:dyDescent="0.2">
      <c r="A201">
        <v>229</v>
      </c>
      <c r="B201" t="s">
        <v>291</v>
      </c>
      <c r="C201"/>
      <c r="D201"/>
      <c r="E201"/>
      <c r="F201"/>
      <c r="G201"/>
      <c r="H201"/>
      <c r="I201"/>
      <c r="J201"/>
      <c r="K201" t="s">
        <v>291</v>
      </c>
      <c r="L201"/>
      <c r="M201"/>
      <c r="N201"/>
      <c r="O201"/>
      <c r="P201"/>
      <c r="Q201"/>
      <c r="R201"/>
      <c r="S201"/>
      <c r="T201" s="2"/>
      <c r="V201" s="12"/>
      <c r="W201" s="15"/>
    </row>
    <row r="202" spans="1:23" s="3" customFormat="1" x14ac:dyDescent="0.2">
      <c r="A202">
        <v>230</v>
      </c>
      <c r="B202" t="s">
        <v>291</v>
      </c>
      <c r="C202"/>
      <c r="D202"/>
      <c r="E202"/>
      <c r="F202"/>
      <c r="G202"/>
      <c r="H202"/>
      <c r="I202"/>
      <c r="J202"/>
      <c r="K202" t="s">
        <v>289</v>
      </c>
      <c r="L202">
        <v>559</v>
      </c>
      <c r="M202">
        <v>23369</v>
      </c>
      <c r="N202">
        <v>24291</v>
      </c>
      <c r="O202">
        <v>14</v>
      </c>
      <c r="P202">
        <v>1</v>
      </c>
      <c r="Q202">
        <v>258</v>
      </c>
      <c r="R202" t="s">
        <v>591</v>
      </c>
      <c r="S202" t="s">
        <v>494</v>
      </c>
      <c r="T202" s="2"/>
      <c r="V202" s="12"/>
      <c r="W202" s="15"/>
    </row>
    <row r="203" spans="1:23" s="3" customFormat="1" x14ac:dyDescent="0.2">
      <c r="A203">
        <v>231</v>
      </c>
      <c r="B203" t="s">
        <v>289</v>
      </c>
      <c r="C203">
        <v>0</v>
      </c>
      <c r="D203"/>
      <c r="E203">
        <v>35685</v>
      </c>
      <c r="F203">
        <v>0</v>
      </c>
      <c r="G203">
        <v>4</v>
      </c>
      <c r="H203">
        <v>292</v>
      </c>
      <c r="I203"/>
      <c r="J203" t="s">
        <v>373</v>
      </c>
      <c r="K203" t="s">
        <v>289</v>
      </c>
      <c r="L203">
        <v>618</v>
      </c>
      <c r="M203">
        <v>53887</v>
      </c>
      <c r="N203">
        <v>54986</v>
      </c>
      <c r="O203">
        <v>30</v>
      </c>
      <c r="P203">
        <v>1</v>
      </c>
      <c r="Q203">
        <v>290</v>
      </c>
      <c r="R203" t="s">
        <v>497</v>
      </c>
      <c r="S203" t="s">
        <v>494</v>
      </c>
      <c r="T203" s="2"/>
      <c r="V203" s="12"/>
      <c r="W203" s="15"/>
    </row>
    <row r="204" spans="1:23" s="3" customFormat="1" x14ac:dyDescent="0.2">
      <c r="A204">
        <v>233</v>
      </c>
      <c r="B204" t="s">
        <v>289</v>
      </c>
      <c r="C204">
        <v>0</v>
      </c>
      <c r="D204"/>
      <c r="E204">
        <v>74901</v>
      </c>
      <c r="F204">
        <v>0</v>
      </c>
      <c r="G204">
        <v>0</v>
      </c>
      <c r="H204">
        <v>290</v>
      </c>
      <c r="I204"/>
      <c r="J204" t="s">
        <v>412</v>
      </c>
      <c r="K204" t="s">
        <v>289</v>
      </c>
      <c r="L204">
        <v>673</v>
      </c>
      <c r="M204">
        <v>48735</v>
      </c>
      <c r="N204">
        <v>49872</v>
      </c>
      <c r="O204">
        <v>24</v>
      </c>
      <c r="P204">
        <v>0</v>
      </c>
      <c r="Q204">
        <v>290</v>
      </c>
      <c r="R204" t="s">
        <v>592</v>
      </c>
      <c r="S204" t="s">
        <v>593</v>
      </c>
      <c r="T204" s="2"/>
      <c r="V204" s="12"/>
      <c r="W204" s="15"/>
    </row>
    <row r="205" spans="1:23" s="3" customFormat="1" x14ac:dyDescent="0.2">
      <c r="A205">
        <v>234</v>
      </c>
      <c r="B205" t="s">
        <v>289</v>
      </c>
      <c r="C205">
        <v>0</v>
      </c>
      <c r="D205"/>
      <c r="E205">
        <v>35713</v>
      </c>
      <c r="F205">
        <v>0</v>
      </c>
      <c r="G205">
        <v>2</v>
      </c>
      <c r="H205">
        <v>267</v>
      </c>
      <c r="I205"/>
      <c r="J205" t="s">
        <v>380</v>
      </c>
      <c r="K205" t="s">
        <v>289</v>
      </c>
      <c r="L205">
        <v>549</v>
      </c>
      <c r="M205">
        <v>26652</v>
      </c>
      <c r="N205">
        <v>27495</v>
      </c>
      <c r="O205">
        <v>15</v>
      </c>
      <c r="P205">
        <v>1</v>
      </c>
      <c r="Q205">
        <v>265</v>
      </c>
      <c r="R205" t="s">
        <v>502</v>
      </c>
      <c r="S205" t="s">
        <v>494</v>
      </c>
      <c r="T205" s="2"/>
      <c r="V205" s="12"/>
      <c r="W205" s="15"/>
    </row>
    <row r="206" spans="1:23" s="3" customFormat="1" x14ac:dyDescent="0.2">
      <c r="A206">
        <v>235</v>
      </c>
      <c r="B206" t="s">
        <v>289</v>
      </c>
      <c r="C206">
        <v>0</v>
      </c>
      <c r="D206"/>
      <c r="E206">
        <v>86412</v>
      </c>
      <c r="F206">
        <v>0</v>
      </c>
      <c r="G206">
        <v>12</v>
      </c>
      <c r="H206">
        <v>353</v>
      </c>
      <c r="I206"/>
      <c r="J206" t="s">
        <v>382</v>
      </c>
      <c r="K206" t="s">
        <v>289</v>
      </c>
      <c r="L206">
        <v>337</v>
      </c>
      <c r="M206">
        <v>2041</v>
      </c>
      <c r="N206">
        <v>2423</v>
      </c>
      <c r="O206">
        <v>1</v>
      </c>
      <c r="P206">
        <v>0</v>
      </c>
      <c r="Q206">
        <v>335</v>
      </c>
      <c r="R206" t="s">
        <v>594</v>
      </c>
      <c r="S206"/>
      <c r="T206" s="2"/>
      <c r="V206" s="12"/>
      <c r="W206" s="15"/>
    </row>
    <row r="207" spans="1:23" s="3" customFormat="1" x14ac:dyDescent="0.2">
      <c r="A207">
        <v>236</v>
      </c>
      <c r="B207" t="s">
        <v>289</v>
      </c>
      <c r="C207">
        <v>0</v>
      </c>
      <c r="D207"/>
      <c r="E207">
        <v>36029</v>
      </c>
      <c r="F207">
        <v>0</v>
      </c>
      <c r="G207">
        <v>2</v>
      </c>
      <c r="H207">
        <v>301</v>
      </c>
      <c r="I207"/>
      <c r="J207" t="s">
        <v>426</v>
      </c>
      <c r="K207" t="s">
        <v>289</v>
      </c>
      <c r="L207">
        <v>560</v>
      </c>
      <c r="M207">
        <v>29239</v>
      </c>
      <c r="N207">
        <v>30131</v>
      </c>
      <c r="O207">
        <v>17</v>
      </c>
      <c r="P207">
        <v>1</v>
      </c>
      <c r="Q207">
        <v>299</v>
      </c>
      <c r="R207" t="s">
        <v>537</v>
      </c>
      <c r="S207" t="s">
        <v>494</v>
      </c>
      <c r="T207" s="2"/>
      <c r="V207" s="12"/>
      <c r="W207" s="15"/>
    </row>
    <row r="208" spans="1:23" s="3" customFormat="1" x14ac:dyDescent="0.2">
      <c r="A208">
        <v>237</v>
      </c>
      <c r="B208" t="s">
        <v>289</v>
      </c>
      <c r="C208">
        <v>0</v>
      </c>
      <c r="D208"/>
      <c r="E208">
        <v>36407</v>
      </c>
      <c r="F208">
        <v>0</v>
      </c>
      <c r="G208">
        <v>4</v>
      </c>
      <c r="H208">
        <v>287</v>
      </c>
      <c r="I208"/>
      <c r="J208" t="s">
        <v>428</v>
      </c>
      <c r="K208" t="s">
        <v>289</v>
      </c>
      <c r="L208">
        <v>616</v>
      </c>
      <c r="M208">
        <v>45315</v>
      </c>
      <c r="N208">
        <v>46351</v>
      </c>
      <c r="O208">
        <v>26</v>
      </c>
      <c r="P208">
        <v>1</v>
      </c>
      <c r="Q208">
        <v>285</v>
      </c>
      <c r="R208" t="s">
        <v>595</v>
      </c>
      <c r="S208" t="s">
        <v>494</v>
      </c>
      <c r="T208" s="2"/>
      <c r="V208" s="12"/>
      <c r="W208" s="15"/>
    </row>
    <row r="209" spans="1:23" s="3" customFormat="1" x14ac:dyDescent="0.2">
      <c r="A209">
        <v>238</v>
      </c>
      <c r="B209" t="s">
        <v>289</v>
      </c>
      <c r="C209">
        <v>0</v>
      </c>
      <c r="D209"/>
      <c r="E209">
        <v>55814</v>
      </c>
      <c r="F209">
        <v>0</v>
      </c>
      <c r="G209">
        <v>2</v>
      </c>
      <c r="H209">
        <v>410</v>
      </c>
      <c r="I209"/>
      <c r="J209" t="s">
        <v>429</v>
      </c>
      <c r="K209" t="s">
        <v>291</v>
      </c>
      <c r="L209"/>
      <c r="M209"/>
      <c r="N209"/>
      <c r="O209"/>
      <c r="P209"/>
      <c r="Q209"/>
      <c r="R209"/>
      <c r="S209"/>
      <c r="T209" s="2"/>
      <c r="V209" s="12"/>
      <c r="W209" s="15"/>
    </row>
    <row r="210" spans="1:23" s="3" customFormat="1" x14ac:dyDescent="0.2">
      <c r="A210">
        <v>239</v>
      </c>
      <c r="B210" t="s">
        <v>289</v>
      </c>
      <c r="C210">
        <v>0</v>
      </c>
      <c r="D210"/>
      <c r="E210">
        <v>55853</v>
      </c>
      <c r="F210">
        <v>0</v>
      </c>
      <c r="G210">
        <v>2</v>
      </c>
      <c r="H210">
        <v>431</v>
      </c>
      <c r="I210"/>
      <c r="J210" t="s">
        <v>430</v>
      </c>
      <c r="K210" t="s">
        <v>289</v>
      </c>
      <c r="L210">
        <v>1161</v>
      </c>
      <c r="M210">
        <v>49761</v>
      </c>
      <c r="N210">
        <v>138712</v>
      </c>
      <c r="O210">
        <v>16</v>
      </c>
      <c r="P210">
        <v>1</v>
      </c>
      <c r="Q210">
        <v>385</v>
      </c>
      <c r="R210" t="s">
        <v>596</v>
      </c>
      <c r="S210" t="s">
        <v>597</v>
      </c>
      <c r="T210" s="2"/>
      <c r="V210" s="12"/>
      <c r="W210" s="15"/>
    </row>
    <row r="211" spans="1:23" s="3" customFormat="1" x14ac:dyDescent="0.2">
      <c r="A211">
        <v>240</v>
      </c>
      <c r="B211" t="s">
        <v>289</v>
      </c>
      <c r="C211">
        <v>0</v>
      </c>
      <c r="D211"/>
      <c r="E211">
        <v>66094</v>
      </c>
      <c r="F211">
        <v>0</v>
      </c>
      <c r="G211">
        <v>0</v>
      </c>
      <c r="H211">
        <v>386</v>
      </c>
      <c r="I211"/>
      <c r="J211" t="s">
        <v>431</v>
      </c>
      <c r="K211" t="s">
        <v>289</v>
      </c>
      <c r="L211">
        <v>403</v>
      </c>
      <c r="M211">
        <v>2227</v>
      </c>
      <c r="N211">
        <v>2678</v>
      </c>
      <c r="O211">
        <v>1</v>
      </c>
      <c r="P211">
        <v>0</v>
      </c>
      <c r="Q211">
        <v>386</v>
      </c>
      <c r="R211" t="s">
        <v>598</v>
      </c>
      <c r="S211"/>
      <c r="T211" s="2"/>
      <c r="V211" s="12"/>
      <c r="W211" s="15"/>
    </row>
    <row r="212" spans="1:23" s="3" customFormat="1" x14ac:dyDescent="0.2">
      <c r="A212">
        <v>241</v>
      </c>
      <c r="B212" t="s">
        <v>291</v>
      </c>
      <c r="C212"/>
      <c r="D212"/>
      <c r="E212"/>
      <c r="F212"/>
      <c r="G212"/>
      <c r="H212"/>
      <c r="I212"/>
      <c r="J212"/>
      <c r="K212" t="s">
        <v>291</v>
      </c>
      <c r="L212"/>
      <c r="M212"/>
      <c r="N212"/>
      <c r="O212"/>
      <c r="P212"/>
      <c r="Q212"/>
      <c r="R212"/>
      <c r="S212"/>
      <c r="T212" s="2"/>
      <c r="V212" s="12"/>
      <c r="W212" s="15"/>
    </row>
    <row r="213" spans="1:23" s="3" customFormat="1" x14ac:dyDescent="0.2">
      <c r="A213">
        <v>242</v>
      </c>
      <c r="B213" t="s">
        <v>291</v>
      </c>
      <c r="C213"/>
      <c r="D213"/>
      <c r="E213"/>
      <c r="F213"/>
      <c r="G213"/>
      <c r="H213"/>
      <c r="I213"/>
      <c r="J213"/>
      <c r="K213" t="s">
        <v>291</v>
      </c>
      <c r="L213"/>
      <c r="M213"/>
      <c r="N213"/>
      <c r="O213"/>
      <c r="P213"/>
      <c r="Q213"/>
      <c r="R213"/>
      <c r="S213"/>
      <c r="T213" s="2"/>
      <c r="V213" s="12"/>
      <c r="W213" s="15"/>
    </row>
    <row r="214" spans="1:23" s="3" customFormat="1" x14ac:dyDescent="0.2">
      <c r="A214">
        <v>243</v>
      </c>
      <c r="B214" t="s">
        <v>289</v>
      </c>
      <c r="C214">
        <v>0</v>
      </c>
      <c r="D214"/>
      <c r="E214">
        <v>36606</v>
      </c>
      <c r="F214">
        <v>0</v>
      </c>
      <c r="G214">
        <v>0</v>
      </c>
      <c r="H214">
        <v>260</v>
      </c>
      <c r="I214"/>
      <c r="J214" t="s">
        <v>432</v>
      </c>
      <c r="K214" t="s">
        <v>289</v>
      </c>
      <c r="L214">
        <v>270</v>
      </c>
      <c r="M214">
        <v>1787</v>
      </c>
      <c r="N214">
        <v>2097</v>
      </c>
      <c r="O214">
        <v>1</v>
      </c>
      <c r="P214">
        <v>0</v>
      </c>
      <c r="Q214">
        <v>260</v>
      </c>
      <c r="R214" t="s">
        <v>599</v>
      </c>
      <c r="S214"/>
      <c r="T214" s="2"/>
      <c r="V214" s="12"/>
      <c r="W214" s="15"/>
    </row>
    <row r="215" spans="1:23" s="3" customFormat="1" x14ac:dyDescent="0.2">
      <c r="A215">
        <v>246</v>
      </c>
      <c r="B215" t="s">
        <v>291</v>
      </c>
      <c r="C215"/>
      <c r="D215"/>
      <c r="E215"/>
      <c r="F215"/>
      <c r="G215"/>
      <c r="H215"/>
      <c r="I215"/>
      <c r="J215"/>
      <c r="K215" t="s">
        <v>291</v>
      </c>
      <c r="L215"/>
      <c r="M215"/>
      <c r="N215"/>
      <c r="O215"/>
      <c r="P215"/>
      <c r="Q215"/>
      <c r="R215"/>
      <c r="S215"/>
      <c r="T215" s="2"/>
      <c r="V215" s="12"/>
      <c r="W215" s="15"/>
    </row>
    <row r="216" spans="1:23" s="3" customFormat="1" x14ac:dyDescent="0.2">
      <c r="A216">
        <v>247</v>
      </c>
      <c r="B216" t="s">
        <v>291</v>
      </c>
      <c r="C216"/>
      <c r="D216"/>
      <c r="E216"/>
      <c r="F216"/>
      <c r="G216"/>
      <c r="H216"/>
      <c r="I216"/>
      <c r="J216"/>
      <c r="K216" t="s">
        <v>291</v>
      </c>
      <c r="L216"/>
      <c r="M216"/>
      <c r="N216"/>
      <c r="O216"/>
      <c r="P216"/>
      <c r="Q216"/>
      <c r="R216"/>
      <c r="S216"/>
      <c r="T216" s="2"/>
      <c r="V216" s="12"/>
      <c r="W216" s="15"/>
    </row>
    <row r="217" spans="1:23" s="3" customFormat="1" x14ac:dyDescent="0.2">
      <c r="A217">
        <v>248</v>
      </c>
      <c r="B217" t="s">
        <v>289</v>
      </c>
      <c r="C217">
        <v>0</v>
      </c>
      <c r="D217"/>
      <c r="E217">
        <v>49579</v>
      </c>
      <c r="F217">
        <v>0</v>
      </c>
      <c r="G217">
        <v>2</v>
      </c>
      <c r="H217">
        <v>342</v>
      </c>
      <c r="I217"/>
      <c r="J217" t="s">
        <v>382</v>
      </c>
      <c r="K217" t="s">
        <v>289</v>
      </c>
      <c r="L217">
        <v>2614</v>
      </c>
      <c r="M217">
        <v>78860</v>
      </c>
      <c r="N217">
        <v>110358</v>
      </c>
      <c r="O217">
        <v>12</v>
      </c>
      <c r="P217">
        <v>1</v>
      </c>
      <c r="Q217">
        <v>320</v>
      </c>
      <c r="R217" t="s">
        <v>600</v>
      </c>
      <c r="S217" t="s">
        <v>601</v>
      </c>
      <c r="T217" s="2"/>
      <c r="V217" s="12"/>
      <c r="W217" s="15"/>
    </row>
    <row r="218" spans="1:23" s="3" customFormat="1" x14ac:dyDescent="0.2">
      <c r="A218">
        <v>249</v>
      </c>
      <c r="B218" t="s">
        <v>291</v>
      </c>
      <c r="C218"/>
      <c r="D218"/>
      <c r="E218"/>
      <c r="F218"/>
      <c r="G218"/>
      <c r="H218"/>
      <c r="I218"/>
      <c r="J218"/>
      <c r="K218" t="s">
        <v>291</v>
      </c>
      <c r="L218"/>
      <c r="M218"/>
      <c r="N218"/>
      <c r="O218"/>
      <c r="P218"/>
      <c r="Q218"/>
      <c r="R218"/>
      <c r="S218"/>
      <c r="T218" s="2"/>
      <c r="V218" s="12"/>
      <c r="W218" s="15"/>
    </row>
    <row r="219" spans="1:23" s="3" customFormat="1" x14ac:dyDescent="0.2">
      <c r="A219">
        <v>250</v>
      </c>
      <c r="B219" t="s">
        <v>289</v>
      </c>
      <c r="C219">
        <v>0</v>
      </c>
      <c r="D219"/>
      <c r="E219">
        <v>36068</v>
      </c>
      <c r="F219">
        <v>0</v>
      </c>
      <c r="G219">
        <v>2</v>
      </c>
      <c r="H219">
        <v>272</v>
      </c>
      <c r="I219"/>
      <c r="J219" t="s">
        <v>433</v>
      </c>
      <c r="K219" t="s">
        <v>289</v>
      </c>
      <c r="L219">
        <v>847</v>
      </c>
      <c r="M219">
        <v>27556</v>
      </c>
      <c r="N219">
        <v>28793</v>
      </c>
      <c r="O219">
        <v>10</v>
      </c>
      <c r="P219">
        <v>1</v>
      </c>
      <c r="Q219">
        <v>249</v>
      </c>
      <c r="R219" t="s">
        <v>602</v>
      </c>
      <c r="S219" t="s">
        <v>603</v>
      </c>
      <c r="T219" s="2"/>
      <c r="V219" s="12"/>
      <c r="W219" s="15"/>
    </row>
    <row r="220" spans="1:23" s="3" customFormat="1" x14ac:dyDescent="0.2">
      <c r="A220">
        <v>251</v>
      </c>
      <c r="B220" t="s">
        <v>289</v>
      </c>
      <c r="C220">
        <v>0</v>
      </c>
      <c r="D220"/>
      <c r="E220">
        <v>36248</v>
      </c>
      <c r="F220">
        <v>0</v>
      </c>
      <c r="G220">
        <v>2</v>
      </c>
      <c r="H220">
        <v>272</v>
      </c>
      <c r="I220"/>
      <c r="J220" t="s">
        <v>434</v>
      </c>
      <c r="K220" t="s">
        <v>289</v>
      </c>
      <c r="L220">
        <v>1225</v>
      </c>
      <c r="M220">
        <v>29278</v>
      </c>
      <c r="N220">
        <v>30872</v>
      </c>
      <c r="O220">
        <v>9</v>
      </c>
      <c r="P220">
        <v>1</v>
      </c>
      <c r="Q220">
        <v>249</v>
      </c>
      <c r="R220" t="s">
        <v>604</v>
      </c>
      <c r="S220" t="s">
        <v>605</v>
      </c>
      <c r="T220" s="2"/>
      <c r="V220" s="12"/>
      <c r="W220" s="15"/>
    </row>
    <row r="221" spans="1:23" s="3" customFormat="1" x14ac:dyDescent="0.2">
      <c r="A221">
        <v>252</v>
      </c>
      <c r="B221" t="s">
        <v>291</v>
      </c>
      <c r="C221"/>
      <c r="D221"/>
      <c r="E221"/>
      <c r="F221"/>
      <c r="G221"/>
      <c r="H221"/>
      <c r="I221"/>
      <c r="J221"/>
      <c r="K221" t="s">
        <v>291</v>
      </c>
      <c r="L221"/>
      <c r="M221"/>
      <c r="N221"/>
      <c r="O221"/>
      <c r="P221"/>
      <c r="Q221"/>
      <c r="R221"/>
      <c r="S221"/>
      <c r="T221" s="2"/>
      <c r="V221" s="12"/>
      <c r="W221" s="15"/>
    </row>
    <row r="222" spans="1:23" s="3" customFormat="1" x14ac:dyDescent="0.2">
      <c r="A222">
        <v>253</v>
      </c>
      <c r="B222" t="s">
        <v>289</v>
      </c>
      <c r="C222">
        <v>0</v>
      </c>
      <c r="D222"/>
      <c r="E222">
        <v>36174</v>
      </c>
      <c r="F222">
        <v>0</v>
      </c>
      <c r="G222">
        <v>4</v>
      </c>
      <c r="H222">
        <v>291</v>
      </c>
      <c r="I222"/>
      <c r="J222" t="s">
        <v>435</v>
      </c>
      <c r="K222" t="s">
        <v>289</v>
      </c>
      <c r="L222">
        <v>633</v>
      </c>
      <c r="M222">
        <v>80574</v>
      </c>
      <c r="N222">
        <v>81992</v>
      </c>
      <c r="O222">
        <v>38</v>
      </c>
      <c r="P222">
        <v>1</v>
      </c>
      <c r="Q222">
        <v>281</v>
      </c>
      <c r="R222" t="s">
        <v>493</v>
      </c>
      <c r="S222" t="s">
        <v>606</v>
      </c>
      <c r="T222" s="2"/>
      <c r="V222" s="12"/>
      <c r="W222" s="15"/>
    </row>
    <row r="223" spans="1:23" s="3" customFormat="1" x14ac:dyDescent="0.2">
      <c r="A223">
        <v>254</v>
      </c>
      <c r="B223" t="s">
        <v>289</v>
      </c>
      <c r="C223">
        <v>0</v>
      </c>
      <c r="D223"/>
      <c r="E223">
        <v>36249</v>
      </c>
      <c r="F223">
        <v>0</v>
      </c>
      <c r="G223">
        <v>4</v>
      </c>
      <c r="H223">
        <v>283</v>
      </c>
      <c r="I223"/>
      <c r="J223" t="s">
        <v>435</v>
      </c>
      <c r="K223" t="s">
        <v>289</v>
      </c>
      <c r="L223">
        <v>540</v>
      </c>
      <c r="M223">
        <v>20558</v>
      </c>
      <c r="N223">
        <v>21400</v>
      </c>
      <c r="O223">
        <v>12</v>
      </c>
      <c r="P223">
        <v>1</v>
      </c>
      <c r="Q223">
        <v>269</v>
      </c>
      <c r="R223" t="s">
        <v>518</v>
      </c>
      <c r="S223" t="s">
        <v>494</v>
      </c>
      <c r="T223" s="2"/>
      <c r="V223" s="12"/>
      <c r="W223" s="15"/>
    </row>
    <row r="224" spans="1:23" s="3" customFormat="1" x14ac:dyDescent="0.2">
      <c r="A224">
        <v>256</v>
      </c>
      <c r="B224" t="s">
        <v>289</v>
      </c>
      <c r="C224">
        <v>0</v>
      </c>
      <c r="D224"/>
      <c r="E224">
        <v>35600</v>
      </c>
      <c r="F224">
        <v>0</v>
      </c>
      <c r="G224">
        <v>0</v>
      </c>
      <c r="H224">
        <v>243</v>
      </c>
      <c r="I224"/>
      <c r="J224" t="s">
        <v>372</v>
      </c>
      <c r="K224" t="s">
        <v>289</v>
      </c>
      <c r="L224">
        <v>268</v>
      </c>
      <c r="M224">
        <v>1835</v>
      </c>
      <c r="N224">
        <v>2144</v>
      </c>
      <c r="O224">
        <v>1</v>
      </c>
      <c r="P224">
        <v>0</v>
      </c>
      <c r="Q224">
        <v>243</v>
      </c>
      <c r="R224" t="s">
        <v>491</v>
      </c>
      <c r="S224"/>
      <c r="T224" s="2"/>
      <c r="V224" s="12"/>
      <c r="W224" s="15"/>
    </row>
    <row r="225" spans="1:23" s="3" customFormat="1" x14ac:dyDescent="0.2">
      <c r="A225">
        <v>257</v>
      </c>
      <c r="B225" t="s">
        <v>289</v>
      </c>
      <c r="C225">
        <v>0</v>
      </c>
      <c r="D225"/>
      <c r="E225">
        <v>36037</v>
      </c>
      <c r="F225">
        <v>0</v>
      </c>
      <c r="G225">
        <v>0</v>
      </c>
      <c r="H225">
        <v>243</v>
      </c>
      <c r="I225"/>
      <c r="J225" t="s">
        <v>372</v>
      </c>
      <c r="K225" t="s">
        <v>289</v>
      </c>
      <c r="L225">
        <v>267</v>
      </c>
      <c r="M225">
        <v>1839</v>
      </c>
      <c r="N225">
        <v>2147</v>
      </c>
      <c r="O225">
        <v>1</v>
      </c>
      <c r="P225">
        <v>0</v>
      </c>
      <c r="Q225">
        <v>243</v>
      </c>
      <c r="R225" t="s">
        <v>491</v>
      </c>
      <c r="S225"/>
      <c r="T225" s="2"/>
      <c r="V225" s="12"/>
      <c r="W225" s="15"/>
    </row>
    <row r="226" spans="1:23" s="3" customFormat="1" x14ac:dyDescent="0.2">
      <c r="A226">
        <v>258</v>
      </c>
      <c r="B226" t="s">
        <v>289</v>
      </c>
      <c r="C226">
        <v>0</v>
      </c>
      <c r="D226"/>
      <c r="E226">
        <v>58949</v>
      </c>
      <c r="F226">
        <v>0</v>
      </c>
      <c r="G226">
        <v>0</v>
      </c>
      <c r="H226">
        <v>373</v>
      </c>
      <c r="I226"/>
      <c r="J226" t="s">
        <v>436</v>
      </c>
      <c r="K226" t="s">
        <v>289</v>
      </c>
      <c r="L226">
        <v>335</v>
      </c>
      <c r="M226">
        <v>2203</v>
      </c>
      <c r="N226">
        <v>2616</v>
      </c>
      <c r="O226">
        <v>1</v>
      </c>
      <c r="P226">
        <v>0</v>
      </c>
      <c r="Q226">
        <v>373</v>
      </c>
      <c r="R226" t="s">
        <v>607</v>
      </c>
      <c r="S226"/>
      <c r="T226" s="2"/>
      <c r="V226" s="12"/>
      <c r="W226" s="15"/>
    </row>
    <row r="227" spans="1:23" s="3" customFormat="1" x14ac:dyDescent="0.2">
      <c r="A227">
        <v>259</v>
      </c>
      <c r="B227" t="s">
        <v>291</v>
      </c>
      <c r="C227"/>
      <c r="D227"/>
      <c r="E227"/>
      <c r="F227"/>
      <c r="G227"/>
      <c r="H227"/>
      <c r="I227"/>
      <c r="J227"/>
      <c r="K227" t="s">
        <v>291</v>
      </c>
      <c r="L227"/>
      <c r="M227"/>
      <c r="N227"/>
      <c r="O227"/>
      <c r="P227"/>
      <c r="Q227"/>
      <c r="R227"/>
      <c r="S227"/>
      <c r="T227" s="2"/>
      <c r="V227" s="12"/>
      <c r="W227" s="15"/>
    </row>
    <row r="228" spans="1:23" s="3" customFormat="1" x14ac:dyDescent="0.2">
      <c r="A228">
        <v>260</v>
      </c>
      <c r="B228" t="s">
        <v>289</v>
      </c>
      <c r="C228">
        <v>0</v>
      </c>
      <c r="D228"/>
      <c r="E228">
        <v>36997</v>
      </c>
      <c r="F228">
        <v>0</v>
      </c>
      <c r="G228">
        <v>2</v>
      </c>
      <c r="H228">
        <v>355</v>
      </c>
      <c r="I228"/>
      <c r="J228" t="s">
        <v>437</v>
      </c>
      <c r="K228" t="s">
        <v>289</v>
      </c>
      <c r="L228">
        <v>615</v>
      </c>
      <c r="M228">
        <v>50000</v>
      </c>
      <c r="N228">
        <v>51285</v>
      </c>
      <c r="O228">
        <v>29</v>
      </c>
      <c r="P228">
        <v>1</v>
      </c>
      <c r="Q228">
        <v>341</v>
      </c>
      <c r="R228" t="s">
        <v>608</v>
      </c>
      <c r="S228" t="s">
        <v>609</v>
      </c>
      <c r="T228" s="2"/>
      <c r="V228" s="12"/>
      <c r="W228" s="15"/>
    </row>
    <row r="229" spans="1:23" s="3" customFormat="1" x14ac:dyDescent="0.2">
      <c r="A229">
        <v>261</v>
      </c>
      <c r="B229" t="s">
        <v>289</v>
      </c>
      <c r="C229">
        <v>0</v>
      </c>
      <c r="D229"/>
      <c r="E229">
        <v>37378</v>
      </c>
      <c r="F229">
        <v>0</v>
      </c>
      <c r="G229">
        <v>6</v>
      </c>
      <c r="H229">
        <v>318</v>
      </c>
      <c r="I229"/>
      <c r="J229" t="s">
        <v>422</v>
      </c>
      <c r="K229" t="s">
        <v>289</v>
      </c>
      <c r="L229">
        <v>1951</v>
      </c>
      <c r="M229">
        <v>51782</v>
      </c>
      <c r="N229">
        <v>59513</v>
      </c>
      <c r="O229">
        <v>13</v>
      </c>
      <c r="P229">
        <v>1</v>
      </c>
      <c r="Q229">
        <v>298</v>
      </c>
      <c r="R229" t="s">
        <v>497</v>
      </c>
      <c r="S229" t="s">
        <v>610</v>
      </c>
      <c r="T229" s="2"/>
      <c r="V229" s="12"/>
      <c r="W229" s="15"/>
    </row>
    <row r="230" spans="1:23" s="3" customFormat="1" x14ac:dyDescent="0.2">
      <c r="A230">
        <v>262</v>
      </c>
      <c r="B230" t="s">
        <v>291</v>
      </c>
      <c r="C230"/>
      <c r="D230"/>
      <c r="E230"/>
      <c r="F230"/>
      <c r="G230"/>
      <c r="H230"/>
      <c r="I230"/>
      <c r="J230"/>
      <c r="K230" t="s">
        <v>291</v>
      </c>
      <c r="L230"/>
      <c r="M230"/>
      <c r="N230"/>
      <c r="O230"/>
      <c r="P230"/>
      <c r="Q230"/>
      <c r="R230"/>
      <c r="S230"/>
      <c r="T230" s="2"/>
      <c r="V230" s="12"/>
      <c r="W230" s="15"/>
    </row>
    <row r="231" spans="1:23" s="3" customFormat="1" x14ac:dyDescent="0.2">
      <c r="A231">
        <v>264</v>
      </c>
      <c r="B231" t="s">
        <v>291</v>
      </c>
      <c r="C231"/>
      <c r="D231"/>
      <c r="E231"/>
      <c r="F231"/>
      <c r="G231"/>
      <c r="H231"/>
      <c r="I231"/>
      <c r="J231"/>
      <c r="K231" t="s">
        <v>291</v>
      </c>
      <c r="L231"/>
      <c r="M231"/>
      <c r="N231"/>
      <c r="O231"/>
      <c r="P231"/>
      <c r="Q231"/>
      <c r="R231"/>
      <c r="S231"/>
      <c r="T231" s="2"/>
      <c r="V231" s="12"/>
      <c r="W231" s="15"/>
    </row>
    <row r="232" spans="1:23" s="3" customFormat="1" x14ac:dyDescent="0.2">
      <c r="A232">
        <v>265</v>
      </c>
      <c r="B232" t="s">
        <v>291</v>
      </c>
      <c r="C232"/>
      <c r="D232"/>
      <c r="E232"/>
      <c r="F232"/>
      <c r="G232"/>
      <c r="H232"/>
      <c r="I232"/>
      <c r="J232"/>
      <c r="K232" t="s">
        <v>291</v>
      </c>
      <c r="L232"/>
      <c r="M232"/>
      <c r="N232"/>
      <c r="O232"/>
      <c r="P232"/>
      <c r="Q232"/>
      <c r="R232"/>
      <c r="S232"/>
      <c r="T232" s="2"/>
      <c r="V232" s="12"/>
      <c r="W232" s="15"/>
    </row>
    <row r="233" spans="1:23" s="3" customFormat="1" x14ac:dyDescent="0.2">
      <c r="A233">
        <v>266</v>
      </c>
      <c r="B233" t="s">
        <v>289</v>
      </c>
      <c r="C233">
        <v>0</v>
      </c>
      <c r="D233"/>
      <c r="E233">
        <v>35968</v>
      </c>
      <c r="F233">
        <v>0</v>
      </c>
      <c r="G233">
        <v>12</v>
      </c>
      <c r="H233">
        <v>254</v>
      </c>
      <c r="I233"/>
      <c r="J233" t="s">
        <v>391</v>
      </c>
      <c r="K233" t="s">
        <v>289</v>
      </c>
      <c r="L233">
        <v>539</v>
      </c>
      <c r="M233">
        <v>8680</v>
      </c>
      <c r="N233">
        <v>17298</v>
      </c>
      <c r="O233">
        <v>6</v>
      </c>
      <c r="P233">
        <v>1</v>
      </c>
      <c r="Q233">
        <v>250</v>
      </c>
      <c r="R233" t="s">
        <v>518</v>
      </c>
      <c r="S233" t="s">
        <v>611</v>
      </c>
      <c r="T233" s="2"/>
      <c r="V233" s="12"/>
      <c r="W233" s="15"/>
    </row>
    <row r="234" spans="1:23" s="3" customFormat="1" x14ac:dyDescent="0.2">
      <c r="A234">
        <v>267</v>
      </c>
      <c r="B234" t="s">
        <v>289</v>
      </c>
      <c r="C234">
        <v>0</v>
      </c>
      <c r="D234"/>
      <c r="E234">
        <v>47180</v>
      </c>
      <c r="F234">
        <v>0</v>
      </c>
      <c r="G234">
        <v>0</v>
      </c>
      <c r="H234">
        <v>310</v>
      </c>
      <c r="I234"/>
      <c r="J234" t="s">
        <v>438</v>
      </c>
      <c r="K234" t="s">
        <v>289</v>
      </c>
      <c r="L234">
        <v>631</v>
      </c>
      <c r="M234">
        <v>17761</v>
      </c>
      <c r="N234">
        <v>147136</v>
      </c>
      <c r="O234">
        <v>11</v>
      </c>
      <c r="P234">
        <v>0</v>
      </c>
      <c r="Q234">
        <v>310</v>
      </c>
      <c r="R234" t="s">
        <v>612</v>
      </c>
      <c r="S234" t="s">
        <v>613</v>
      </c>
      <c r="T234" s="2"/>
      <c r="V234" s="12"/>
      <c r="W234" s="15"/>
    </row>
    <row r="235" spans="1:23" s="3" customFormat="1" x14ac:dyDescent="0.2">
      <c r="A235">
        <v>268</v>
      </c>
      <c r="B235" t="s">
        <v>291</v>
      </c>
      <c r="C235"/>
      <c r="D235"/>
      <c r="E235"/>
      <c r="F235"/>
      <c r="G235"/>
      <c r="H235"/>
      <c r="I235"/>
      <c r="J235"/>
      <c r="K235" t="s">
        <v>291</v>
      </c>
      <c r="L235"/>
      <c r="M235"/>
      <c r="N235"/>
      <c r="O235"/>
      <c r="P235"/>
      <c r="Q235"/>
      <c r="R235"/>
      <c r="S235"/>
      <c r="T235" s="2"/>
      <c r="V235" s="12"/>
      <c r="W235" s="15"/>
    </row>
    <row r="236" spans="1:23" s="3" customFormat="1" x14ac:dyDescent="0.2">
      <c r="A236">
        <v>269</v>
      </c>
      <c r="B236" t="s">
        <v>291</v>
      </c>
      <c r="C236"/>
      <c r="D236"/>
      <c r="E236"/>
      <c r="F236"/>
      <c r="G236"/>
      <c r="H236"/>
      <c r="I236"/>
      <c r="J236"/>
      <c r="K236" t="s">
        <v>291</v>
      </c>
      <c r="L236"/>
      <c r="M236"/>
      <c r="N236"/>
      <c r="O236"/>
      <c r="P236"/>
      <c r="Q236"/>
      <c r="R236"/>
      <c r="S236"/>
      <c r="T236" s="2"/>
      <c r="V236" s="12"/>
      <c r="W236" s="15"/>
    </row>
    <row r="237" spans="1:23" s="3" customFormat="1" x14ac:dyDescent="0.2">
      <c r="A237">
        <v>270</v>
      </c>
      <c r="B237" t="s">
        <v>291</v>
      </c>
      <c r="C237"/>
      <c r="D237"/>
      <c r="E237"/>
      <c r="F237"/>
      <c r="G237"/>
      <c r="H237"/>
      <c r="I237"/>
      <c r="J237"/>
      <c r="K237" t="s">
        <v>291</v>
      </c>
      <c r="L237"/>
      <c r="M237"/>
      <c r="N237"/>
      <c r="O237"/>
      <c r="P237"/>
      <c r="Q237"/>
      <c r="R237"/>
      <c r="S237"/>
      <c r="T237" s="2"/>
      <c r="V237" s="12"/>
      <c r="W237" s="15"/>
    </row>
    <row r="238" spans="1:23" s="3" customFormat="1" x14ac:dyDescent="0.2">
      <c r="A238">
        <v>271</v>
      </c>
      <c r="B238" t="s">
        <v>289</v>
      </c>
      <c r="C238">
        <v>0</v>
      </c>
      <c r="D238"/>
      <c r="E238">
        <v>36564</v>
      </c>
      <c r="F238">
        <v>0</v>
      </c>
      <c r="G238">
        <v>2</v>
      </c>
      <c r="H238">
        <v>309</v>
      </c>
      <c r="I238"/>
      <c r="J238" t="s">
        <v>382</v>
      </c>
      <c r="K238" t="s">
        <v>289</v>
      </c>
      <c r="L238">
        <v>4203</v>
      </c>
      <c r="M238">
        <v>56483</v>
      </c>
      <c r="N238">
        <v>61669</v>
      </c>
      <c r="O238">
        <v>7</v>
      </c>
      <c r="P238">
        <v>1</v>
      </c>
      <c r="Q238">
        <v>287</v>
      </c>
      <c r="R238" t="s">
        <v>516</v>
      </c>
      <c r="S238" t="s">
        <v>614</v>
      </c>
      <c r="T238" s="2"/>
      <c r="V238" s="12"/>
      <c r="W238" s="15"/>
    </row>
    <row r="239" spans="1:23" s="3" customFormat="1" x14ac:dyDescent="0.2">
      <c r="A239">
        <v>272</v>
      </c>
      <c r="B239" t="s">
        <v>291</v>
      </c>
      <c r="C239"/>
      <c r="D239"/>
      <c r="E239"/>
      <c r="F239"/>
      <c r="G239"/>
      <c r="H239"/>
      <c r="I239"/>
      <c r="J239"/>
      <c r="K239" t="s">
        <v>291</v>
      </c>
      <c r="L239"/>
      <c r="M239"/>
      <c r="N239"/>
      <c r="O239"/>
      <c r="P239"/>
      <c r="Q239"/>
      <c r="R239"/>
      <c r="S239"/>
      <c r="T239" s="2"/>
      <c r="V239" s="12"/>
      <c r="W239" s="15"/>
    </row>
    <row r="240" spans="1:23" s="3" customFormat="1" x14ac:dyDescent="0.2">
      <c r="A240">
        <v>273</v>
      </c>
      <c r="B240" t="s">
        <v>291</v>
      </c>
      <c r="C240"/>
      <c r="D240"/>
      <c r="E240"/>
      <c r="F240"/>
      <c r="G240"/>
      <c r="H240"/>
      <c r="I240"/>
      <c r="J240"/>
      <c r="K240" t="s">
        <v>291</v>
      </c>
      <c r="L240"/>
      <c r="M240"/>
      <c r="N240"/>
      <c r="O240"/>
      <c r="P240"/>
      <c r="Q240"/>
      <c r="R240"/>
      <c r="S240"/>
      <c r="T240" s="2"/>
      <c r="V240" s="12"/>
      <c r="W240" s="15"/>
    </row>
    <row r="241" spans="1:23" s="3" customFormat="1" x14ac:dyDescent="0.2">
      <c r="A241">
        <v>274</v>
      </c>
      <c r="B241" t="s">
        <v>289</v>
      </c>
      <c r="C241">
        <v>0</v>
      </c>
      <c r="D241"/>
      <c r="E241">
        <v>118976</v>
      </c>
      <c r="F241">
        <v>0</v>
      </c>
      <c r="G241">
        <v>4</v>
      </c>
      <c r="H241">
        <v>337</v>
      </c>
      <c r="I241"/>
      <c r="J241" t="s">
        <v>374</v>
      </c>
      <c r="K241" t="s">
        <v>289</v>
      </c>
      <c r="L241">
        <v>1706</v>
      </c>
      <c r="M241">
        <v>7776</v>
      </c>
      <c r="N241">
        <v>14784</v>
      </c>
      <c r="O241">
        <v>5</v>
      </c>
      <c r="P241">
        <v>1</v>
      </c>
      <c r="Q241">
        <v>291</v>
      </c>
      <c r="R241" t="s">
        <v>495</v>
      </c>
      <c r="S241" t="s">
        <v>615</v>
      </c>
      <c r="T241" s="2"/>
      <c r="V241" s="12"/>
      <c r="W241" s="15"/>
    </row>
    <row r="242" spans="1:23" s="3" customFormat="1" x14ac:dyDescent="0.2">
      <c r="A242">
        <v>275</v>
      </c>
      <c r="B242" t="s">
        <v>291</v>
      </c>
      <c r="C242"/>
      <c r="D242"/>
      <c r="E242"/>
      <c r="F242"/>
      <c r="G242"/>
      <c r="H242"/>
      <c r="I242"/>
      <c r="J242"/>
      <c r="K242" t="s">
        <v>289</v>
      </c>
      <c r="L242">
        <v>333</v>
      </c>
      <c r="M242">
        <v>2044</v>
      </c>
      <c r="N242">
        <v>2423</v>
      </c>
      <c r="O242">
        <v>1</v>
      </c>
      <c r="P242">
        <v>0</v>
      </c>
      <c r="Q242">
        <v>371</v>
      </c>
      <c r="R242" t="s">
        <v>616</v>
      </c>
      <c r="S242"/>
      <c r="T242" s="2"/>
      <c r="V242" s="12"/>
      <c r="W242" s="15"/>
    </row>
    <row r="243" spans="1:23" s="3" customFormat="1" x14ac:dyDescent="0.2">
      <c r="A243">
        <v>276</v>
      </c>
      <c r="B243" t="s">
        <v>291</v>
      </c>
      <c r="C243"/>
      <c r="D243"/>
      <c r="E243"/>
      <c r="F243"/>
      <c r="G243"/>
      <c r="H243"/>
      <c r="I243"/>
      <c r="J243"/>
      <c r="K243" t="s">
        <v>291</v>
      </c>
      <c r="L243"/>
      <c r="M243"/>
      <c r="N243"/>
      <c r="O243"/>
      <c r="P243"/>
      <c r="Q243"/>
      <c r="R243"/>
      <c r="S243"/>
      <c r="T243" s="2"/>
      <c r="V243" s="12"/>
      <c r="W243" s="15"/>
    </row>
    <row r="244" spans="1:23" s="3" customFormat="1" x14ac:dyDescent="0.2">
      <c r="A244">
        <v>277</v>
      </c>
      <c r="B244" t="s">
        <v>291</v>
      </c>
      <c r="C244"/>
      <c r="D244"/>
      <c r="E244"/>
      <c r="F244"/>
      <c r="G244"/>
      <c r="H244"/>
      <c r="I244"/>
      <c r="J244"/>
      <c r="K244" t="s">
        <v>291</v>
      </c>
      <c r="L244"/>
      <c r="M244"/>
      <c r="N244"/>
      <c r="O244"/>
      <c r="P244"/>
      <c r="Q244"/>
      <c r="R244"/>
      <c r="S244"/>
      <c r="T244" s="2"/>
      <c r="V244" s="12"/>
      <c r="W244" s="15"/>
    </row>
    <row r="245" spans="1:23" s="3" customFormat="1" x14ac:dyDescent="0.2">
      <c r="A245">
        <v>278</v>
      </c>
      <c r="B245" t="s">
        <v>291</v>
      </c>
      <c r="C245"/>
      <c r="D245"/>
      <c r="E245"/>
      <c r="F245"/>
      <c r="G245"/>
      <c r="H245"/>
      <c r="I245"/>
      <c r="J245"/>
      <c r="K245" t="s">
        <v>289</v>
      </c>
      <c r="L245">
        <v>555</v>
      </c>
      <c r="M245">
        <v>17003</v>
      </c>
      <c r="N245">
        <v>40333</v>
      </c>
      <c r="O245">
        <v>11</v>
      </c>
      <c r="P245">
        <v>1</v>
      </c>
      <c r="Q245">
        <v>310</v>
      </c>
      <c r="R245" t="s">
        <v>583</v>
      </c>
      <c r="S245" t="s">
        <v>617</v>
      </c>
      <c r="T245" s="2"/>
      <c r="V245" s="12"/>
      <c r="W245" s="15"/>
    </row>
    <row r="246" spans="1:23" s="3" customFormat="1" x14ac:dyDescent="0.2">
      <c r="A246">
        <v>279</v>
      </c>
      <c r="B246" t="s">
        <v>289</v>
      </c>
      <c r="C246">
        <v>0</v>
      </c>
      <c r="D246"/>
      <c r="E246">
        <v>36170</v>
      </c>
      <c r="F246">
        <v>0</v>
      </c>
      <c r="G246">
        <v>4</v>
      </c>
      <c r="H246">
        <v>264</v>
      </c>
      <c r="I246"/>
      <c r="J246" t="s">
        <v>439</v>
      </c>
      <c r="K246" t="s">
        <v>289</v>
      </c>
      <c r="L246">
        <v>553</v>
      </c>
      <c r="M246">
        <v>19809</v>
      </c>
      <c r="N246">
        <v>24372</v>
      </c>
      <c r="O246">
        <v>8</v>
      </c>
      <c r="P246">
        <v>1</v>
      </c>
      <c r="Q246">
        <v>255</v>
      </c>
      <c r="R246" t="s">
        <v>618</v>
      </c>
      <c r="S246" t="s">
        <v>619</v>
      </c>
      <c r="T246" s="2"/>
      <c r="V246" s="12"/>
      <c r="W246" s="15"/>
    </row>
    <row r="247" spans="1:23" s="3" customFormat="1" x14ac:dyDescent="0.2">
      <c r="A247">
        <v>280</v>
      </c>
      <c r="B247" t="s">
        <v>291</v>
      </c>
      <c r="C247"/>
      <c r="D247"/>
      <c r="E247"/>
      <c r="F247"/>
      <c r="G247"/>
      <c r="H247"/>
      <c r="I247"/>
      <c r="J247"/>
      <c r="K247" t="s">
        <v>291</v>
      </c>
      <c r="L247"/>
      <c r="M247"/>
      <c r="N247"/>
      <c r="O247"/>
      <c r="P247"/>
      <c r="Q247"/>
      <c r="R247"/>
      <c r="S247"/>
      <c r="T247" s="2"/>
      <c r="V247" s="12"/>
      <c r="W247" s="15"/>
    </row>
    <row r="248" spans="1:23" s="3" customFormat="1" x14ac:dyDescent="0.2">
      <c r="A248">
        <v>281</v>
      </c>
      <c r="B248" t="s">
        <v>289</v>
      </c>
      <c r="C248">
        <v>0</v>
      </c>
      <c r="D248"/>
      <c r="E248">
        <v>40493</v>
      </c>
      <c r="F248">
        <v>0</v>
      </c>
      <c r="G248">
        <v>4</v>
      </c>
      <c r="H248">
        <v>331</v>
      </c>
      <c r="I248"/>
      <c r="J248" t="s">
        <v>440</v>
      </c>
      <c r="K248" t="s">
        <v>289</v>
      </c>
      <c r="L248">
        <v>619</v>
      </c>
      <c r="M248">
        <v>22691</v>
      </c>
      <c r="N248">
        <v>23475</v>
      </c>
      <c r="O248">
        <v>14</v>
      </c>
      <c r="P248">
        <v>0</v>
      </c>
      <c r="Q248">
        <v>322</v>
      </c>
      <c r="R248" t="s">
        <v>620</v>
      </c>
      <c r="S248" t="s">
        <v>494</v>
      </c>
      <c r="T248" s="2"/>
      <c r="V248" s="12"/>
      <c r="W248" s="15"/>
    </row>
    <row r="249" spans="1:23" s="3" customFormat="1" x14ac:dyDescent="0.2">
      <c r="A249">
        <v>282</v>
      </c>
      <c r="B249" t="s">
        <v>291</v>
      </c>
      <c r="C249"/>
      <c r="D249"/>
      <c r="E249"/>
      <c r="F249"/>
      <c r="G249"/>
      <c r="H249"/>
      <c r="I249"/>
      <c r="J249"/>
      <c r="K249" t="s">
        <v>291</v>
      </c>
      <c r="L249"/>
      <c r="M249"/>
      <c r="N249"/>
      <c r="O249"/>
      <c r="P249"/>
      <c r="Q249"/>
      <c r="R249"/>
      <c r="S249"/>
      <c r="T249" s="2"/>
      <c r="V249" s="12"/>
      <c r="W249" s="15"/>
    </row>
    <row r="250" spans="1:23" s="3" customFormat="1" x14ac:dyDescent="0.2">
      <c r="A250">
        <v>283</v>
      </c>
      <c r="B250" t="s">
        <v>291</v>
      </c>
      <c r="C250"/>
      <c r="D250"/>
      <c r="E250"/>
      <c r="F250"/>
      <c r="G250"/>
      <c r="H250"/>
      <c r="I250"/>
      <c r="J250"/>
      <c r="K250" t="s">
        <v>291</v>
      </c>
      <c r="L250"/>
      <c r="M250"/>
      <c r="N250"/>
      <c r="O250"/>
      <c r="P250"/>
      <c r="Q250"/>
      <c r="R250"/>
      <c r="S250"/>
      <c r="T250" s="2"/>
      <c r="V250" s="12"/>
      <c r="W250" s="15"/>
    </row>
    <row r="251" spans="1:23" s="3" customFormat="1" x14ac:dyDescent="0.2">
      <c r="A251">
        <v>284</v>
      </c>
      <c r="B251" t="s">
        <v>291</v>
      </c>
      <c r="C251"/>
      <c r="D251"/>
      <c r="E251"/>
      <c r="F251"/>
      <c r="G251"/>
      <c r="H251"/>
      <c r="I251"/>
      <c r="J251"/>
      <c r="K251" t="s">
        <v>289</v>
      </c>
      <c r="L251">
        <v>300</v>
      </c>
      <c r="M251">
        <v>1873</v>
      </c>
      <c r="N251">
        <v>2219</v>
      </c>
      <c r="O251">
        <v>1</v>
      </c>
      <c r="P251">
        <v>0</v>
      </c>
      <c r="Q251">
        <v>333</v>
      </c>
      <c r="R251" t="s">
        <v>621</v>
      </c>
      <c r="S251"/>
      <c r="T251" s="2"/>
      <c r="V251" s="12"/>
      <c r="W251" s="15"/>
    </row>
    <row r="252" spans="1:23" s="3" customFormat="1" x14ac:dyDescent="0.2">
      <c r="A252">
        <v>285</v>
      </c>
      <c r="B252" t="s">
        <v>291</v>
      </c>
      <c r="C252"/>
      <c r="D252"/>
      <c r="E252"/>
      <c r="F252"/>
      <c r="G252"/>
      <c r="H252"/>
      <c r="I252"/>
      <c r="J252"/>
      <c r="K252" t="s">
        <v>291</v>
      </c>
      <c r="L252"/>
      <c r="M252"/>
      <c r="N252"/>
      <c r="O252"/>
      <c r="P252"/>
      <c r="Q252"/>
      <c r="R252"/>
      <c r="S252"/>
      <c r="T252" s="2"/>
      <c r="V252" s="12"/>
      <c r="W252" s="15"/>
    </row>
    <row r="253" spans="1:23" s="3" customFormat="1" x14ac:dyDescent="0.2">
      <c r="A253">
        <v>286</v>
      </c>
      <c r="B253" t="s">
        <v>291</v>
      </c>
      <c r="C253"/>
      <c r="D253"/>
      <c r="E253"/>
      <c r="F253"/>
      <c r="G253"/>
      <c r="H253"/>
      <c r="I253"/>
      <c r="J253"/>
      <c r="K253" t="s">
        <v>291</v>
      </c>
      <c r="L253"/>
      <c r="M253"/>
      <c r="N253"/>
      <c r="O253"/>
      <c r="P253"/>
      <c r="Q253"/>
      <c r="R253"/>
      <c r="S253"/>
      <c r="T253" s="2"/>
      <c r="V253" s="12"/>
      <c r="W253" s="15"/>
    </row>
    <row r="254" spans="1:23" s="3" customFormat="1" x14ac:dyDescent="0.2">
      <c r="A254">
        <v>287</v>
      </c>
      <c r="B254" t="s">
        <v>291</v>
      </c>
      <c r="C254"/>
      <c r="D254"/>
      <c r="E254"/>
      <c r="F254"/>
      <c r="G254"/>
      <c r="H254"/>
      <c r="I254"/>
      <c r="J254"/>
      <c r="K254" t="s">
        <v>291</v>
      </c>
      <c r="L254"/>
      <c r="M254"/>
      <c r="N254"/>
      <c r="O254"/>
      <c r="P254"/>
      <c r="Q254"/>
      <c r="R254"/>
      <c r="S254"/>
      <c r="T254" s="2"/>
      <c r="V254" s="12"/>
      <c r="W254" s="15"/>
    </row>
    <row r="255" spans="1:23" s="3" customFormat="1" x14ac:dyDescent="0.2">
      <c r="A255">
        <v>289</v>
      </c>
      <c r="B255" t="s">
        <v>291</v>
      </c>
      <c r="C255"/>
      <c r="D255"/>
      <c r="E255"/>
      <c r="F255"/>
      <c r="G255"/>
      <c r="H255"/>
      <c r="I255"/>
      <c r="J255"/>
      <c r="K255" t="s">
        <v>291</v>
      </c>
      <c r="L255"/>
      <c r="M255"/>
      <c r="N255"/>
      <c r="O255"/>
      <c r="P255"/>
      <c r="Q255"/>
      <c r="R255"/>
      <c r="S255"/>
      <c r="T255" s="2"/>
      <c r="V255" s="12"/>
      <c r="W255" s="15"/>
    </row>
    <row r="256" spans="1:23" s="3" customFormat="1" x14ac:dyDescent="0.2">
      <c r="A256">
        <v>290</v>
      </c>
      <c r="B256" t="s">
        <v>291</v>
      </c>
      <c r="C256"/>
      <c r="D256"/>
      <c r="E256"/>
      <c r="F256"/>
      <c r="G256"/>
      <c r="H256"/>
      <c r="I256"/>
      <c r="J256"/>
      <c r="K256" t="s">
        <v>291</v>
      </c>
      <c r="L256"/>
      <c r="M256"/>
      <c r="N256"/>
      <c r="O256"/>
      <c r="P256"/>
      <c r="Q256"/>
      <c r="R256"/>
      <c r="S256"/>
      <c r="T256" s="2"/>
      <c r="V256" s="12"/>
      <c r="W256" s="15"/>
    </row>
    <row r="257" spans="1:23" s="3" customFormat="1" x14ac:dyDescent="0.2">
      <c r="A257">
        <v>291</v>
      </c>
      <c r="B257" t="s">
        <v>289</v>
      </c>
      <c r="C257">
        <v>0</v>
      </c>
      <c r="D257"/>
      <c r="E257">
        <v>36489</v>
      </c>
      <c r="F257">
        <v>0</v>
      </c>
      <c r="G257">
        <v>2</v>
      </c>
      <c r="H257">
        <v>342</v>
      </c>
      <c r="I257"/>
      <c r="J257" t="s">
        <v>388</v>
      </c>
      <c r="K257" t="s">
        <v>289</v>
      </c>
      <c r="L257">
        <v>4870</v>
      </c>
      <c r="M257">
        <v>98158</v>
      </c>
      <c r="N257">
        <v>103939</v>
      </c>
      <c r="O257">
        <v>9</v>
      </c>
      <c r="P257">
        <v>1</v>
      </c>
      <c r="Q257">
        <v>319</v>
      </c>
      <c r="R257" t="s">
        <v>516</v>
      </c>
      <c r="S257" t="s">
        <v>622</v>
      </c>
      <c r="T257" s="2"/>
      <c r="V257" s="12"/>
      <c r="W257" s="15"/>
    </row>
    <row r="258" spans="1:23" s="3" customFormat="1" x14ac:dyDescent="0.2">
      <c r="A258">
        <v>292</v>
      </c>
      <c r="B258" t="s">
        <v>289</v>
      </c>
      <c r="C258">
        <v>0</v>
      </c>
      <c r="D258"/>
      <c r="E258">
        <v>37885</v>
      </c>
      <c r="F258">
        <v>0</v>
      </c>
      <c r="G258">
        <v>0</v>
      </c>
      <c r="H258">
        <v>324</v>
      </c>
      <c r="I258"/>
      <c r="J258" t="s">
        <v>375</v>
      </c>
      <c r="K258" t="s">
        <v>289</v>
      </c>
      <c r="L258">
        <v>592</v>
      </c>
      <c r="M258">
        <v>25596</v>
      </c>
      <c r="N258">
        <v>26365</v>
      </c>
      <c r="O258">
        <v>16</v>
      </c>
      <c r="P258">
        <v>0</v>
      </c>
      <c r="Q258">
        <v>324</v>
      </c>
      <c r="R258" t="s">
        <v>496</v>
      </c>
      <c r="S258" t="s">
        <v>494</v>
      </c>
      <c r="T258" s="2"/>
      <c r="V258" s="12"/>
      <c r="W258" s="15"/>
    </row>
    <row r="259" spans="1:23" s="3" customFormat="1" x14ac:dyDescent="0.2">
      <c r="A259">
        <v>293</v>
      </c>
      <c r="B259" t="s">
        <v>291</v>
      </c>
      <c r="C259"/>
      <c r="D259"/>
      <c r="E259"/>
      <c r="F259"/>
      <c r="G259"/>
      <c r="H259"/>
      <c r="I259"/>
      <c r="J259"/>
      <c r="K259" t="s">
        <v>291</v>
      </c>
      <c r="L259"/>
      <c r="M259"/>
      <c r="N259"/>
      <c r="O259"/>
      <c r="P259"/>
      <c r="Q259"/>
      <c r="R259"/>
      <c r="S259"/>
      <c r="T259" s="2"/>
      <c r="V259" s="12"/>
      <c r="W259" s="15"/>
    </row>
    <row r="260" spans="1:23" s="3" customFormat="1" x14ac:dyDescent="0.2">
      <c r="A260">
        <v>294</v>
      </c>
      <c r="B260" t="s">
        <v>289</v>
      </c>
      <c r="C260">
        <v>0</v>
      </c>
      <c r="D260"/>
      <c r="E260">
        <v>36100</v>
      </c>
      <c r="F260">
        <v>0</v>
      </c>
      <c r="G260">
        <v>2</v>
      </c>
      <c r="H260">
        <v>286</v>
      </c>
      <c r="I260"/>
      <c r="J260" t="s">
        <v>441</v>
      </c>
      <c r="K260" t="s">
        <v>289</v>
      </c>
      <c r="L260">
        <v>588</v>
      </c>
      <c r="M260">
        <v>36861</v>
      </c>
      <c r="N260">
        <v>37792</v>
      </c>
      <c r="O260">
        <v>21</v>
      </c>
      <c r="P260">
        <v>1</v>
      </c>
      <c r="Q260">
        <v>284</v>
      </c>
      <c r="R260" t="s">
        <v>623</v>
      </c>
      <c r="S260" t="s">
        <v>494</v>
      </c>
      <c r="T260" s="2"/>
      <c r="V260" s="12"/>
      <c r="W260" s="15"/>
    </row>
    <row r="261" spans="1:23" s="3" customFormat="1" x14ac:dyDescent="0.2">
      <c r="A261">
        <v>295</v>
      </c>
      <c r="B261" t="s">
        <v>291</v>
      </c>
      <c r="C261"/>
      <c r="D261"/>
      <c r="E261"/>
      <c r="F261"/>
      <c r="G261"/>
      <c r="H261"/>
      <c r="I261"/>
      <c r="J261"/>
      <c r="K261" t="s">
        <v>291</v>
      </c>
      <c r="L261"/>
      <c r="M261"/>
      <c r="N261"/>
      <c r="O261"/>
      <c r="P261"/>
      <c r="Q261"/>
      <c r="R261"/>
      <c r="S261"/>
      <c r="T261" s="2"/>
      <c r="V261" s="12"/>
      <c r="W261" s="15"/>
    </row>
    <row r="262" spans="1:23" s="3" customFormat="1" x14ac:dyDescent="0.2">
      <c r="A262">
        <v>296</v>
      </c>
      <c r="B262" t="s">
        <v>289</v>
      </c>
      <c r="C262">
        <v>0</v>
      </c>
      <c r="D262"/>
      <c r="E262">
        <v>36421</v>
      </c>
      <c r="F262">
        <v>0</v>
      </c>
      <c r="G262">
        <v>2</v>
      </c>
      <c r="H262">
        <v>307</v>
      </c>
      <c r="I262"/>
      <c r="J262" t="s">
        <v>442</v>
      </c>
      <c r="K262" t="s">
        <v>289</v>
      </c>
      <c r="L262">
        <v>10369</v>
      </c>
      <c r="M262">
        <v>114145</v>
      </c>
      <c r="N262">
        <v>125602</v>
      </c>
      <c r="O262">
        <v>10</v>
      </c>
      <c r="P262">
        <v>1</v>
      </c>
      <c r="Q262">
        <v>284</v>
      </c>
      <c r="R262" t="s">
        <v>624</v>
      </c>
      <c r="S262" t="s">
        <v>625</v>
      </c>
      <c r="T262" s="2"/>
      <c r="V262" s="12"/>
      <c r="W262" s="15"/>
    </row>
    <row r="263" spans="1:23" s="3" customFormat="1" x14ac:dyDescent="0.2">
      <c r="A263">
        <v>297</v>
      </c>
      <c r="B263" t="s">
        <v>291</v>
      </c>
      <c r="C263"/>
      <c r="D263"/>
      <c r="E263"/>
      <c r="F263"/>
      <c r="G263"/>
      <c r="H263"/>
      <c r="I263"/>
      <c r="J263"/>
      <c r="K263" t="s">
        <v>291</v>
      </c>
      <c r="L263"/>
      <c r="M263"/>
      <c r="N263"/>
      <c r="O263"/>
      <c r="P263"/>
      <c r="Q263"/>
      <c r="R263"/>
      <c r="S263"/>
      <c r="T263" s="2"/>
      <c r="V263" s="12"/>
      <c r="W263" s="15"/>
    </row>
    <row r="264" spans="1:23" s="3" customFormat="1" x14ac:dyDescent="0.2">
      <c r="A264">
        <v>298</v>
      </c>
      <c r="B264" t="s">
        <v>291</v>
      </c>
      <c r="C264"/>
      <c r="D264"/>
      <c r="E264"/>
      <c r="F264"/>
      <c r="G264"/>
      <c r="H264"/>
      <c r="I264"/>
      <c r="J264"/>
      <c r="K264" t="s">
        <v>291</v>
      </c>
      <c r="L264"/>
      <c r="M264"/>
      <c r="N264"/>
      <c r="O264"/>
      <c r="P264"/>
      <c r="Q264"/>
      <c r="R264"/>
      <c r="S264"/>
      <c r="T264" s="2"/>
      <c r="V264" s="12"/>
      <c r="W264" s="15"/>
    </row>
    <row r="265" spans="1:23" s="3" customFormat="1" x14ac:dyDescent="0.2">
      <c r="A265">
        <v>299</v>
      </c>
      <c r="B265" t="s">
        <v>289</v>
      </c>
      <c r="C265">
        <v>0</v>
      </c>
      <c r="D265"/>
      <c r="E265">
        <v>35901</v>
      </c>
      <c r="F265">
        <v>0</v>
      </c>
      <c r="G265">
        <v>0</v>
      </c>
      <c r="H265">
        <v>294</v>
      </c>
      <c r="I265"/>
      <c r="J265" t="s">
        <v>443</v>
      </c>
      <c r="K265" t="s">
        <v>289</v>
      </c>
      <c r="L265">
        <v>285</v>
      </c>
      <c r="M265">
        <v>1840</v>
      </c>
      <c r="N265">
        <v>2166</v>
      </c>
      <c r="O265">
        <v>1</v>
      </c>
      <c r="P265">
        <v>0</v>
      </c>
      <c r="Q265">
        <v>294</v>
      </c>
      <c r="R265" t="s">
        <v>626</v>
      </c>
      <c r="S265"/>
      <c r="T265" s="2"/>
      <c r="V265" s="12"/>
      <c r="W265" s="15"/>
    </row>
    <row r="266" spans="1:23" s="3" customFormat="1" x14ac:dyDescent="0.2">
      <c r="A266">
        <v>300</v>
      </c>
      <c r="B266" t="s">
        <v>289</v>
      </c>
      <c r="C266">
        <v>0</v>
      </c>
      <c r="D266"/>
      <c r="E266">
        <v>36347</v>
      </c>
      <c r="F266">
        <v>0</v>
      </c>
      <c r="G266">
        <v>6</v>
      </c>
      <c r="H266">
        <v>310</v>
      </c>
      <c r="I266"/>
      <c r="J266" t="s">
        <v>444</v>
      </c>
      <c r="K266" t="s">
        <v>289</v>
      </c>
      <c r="L266">
        <v>2911</v>
      </c>
      <c r="M266">
        <v>96060</v>
      </c>
      <c r="N266">
        <v>99739</v>
      </c>
      <c r="O266">
        <v>19</v>
      </c>
      <c r="P266">
        <v>1</v>
      </c>
      <c r="Q266">
        <v>287</v>
      </c>
      <c r="R266" t="s">
        <v>497</v>
      </c>
      <c r="S266" t="s">
        <v>627</v>
      </c>
      <c r="T266" s="2"/>
      <c r="V266" s="12"/>
      <c r="W266" s="15"/>
    </row>
    <row r="267" spans="1:23" s="3" customFormat="1" x14ac:dyDescent="0.2">
      <c r="A267">
        <v>301</v>
      </c>
      <c r="B267" t="s">
        <v>289</v>
      </c>
      <c r="C267">
        <v>0</v>
      </c>
      <c r="D267"/>
      <c r="E267">
        <v>35670</v>
      </c>
      <c r="F267">
        <v>0</v>
      </c>
      <c r="G267">
        <v>0</v>
      </c>
      <c r="H267">
        <v>255</v>
      </c>
      <c r="I267"/>
      <c r="J267" t="s">
        <v>374</v>
      </c>
      <c r="K267" t="s">
        <v>289</v>
      </c>
      <c r="L267">
        <v>260</v>
      </c>
      <c r="M267">
        <v>1837</v>
      </c>
      <c r="N267">
        <v>2140</v>
      </c>
      <c r="O267">
        <v>1</v>
      </c>
      <c r="P267">
        <v>0</v>
      </c>
      <c r="Q267">
        <v>255</v>
      </c>
      <c r="R267" t="s">
        <v>550</v>
      </c>
      <c r="S267"/>
      <c r="T267" s="2"/>
      <c r="V267" s="12"/>
      <c r="W267" s="15"/>
    </row>
    <row r="268" spans="1:23" s="3" customFormat="1" x14ac:dyDescent="0.2">
      <c r="A268">
        <v>302</v>
      </c>
      <c r="B268" t="s">
        <v>289</v>
      </c>
      <c r="C268">
        <v>0</v>
      </c>
      <c r="D268"/>
      <c r="E268">
        <v>36199</v>
      </c>
      <c r="F268">
        <v>0</v>
      </c>
      <c r="G268">
        <v>0</v>
      </c>
      <c r="H268">
        <v>287</v>
      </c>
      <c r="I268"/>
      <c r="J268" t="s">
        <v>374</v>
      </c>
      <c r="K268" t="s">
        <v>289</v>
      </c>
      <c r="L268">
        <v>283</v>
      </c>
      <c r="M268">
        <v>1964</v>
      </c>
      <c r="N268">
        <v>2294</v>
      </c>
      <c r="O268">
        <v>1</v>
      </c>
      <c r="P268">
        <v>0</v>
      </c>
      <c r="Q268">
        <v>287</v>
      </c>
      <c r="R268" t="s">
        <v>628</v>
      </c>
      <c r="S268"/>
      <c r="T268" s="2"/>
      <c r="V268" s="12"/>
      <c r="W268" s="15"/>
    </row>
    <row r="269" spans="1:23" s="3" customFormat="1" x14ac:dyDescent="0.2">
      <c r="A269">
        <v>303</v>
      </c>
      <c r="B269" t="s">
        <v>291</v>
      </c>
      <c r="C269"/>
      <c r="D269"/>
      <c r="E269"/>
      <c r="F269"/>
      <c r="G269"/>
      <c r="H269"/>
      <c r="I269"/>
      <c r="J269"/>
      <c r="K269" t="s">
        <v>291</v>
      </c>
      <c r="L269"/>
      <c r="M269"/>
      <c r="N269"/>
      <c r="O269"/>
      <c r="P269"/>
      <c r="Q269"/>
      <c r="R269"/>
      <c r="S269"/>
      <c r="T269" s="2"/>
      <c r="V269" s="12"/>
      <c r="W269" s="15"/>
    </row>
    <row r="270" spans="1:23" s="3" customFormat="1" x14ac:dyDescent="0.2">
      <c r="A270">
        <v>304</v>
      </c>
      <c r="B270" t="s">
        <v>289</v>
      </c>
      <c r="C270">
        <v>0</v>
      </c>
      <c r="D270"/>
      <c r="E270">
        <v>73968</v>
      </c>
      <c r="F270">
        <v>0</v>
      </c>
      <c r="G270">
        <v>4</v>
      </c>
      <c r="H270">
        <v>527</v>
      </c>
      <c r="I270"/>
      <c r="J270" t="s">
        <v>382</v>
      </c>
      <c r="K270" t="s">
        <v>291</v>
      </c>
      <c r="L270"/>
      <c r="M270"/>
      <c r="N270"/>
      <c r="O270"/>
      <c r="P270"/>
      <c r="Q270"/>
      <c r="R270"/>
      <c r="S270"/>
      <c r="T270" s="2"/>
      <c r="V270" s="12"/>
      <c r="W270" s="15"/>
    </row>
    <row r="271" spans="1:23" s="3" customFormat="1" x14ac:dyDescent="0.2">
      <c r="A271">
        <v>305</v>
      </c>
      <c r="B271" t="s">
        <v>291</v>
      </c>
      <c r="C271"/>
      <c r="D271"/>
      <c r="E271"/>
      <c r="F271"/>
      <c r="G271"/>
      <c r="H271"/>
      <c r="I271"/>
      <c r="J271"/>
      <c r="K271" t="s">
        <v>289</v>
      </c>
      <c r="L271">
        <v>743</v>
      </c>
      <c r="M271">
        <v>53402</v>
      </c>
      <c r="N271">
        <v>54469</v>
      </c>
      <c r="O271">
        <v>26</v>
      </c>
      <c r="P271">
        <v>0</v>
      </c>
      <c r="Q271">
        <v>319</v>
      </c>
      <c r="R271" t="s">
        <v>629</v>
      </c>
      <c r="S271" t="s">
        <v>494</v>
      </c>
      <c r="T271" s="2"/>
      <c r="V271" s="12"/>
      <c r="W271" s="15"/>
    </row>
    <row r="272" spans="1:23" s="3" customFormat="1" x14ac:dyDescent="0.2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C89-F11E-A947-BBD3-1656B2947039}">
  <dimension ref="A1:L3464"/>
  <sheetViews>
    <sheetView zoomScale="167" zoomScaleNormal="400" workbookViewId="0">
      <selection activeCell="L34" sqref="L34"/>
    </sheetView>
  </sheetViews>
  <sheetFormatPr baseColWidth="10" defaultRowHeight="16" x14ac:dyDescent="0.2"/>
  <cols>
    <col min="1" max="1" width="4.1640625" bestFit="1" customWidth="1"/>
    <col min="2" max="2" width="13" bestFit="1" customWidth="1"/>
    <col min="3" max="3" width="9.83203125" bestFit="1" customWidth="1"/>
    <col min="4" max="4" width="10.83203125" bestFit="1" customWidth="1"/>
    <col min="6" max="6" width="9.6640625" bestFit="1" customWidth="1"/>
    <col min="7" max="7" width="4.6640625" bestFit="1" customWidth="1"/>
    <col min="9" max="9" width="8.83203125" bestFit="1" customWidth="1"/>
    <col min="10" max="10" width="20.33203125" bestFit="1" customWidth="1"/>
    <col min="11" max="11" width="18" bestFit="1" customWidth="1"/>
    <col min="12" max="12" width="20.83203125" bestFit="1" customWidth="1"/>
  </cols>
  <sheetData>
    <row r="1" spans="1:12" x14ac:dyDescent="0.2">
      <c r="A1" s="18" t="s">
        <v>13</v>
      </c>
      <c r="B1" s="18" t="s">
        <v>38</v>
      </c>
      <c r="C1" s="18" t="s">
        <v>39</v>
      </c>
      <c r="D1" s="18" t="s">
        <v>12</v>
      </c>
    </row>
    <row r="2" spans="1:12" x14ac:dyDescent="0.2">
      <c r="A2">
        <v>1</v>
      </c>
      <c r="B2" s="5">
        <f>IF(conc!N3="","-",conc!N3/1000)</f>
        <v>2.105</v>
      </c>
      <c r="C2" s="5">
        <f>IF(conc!E3="","-",conc!E3/1000)</f>
        <v>38.835999999999999</v>
      </c>
      <c r="D2" s="5">
        <f t="shared" ref="D2:D65" si="0">IF(OR(C2="-",B2="-"), "-", C2/B2)</f>
        <v>18.449406175771969</v>
      </c>
      <c r="I2" s="3"/>
      <c r="J2" s="18" t="s">
        <v>38</v>
      </c>
      <c r="K2" s="18" t="s">
        <v>39</v>
      </c>
      <c r="L2" s="18" t="s">
        <v>12</v>
      </c>
    </row>
    <row r="3" spans="1:12" x14ac:dyDescent="0.2">
      <c r="A3">
        <v>2</v>
      </c>
      <c r="B3" s="5">
        <f>IF(conc!N4="","-",conc!N4/1000)</f>
        <v>2.2949999999999999</v>
      </c>
      <c r="C3" s="5">
        <f>IF(conc!E4="","-",conc!E4/1000)</f>
        <v>38.823</v>
      </c>
      <c r="D3" s="5">
        <f t="shared" si="0"/>
        <v>16.916339869281046</v>
      </c>
      <c r="F3" s="18" t="s">
        <v>16</v>
      </c>
      <c r="G3">
        <f>COUNTIF(B2:B270,"&lt;&gt;-")</f>
        <v>263</v>
      </c>
      <c r="I3" s="18" t="s">
        <v>21</v>
      </c>
      <c r="J3" s="3">
        <f>306 - COUNTIF(B2:B270, "=-")</f>
        <v>300</v>
      </c>
      <c r="K3" s="3">
        <f>306 - COUNTIF(C2:C270, "=-")</f>
        <v>237</v>
      </c>
      <c r="L3" s="3"/>
    </row>
    <row r="4" spans="1:12" x14ac:dyDescent="0.2">
      <c r="A4">
        <v>3</v>
      </c>
      <c r="B4" s="5">
        <f>IF(conc!N5="","-",conc!N5/1000)</f>
        <v>5.4880000000000004</v>
      </c>
      <c r="C4" s="5" t="str">
        <f>IF(conc!E5="","-",conc!E5/1000)</f>
        <v>-</v>
      </c>
      <c r="D4" s="5" t="str">
        <f t="shared" si="0"/>
        <v>-</v>
      </c>
      <c r="F4" s="18" t="s">
        <v>48</v>
      </c>
      <c r="G4">
        <f>COUNTIF(C2:C270,"&lt;&gt;-")</f>
        <v>200</v>
      </c>
      <c r="I4" s="18" t="s">
        <v>11</v>
      </c>
      <c r="J4" s="1">
        <f>AVERAGE('Figure 8'!B2:B270)</f>
        <v>2.7860228136882133</v>
      </c>
      <c r="K4" s="1">
        <f>AVERAGE('Figure 8'!C2:C270)</f>
        <v>49.568600000000018</v>
      </c>
      <c r="L4" s="6">
        <f>AVERAGE(D2:D270)</f>
        <v>19.964721239676258</v>
      </c>
    </row>
    <row r="5" spans="1:12" x14ac:dyDescent="0.2">
      <c r="A5">
        <v>4</v>
      </c>
      <c r="B5" s="5">
        <f>IF(conc!N6="","-",conc!N6/1000)</f>
        <v>2.2010000000000001</v>
      </c>
      <c r="C5" s="5">
        <f>IF(conc!E6="","-",conc!E6/1000)</f>
        <v>39.258000000000003</v>
      </c>
      <c r="D5" s="5">
        <f t="shared" si="0"/>
        <v>17.83643798273512</v>
      </c>
      <c r="I5" s="18" t="s">
        <v>19</v>
      </c>
      <c r="J5" s="1">
        <f>MIN(B2:B270)</f>
        <v>2.105</v>
      </c>
      <c r="K5" s="1">
        <f>MIN(C$2:C$270)</f>
        <v>38.125999999999998</v>
      </c>
      <c r="L5" s="6">
        <f>SMALL(D2:D270,2)</f>
        <v>15.153726102223954</v>
      </c>
    </row>
    <row r="6" spans="1:12" x14ac:dyDescent="0.2">
      <c r="A6">
        <v>5</v>
      </c>
      <c r="B6" s="5">
        <f>IF(conc!N7="","-",conc!N7/1000)</f>
        <v>2.2050000000000001</v>
      </c>
      <c r="C6" s="5">
        <f>IF(conc!E7="","-",conc!E7/1000)</f>
        <v>38.793999999999997</v>
      </c>
      <c r="D6" s="5">
        <f t="shared" si="0"/>
        <v>17.593650793650792</v>
      </c>
      <c r="I6" s="18" t="s">
        <v>23</v>
      </c>
      <c r="J6" s="1">
        <f>_xlfn.QUARTILE.INC(B$2:B$270, 1)</f>
        <v>2.2090000000000001</v>
      </c>
      <c r="K6" s="1">
        <f>_xlfn.QUARTILE.INC(C$2:C$270, 1)</f>
        <v>38.873000000000005</v>
      </c>
      <c r="L6" s="3">
        <f>_xlfn.QUARTILE.INC(D$2:D$270, 1)</f>
        <v>17.458448955462355</v>
      </c>
    </row>
    <row r="7" spans="1:12" x14ac:dyDescent="0.2">
      <c r="A7">
        <v>6</v>
      </c>
      <c r="B7" s="5">
        <f>IF(conc!N8="","-",conc!N8/1000)</f>
        <v>2.403</v>
      </c>
      <c r="C7" s="5">
        <f>IF(conc!E8="","-",conc!E8/1000)</f>
        <v>38.627000000000002</v>
      </c>
      <c r="D7" s="5">
        <f t="shared" si="0"/>
        <v>16.074490220557639</v>
      </c>
      <c r="I7" s="18" t="s">
        <v>24</v>
      </c>
      <c r="J7" s="1">
        <f>_xlfn.QUARTILE.INC(B$2:B$270, 2)</f>
        <v>2.294</v>
      </c>
      <c r="K7" s="1">
        <f>_xlfn.QUARTILE.INC(C$2:C$270, 2)</f>
        <v>39.348500000000001</v>
      </c>
      <c r="L7" s="3">
        <f>_xlfn.QUARTILE.INC(D$2:D$270, 2)</f>
        <v>17.843194408899997</v>
      </c>
    </row>
    <row r="8" spans="1:12" x14ac:dyDescent="0.2">
      <c r="A8">
        <v>8</v>
      </c>
      <c r="B8" s="5">
        <f>IF(conc!N9="","-",conc!N9/1000)</f>
        <v>2.181</v>
      </c>
      <c r="C8" s="5">
        <f>IF(conc!E9="","-",conc!E9/1000)</f>
        <v>38.597000000000001</v>
      </c>
      <c r="D8" s="5">
        <f t="shared" si="0"/>
        <v>17.696928014672167</v>
      </c>
      <c r="I8" s="18" t="s">
        <v>25</v>
      </c>
      <c r="J8" s="1">
        <f>_xlfn.QUARTILE.INC(B$2:B$270, 3)</f>
        <v>2.5095000000000001</v>
      </c>
      <c r="K8" s="1">
        <f>_xlfn.QUARTILE.INC(C$2:C$270, 3)</f>
        <v>43.637250000000002</v>
      </c>
      <c r="L8" s="3">
        <f>_xlfn.QUARTILE.INC(D$2:D$270, 3)</f>
        <v>18.817454741872972</v>
      </c>
    </row>
    <row r="9" spans="1:12" x14ac:dyDescent="0.2">
      <c r="A9">
        <v>10</v>
      </c>
      <c r="B9" s="5">
        <f>IF(conc!N10="","-",conc!N10/1000)</f>
        <v>2.4550000000000001</v>
      </c>
      <c r="C9" s="5">
        <f>IF(conc!E10="","-",conc!E10/1000)</f>
        <v>38.415999999999997</v>
      </c>
      <c r="D9" s="5">
        <f t="shared" si="0"/>
        <v>15.648065173116088</v>
      </c>
      <c r="I9" s="18" t="s">
        <v>20</v>
      </c>
      <c r="J9" s="1">
        <f>LARGE(B2:B270,2)</f>
        <v>13.737</v>
      </c>
      <c r="K9" s="1">
        <f>LARGE(C2:C270,3)</f>
        <v>141.05099999999999</v>
      </c>
      <c r="L9" s="6">
        <f>MAX(D2:D270)</f>
        <v>54.975995075913005</v>
      </c>
    </row>
    <row r="10" spans="1:12" x14ac:dyDescent="0.2">
      <c r="A10">
        <v>11</v>
      </c>
      <c r="B10" s="5">
        <f>IF(conc!N11="","-",conc!N11/1000)</f>
        <v>2.2440000000000002</v>
      </c>
      <c r="C10" s="5">
        <f>IF(conc!E11="","-",conc!E11/1000)</f>
        <v>40.777000000000001</v>
      </c>
      <c r="D10" s="5">
        <f t="shared" si="0"/>
        <v>18.171568627450981</v>
      </c>
      <c r="J10" s="3"/>
      <c r="L10" s="3"/>
    </row>
    <row r="11" spans="1:12" x14ac:dyDescent="0.2">
      <c r="A11">
        <v>12</v>
      </c>
      <c r="B11" s="5">
        <f>IF(conc!N12="","-",conc!N12/1000)</f>
        <v>3.347</v>
      </c>
      <c r="C11" s="5" t="str">
        <f>IF(conc!E12="","-",conc!E12/1000)</f>
        <v>-</v>
      </c>
      <c r="D11" s="5" t="str">
        <f t="shared" si="0"/>
        <v>-</v>
      </c>
      <c r="J11" s="1"/>
      <c r="L11" s="3"/>
    </row>
    <row r="12" spans="1:12" x14ac:dyDescent="0.2">
      <c r="A12">
        <v>13</v>
      </c>
      <c r="B12" s="5">
        <f>IF(conc!N13="","-",conc!N13/1000)</f>
        <v>2.246</v>
      </c>
      <c r="C12" s="5">
        <f>IF(conc!E13="","-",conc!E13/1000)</f>
        <v>40.31</v>
      </c>
      <c r="D12" s="5">
        <f t="shared" si="0"/>
        <v>17.947462154942119</v>
      </c>
      <c r="L12" s="3"/>
    </row>
    <row r="13" spans="1:12" x14ac:dyDescent="0.2">
      <c r="A13">
        <v>14</v>
      </c>
      <c r="B13" s="5">
        <f>IF(conc!N14="","-",conc!N14/1000)</f>
        <v>2.1800000000000002</v>
      </c>
      <c r="C13" s="5">
        <f>IF(conc!E14="","-",conc!E14/1000)</f>
        <v>38.61</v>
      </c>
      <c r="D13" s="5">
        <f t="shared" si="0"/>
        <v>17.711009174311926</v>
      </c>
      <c r="L13" s="3"/>
    </row>
    <row r="14" spans="1:12" x14ac:dyDescent="0.2">
      <c r="A14">
        <v>16</v>
      </c>
      <c r="B14" s="5">
        <f>IF(conc!N15="","-",conc!N15/1000)</f>
        <v>2.5470000000000002</v>
      </c>
      <c r="C14" s="5" t="str">
        <f>IF(conc!E15="","-",conc!E15/1000)</f>
        <v>-</v>
      </c>
      <c r="D14" s="5" t="str">
        <f t="shared" si="0"/>
        <v>-</v>
      </c>
      <c r="J14" s="18" t="str">
        <f>"  "&amp;G3&amp;" / 269           DS     "</f>
        <v xml:space="preserve">  263 / 269           DS     </v>
      </c>
      <c r="K14" s="18" t="str">
        <f>"  "&amp;G4&amp;" / 269        no-DS  "</f>
        <v xml:space="preserve">  200 / 269        no-DS  </v>
      </c>
      <c r="L14" s="18" t="s">
        <v>30</v>
      </c>
    </row>
    <row r="15" spans="1:12" x14ac:dyDescent="0.2">
      <c r="A15">
        <v>17</v>
      </c>
      <c r="B15" s="5">
        <f>IF(conc!N16="","-",conc!N16/1000)</f>
        <v>2.2989999999999999</v>
      </c>
      <c r="C15" s="5" t="str">
        <f>IF(conc!E16="","-",conc!E16/1000)</f>
        <v>-</v>
      </c>
      <c r="D15" s="5" t="str">
        <f t="shared" si="0"/>
        <v>-</v>
      </c>
      <c r="I15" s="18" t="s">
        <v>19</v>
      </c>
      <c r="J15" s="1">
        <f>J5</f>
        <v>2.105</v>
      </c>
      <c r="K15" s="1">
        <f>K5</f>
        <v>38.125999999999998</v>
      </c>
      <c r="L15" s="1">
        <f>L5</f>
        <v>15.153726102223954</v>
      </c>
    </row>
    <row r="16" spans="1:12" x14ac:dyDescent="0.2">
      <c r="A16">
        <v>19</v>
      </c>
      <c r="B16" s="5">
        <f>IF(conc!N17="","-",conc!N17/1000)</f>
        <v>2.335</v>
      </c>
      <c r="C16" s="5" t="str">
        <f>IF(conc!E17="","-",conc!E17/1000)</f>
        <v>-</v>
      </c>
      <c r="D16" s="5" t="str">
        <f t="shared" si="0"/>
        <v>-</v>
      </c>
      <c r="I16" s="18" t="s">
        <v>26</v>
      </c>
      <c r="J16" s="1">
        <f t="shared" ref="J16:K19" si="1">J6-J5</f>
        <v>0.10400000000000009</v>
      </c>
      <c r="K16" s="1">
        <f t="shared" si="1"/>
        <v>0.74700000000000699</v>
      </c>
      <c r="L16" s="1">
        <f>(L6-L5)</f>
        <v>2.3047228532384008</v>
      </c>
    </row>
    <row r="17" spans="1:12" x14ac:dyDescent="0.2">
      <c r="A17">
        <v>20</v>
      </c>
      <c r="B17" s="5">
        <f>IF(conc!N18="","-",conc!N18/1000)</f>
        <v>2.1720000000000002</v>
      </c>
      <c r="C17" s="5">
        <f>IF(conc!E18="","-",conc!E18/1000)</f>
        <v>39.241</v>
      </c>
      <c r="D17" s="5">
        <f t="shared" si="0"/>
        <v>18.066758747697971</v>
      </c>
      <c r="I17" s="18" t="s">
        <v>27</v>
      </c>
      <c r="J17" s="1">
        <f t="shared" si="1"/>
        <v>8.4999999999999964E-2</v>
      </c>
      <c r="K17" s="1">
        <f t="shared" si="1"/>
        <v>0.4754999999999967</v>
      </c>
      <c r="L17" s="1">
        <f t="shared" ref="L17:L19" si="2">(L7-L6)</f>
        <v>0.38474545343764177</v>
      </c>
    </row>
    <row r="18" spans="1:12" x14ac:dyDescent="0.2">
      <c r="A18">
        <v>21</v>
      </c>
      <c r="B18" s="5">
        <f>IF(conc!N19="","-",conc!N19/1000)</f>
        <v>2.3759999999999999</v>
      </c>
      <c r="C18" s="5">
        <f>IF(conc!E19="","-",conc!E19/1000)</f>
        <v>45.101999999999997</v>
      </c>
      <c r="D18" s="5">
        <f t="shared" si="0"/>
        <v>18.982323232323232</v>
      </c>
      <c r="I18" s="18" t="s">
        <v>28</v>
      </c>
      <c r="J18" s="1">
        <f t="shared" si="1"/>
        <v>0.21550000000000002</v>
      </c>
      <c r="K18" s="1">
        <f t="shared" si="1"/>
        <v>4.2887500000000003</v>
      </c>
      <c r="L18" s="1">
        <f t="shared" si="2"/>
        <v>0.97426033297297465</v>
      </c>
    </row>
    <row r="19" spans="1:12" x14ac:dyDescent="0.2">
      <c r="A19">
        <v>22</v>
      </c>
      <c r="B19" s="5">
        <f>IF(conc!N20="","-",conc!N20/1000)</f>
        <v>2.492</v>
      </c>
      <c r="C19" s="5">
        <f>IF(conc!E20="","-",conc!E20/1000)</f>
        <v>41.936999999999998</v>
      </c>
      <c r="D19" s="5">
        <f t="shared" si="0"/>
        <v>16.828651685393258</v>
      </c>
      <c r="I19" s="18" t="s">
        <v>29</v>
      </c>
      <c r="J19" s="1">
        <f t="shared" si="1"/>
        <v>11.227499999999999</v>
      </c>
      <c r="K19" s="1">
        <f t="shared" si="1"/>
        <v>97.413749999999993</v>
      </c>
      <c r="L19" s="1">
        <f t="shared" si="2"/>
        <v>36.158540334040033</v>
      </c>
    </row>
    <row r="20" spans="1:12" x14ac:dyDescent="0.2">
      <c r="A20">
        <v>23</v>
      </c>
      <c r="B20" s="5">
        <f>IF(conc!N21="","-",conc!N21/1000)</f>
        <v>2.3860000000000001</v>
      </c>
      <c r="C20" s="5">
        <f>IF(conc!E21="","-",conc!E21/1000)</f>
        <v>98.994</v>
      </c>
      <c r="D20" s="5">
        <f t="shared" si="0"/>
        <v>41.489522212908632</v>
      </c>
      <c r="I20" s="18" t="s">
        <v>31</v>
      </c>
      <c r="J20">
        <v>0</v>
      </c>
      <c r="K20" s="3">
        <v>0</v>
      </c>
      <c r="L20" s="3">
        <v>0</v>
      </c>
    </row>
    <row r="21" spans="1:12" x14ac:dyDescent="0.2">
      <c r="A21">
        <v>24</v>
      </c>
      <c r="B21" s="5">
        <f>IF(conc!N22="","-",conc!N22/1000)</f>
        <v>2.25</v>
      </c>
      <c r="C21" s="5">
        <f>IF(conc!E22="","-",conc!E22/1000)</f>
        <v>38.889000000000003</v>
      </c>
      <c r="D21" s="5">
        <f t="shared" si="0"/>
        <v>17.284000000000002</v>
      </c>
      <c r="K21" s="3"/>
      <c r="L21" s="3"/>
    </row>
    <row r="22" spans="1:12" x14ac:dyDescent="0.2">
      <c r="A22">
        <v>25</v>
      </c>
      <c r="B22" s="5">
        <f>IF(conc!N23="","-",conc!N23/1000)</f>
        <v>10.15</v>
      </c>
      <c r="C22" s="5" t="str">
        <f>IF(conc!E23="","-",conc!E23/1000)</f>
        <v>-</v>
      </c>
      <c r="D22" s="5" t="str">
        <f t="shared" si="0"/>
        <v>-</v>
      </c>
      <c r="I22" s="18" t="s">
        <v>32</v>
      </c>
      <c r="J22" s="10">
        <f>SMALL(B$2:B$270,1)</f>
        <v>2.105</v>
      </c>
      <c r="K22" s="10">
        <f>SMALL(C$2:C$270,1)</f>
        <v>38.125999999999998</v>
      </c>
      <c r="L22" s="10">
        <f>SMALL(D$2:D$270,1)</f>
        <v>0.90111503693846662</v>
      </c>
    </row>
    <row r="23" spans="1:12" x14ac:dyDescent="0.2">
      <c r="A23">
        <v>26</v>
      </c>
      <c r="B23" s="5">
        <f>IF(conc!N24="","-",conc!N24/1000)</f>
        <v>2.3769999999999998</v>
      </c>
      <c r="C23" s="5">
        <f>IF(conc!E24="","-",conc!E24/1000)</f>
        <v>43.912999999999997</v>
      </c>
      <c r="D23" s="5">
        <f t="shared" si="0"/>
        <v>18.474127050904503</v>
      </c>
      <c r="I23" s="18" t="s">
        <v>33</v>
      </c>
      <c r="J23" s="10">
        <f>SMALL(B$2:B$270,2)</f>
        <v>2.1070000000000002</v>
      </c>
      <c r="K23" s="10">
        <f>SMALL(C$2:C$270,2)</f>
        <v>38.247999999999998</v>
      </c>
      <c r="L23" s="10">
        <f>SMALL(D$2:D$270,2)</f>
        <v>15.153726102223954</v>
      </c>
    </row>
    <row r="24" spans="1:12" x14ac:dyDescent="0.2">
      <c r="A24">
        <v>27</v>
      </c>
      <c r="B24" s="5">
        <f>IF(conc!N25="","-",conc!N25/1000)</f>
        <v>2.3439999999999999</v>
      </c>
      <c r="C24" s="5">
        <f>IF(conc!E25="","-",conc!E25/1000)</f>
        <v>68.533000000000001</v>
      </c>
      <c r="D24" s="5">
        <f t="shared" si="0"/>
        <v>29.237627986348127</v>
      </c>
      <c r="I24" s="18" t="s">
        <v>34</v>
      </c>
      <c r="J24" s="10">
        <f>SMALL(B$2:B$270,3)</f>
        <v>2.113</v>
      </c>
      <c r="K24" s="10">
        <f>SMALL(C$2:C$270,3)</f>
        <v>38.256</v>
      </c>
      <c r="L24" s="10">
        <f>SMALL(D$2:D$270,3)</f>
        <v>15.519093078758951</v>
      </c>
    </row>
    <row r="25" spans="1:12" x14ac:dyDescent="0.2">
      <c r="A25">
        <v>28</v>
      </c>
      <c r="B25" s="5">
        <f>IF(conc!N26="","-",conc!N26/1000)</f>
        <v>2.294</v>
      </c>
      <c r="C25" s="5">
        <f>IF(conc!E26="","-",conc!E26/1000)</f>
        <v>40.179000000000002</v>
      </c>
      <c r="D25" s="5">
        <f t="shared" si="0"/>
        <v>17.51482127288579</v>
      </c>
    </row>
    <row r="26" spans="1:12" x14ac:dyDescent="0.2">
      <c r="A26">
        <v>29</v>
      </c>
      <c r="B26" s="5">
        <f>IF(conc!N27="","-",conc!N27/1000)</f>
        <v>2.1709999999999998</v>
      </c>
      <c r="C26" s="5">
        <f>IF(conc!E27="","-",conc!E27/1000)</f>
        <v>39.066000000000003</v>
      </c>
      <c r="D26" s="5">
        <f t="shared" si="0"/>
        <v>17.994472593274992</v>
      </c>
      <c r="I26" s="18" t="s">
        <v>35</v>
      </c>
      <c r="J26" s="10">
        <f>LARGE(B$2:B$270,1)</f>
        <v>43.585999999999999</v>
      </c>
      <c r="K26" s="10">
        <f>LARGE(C$2:C$270,1)</f>
        <v>267.95299999999997</v>
      </c>
      <c r="L26" s="10">
        <f>LARGE(D$2:D$270,1)</f>
        <v>54.975995075913005</v>
      </c>
    </row>
    <row r="27" spans="1:12" x14ac:dyDescent="0.2">
      <c r="A27">
        <v>30</v>
      </c>
      <c r="B27" s="5">
        <f>IF(conc!N28="","-",conc!N28/1000)</f>
        <v>2.4780000000000002</v>
      </c>
      <c r="C27" s="5">
        <f>IF(conc!E28="","-",conc!E28/1000)</f>
        <v>44.332000000000001</v>
      </c>
      <c r="D27" s="5">
        <f t="shared" si="0"/>
        <v>17.890234059725582</v>
      </c>
      <c r="I27" s="18" t="s">
        <v>36</v>
      </c>
      <c r="J27" s="10">
        <f>LARGE(B$2:B$270,2)</f>
        <v>13.737</v>
      </c>
      <c r="K27" s="10">
        <f>LARGE(C$2:C$270,2)</f>
        <v>198.947</v>
      </c>
      <c r="L27" s="10">
        <f>LARGE(D$2:D$270,2)</f>
        <v>49.587407407407404</v>
      </c>
    </row>
    <row r="28" spans="1:12" x14ac:dyDescent="0.2">
      <c r="A28">
        <v>31</v>
      </c>
      <c r="B28" s="5">
        <f>IF(conc!N29="","-",conc!N29/1000)</f>
        <v>2.234</v>
      </c>
      <c r="C28" s="5">
        <f>IF(conc!E29="","-",conc!E29/1000)</f>
        <v>38.689</v>
      </c>
      <c r="D28" s="5">
        <f t="shared" si="0"/>
        <v>17.31826320501343</v>
      </c>
      <c r="I28" s="18" t="s">
        <v>37</v>
      </c>
      <c r="J28" s="10">
        <f>LARGE(B$2:B$270,3)</f>
        <v>10.15</v>
      </c>
      <c r="K28" s="10">
        <f>LARGE(C$2:C$270,3)</f>
        <v>141.05099999999999</v>
      </c>
      <c r="L28" s="10">
        <f>LARGE(D$2:D$270,3)</f>
        <v>47.20724273933309</v>
      </c>
    </row>
    <row r="29" spans="1:12" x14ac:dyDescent="0.2">
      <c r="A29">
        <v>32</v>
      </c>
      <c r="B29" s="5">
        <f>IF(conc!N30="","-",conc!N30/1000)</f>
        <v>2.923</v>
      </c>
      <c r="C29" s="5">
        <f>IF(conc!E30="","-",conc!E30/1000)</f>
        <v>96.866</v>
      </c>
      <c r="D29" s="5">
        <f t="shared" si="0"/>
        <v>33.139240506329116</v>
      </c>
      <c r="J29" s="3"/>
      <c r="L29" s="3"/>
    </row>
    <row r="30" spans="1:12" x14ac:dyDescent="0.2">
      <c r="A30">
        <v>33</v>
      </c>
      <c r="B30" s="5">
        <f>IF(conc!N31="","-",conc!N31/1000)</f>
        <v>2.2799999999999998</v>
      </c>
      <c r="C30" s="5">
        <f>IF(conc!E31="","-",conc!E31/1000)</f>
        <v>48.097000000000001</v>
      </c>
      <c r="D30" s="5">
        <f t="shared" si="0"/>
        <v>21.095175438596495</v>
      </c>
      <c r="I30" s="21" t="s">
        <v>758</v>
      </c>
      <c r="J30" s="10">
        <f>AVERAGE(B$2:B$270,3)</f>
        <v>2.7868333333333335</v>
      </c>
      <c r="K30" s="10">
        <f>AVERAGE(C$2:C$270,3)</f>
        <v>49.336915422885589</v>
      </c>
      <c r="L30" s="10">
        <f>AVERAGE(D$2:D$270,3)</f>
        <v>19.879471384200496</v>
      </c>
    </row>
    <row r="31" spans="1:12" x14ac:dyDescent="0.2">
      <c r="A31">
        <v>36</v>
      </c>
      <c r="B31" s="5">
        <f>IF(conc!N32="","-",conc!N32/1000)</f>
        <v>2.7280000000000002</v>
      </c>
      <c r="C31" s="5" t="str">
        <f>IF(conc!E32="","-",conc!E32/1000)</f>
        <v>-</v>
      </c>
      <c r="D31" s="5" t="str">
        <f t="shared" si="0"/>
        <v>-</v>
      </c>
      <c r="J31" s="3"/>
      <c r="L31" s="3"/>
    </row>
    <row r="32" spans="1:12" x14ac:dyDescent="0.2">
      <c r="A32">
        <v>37</v>
      </c>
      <c r="B32" s="5">
        <f>IF(conc!N33="","-",conc!N33/1000)</f>
        <v>2.4460000000000002</v>
      </c>
      <c r="C32" s="5" t="str">
        <f>IF(conc!E33="","-",conc!E33/1000)</f>
        <v>-</v>
      </c>
      <c r="D32" s="5" t="str">
        <f t="shared" si="0"/>
        <v>-</v>
      </c>
      <c r="J32" s="3"/>
      <c r="L32" s="3"/>
    </row>
    <row r="33" spans="1:12" x14ac:dyDescent="0.2">
      <c r="A33">
        <v>38</v>
      </c>
      <c r="B33" s="5">
        <f>IF(conc!N34="","-",conc!N34/1000)</f>
        <v>2.4409999999999998</v>
      </c>
      <c r="C33" s="5" t="str">
        <f>IF(conc!E34="","-",conc!E34/1000)</f>
        <v>-</v>
      </c>
      <c r="D33" s="5" t="str">
        <f t="shared" si="0"/>
        <v>-</v>
      </c>
      <c r="J33" s="3"/>
      <c r="L33" s="3"/>
    </row>
    <row r="34" spans="1:12" x14ac:dyDescent="0.2">
      <c r="A34">
        <v>39</v>
      </c>
      <c r="B34" s="5">
        <f>IF(conc!N35="","-",conc!N35/1000)</f>
        <v>2.222</v>
      </c>
      <c r="C34" s="5">
        <f>IF(conc!E35="","-",conc!E35/1000)</f>
        <v>43.286999999999999</v>
      </c>
      <c r="D34" s="5">
        <f t="shared" si="0"/>
        <v>19.481098109810979</v>
      </c>
      <c r="J34" s="3"/>
      <c r="L34" s="3"/>
    </row>
    <row r="35" spans="1:12" x14ac:dyDescent="0.2">
      <c r="A35">
        <v>40</v>
      </c>
      <c r="B35" s="5">
        <f>IF(conc!N36="","-",conc!N36/1000)</f>
        <v>2.605</v>
      </c>
      <c r="C35" s="5">
        <f>IF(conc!E36="","-",conc!E36/1000)</f>
        <v>57.502000000000002</v>
      </c>
      <c r="D35" s="5">
        <f t="shared" si="0"/>
        <v>22.073704414587333</v>
      </c>
      <c r="J35" s="3"/>
      <c r="L35" s="3"/>
    </row>
    <row r="36" spans="1:12" x14ac:dyDescent="0.2">
      <c r="A36">
        <v>41</v>
      </c>
      <c r="B36" s="5">
        <f>IF(conc!N37="","-",conc!N37/1000)</f>
        <v>2.149</v>
      </c>
      <c r="C36" s="5">
        <f>IF(conc!E37="","-",conc!E37/1000)</f>
        <v>38.524999999999999</v>
      </c>
      <c r="D36" s="5">
        <f t="shared" si="0"/>
        <v>17.926942764076315</v>
      </c>
      <c r="J36" s="3"/>
      <c r="L36" s="3"/>
    </row>
    <row r="37" spans="1:12" x14ac:dyDescent="0.2">
      <c r="A37">
        <v>42</v>
      </c>
      <c r="B37" s="5">
        <f>IF(conc!N38="","-",conc!N38/1000)</f>
        <v>2.1989999999999998</v>
      </c>
      <c r="C37" s="5">
        <f>IF(conc!E38="","-",conc!E38/1000)</f>
        <v>39.057000000000002</v>
      </c>
      <c r="D37" s="5">
        <f t="shared" si="0"/>
        <v>17.761255115961802</v>
      </c>
      <c r="J37" s="3"/>
      <c r="L37" s="3"/>
    </row>
    <row r="38" spans="1:12" x14ac:dyDescent="0.2">
      <c r="A38">
        <v>43</v>
      </c>
      <c r="B38" s="5">
        <f>IF(conc!N39="","-",conc!N39/1000)</f>
        <v>2.1800000000000002</v>
      </c>
      <c r="C38" s="5">
        <f>IF(conc!E39="","-",conc!E39/1000)</f>
        <v>38.673000000000002</v>
      </c>
      <c r="D38" s="5">
        <f t="shared" si="0"/>
        <v>17.739908256880735</v>
      </c>
      <c r="J38" s="3"/>
      <c r="L38" s="3"/>
    </row>
    <row r="39" spans="1:12" x14ac:dyDescent="0.2">
      <c r="A39">
        <v>44</v>
      </c>
      <c r="B39" s="5">
        <f>IF(conc!N40="","-",conc!N40/1000)</f>
        <v>7.9029999999999996</v>
      </c>
      <c r="C39" s="5" t="str">
        <f>IF(conc!E40="","-",conc!E40/1000)</f>
        <v>-</v>
      </c>
      <c r="D39" s="5" t="str">
        <f t="shared" si="0"/>
        <v>-</v>
      </c>
      <c r="J39" s="3"/>
      <c r="L39" s="3"/>
    </row>
    <row r="40" spans="1:12" x14ac:dyDescent="0.2">
      <c r="A40">
        <v>45</v>
      </c>
      <c r="B40" s="5">
        <f>IF(conc!N41="","-",conc!N41/1000)</f>
        <v>2.2320000000000002</v>
      </c>
      <c r="C40" s="5">
        <f>IF(conc!E41="","-",conc!E41/1000)</f>
        <v>39.478000000000002</v>
      </c>
      <c r="D40" s="5">
        <f t="shared" si="0"/>
        <v>17.687275985663081</v>
      </c>
      <c r="J40" s="3"/>
      <c r="L40" s="3"/>
    </row>
    <row r="41" spans="1:12" x14ac:dyDescent="0.2">
      <c r="A41">
        <v>46</v>
      </c>
      <c r="B41" s="5">
        <f>IF(conc!N42="","-",conc!N42/1000)</f>
        <v>2.2759999999999998</v>
      </c>
      <c r="C41" s="5">
        <f>IF(conc!E42="","-",conc!E42/1000)</f>
        <v>41.32</v>
      </c>
      <c r="D41" s="5">
        <f t="shared" si="0"/>
        <v>18.154657293497365</v>
      </c>
      <c r="J41" s="3"/>
      <c r="L41" s="3"/>
    </row>
    <row r="42" spans="1:12" x14ac:dyDescent="0.2">
      <c r="A42">
        <v>47</v>
      </c>
      <c r="B42" s="5">
        <f>IF(conc!N43="","-",conc!N43/1000)</f>
        <v>2.113</v>
      </c>
      <c r="C42" s="5">
        <f>IF(conc!E43="","-",conc!E43/1000)</f>
        <v>38.869999999999997</v>
      </c>
      <c r="D42" s="5">
        <f t="shared" si="0"/>
        <v>18.39564600094652</v>
      </c>
      <c r="J42" s="3"/>
      <c r="L42" s="3"/>
    </row>
    <row r="43" spans="1:12" x14ac:dyDescent="0.2">
      <c r="A43">
        <v>48</v>
      </c>
      <c r="B43" s="5">
        <f>IF(conc!N44="","-",conc!N44/1000)</f>
        <v>3.0059999999999998</v>
      </c>
      <c r="C43" s="5">
        <f>IF(conc!E44="","-",conc!E44/1000)</f>
        <v>83.787999999999997</v>
      </c>
      <c r="D43" s="5">
        <f t="shared" si="0"/>
        <v>27.87358616101131</v>
      </c>
      <c r="J43" s="3"/>
      <c r="L43" s="3"/>
    </row>
    <row r="44" spans="1:12" x14ac:dyDescent="0.2">
      <c r="A44">
        <v>49</v>
      </c>
      <c r="B44" s="5">
        <f>IF(conc!N45="","-",conc!N45/1000)</f>
        <v>3.0379999999999998</v>
      </c>
      <c r="C44" s="5">
        <f>IF(conc!E45="","-",conc!E45/1000)</f>
        <v>86.561000000000007</v>
      </c>
      <c r="D44" s="5">
        <f t="shared" si="0"/>
        <v>28.492758393680056</v>
      </c>
      <c r="J44" s="3"/>
      <c r="L44" s="3"/>
    </row>
    <row r="45" spans="1:12" x14ac:dyDescent="0.2">
      <c r="A45">
        <v>50</v>
      </c>
      <c r="B45" s="5">
        <f>IF(conc!N46="","-",conc!N46/1000)</f>
        <v>2.2229999999999999</v>
      </c>
      <c r="C45" s="5">
        <f>IF(conc!E46="","-",conc!E46/1000)</f>
        <v>39.896999999999998</v>
      </c>
      <c r="D45" s="5">
        <f t="shared" si="0"/>
        <v>17.947368421052634</v>
      </c>
      <c r="J45" s="3"/>
      <c r="L45" s="3"/>
    </row>
    <row r="46" spans="1:12" x14ac:dyDescent="0.2">
      <c r="A46">
        <v>51</v>
      </c>
      <c r="B46" s="5">
        <f>IF(conc!N47="","-",conc!N47/1000)</f>
        <v>2.48</v>
      </c>
      <c r="C46" s="5">
        <f>IF(conc!E47="","-",conc!E47/1000)</f>
        <v>47.171999999999997</v>
      </c>
      <c r="D46" s="5">
        <f t="shared" si="0"/>
        <v>19.020967741935483</v>
      </c>
      <c r="J46" s="3"/>
      <c r="L46" s="3"/>
    </row>
    <row r="47" spans="1:12" x14ac:dyDescent="0.2">
      <c r="A47">
        <v>52</v>
      </c>
      <c r="B47" s="5">
        <f>IF(conc!N48="","-",conc!N48/1000)</f>
        <v>2.2639999999999998</v>
      </c>
      <c r="C47" s="5">
        <f>IF(conc!E48="","-",conc!E48/1000)</f>
        <v>38.902000000000001</v>
      </c>
      <c r="D47" s="5">
        <f t="shared" si="0"/>
        <v>17.182862190812724</v>
      </c>
      <c r="J47" s="3"/>
      <c r="L47" s="3"/>
    </row>
    <row r="48" spans="1:12" x14ac:dyDescent="0.2">
      <c r="A48">
        <v>53</v>
      </c>
      <c r="B48" s="5">
        <f>IF(conc!N49="","-",conc!N49/1000)</f>
        <v>2.1579999999999999</v>
      </c>
      <c r="C48" s="5">
        <f>IF(conc!E49="","-",conc!E49/1000)</f>
        <v>38.256</v>
      </c>
      <c r="D48" s="5">
        <f t="shared" si="0"/>
        <v>17.727525486561632</v>
      </c>
      <c r="J48" s="3"/>
      <c r="L48" s="3"/>
    </row>
    <row r="49" spans="1:12" x14ac:dyDescent="0.2">
      <c r="A49">
        <v>54</v>
      </c>
      <c r="B49" s="5">
        <f>IF(conc!N50="","-",conc!N50/1000)</f>
        <v>2.1890000000000001</v>
      </c>
      <c r="C49" s="5">
        <f>IF(conc!E50="","-",conc!E50/1000)</f>
        <v>39.14</v>
      </c>
      <c r="D49" s="5">
        <f t="shared" si="0"/>
        <v>17.880310644129739</v>
      </c>
      <c r="J49" s="3"/>
      <c r="L49" s="3"/>
    </row>
    <row r="50" spans="1:12" x14ac:dyDescent="0.2">
      <c r="A50">
        <v>55</v>
      </c>
      <c r="B50" s="5">
        <f>IF(conc!N51="","-",conc!N51/1000)</f>
        <v>2.177</v>
      </c>
      <c r="C50" s="5">
        <f>IF(conc!E51="","-",conc!E51/1000)</f>
        <v>38.125999999999998</v>
      </c>
      <c r="D50" s="5">
        <f t="shared" si="0"/>
        <v>17.513091410197518</v>
      </c>
      <c r="J50" s="3"/>
      <c r="L50" s="3"/>
    </row>
    <row r="51" spans="1:12" x14ac:dyDescent="0.2">
      <c r="A51">
        <v>56</v>
      </c>
      <c r="B51" s="5">
        <f>IF(conc!N52="","-",conc!N52/1000)</f>
        <v>2.3029999999999999</v>
      </c>
      <c r="C51" s="5">
        <f>IF(conc!E52="","-",conc!E52/1000)</f>
        <v>39.326999999999998</v>
      </c>
      <c r="D51" s="5">
        <f t="shared" si="0"/>
        <v>17.076422058184974</v>
      </c>
      <c r="J51" s="3"/>
      <c r="L51" s="3"/>
    </row>
    <row r="52" spans="1:12" x14ac:dyDescent="0.2">
      <c r="A52">
        <v>57</v>
      </c>
      <c r="B52" s="5">
        <f>IF(conc!N53="","-",conc!N53/1000)</f>
        <v>2.169</v>
      </c>
      <c r="C52" s="5" t="str">
        <f>IF(conc!E53="","-",conc!E53/1000)</f>
        <v>-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>
        <f>IF(conc!N54="","-",conc!N54/1000)</f>
        <v>2.4809999999999999</v>
      </c>
      <c r="C53" s="5" t="str">
        <f>IF(conc!E54="","-",conc!E54/1000)</f>
        <v>-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IF(conc!N55="","-",conc!N55/1000)</f>
        <v>2.1070000000000002</v>
      </c>
      <c r="C54" s="5">
        <f>IF(conc!E55="","-",conc!E55/1000)</f>
        <v>38.707999999999998</v>
      </c>
      <c r="D54" s="5">
        <f t="shared" si="0"/>
        <v>18.371143806359751</v>
      </c>
      <c r="J54" s="3"/>
      <c r="L54" s="3"/>
    </row>
    <row r="55" spans="1:12" x14ac:dyDescent="0.2">
      <c r="A55">
        <v>60</v>
      </c>
      <c r="B55" s="5">
        <f>IF(conc!N56="","-",conc!N56/1000)</f>
        <v>4.1079999999999997</v>
      </c>
      <c r="C55" s="5">
        <f>IF(conc!E56="","-",conc!E56/1000)</f>
        <v>119.14700000000001</v>
      </c>
      <c r="D55" s="5">
        <f t="shared" si="0"/>
        <v>29.003651411879265</v>
      </c>
      <c r="J55" s="3"/>
      <c r="L55" s="3"/>
    </row>
    <row r="56" spans="1:12" x14ac:dyDescent="0.2">
      <c r="A56">
        <v>61</v>
      </c>
      <c r="B56" s="5">
        <f>IF(conc!N57="","-",conc!N57/1000)</f>
        <v>2.2330000000000001</v>
      </c>
      <c r="C56" s="5">
        <f>IF(conc!E57="","-",conc!E57/1000)</f>
        <v>47.828000000000003</v>
      </c>
      <c r="D56" s="5">
        <f t="shared" si="0"/>
        <v>21.418719211822662</v>
      </c>
      <c r="J56" s="3"/>
      <c r="L56" s="3"/>
    </row>
    <row r="57" spans="1:12" x14ac:dyDescent="0.2">
      <c r="A57">
        <v>62</v>
      </c>
      <c r="B57" s="5">
        <f>IF(conc!N58="","-",conc!N58/1000)</f>
        <v>3.637</v>
      </c>
      <c r="C57" s="5" t="str">
        <f>IF(conc!E58="","-",conc!E58/1000)</f>
        <v>-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>
        <f>IF(conc!N59="","-",conc!N59/1000)</f>
        <v>2.73</v>
      </c>
      <c r="C58" s="5" t="str">
        <f>IF(conc!E59="","-",conc!E59/1000)</f>
        <v>-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>
        <f>IF(conc!N60="","-",conc!N60/1000)</f>
        <v>3.38</v>
      </c>
      <c r="C59" s="5" t="str">
        <f>IF(conc!E60="","-",conc!E60/1000)</f>
        <v>-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>
        <f>IF(conc!N61="","-",conc!N61/1000)</f>
        <v>2.21</v>
      </c>
      <c r="C60" s="5" t="str">
        <f>IF(conc!E61="","-",conc!E61/1000)</f>
        <v>-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>
        <f>IF(conc!N62="","-",conc!N62/1000)</f>
        <v>2.33</v>
      </c>
      <c r="C61" s="5">
        <f>IF(conc!E62="","-",conc!E62/1000)</f>
        <v>47.933</v>
      </c>
      <c r="D61" s="5">
        <f t="shared" si="0"/>
        <v>20.572103004291844</v>
      </c>
      <c r="J61" s="3"/>
      <c r="L61" s="3"/>
    </row>
    <row r="62" spans="1:12" x14ac:dyDescent="0.2">
      <c r="A62">
        <v>67</v>
      </c>
      <c r="B62" s="5">
        <f>IF(conc!N63="","-",conc!N63/1000)</f>
        <v>2.7890000000000001</v>
      </c>
      <c r="C62" s="5">
        <f>IF(conc!E63="","-",conc!E63/1000)</f>
        <v>131.661</v>
      </c>
      <c r="D62" s="5">
        <f t="shared" si="0"/>
        <v>47.20724273933309</v>
      </c>
      <c r="J62" s="3"/>
      <c r="L62" s="3"/>
    </row>
    <row r="63" spans="1:12" x14ac:dyDescent="0.2">
      <c r="A63">
        <v>68</v>
      </c>
      <c r="B63" s="5">
        <f>IF(conc!N64="","-",conc!N64/1000)</f>
        <v>2.2530000000000001</v>
      </c>
      <c r="C63" s="5">
        <f>IF(conc!E64="","-",conc!E64/1000)</f>
        <v>42.991</v>
      </c>
      <c r="D63" s="5">
        <f t="shared" si="0"/>
        <v>19.081668885929869</v>
      </c>
      <c r="J63" s="3"/>
      <c r="L63" s="3"/>
    </row>
    <row r="64" spans="1:12" x14ac:dyDescent="0.2">
      <c r="A64">
        <v>69</v>
      </c>
      <c r="B64" s="5" t="str">
        <f>IF(conc!N65="","-",conc!N65/1000)</f>
        <v>-</v>
      </c>
      <c r="C64" s="5">
        <f>IF(conc!E65="","-",conc!E65/1000)</f>
        <v>76.974999999999994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IF(conc!N66="","-",conc!N66/1000)</f>
        <v>2.141</v>
      </c>
      <c r="C65" s="5">
        <f>IF(conc!E66="","-",conc!E66/1000)</f>
        <v>38.72</v>
      </c>
      <c r="D65" s="5">
        <f t="shared" si="0"/>
        <v>18.08500700607193</v>
      </c>
      <c r="J65" s="3"/>
      <c r="L65" s="3"/>
    </row>
    <row r="66" spans="1:12" x14ac:dyDescent="0.2">
      <c r="A66">
        <v>72</v>
      </c>
      <c r="B66" s="5">
        <f>IF(conc!N67="","-",conc!N67/1000)</f>
        <v>2.1379999999999999</v>
      </c>
      <c r="C66" s="5">
        <f>IF(conc!E67="","-",conc!E67/1000)</f>
        <v>38.451000000000001</v>
      </c>
      <c r="D66" s="5">
        <f t="shared" ref="D66:D129" si="3">IF(OR(C66="-",B66="-"), "-", C66/B66)</f>
        <v>17.984565014031805</v>
      </c>
      <c r="J66" s="3"/>
      <c r="L66" s="3"/>
    </row>
    <row r="67" spans="1:12" x14ac:dyDescent="0.2">
      <c r="A67">
        <v>73</v>
      </c>
      <c r="B67" s="5">
        <f>IF(conc!N68="","-",conc!N68/1000)</f>
        <v>2.1749999999999998</v>
      </c>
      <c r="C67" s="5">
        <f>IF(conc!E68="","-",conc!E68/1000)</f>
        <v>38.823</v>
      </c>
      <c r="D67" s="5">
        <f t="shared" si="3"/>
        <v>17.849655172413794</v>
      </c>
      <c r="J67" s="3"/>
      <c r="L67" s="3"/>
    </row>
    <row r="68" spans="1:12" x14ac:dyDescent="0.2">
      <c r="A68">
        <v>74</v>
      </c>
      <c r="B68" s="5">
        <f>IF(conc!N69="","-",conc!N69/1000)</f>
        <v>2.194</v>
      </c>
      <c r="C68" s="5">
        <f>IF(conc!E69="","-",conc!E69/1000)</f>
        <v>39.067999999999998</v>
      </c>
      <c r="D68" s="5">
        <f t="shared" si="3"/>
        <v>17.806745670009114</v>
      </c>
      <c r="J68" s="3"/>
      <c r="L68" s="3"/>
    </row>
    <row r="69" spans="1:12" x14ac:dyDescent="0.2">
      <c r="A69">
        <v>75</v>
      </c>
      <c r="B69" s="5">
        <f>IF(conc!N70="","-",conc!N70/1000)</f>
        <v>5.2240000000000002</v>
      </c>
      <c r="C69" s="5" t="str">
        <f>IF(conc!E70="","-",conc!E70/1000)</f>
        <v>-</v>
      </c>
      <c r="D69" s="5" t="str">
        <f t="shared" si="3"/>
        <v>-</v>
      </c>
      <c r="J69" s="3"/>
      <c r="L69" s="3"/>
    </row>
    <row r="70" spans="1:12" x14ac:dyDescent="0.2">
      <c r="A70">
        <v>77</v>
      </c>
      <c r="B70" s="5">
        <f>IF(conc!N71="","-",conc!N71/1000)</f>
        <v>2.3069999999999999</v>
      </c>
      <c r="C70" s="5">
        <f>IF(conc!E71="","-",conc!E71/1000)</f>
        <v>40.484000000000002</v>
      </c>
      <c r="D70" s="5">
        <f t="shared" si="3"/>
        <v>17.548331166016474</v>
      </c>
      <c r="J70" s="3"/>
      <c r="L70" s="3"/>
    </row>
    <row r="71" spans="1:12" x14ac:dyDescent="0.2">
      <c r="A71">
        <v>79</v>
      </c>
      <c r="B71" s="5">
        <f>IF(conc!N72="","-",conc!N72/1000)</f>
        <v>2.6480000000000001</v>
      </c>
      <c r="C71" s="5">
        <f>IF(conc!E72="","-",conc!E72/1000)</f>
        <v>57.805</v>
      </c>
      <c r="D71" s="5">
        <f t="shared" si="3"/>
        <v>21.829682779456192</v>
      </c>
      <c r="J71" s="3"/>
      <c r="L71" s="3"/>
    </row>
    <row r="72" spans="1:12" x14ac:dyDescent="0.2">
      <c r="A72">
        <v>80</v>
      </c>
      <c r="B72" s="5">
        <f>IF(conc!N73="","-",conc!N73/1000)</f>
        <v>2.2759999999999998</v>
      </c>
      <c r="C72" s="5">
        <f>IF(conc!E73="","-",conc!E73/1000)</f>
        <v>39.188000000000002</v>
      </c>
      <c r="D72" s="5">
        <f t="shared" si="3"/>
        <v>17.217926186291741</v>
      </c>
      <c r="J72" s="3"/>
      <c r="L72" s="3"/>
    </row>
    <row r="73" spans="1:12" x14ac:dyDescent="0.2">
      <c r="A73">
        <v>81</v>
      </c>
      <c r="B73" s="5">
        <f>IF(conc!N74="","-",conc!N74/1000)</f>
        <v>3.177</v>
      </c>
      <c r="C73" s="5">
        <f>IF(conc!E74="","-",conc!E74/1000)</f>
        <v>141.05099999999999</v>
      </c>
      <c r="D73" s="5">
        <f t="shared" si="3"/>
        <v>44.397544853635502</v>
      </c>
      <c r="J73" s="3"/>
      <c r="L73" s="3"/>
    </row>
    <row r="74" spans="1:12" x14ac:dyDescent="0.2">
      <c r="A74">
        <v>82</v>
      </c>
      <c r="B74" s="5">
        <f>IF(conc!N75="","-",conc!N75/1000)</f>
        <v>2.1560000000000001</v>
      </c>
      <c r="C74" s="5">
        <f>IF(conc!E75="","-",conc!E75/1000)</f>
        <v>38.387999999999998</v>
      </c>
      <c r="D74" s="5">
        <f t="shared" si="3"/>
        <v>17.805194805194802</v>
      </c>
      <c r="J74" s="3"/>
      <c r="L74" s="3"/>
    </row>
    <row r="75" spans="1:12" x14ac:dyDescent="0.2">
      <c r="A75">
        <v>83</v>
      </c>
      <c r="B75" s="5">
        <f>IF(conc!N76="","-",conc!N76/1000)</f>
        <v>2.2080000000000002</v>
      </c>
      <c r="C75" s="5">
        <f>IF(conc!E76="","-",conc!E76/1000)</f>
        <v>38.357999999999997</v>
      </c>
      <c r="D75" s="5">
        <f t="shared" si="3"/>
        <v>17.372282608695649</v>
      </c>
      <c r="J75" s="3"/>
      <c r="L75" s="3"/>
    </row>
    <row r="76" spans="1:12" x14ac:dyDescent="0.2">
      <c r="A76">
        <v>85</v>
      </c>
      <c r="B76" s="5">
        <f>IF(conc!N77="","-",conc!N77/1000)</f>
        <v>2.456</v>
      </c>
      <c r="C76" s="5">
        <f>IF(conc!E77="","-",conc!E77/1000)</f>
        <v>41.353999999999999</v>
      </c>
      <c r="D76" s="5">
        <f t="shared" si="3"/>
        <v>16.837947882736156</v>
      </c>
      <c r="J76" s="3"/>
      <c r="L76" s="3"/>
    </row>
    <row r="77" spans="1:12" x14ac:dyDescent="0.2">
      <c r="A77">
        <v>86</v>
      </c>
      <c r="B77" s="5">
        <f>IF(conc!N78="","-",conc!N78/1000)</f>
        <v>2.202</v>
      </c>
      <c r="C77" s="5">
        <f>IF(conc!E78="","-",conc!E78/1000)</f>
        <v>39.051000000000002</v>
      </c>
      <c r="D77" s="5">
        <f t="shared" si="3"/>
        <v>17.734332425068121</v>
      </c>
      <c r="J77" s="3"/>
      <c r="L77" s="3"/>
    </row>
    <row r="78" spans="1:12" x14ac:dyDescent="0.2">
      <c r="A78">
        <v>87</v>
      </c>
      <c r="B78" s="5">
        <f>IF(conc!N79="","-",conc!N79/1000)</f>
        <v>2.4</v>
      </c>
      <c r="C78" s="5" t="str">
        <f>IF(conc!E79="","-",conc!E79/1000)</f>
        <v>-</v>
      </c>
      <c r="D78" s="5" t="str">
        <f t="shared" si="3"/>
        <v>-</v>
      </c>
      <c r="J78" s="3"/>
      <c r="L78" s="3"/>
    </row>
    <row r="79" spans="1:12" x14ac:dyDescent="0.2">
      <c r="A79">
        <v>88</v>
      </c>
      <c r="B79" s="5">
        <f>IF(conc!N80="","-",conc!N80/1000)</f>
        <v>2.677</v>
      </c>
      <c r="C79" s="5">
        <f>IF(conc!E80="","-",conc!E80/1000)</f>
        <v>54.045000000000002</v>
      </c>
      <c r="D79" s="5">
        <f t="shared" si="3"/>
        <v>20.188644004482629</v>
      </c>
      <c r="J79" s="3"/>
      <c r="L79" s="3"/>
    </row>
    <row r="80" spans="1:12" x14ac:dyDescent="0.2">
      <c r="A80">
        <v>89</v>
      </c>
      <c r="B80" s="5">
        <f>IF(conc!N81="","-",conc!N81/1000)</f>
        <v>2.234</v>
      </c>
      <c r="C80" s="5">
        <f>IF(conc!E81="","-",conc!E81/1000)</f>
        <v>40.552999999999997</v>
      </c>
      <c r="D80" s="5">
        <f t="shared" si="3"/>
        <v>18.152641002685765</v>
      </c>
      <c r="J80" s="3"/>
      <c r="L80" s="3"/>
    </row>
    <row r="81" spans="1:12" x14ac:dyDescent="0.2">
      <c r="A81">
        <v>90</v>
      </c>
      <c r="B81" s="5">
        <f>IF(conc!N82="","-",conc!N82/1000)</f>
        <v>4.9210000000000003</v>
      </c>
      <c r="C81" s="5">
        <f>IF(conc!E82="","-",conc!E82/1000)</f>
        <v>198.947</v>
      </c>
      <c r="D81" s="5">
        <f t="shared" si="3"/>
        <v>40.428165007112376</v>
      </c>
      <c r="J81" s="3"/>
      <c r="L81" s="3"/>
    </row>
    <row r="82" spans="1:12" x14ac:dyDescent="0.2">
      <c r="A82">
        <v>91</v>
      </c>
      <c r="B82" s="5">
        <f>IF(conc!N83="","-",conc!N83/1000)</f>
        <v>2.2440000000000002</v>
      </c>
      <c r="C82" s="5">
        <f>IF(conc!E83="","-",conc!E83/1000)</f>
        <v>40.293999999999997</v>
      </c>
      <c r="D82" s="5">
        <f t="shared" si="3"/>
        <v>17.956327985739748</v>
      </c>
      <c r="J82" s="3"/>
      <c r="L82" s="3"/>
    </row>
    <row r="83" spans="1:12" x14ac:dyDescent="0.2">
      <c r="A83">
        <v>92</v>
      </c>
      <c r="B83" s="5">
        <f>IF(conc!N84="","-",conc!N84/1000)</f>
        <v>2.258</v>
      </c>
      <c r="C83" s="5">
        <f>IF(conc!E84="","-",conc!E84/1000)</f>
        <v>42.945</v>
      </c>
      <c r="D83" s="5">
        <f t="shared" si="3"/>
        <v>19.019043401240037</v>
      </c>
      <c r="J83" s="3"/>
      <c r="L83" s="3"/>
    </row>
    <row r="84" spans="1:12" x14ac:dyDescent="0.2">
      <c r="A84">
        <v>93</v>
      </c>
      <c r="B84" s="5">
        <f>IF(conc!N85="","-",conc!N85/1000)</f>
        <v>2.194</v>
      </c>
      <c r="C84" s="5">
        <f>IF(conc!E85="","-",conc!E85/1000)</f>
        <v>41.295000000000002</v>
      </c>
      <c r="D84" s="5">
        <f t="shared" si="3"/>
        <v>18.82178669097539</v>
      </c>
      <c r="J84" s="3"/>
      <c r="L84" s="3"/>
    </row>
    <row r="85" spans="1:12" x14ac:dyDescent="0.2">
      <c r="A85">
        <v>94</v>
      </c>
      <c r="B85" s="5">
        <f>IF(conc!N86="","-",conc!N86/1000)</f>
        <v>2.3340000000000001</v>
      </c>
      <c r="C85" s="5">
        <f>IF(conc!E86="","-",conc!E86/1000)</f>
        <v>49.914999999999999</v>
      </c>
      <c r="D85" s="5">
        <f t="shared" si="3"/>
        <v>21.386032562125106</v>
      </c>
      <c r="J85" s="3"/>
      <c r="L85" s="3"/>
    </row>
    <row r="86" spans="1:12" x14ac:dyDescent="0.2">
      <c r="A86">
        <v>95</v>
      </c>
      <c r="B86" s="5">
        <f>IF(conc!N87="","-",conc!N87/1000)</f>
        <v>2.2709999999999999</v>
      </c>
      <c r="C86" s="5" t="str">
        <f>IF(conc!E87="","-",conc!E87/1000)</f>
        <v>-</v>
      </c>
      <c r="D86" s="5" t="str">
        <f t="shared" si="3"/>
        <v>-</v>
      </c>
      <c r="J86" s="3"/>
      <c r="L86" s="3"/>
    </row>
    <row r="87" spans="1:12" x14ac:dyDescent="0.2">
      <c r="A87">
        <v>96</v>
      </c>
      <c r="B87" s="5">
        <f>IF(conc!N88="","-",conc!N88/1000)</f>
        <v>2.5510000000000002</v>
      </c>
      <c r="C87" s="5" t="str">
        <f>IF(conc!E88="","-",conc!E88/1000)</f>
        <v>-</v>
      </c>
      <c r="D87" s="5" t="str">
        <f t="shared" si="3"/>
        <v>-</v>
      </c>
      <c r="J87" s="3"/>
      <c r="L87" s="3"/>
    </row>
    <row r="88" spans="1:12" x14ac:dyDescent="0.2">
      <c r="A88">
        <v>97</v>
      </c>
      <c r="B88" s="5">
        <f>IF(conc!N89="","-",conc!N89/1000)</f>
        <v>2.2360000000000002</v>
      </c>
      <c r="C88" s="5">
        <f>IF(conc!E89="","-",conc!E89/1000)</f>
        <v>39.018999999999998</v>
      </c>
      <c r="D88" s="5">
        <f t="shared" si="3"/>
        <v>17.450357781753127</v>
      </c>
      <c r="J88" s="3"/>
      <c r="L88" s="3"/>
    </row>
    <row r="89" spans="1:12" x14ac:dyDescent="0.2">
      <c r="A89">
        <v>98</v>
      </c>
      <c r="B89" s="5">
        <f>IF(conc!N90="","-",conc!N90/1000)</f>
        <v>2.198</v>
      </c>
      <c r="C89" s="5">
        <f>IF(conc!E90="","-",conc!E90/1000)</f>
        <v>38.335000000000001</v>
      </c>
      <c r="D89" s="5">
        <f t="shared" si="3"/>
        <v>17.44085532302093</v>
      </c>
      <c r="J89" s="3"/>
      <c r="L89" s="3"/>
    </row>
    <row r="90" spans="1:12" x14ac:dyDescent="0.2">
      <c r="A90">
        <v>99</v>
      </c>
      <c r="B90" s="5">
        <f>IF(conc!N91="","-",conc!N91/1000)</f>
        <v>2.2370000000000001</v>
      </c>
      <c r="C90" s="5">
        <f>IF(conc!E91="","-",conc!E91/1000)</f>
        <v>39.295999999999999</v>
      </c>
      <c r="D90" s="5">
        <f t="shared" si="3"/>
        <v>17.566383549396512</v>
      </c>
      <c r="J90" s="3"/>
      <c r="L90" s="3"/>
    </row>
    <row r="91" spans="1:12" x14ac:dyDescent="0.2">
      <c r="A91">
        <v>100</v>
      </c>
      <c r="B91" s="5">
        <f>IF(conc!N92="","-",conc!N92/1000)</f>
        <v>2.29</v>
      </c>
      <c r="C91" s="5">
        <f>IF(conc!E92="","-",conc!E92/1000)</f>
        <v>38.914999999999999</v>
      </c>
      <c r="D91" s="5">
        <f t="shared" si="3"/>
        <v>16.99344978165939</v>
      </c>
      <c r="J91" s="3"/>
      <c r="L91" s="3"/>
    </row>
    <row r="92" spans="1:12" x14ac:dyDescent="0.2">
      <c r="A92">
        <v>101</v>
      </c>
      <c r="B92" s="5">
        <f>IF(conc!N93="","-",conc!N93/1000)</f>
        <v>2.165</v>
      </c>
      <c r="C92" s="5">
        <f>IF(conc!E93="","-",conc!E93/1000)</f>
        <v>38.761000000000003</v>
      </c>
      <c r="D92" s="5">
        <f t="shared" si="3"/>
        <v>17.903464203233256</v>
      </c>
      <c r="J92" s="3"/>
      <c r="L92" s="3"/>
    </row>
    <row r="93" spans="1:12" x14ac:dyDescent="0.2">
      <c r="A93">
        <v>102</v>
      </c>
      <c r="B93" s="5">
        <f>IF(conc!N94="","-",conc!N94/1000)</f>
        <v>2.4409999999999998</v>
      </c>
      <c r="C93" s="5">
        <f>IF(conc!E94="","-",conc!E94/1000)</f>
        <v>38.485999999999997</v>
      </c>
      <c r="D93" s="5">
        <f t="shared" si="3"/>
        <v>15.766489143793526</v>
      </c>
      <c r="J93" s="3"/>
      <c r="L93" s="3"/>
    </row>
    <row r="94" spans="1:12" x14ac:dyDescent="0.2">
      <c r="A94">
        <v>103</v>
      </c>
      <c r="B94" s="5">
        <f>IF(conc!N95="","-",conc!N95/1000)</f>
        <v>2.1960000000000002</v>
      </c>
      <c r="C94" s="5">
        <f>IF(conc!E95="","-",conc!E95/1000)</f>
        <v>38.570999999999998</v>
      </c>
      <c r="D94" s="5">
        <f t="shared" si="3"/>
        <v>17.564207650273222</v>
      </c>
      <c r="J94" s="3"/>
      <c r="L94" s="3"/>
    </row>
    <row r="95" spans="1:12" x14ac:dyDescent="0.2">
      <c r="A95">
        <v>104</v>
      </c>
      <c r="B95" s="5">
        <f>IF(conc!N96="","-",conc!N96/1000)</f>
        <v>2.3140000000000001</v>
      </c>
      <c r="C95" s="5">
        <f>IF(conc!E96="","-",conc!E96/1000)</f>
        <v>38.874000000000002</v>
      </c>
      <c r="D95" s="5">
        <f t="shared" si="3"/>
        <v>16.799481417458946</v>
      </c>
      <c r="J95" s="3"/>
      <c r="L95" s="3"/>
    </row>
    <row r="96" spans="1:12" x14ac:dyDescent="0.2">
      <c r="A96">
        <v>105</v>
      </c>
      <c r="B96" s="5">
        <f>IF(conc!N97="","-",conc!N97/1000)</f>
        <v>2.2669999999999999</v>
      </c>
      <c r="C96" s="5">
        <f>IF(conc!E97="","-",conc!E97/1000)</f>
        <v>39.542999999999999</v>
      </c>
      <c r="D96" s="5">
        <f t="shared" si="3"/>
        <v>17.442876047640052</v>
      </c>
      <c r="J96" s="3"/>
      <c r="L96" s="3"/>
    </row>
    <row r="97" spans="1:12" x14ac:dyDescent="0.2">
      <c r="A97">
        <v>106</v>
      </c>
      <c r="B97" s="5">
        <f>IF(conc!N98="","-",conc!N98/1000)</f>
        <v>4.9420000000000002</v>
      </c>
      <c r="C97" s="5" t="str">
        <f>IF(conc!E98="","-",conc!E98/1000)</f>
        <v>-</v>
      </c>
      <c r="D97" s="5" t="str">
        <f t="shared" si="3"/>
        <v>-</v>
      </c>
      <c r="J97" s="3"/>
      <c r="L97" s="3"/>
    </row>
    <row r="98" spans="1:12" x14ac:dyDescent="0.2">
      <c r="A98">
        <v>107</v>
      </c>
      <c r="B98" s="5">
        <f>IF(conc!N99="","-",conc!N99/1000)</f>
        <v>2.427</v>
      </c>
      <c r="C98" s="5" t="str">
        <f>IF(conc!E99="","-",conc!E99/1000)</f>
        <v>-</v>
      </c>
      <c r="D98" s="5" t="str">
        <f t="shared" si="3"/>
        <v>-</v>
      </c>
      <c r="J98" s="3"/>
      <c r="L98" s="3"/>
    </row>
    <row r="99" spans="1:12" x14ac:dyDescent="0.2">
      <c r="A99">
        <v>108</v>
      </c>
      <c r="B99" s="5">
        <f>IF(conc!N100="","-",conc!N100/1000)</f>
        <v>2.214</v>
      </c>
      <c r="C99" s="5">
        <f>IF(conc!E100="","-",conc!E100/1000)</f>
        <v>39.270000000000003</v>
      </c>
      <c r="D99" s="5">
        <f t="shared" si="3"/>
        <v>17.737127371273715</v>
      </c>
      <c r="J99" s="3"/>
      <c r="L99" s="3"/>
    </row>
    <row r="100" spans="1:12" x14ac:dyDescent="0.2">
      <c r="A100">
        <v>109</v>
      </c>
      <c r="B100" s="5">
        <f>IF(conc!N101="","-",conc!N101/1000)</f>
        <v>2.2570000000000001</v>
      </c>
      <c r="C100" s="5">
        <f>IF(conc!E101="","-",conc!E101/1000)</f>
        <v>39.575000000000003</v>
      </c>
      <c r="D100" s="5">
        <f t="shared" si="3"/>
        <v>17.534337616304828</v>
      </c>
      <c r="J100" s="3"/>
      <c r="L100" s="3"/>
    </row>
    <row r="101" spans="1:12" x14ac:dyDescent="0.2">
      <c r="A101">
        <v>110</v>
      </c>
      <c r="B101" s="5">
        <f>IF(conc!N102="","-",conc!N102/1000)</f>
        <v>2.2589999999999999</v>
      </c>
      <c r="C101" s="5">
        <f>IF(conc!E102="","-",conc!E102/1000)</f>
        <v>39.585999999999999</v>
      </c>
      <c r="D101" s="5">
        <f t="shared" si="3"/>
        <v>17.523683045595398</v>
      </c>
      <c r="J101" s="3"/>
      <c r="L101" s="3"/>
    </row>
    <row r="102" spans="1:12" x14ac:dyDescent="0.2">
      <c r="A102">
        <v>111</v>
      </c>
      <c r="B102" s="5">
        <f>IF(conc!N103="","-",conc!N103/1000)</f>
        <v>2.246</v>
      </c>
      <c r="C102" s="5">
        <f>IF(conc!E103="","-",conc!E103/1000)</f>
        <v>40.018999999999998</v>
      </c>
      <c r="D102" s="5">
        <f t="shared" si="3"/>
        <v>17.817898486197684</v>
      </c>
      <c r="J102" s="3"/>
      <c r="L102" s="3"/>
    </row>
    <row r="103" spans="1:12" x14ac:dyDescent="0.2">
      <c r="A103">
        <v>112</v>
      </c>
      <c r="B103" s="5">
        <f>IF(conc!N104="","-",conc!N104/1000)</f>
        <v>2.1520000000000001</v>
      </c>
      <c r="C103" s="5">
        <f>IF(conc!E104="","-",conc!E104/1000)</f>
        <v>38.325000000000003</v>
      </c>
      <c r="D103" s="5">
        <f t="shared" si="3"/>
        <v>17.809014869888475</v>
      </c>
      <c r="J103" s="3"/>
      <c r="L103" s="3"/>
    </row>
    <row r="104" spans="1:12" x14ac:dyDescent="0.2">
      <c r="A104">
        <v>113</v>
      </c>
      <c r="B104" s="5">
        <f>IF(conc!N105="","-",conc!N105/1000)</f>
        <v>2.3170000000000002</v>
      </c>
      <c r="C104" s="5">
        <f>IF(conc!E105="","-",conc!E105/1000)</f>
        <v>39.243000000000002</v>
      </c>
      <c r="D104" s="5">
        <f t="shared" si="3"/>
        <v>16.93698748381528</v>
      </c>
      <c r="J104" s="3"/>
      <c r="L104" s="3"/>
    </row>
    <row r="105" spans="1:12" x14ac:dyDescent="0.2">
      <c r="A105">
        <v>114</v>
      </c>
      <c r="B105" s="5">
        <f>IF(conc!N106="","-",conc!N106/1000)</f>
        <v>2.5139999999999998</v>
      </c>
      <c r="C105" s="5" t="str">
        <f>IF(conc!E106="","-",conc!E106/1000)</f>
        <v>-</v>
      </c>
      <c r="D105" s="5" t="str">
        <f t="shared" si="3"/>
        <v>-</v>
      </c>
      <c r="J105" s="3"/>
      <c r="L105" s="3"/>
    </row>
    <row r="106" spans="1:12" x14ac:dyDescent="0.2">
      <c r="A106">
        <v>115</v>
      </c>
      <c r="B106" s="5">
        <f>IF(conc!N107="","-",conc!N107/1000)</f>
        <v>2.1680000000000001</v>
      </c>
      <c r="C106" s="5">
        <f>IF(conc!E107="","-",conc!E107/1000)</f>
        <v>38.450000000000003</v>
      </c>
      <c r="D106" s="5">
        <f t="shared" si="3"/>
        <v>17.735239852398525</v>
      </c>
      <c r="J106" s="3"/>
      <c r="L106" s="3"/>
    </row>
    <row r="107" spans="1:12" x14ac:dyDescent="0.2">
      <c r="A107">
        <v>116</v>
      </c>
      <c r="B107" s="5">
        <f>IF(conc!N108="","-",conc!N108/1000)</f>
        <v>3.9140000000000001</v>
      </c>
      <c r="C107" s="5">
        <f>IF(conc!E108="","-",conc!E108/1000)</f>
        <v>127.327</v>
      </c>
      <c r="D107" s="5">
        <f t="shared" si="3"/>
        <v>32.531170158405722</v>
      </c>
      <c r="J107" s="3"/>
      <c r="L107" s="3"/>
    </row>
    <row r="108" spans="1:12" x14ac:dyDescent="0.2">
      <c r="A108">
        <v>117</v>
      </c>
      <c r="B108" s="5">
        <f>IF(conc!N109="","-",conc!N109/1000)</f>
        <v>2.3959999999999999</v>
      </c>
      <c r="C108" s="5">
        <f>IF(conc!E109="","-",conc!E109/1000)</f>
        <v>38.896999999999998</v>
      </c>
      <c r="D108" s="5">
        <f t="shared" si="3"/>
        <v>16.234140233722872</v>
      </c>
      <c r="J108" s="3"/>
      <c r="L108" s="3"/>
    </row>
    <row r="109" spans="1:12" x14ac:dyDescent="0.2">
      <c r="A109">
        <v>118</v>
      </c>
      <c r="B109" s="5">
        <f>IF(conc!N110="","-",conc!N110/1000)</f>
        <v>2.1869999999999998</v>
      </c>
      <c r="C109" s="5">
        <f>IF(conc!E110="","-",conc!E110/1000)</f>
        <v>38.835999999999999</v>
      </c>
      <c r="D109" s="5">
        <f t="shared" si="3"/>
        <v>17.757658893461365</v>
      </c>
      <c r="J109" s="3"/>
      <c r="L109" s="3"/>
    </row>
    <row r="110" spans="1:12" x14ac:dyDescent="0.2">
      <c r="A110">
        <v>119</v>
      </c>
      <c r="B110" s="5">
        <f>IF(conc!N111="","-",conc!N111/1000)</f>
        <v>2.46</v>
      </c>
      <c r="C110" s="5">
        <f>IF(conc!E111="","-",conc!E111/1000)</f>
        <v>39.011000000000003</v>
      </c>
      <c r="D110" s="5">
        <f t="shared" si="3"/>
        <v>15.858130081300814</v>
      </c>
      <c r="J110" s="3"/>
      <c r="L110" s="3"/>
    </row>
    <row r="111" spans="1:12" x14ac:dyDescent="0.2">
      <c r="A111">
        <v>120</v>
      </c>
      <c r="B111" s="5">
        <f>IF(conc!N112="","-",conc!N112/1000)</f>
        <v>2.339</v>
      </c>
      <c r="C111" s="5">
        <f>IF(conc!E112="","-",conc!E112/1000)</f>
        <v>38.677</v>
      </c>
      <c r="D111" s="5">
        <f t="shared" si="3"/>
        <v>16.535699016673792</v>
      </c>
      <c r="J111" s="3"/>
      <c r="L111" s="3"/>
    </row>
    <row r="112" spans="1:12" x14ac:dyDescent="0.2">
      <c r="A112">
        <v>121</v>
      </c>
      <c r="B112" s="5">
        <f>IF(conc!N113="","-",conc!N113/1000)</f>
        <v>2.2080000000000002</v>
      </c>
      <c r="C112" s="5">
        <f>IF(conc!E113="","-",conc!E113/1000)</f>
        <v>39.021999999999998</v>
      </c>
      <c r="D112" s="5">
        <f t="shared" si="3"/>
        <v>17.673007246376809</v>
      </c>
      <c r="J112" s="3"/>
      <c r="L112" s="3"/>
    </row>
    <row r="113" spans="1:12" x14ac:dyDescent="0.2">
      <c r="A113">
        <v>122</v>
      </c>
      <c r="B113" s="5">
        <f>IF(conc!N114="","-",conc!N114/1000)</f>
        <v>2.2429999999999999</v>
      </c>
      <c r="C113" s="5">
        <f>IF(conc!E114="","-",conc!E114/1000)</f>
        <v>39.238999999999997</v>
      </c>
      <c r="D113" s="5">
        <f t="shared" si="3"/>
        <v>17.493981275078021</v>
      </c>
      <c r="J113" s="3"/>
      <c r="L113" s="3"/>
    </row>
    <row r="114" spans="1:12" x14ac:dyDescent="0.2">
      <c r="A114">
        <v>123</v>
      </c>
      <c r="B114" s="5">
        <f>IF(conc!N115="","-",conc!N115/1000)</f>
        <v>2.2429999999999999</v>
      </c>
      <c r="C114" s="5">
        <f>IF(conc!E115="","-",conc!E115/1000)</f>
        <v>38.994</v>
      </c>
      <c r="D114" s="5">
        <f t="shared" si="3"/>
        <v>17.384752563530988</v>
      </c>
      <c r="J114" s="3"/>
      <c r="L114" s="3"/>
    </row>
    <row r="115" spans="1:12" x14ac:dyDescent="0.2">
      <c r="A115">
        <v>124</v>
      </c>
      <c r="B115" s="5">
        <f>IF(conc!N116="","-",conc!N116/1000)</f>
        <v>2.2749999999999999</v>
      </c>
      <c r="C115" s="5">
        <f>IF(conc!E116="","-",conc!E116/1000)</f>
        <v>39.859000000000002</v>
      </c>
      <c r="D115" s="5">
        <f t="shared" si="3"/>
        <v>17.520439560439563</v>
      </c>
      <c r="J115" s="3"/>
      <c r="L115" s="3"/>
    </row>
    <row r="116" spans="1:12" x14ac:dyDescent="0.2">
      <c r="A116">
        <v>125</v>
      </c>
      <c r="B116" s="5">
        <f>IF(conc!N117="","-",conc!N117/1000)</f>
        <v>2.5139999999999998</v>
      </c>
      <c r="C116" s="5">
        <f>IF(conc!E117="","-",conc!E117/1000)</f>
        <v>39.015000000000001</v>
      </c>
      <c r="D116" s="5">
        <f t="shared" si="3"/>
        <v>15.519093078758951</v>
      </c>
      <c r="J116" s="3"/>
      <c r="L116" s="3"/>
    </row>
    <row r="117" spans="1:12" x14ac:dyDescent="0.2">
      <c r="A117">
        <v>126</v>
      </c>
      <c r="B117" s="5">
        <f>IF(conc!N118="","-",conc!N118/1000)</f>
        <v>2.1680000000000001</v>
      </c>
      <c r="C117" s="5">
        <f>IF(conc!E118="","-",conc!E118/1000)</f>
        <v>38.936999999999998</v>
      </c>
      <c r="D117" s="5">
        <f t="shared" si="3"/>
        <v>17.959870848708483</v>
      </c>
      <c r="J117" s="3"/>
      <c r="L117" s="3"/>
    </row>
    <row r="118" spans="1:12" x14ac:dyDescent="0.2">
      <c r="A118">
        <v>127</v>
      </c>
      <c r="B118" s="5">
        <f>IF(conc!N119="","-",conc!N119/1000)</f>
        <v>2.504</v>
      </c>
      <c r="C118" s="5">
        <f>IF(conc!E119="","-",conc!E119/1000)</f>
        <v>39.207000000000001</v>
      </c>
      <c r="D118" s="5">
        <f t="shared" si="3"/>
        <v>15.657747603833865</v>
      </c>
      <c r="J118" s="3"/>
      <c r="L118" s="3"/>
    </row>
    <row r="119" spans="1:12" x14ac:dyDescent="0.2">
      <c r="A119">
        <v>128</v>
      </c>
      <c r="B119" s="5">
        <f>IF(conc!N120="","-",conc!N120/1000)</f>
        <v>2.3039999999999998</v>
      </c>
      <c r="C119" s="5">
        <f>IF(conc!E120="","-",conc!E120/1000)</f>
        <v>38.835999999999999</v>
      </c>
      <c r="D119" s="5">
        <f t="shared" si="3"/>
        <v>16.855902777777779</v>
      </c>
      <c r="J119" s="3"/>
      <c r="L119" s="3"/>
    </row>
    <row r="120" spans="1:12" x14ac:dyDescent="0.2">
      <c r="A120">
        <v>129</v>
      </c>
      <c r="B120" s="5">
        <f>IF(conc!N121="","-",conc!N121/1000)</f>
        <v>2.3370000000000002</v>
      </c>
      <c r="C120" s="5">
        <f>IF(conc!E121="","-",conc!E121/1000)</f>
        <v>39.39</v>
      </c>
      <c r="D120" s="5">
        <f t="shared" si="3"/>
        <v>16.854942233632862</v>
      </c>
      <c r="J120" s="3"/>
      <c r="L120" s="3"/>
    </row>
    <row r="121" spans="1:12" x14ac:dyDescent="0.2">
      <c r="A121">
        <v>130</v>
      </c>
      <c r="B121" s="5">
        <f>IF(conc!N122="","-",conc!N122/1000)</f>
        <v>2.1960000000000002</v>
      </c>
      <c r="C121" s="5">
        <f>IF(conc!E122="","-",conc!E122/1000)</f>
        <v>39.033000000000001</v>
      </c>
      <c r="D121" s="5">
        <f t="shared" si="3"/>
        <v>17.774590163934427</v>
      </c>
      <c r="J121" s="3"/>
      <c r="L121" s="3"/>
    </row>
    <row r="122" spans="1:12" x14ac:dyDescent="0.2">
      <c r="A122">
        <v>131</v>
      </c>
      <c r="B122" s="5">
        <f>IF(conc!N123="","-",conc!N123/1000)</f>
        <v>2.5459999999999998</v>
      </c>
      <c r="C122" s="5">
        <f>IF(conc!E123="","-",conc!E123/1000)</f>
        <v>39.670999999999999</v>
      </c>
      <c r="D122" s="5">
        <f t="shared" si="3"/>
        <v>15.581696779261588</v>
      </c>
      <c r="J122" s="3"/>
      <c r="L122" s="3"/>
    </row>
    <row r="123" spans="1:12" x14ac:dyDescent="0.2">
      <c r="A123">
        <v>132</v>
      </c>
      <c r="B123" s="5">
        <f>IF(conc!N124="","-",conc!N124/1000)</f>
        <v>2.722</v>
      </c>
      <c r="C123" s="5" t="str">
        <f>IF(conc!E124="","-",conc!E124/1000)</f>
        <v>-</v>
      </c>
      <c r="D123" s="5" t="str">
        <f t="shared" si="3"/>
        <v>-</v>
      </c>
      <c r="J123" s="3"/>
      <c r="L123" s="3"/>
    </row>
    <row r="124" spans="1:12" x14ac:dyDescent="0.2">
      <c r="A124">
        <v>133</v>
      </c>
      <c r="B124" s="5">
        <f>IF(conc!N125="","-",conc!N125/1000)</f>
        <v>2.806</v>
      </c>
      <c r="C124" s="5" t="str">
        <f>IF(conc!E125="","-",conc!E125/1000)</f>
        <v>-</v>
      </c>
      <c r="D124" s="5" t="str">
        <f t="shared" si="3"/>
        <v>-</v>
      </c>
      <c r="J124" s="3"/>
      <c r="L124" s="3"/>
    </row>
    <row r="125" spans="1:12" x14ac:dyDescent="0.2">
      <c r="A125">
        <v>134</v>
      </c>
      <c r="B125" s="5">
        <f>IF(conc!N126="","-",conc!N126/1000)</f>
        <v>2.2080000000000002</v>
      </c>
      <c r="C125" s="5">
        <f>IF(conc!E126="","-",conc!E126/1000)</f>
        <v>38.58</v>
      </c>
      <c r="D125" s="5">
        <f t="shared" si="3"/>
        <v>17.47282608695652</v>
      </c>
      <c r="J125" s="3"/>
      <c r="L125" s="3"/>
    </row>
    <row r="126" spans="1:12" x14ac:dyDescent="0.2">
      <c r="A126">
        <v>135</v>
      </c>
      <c r="B126" s="5">
        <f>IF(conc!N127="","-",conc!N127/1000)</f>
        <v>3.2</v>
      </c>
      <c r="C126" s="5" t="str">
        <f>IF(conc!E127="","-",conc!E127/1000)</f>
        <v>-</v>
      </c>
      <c r="D126" s="5" t="str">
        <f t="shared" si="3"/>
        <v>-</v>
      </c>
      <c r="J126" s="3"/>
      <c r="L126" s="3"/>
    </row>
    <row r="127" spans="1:12" x14ac:dyDescent="0.2">
      <c r="A127">
        <v>136</v>
      </c>
      <c r="B127" s="5">
        <f>IF(conc!N128="","-",conc!N128/1000)</f>
        <v>2.7</v>
      </c>
      <c r="C127" s="5">
        <f>IF(conc!E128="","-",conc!E128/1000)</f>
        <v>133.886</v>
      </c>
      <c r="D127" s="5">
        <f t="shared" si="3"/>
        <v>49.587407407407404</v>
      </c>
      <c r="J127" s="3"/>
      <c r="L127" s="3"/>
    </row>
    <row r="128" spans="1:12" x14ac:dyDescent="0.2">
      <c r="A128">
        <v>137</v>
      </c>
      <c r="B128" s="5">
        <f>IF(conc!N129="","-",conc!N129/1000)</f>
        <v>2.6349999999999998</v>
      </c>
      <c r="C128" s="5">
        <f>IF(conc!E129="","-",conc!E129/1000)</f>
        <v>41.542999999999999</v>
      </c>
      <c r="D128" s="5">
        <f t="shared" si="3"/>
        <v>15.765844402277041</v>
      </c>
      <c r="J128" s="3"/>
      <c r="L128" s="3"/>
    </row>
    <row r="129" spans="1:12" x14ac:dyDescent="0.2">
      <c r="A129">
        <v>138</v>
      </c>
      <c r="B129" s="5">
        <f>IF(conc!N130="","-",conc!N130/1000)</f>
        <v>2.1930000000000001</v>
      </c>
      <c r="C129" s="5">
        <f>IF(conc!E130="","-",conc!E130/1000)</f>
        <v>39.414000000000001</v>
      </c>
      <c r="D129" s="5">
        <f t="shared" si="3"/>
        <v>17.972640218878251</v>
      </c>
      <c r="J129" s="3"/>
      <c r="L129" s="3"/>
    </row>
    <row r="130" spans="1:12" x14ac:dyDescent="0.2">
      <c r="A130">
        <v>139</v>
      </c>
      <c r="B130" s="5">
        <f>IF(conc!N131="","-",conc!N131/1000)</f>
        <v>2.395</v>
      </c>
      <c r="C130" s="5">
        <f>IF(conc!E131="","-",conc!E131/1000)</f>
        <v>39.170999999999999</v>
      </c>
      <c r="D130" s="5">
        <f t="shared" ref="D130:D193" si="4">IF(OR(C130="-",B130="-"), "-", C130/B130)</f>
        <v>16.355323590814194</v>
      </c>
      <c r="J130" s="3"/>
      <c r="L130" s="3"/>
    </row>
    <row r="131" spans="1:12" x14ac:dyDescent="0.2">
      <c r="A131">
        <v>140</v>
      </c>
      <c r="B131" s="5">
        <f>IF(conc!N132="","-",conc!N132/1000)</f>
        <v>2.2930000000000001</v>
      </c>
      <c r="C131" s="5">
        <f>IF(conc!E132="","-",conc!E132/1000)</f>
        <v>38.582000000000001</v>
      </c>
      <c r="D131" s="5">
        <f t="shared" si="4"/>
        <v>16.825992150021804</v>
      </c>
      <c r="J131" s="3"/>
      <c r="L131" s="3"/>
    </row>
    <row r="132" spans="1:12" x14ac:dyDescent="0.2">
      <c r="A132">
        <v>141</v>
      </c>
      <c r="B132" s="5">
        <f>IF(conc!N133="","-",conc!N133/1000)</f>
        <v>2.133</v>
      </c>
      <c r="C132" s="5">
        <f>IF(conc!E133="","-",conc!E133/1000)</f>
        <v>38.578000000000003</v>
      </c>
      <c r="D132" s="5">
        <f t="shared" si="4"/>
        <v>18.086263478668542</v>
      </c>
      <c r="J132" s="3"/>
      <c r="L132" s="3"/>
    </row>
    <row r="133" spans="1:12" x14ac:dyDescent="0.2">
      <c r="A133">
        <v>142</v>
      </c>
      <c r="B133" s="5">
        <f>IF(conc!N134="","-",conc!N134/1000)</f>
        <v>2.831</v>
      </c>
      <c r="C133" s="5" t="str">
        <f>IF(conc!E134="","-",conc!E134/1000)</f>
        <v>-</v>
      </c>
      <c r="D133" s="5" t="str">
        <f t="shared" si="4"/>
        <v>-</v>
      </c>
      <c r="J133" s="3"/>
      <c r="L133" s="3"/>
    </row>
    <row r="134" spans="1:12" x14ac:dyDescent="0.2">
      <c r="A134">
        <v>143</v>
      </c>
      <c r="B134" s="5">
        <f>IF(conc!N135="","-",conc!N135/1000)</f>
        <v>2.3479999999999999</v>
      </c>
      <c r="C134" s="5">
        <f>IF(conc!E135="","-",conc!E135/1000)</f>
        <v>39.531999999999996</v>
      </c>
      <c r="D134" s="5">
        <f t="shared" si="4"/>
        <v>16.836456558773424</v>
      </c>
      <c r="J134" s="3"/>
      <c r="L134" s="3"/>
    </row>
    <row r="135" spans="1:12" x14ac:dyDescent="0.2">
      <c r="A135">
        <v>144</v>
      </c>
      <c r="B135" s="5">
        <f>IF(conc!N136="","-",conc!N136/1000)</f>
        <v>3.0289999999999999</v>
      </c>
      <c r="C135" s="5">
        <f>IF(conc!E136="","-",conc!E136/1000)</f>
        <v>85.769000000000005</v>
      </c>
      <c r="D135" s="5">
        <f t="shared" si="4"/>
        <v>28.315945856718393</v>
      </c>
      <c r="J135" s="3"/>
      <c r="L135" s="3"/>
    </row>
    <row r="136" spans="1:12" x14ac:dyDescent="0.2">
      <c r="A136">
        <v>145</v>
      </c>
      <c r="B136" s="5">
        <f>IF(conc!N137="","-",conc!N137/1000)</f>
        <v>2.2810000000000001</v>
      </c>
      <c r="C136" s="5">
        <f>IF(conc!E137="","-",conc!E137/1000)</f>
        <v>43.048999999999999</v>
      </c>
      <c r="D136" s="5">
        <f t="shared" si="4"/>
        <v>18.872862779482681</v>
      </c>
      <c r="J136" s="3"/>
      <c r="L136" s="3"/>
    </row>
    <row r="137" spans="1:12" x14ac:dyDescent="0.2">
      <c r="A137">
        <v>146</v>
      </c>
      <c r="B137" s="5">
        <f>IF(conc!N138="","-",conc!N138/1000)</f>
        <v>2.242</v>
      </c>
      <c r="C137" s="5">
        <f>IF(conc!E138="","-",conc!E138/1000)</f>
        <v>41.680999999999997</v>
      </c>
      <c r="D137" s="5">
        <f t="shared" si="4"/>
        <v>18.590990187332739</v>
      </c>
      <c r="J137" s="3"/>
      <c r="L137" s="3"/>
    </row>
    <row r="138" spans="1:12" x14ac:dyDescent="0.2">
      <c r="A138">
        <v>147</v>
      </c>
      <c r="B138" s="5">
        <f>IF(conc!N139="","-",conc!N139/1000)</f>
        <v>2.3889999999999998</v>
      </c>
      <c r="C138" s="5">
        <f>IF(conc!E139="","-",conc!E139/1000)</f>
        <v>60.033999999999999</v>
      </c>
      <c r="D138" s="5">
        <f t="shared" si="4"/>
        <v>25.129342821264128</v>
      </c>
      <c r="J138" s="3"/>
      <c r="L138" s="3"/>
    </row>
    <row r="139" spans="1:12" x14ac:dyDescent="0.2">
      <c r="A139">
        <v>148</v>
      </c>
      <c r="B139" s="5">
        <f>IF(conc!N140="","-",conc!N140/1000)</f>
        <v>2.3860000000000001</v>
      </c>
      <c r="C139" s="5">
        <f>IF(conc!E140="","-",conc!E140/1000)</f>
        <v>40.500999999999998</v>
      </c>
      <c r="D139" s="5">
        <f t="shared" si="4"/>
        <v>16.974434199497065</v>
      </c>
      <c r="J139" s="3"/>
      <c r="L139" s="3"/>
    </row>
    <row r="140" spans="1:12" x14ac:dyDescent="0.2">
      <c r="A140">
        <v>149</v>
      </c>
      <c r="B140" s="5">
        <f>IF(conc!N141="","-",conc!N141/1000)</f>
        <v>4.2530000000000001</v>
      </c>
      <c r="C140" s="5">
        <f>IF(conc!E141="","-",conc!E141/1000)</f>
        <v>76.436999999999998</v>
      </c>
      <c r="D140" s="5">
        <f t="shared" si="4"/>
        <v>17.972490007053842</v>
      </c>
      <c r="J140" s="3"/>
      <c r="L140" s="3"/>
    </row>
    <row r="141" spans="1:12" x14ac:dyDescent="0.2">
      <c r="A141">
        <v>151</v>
      </c>
      <c r="B141" s="5">
        <f>IF(conc!N142="","-",conc!N142/1000)</f>
        <v>2.1720000000000002</v>
      </c>
      <c r="C141" s="5">
        <f>IF(conc!E142="","-",conc!E142/1000)</f>
        <v>38.765000000000001</v>
      </c>
      <c r="D141" s="5">
        <f t="shared" si="4"/>
        <v>17.847605893186003</v>
      </c>
      <c r="J141" s="3"/>
      <c r="L141" s="3"/>
    </row>
    <row r="142" spans="1:12" x14ac:dyDescent="0.2">
      <c r="A142">
        <v>152</v>
      </c>
      <c r="B142" s="5">
        <f>IF(conc!N143="","-",conc!N143/1000)</f>
        <v>2.206</v>
      </c>
      <c r="C142" s="5">
        <f>IF(conc!E143="","-",conc!E143/1000)</f>
        <v>41.127000000000002</v>
      </c>
      <c r="D142" s="5">
        <f t="shared" si="4"/>
        <v>18.64324569356301</v>
      </c>
      <c r="J142" s="3"/>
      <c r="L142" s="3"/>
    </row>
    <row r="143" spans="1:12" x14ac:dyDescent="0.2">
      <c r="A143">
        <v>153</v>
      </c>
      <c r="B143" s="5">
        <f>IF(conc!N144="","-",conc!N144/1000)</f>
        <v>2.2149999999999999</v>
      </c>
      <c r="C143" s="5">
        <f>IF(conc!E144="","-",conc!E144/1000)</f>
        <v>39.585999999999999</v>
      </c>
      <c r="D143" s="5">
        <f t="shared" si="4"/>
        <v>17.871783295711062</v>
      </c>
      <c r="J143" s="3"/>
      <c r="L143" s="3"/>
    </row>
    <row r="144" spans="1:12" x14ac:dyDescent="0.2">
      <c r="A144">
        <v>155</v>
      </c>
      <c r="B144" s="5">
        <f>IF(conc!N145="","-",conc!N145/1000)</f>
        <v>2.1669999999999998</v>
      </c>
      <c r="C144" s="5">
        <f>IF(conc!E145="","-",conc!E145/1000)</f>
        <v>38.293999999999997</v>
      </c>
      <c r="D144" s="5">
        <f t="shared" si="4"/>
        <v>17.671435163820952</v>
      </c>
      <c r="J144" s="3"/>
      <c r="L144" s="3"/>
    </row>
    <row r="145" spans="1:12" x14ac:dyDescent="0.2">
      <c r="A145">
        <v>157</v>
      </c>
      <c r="B145" s="5">
        <f>IF(conc!N146="","-",conc!N146/1000)</f>
        <v>2.4750000000000001</v>
      </c>
      <c r="C145" s="5">
        <f>IF(conc!E146="","-",conc!E146/1000)</f>
        <v>50.073999999999998</v>
      </c>
      <c r="D145" s="5">
        <f t="shared" si="4"/>
        <v>20.231919191919189</v>
      </c>
      <c r="J145" s="3"/>
      <c r="L145" s="3"/>
    </row>
    <row r="146" spans="1:12" x14ac:dyDescent="0.2">
      <c r="A146">
        <v>160</v>
      </c>
      <c r="B146" s="5">
        <f>IF(conc!N147="","-",conc!N147/1000)</f>
        <v>2.1829999999999998</v>
      </c>
      <c r="C146" s="5">
        <f>IF(conc!E147="","-",conc!E147/1000)</f>
        <v>38.540999999999997</v>
      </c>
      <c r="D146" s="5">
        <f t="shared" si="4"/>
        <v>17.655061841502519</v>
      </c>
      <c r="J146" s="3"/>
      <c r="L146" s="3"/>
    </row>
    <row r="147" spans="1:12" x14ac:dyDescent="0.2">
      <c r="A147">
        <v>161</v>
      </c>
      <c r="B147" s="5" t="str">
        <f>IF(conc!N148="","-",conc!N148/1000)</f>
        <v>-</v>
      </c>
      <c r="C147" s="5">
        <f>IF(conc!E148="","-",conc!E148/1000)</f>
        <v>47.68</v>
      </c>
      <c r="D147" s="5" t="str">
        <f t="shared" si="4"/>
        <v>-</v>
      </c>
      <c r="J147" s="3"/>
      <c r="L147" s="3"/>
    </row>
    <row r="148" spans="1:12" x14ac:dyDescent="0.2">
      <c r="A148">
        <v>162</v>
      </c>
      <c r="B148" s="5">
        <f>IF(conc!N149="","-",conc!N149/1000)</f>
        <v>2.952</v>
      </c>
      <c r="C148" s="5">
        <f>IF(conc!E149="","-",conc!E149/1000)</f>
        <v>69.742000000000004</v>
      </c>
      <c r="D148" s="5">
        <f t="shared" si="4"/>
        <v>23.625338753387535</v>
      </c>
      <c r="J148" s="3"/>
      <c r="L148" s="3"/>
    </row>
    <row r="149" spans="1:12" x14ac:dyDescent="0.2">
      <c r="A149">
        <v>163</v>
      </c>
      <c r="B149" s="5">
        <f>IF(conc!N150="","-",conc!N150/1000)</f>
        <v>2.5630000000000002</v>
      </c>
      <c r="C149" s="5">
        <f>IF(conc!E150="","-",conc!E150/1000)</f>
        <v>38.838999999999999</v>
      </c>
      <c r="D149" s="5">
        <f t="shared" si="4"/>
        <v>15.153726102223954</v>
      </c>
      <c r="J149" s="3"/>
      <c r="L149" s="3"/>
    </row>
    <row r="150" spans="1:12" x14ac:dyDescent="0.2">
      <c r="A150">
        <v>164</v>
      </c>
      <c r="B150" s="5">
        <f>IF(conc!N151="","-",conc!N151/1000)</f>
        <v>2.6259999999999999</v>
      </c>
      <c r="C150" s="5" t="str">
        <f>IF(conc!E151="","-",conc!E151/1000)</f>
        <v>-</v>
      </c>
      <c r="D150" s="5" t="str">
        <f t="shared" si="4"/>
        <v>-</v>
      </c>
      <c r="J150" s="3"/>
      <c r="L150" s="3"/>
    </row>
    <row r="151" spans="1:12" x14ac:dyDescent="0.2">
      <c r="A151">
        <v>165</v>
      </c>
      <c r="B151" s="5">
        <f>IF(conc!N152="","-",conc!N152/1000)</f>
        <v>2.4369999999999998</v>
      </c>
      <c r="C151" s="5">
        <f>IF(conc!E152="","-",conc!E152/1000)</f>
        <v>45.984000000000002</v>
      </c>
      <c r="D151" s="5">
        <f t="shared" si="4"/>
        <v>18.869101354123924</v>
      </c>
      <c r="J151" s="3"/>
      <c r="L151" s="3"/>
    </row>
    <row r="152" spans="1:12" x14ac:dyDescent="0.2">
      <c r="A152">
        <v>166</v>
      </c>
      <c r="B152" s="5">
        <f>IF(conc!N153="","-",conc!N153/1000)</f>
        <v>2.2189999999999999</v>
      </c>
      <c r="C152" s="5">
        <f>IF(conc!E153="","-",conc!E153/1000)</f>
        <v>38.947000000000003</v>
      </c>
      <c r="D152" s="5">
        <f t="shared" si="4"/>
        <v>17.551599819738623</v>
      </c>
      <c r="J152" s="3"/>
      <c r="L152" s="3"/>
    </row>
    <row r="153" spans="1:12" x14ac:dyDescent="0.2">
      <c r="A153">
        <v>167</v>
      </c>
      <c r="B153" s="5">
        <f>IF(conc!N154="","-",conc!N154/1000)</f>
        <v>2.2240000000000002</v>
      </c>
      <c r="C153" s="5">
        <f>IF(conc!E154="","-",conc!E154/1000)</f>
        <v>38.432000000000002</v>
      </c>
      <c r="D153" s="5">
        <f t="shared" si="4"/>
        <v>17.280575539568346</v>
      </c>
      <c r="J153" s="3"/>
      <c r="L153" s="3"/>
    </row>
    <row r="154" spans="1:12" x14ac:dyDescent="0.2">
      <c r="A154">
        <v>168</v>
      </c>
      <c r="B154" s="5">
        <f>IF(conc!N155="","-",conc!N155/1000)</f>
        <v>2.2010000000000001</v>
      </c>
      <c r="C154" s="5">
        <f>IF(conc!E155="","-",conc!E155/1000)</f>
        <v>38.442999999999998</v>
      </c>
      <c r="D154" s="5">
        <f t="shared" si="4"/>
        <v>17.466151749204904</v>
      </c>
      <c r="J154" s="3"/>
      <c r="L154" s="3"/>
    </row>
    <row r="155" spans="1:12" x14ac:dyDescent="0.2">
      <c r="A155">
        <v>169</v>
      </c>
      <c r="B155" s="5">
        <f>IF(conc!N156="","-",conc!N156/1000)</f>
        <v>2.2610000000000001</v>
      </c>
      <c r="C155" s="5" t="str">
        <f>IF(conc!E156="","-",conc!E156/1000)</f>
        <v>-</v>
      </c>
      <c r="D155" s="5" t="str">
        <f t="shared" si="4"/>
        <v>-</v>
      </c>
      <c r="J155" s="3"/>
      <c r="L155" s="3"/>
    </row>
    <row r="156" spans="1:12" x14ac:dyDescent="0.2">
      <c r="A156">
        <v>170</v>
      </c>
      <c r="B156" s="5">
        <f>IF(conc!N157="","-",conc!N157/1000)</f>
        <v>2.3940000000000001</v>
      </c>
      <c r="C156" s="5" t="str">
        <f>IF(conc!E157="","-",conc!E157/1000)</f>
        <v>-</v>
      </c>
      <c r="D156" s="5" t="str">
        <f t="shared" si="4"/>
        <v>-</v>
      </c>
      <c r="J156" s="3"/>
      <c r="L156" s="3"/>
    </row>
    <row r="157" spans="1:12" x14ac:dyDescent="0.2">
      <c r="A157">
        <v>171</v>
      </c>
      <c r="B157" s="5">
        <f>IF(conc!N158="","-",conc!N158/1000)</f>
        <v>2.5009999999999999</v>
      </c>
      <c r="C157" s="5" t="str">
        <f>IF(conc!E158="","-",conc!E158/1000)</f>
        <v>-</v>
      </c>
      <c r="D157" s="5" t="str">
        <f t="shared" si="4"/>
        <v>-</v>
      </c>
      <c r="J157" s="3"/>
      <c r="L157" s="3"/>
    </row>
    <row r="158" spans="1:12" x14ac:dyDescent="0.2">
      <c r="A158">
        <v>172</v>
      </c>
      <c r="B158" s="5">
        <f>IF(conc!N159="","-",conc!N159/1000)</f>
        <v>2.2080000000000002</v>
      </c>
      <c r="C158" s="5">
        <f>IF(conc!E159="","-",conc!E159/1000)</f>
        <v>39.335000000000001</v>
      </c>
      <c r="D158" s="5">
        <f t="shared" si="4"/>
        <v>17.814764492753621</v>
      </c>
      <c r="J158" s="3"/>
      <c r="L158" s="3"/>
    </row>
    <row r="159" spans="1:12" x14ac:dyDescent="0.2">
      <c r="A159">
        <v>173</v>
      </c>
      <c r="B159" s="5">
        <f>IF(conc!N160="","-",conc!N160/1000)</f>
        <v>2.6339999999999999</v>
      </c>
      <c r="C159" s="5" t="str">
        <f>IF(conc!E160="","-",conc!E160/1000)</f>
        <v>-</v>
      </c>
      <c r="D159" s="5" t="str">
        <f t="shared" si="4"/>
        <v>-</v>
      </c>
      <c r="J159" s="3"/>
      <c r="L159" s="3"/>
    </row>
    <row r="160" spans="1:12" x14ac:dyDescent="0.2">
      <c r="A160">
        <v>174</v>
      </c>
      <c r="B160" s="5">
        <f>IF(conc!N161="","-",conc!N161/1000)</f>
        <v>2.2370000000000001</v>
      </c>
      <c r="C160" s="5">
        <f>IF(conc!E161="","-",conc!E161/1000)</f>
        <v>38.247999999999998</v>
      </c>
      <c r="D160" s="5">
        <f t="shared" si="4"/>
        <v>17.097898971837282</v>
      </c>
      <c r="J160" s="3"/>
      <c r="L160" s="3"/>
    </row>
    <row r="161" spans="1:12" x14ac:dyDescent="0.2">
      <c r="A161">
        <v>175</v>
      </c>
      <c r="B161" s="5">
        <f>IF(conc!N162="","-",conc!N162/1000)</f>
        <v>2.375</v>
      </c>
      <c r="C161" s="5">
        <f>IF(conc!E162="","-",conc!E162/1000)</f>
        <v>43.713000000000001</v>
      </c>
      <c r="D161" s="5">
        <f t="shared" si="4"/>
        <v>18.405473684210527</v>
      </c>
      <c r="J161" s="3"/>
      <c r="L161" s="3"/>
    </row>
    <row r="162" spans="1:12" x14ac:dyDescent="0.2">
      <c r="A162">
        <v>176</v>
      </c>
      <c r="B162" s="5">
        <f>IF(conc!N163="","-",conc!N163/1000)</f>
        <v>2.4430000000000001</v>
      </c>
      <c r="C162" s="5">
        <f>IF(conc!E163="","-",conc!E163/1000)</f>
        <v>40.777999999999999</v>
      </c>
      <c r="D162" s="5">
        <f t="shared" si="4"/>
        <v>16.691772410970117</v>
      </c>
      <c r="J162" s="3"/>
      <c r="L162" s="3"/>
    </row>
    <row r="163" spans="1:12" x14ac:dyDescent="0.2">
      <c r="A163">
        <v>177</v>
      </c>
      <c r="B163" s="5">
        <f>IF(conc!N164="","-",conc!N164/1000)</f>
        <v>2.4129999999999998</v>
      </c>
      <c r="C163" s="5">
        <f>IF(conc!E164="","-",conc!E164/1000)</f>
        <v>41.442999999999998</v>
      </c>
      <c r="D163" s="5">
        <f t="shared" si="4"/>
        <v>17.174886033982595</v>
      </c>
      <c r="J163" s="3"/>
      <c r="L163" s="3"/>
    </row>
    <row r="164" spans="1:12" x14ac:dyDescent="0.2">
      <c r="A164">
        <v>181</v>
      </c>
      <c r="B164" s="5">
        <f>IF(conc!N165="","-",conc!N165/1000)</f>
        <v>2.347</v>
      </c>
      <c r="C164" s="5" t="str">
        <f>IF(conc!E165="","-",conc!E165/1000)</f>
        <v>-</v>
      </c>
      <c r="D164" s="5" t="str">
        <f t="shared" si="4"/>
        <v>-</v>
      </c>
      <c r="J164" s="3"/>
      <c r="L164" s="3"/>
    </row>
    <row r="165" spans="1:12" x14ac:dyDescent="0.2">
      <c r="A165">
        <v>186</v>
      </c>
      <c r="B165" s="5">
        <f>IF(conc!N166="","-",conc!N166/1000)</f>
        <v>2.2970000000000002</v>
      </c>
      <c r="C165" s="5">
        <f>IF(conc!E166="","-",conc!E166/1000)</f>
        <v>60.856999999999999</v>
      </c>
      <c r="D165" s="5">
        <f t="shared" si="4"/>
        <v>26.494122768828905</v>
      </c>
      <c r="J165" s="3"/>
      <c r="L165" s="3"/>
    </row>
    <row r="166" spans="1:12" x14ac:dyDescent="0.2">
      <c r="A166">
        <v>187</v>
      </c>
      <c r="B166" s="5">
        <f>IF(conc!N167="","-",conc!N167/1000)</f>
        <v>2.4</v>
      </c>
      <c r="C166" s="5" t="str">
        <f>IF(conc!E167="","-",conc!E167/1000)</f>
        <v>-</v>
      </c>
      <c r="D166" s="5" t="str">
        <f t="shared" si="4"/>
        <v>-</v>
      </c>
      <c r="J166" s="3"/>
      <c r="L166" s="3"/>
    </row>
    <row r="167" spans="1:12" x14ac:dyDescent="0.2">
      <c r="A167">
        <v>188</v>
      </c>
      <c r="B167" s="5">
        <f>IF(conc!N168="","-",conc!N168/1000)</f>
        <v>2.2570000000000001</v>
      </c>
      <c r="C167" s="5">
        <f>IF(conc!E168="","-",conc!E168/1000)</f>
        <v>39.704999999999998</v>
      </c>
      <c r="D167" s="5">
        <f t="shared" si="4"/>
        <v>17.591936198493574</v>
      </c>
      <c r="J167" s="3"/>
      <c r="L167" s="3"/>
    </row>
    <row r="168" spans="1:12" x14ac:dyDescent="0.2">
      <c r="A168">
        <v>189</v>
      </c>
      <c r="B168" s="5">
        <f>IF(conc!N169="","-",conc!N169/1000)</f>
        <v>2.6139999999999999</v>
      </c>
      <c r="C168" s="5" t="str">
        <f>IF(conc!E169="","-",conc!E169/1000)</f>
        <v>-</v>
      </c>
      <c r="D168" s="5" t="str">
        <f t="shared" si="4"/>
        <v>-</v>
      </c>
      <c r="J168" s="3"/>
      <c r="L168" s="3"/>
    </row>
    <row r="169" spans="1:12" x14ac:dyDescent="0.2">
      <c r="A169">
        <v>192</v>
      </c>
      <c r="B169" s="5">
        <f>IF(conc!N170="","-",conc!N170/1000)</f>
        <v>2.125</v>
      </c>
      <c r="C169" s="5">
        <f>IF(conc!E170="","-",conc!E170/1000)</f>
        <v>38.698</v>
      </c>
      <c r="D169" s="5">
        <f t="shared" si="4"/>
        <v>18.210823529411766</v>
      </c>
      <c r="J169" s="3"/>
      <c r="L169" s="3"/>
    </row>
    <row r="170" spans="1:12" x14ac:dyDescent="0.2">
      <c r="A170">
        <v>193</v>
      </c>
      <c r="B170" s="5">
        <f>IF(conc!N171="","-",conc!N171/1000)</f>
        <v>2.153</v>
      </c>
      <c r="C170" s="5">
        <f>IF(conc!E171="","-",conc!E171/1000)</f>
        <v>40.485999999999997</v>
      </c>
      <c r="D170" s="5">
        <f t="shared" si="4"/>
        <v>18.80445889456572</v>
      </c>
      <c r="J170" s="3"/>
      <c r="L170" s="3"/>
    </row>
    <row r="171" spans="1:12" x14ac:dyDescent="0.2">
      <c r="A171">
        <v>194</v>
      </c>
      <c r="B171" s="5">
        <f>IF(conc!N172="","-",conc!N172/1000)</f>
        <v>2.2469999999999999</v>
      </c>
      <c r="C171" s="5">
        <f>IF(conc!E172="","-",conc!E172/1000)</f>
        <v>39.561999999999998</v>
      </c>
      <c r="D171" s="5">
        <f t="shared" si="4"/>
        <v>17.606586559857586</v>
      </c>
      <c r="J171" s="3"/>
      <c r="L171" s="3"/>
    </row>
    <row r="172" spans="1:12" x14ac:dyDescent="0.2">
      <c r="A172">
        <v>195</v>
      </c>
      <c r="B172" s="5">
        <f>IF(conc!N173="","-",conc!N173/1000)</f>
        <v>2.2690000000000001</v>
      </c>
      <c r="C172" s="5">
        <f>IF(conc!E173="","-",conc!E173/1000)</f>
        <v>41.704999999999998</v>
      </c>
      <c r="D172" s="5">
        <f t="shared" si="4"/>
        <v>18.380343763772586</v>
      </c>
      <c r="J172" s="3"/>
      <c r="L172" s="3"/>
    </row>
    <row r="173" spans="1:12" x14ac:dyDescent="0.2">
      <c r="A173">
        <v>196</v>
      </c>
      <c r="B173" s="5">
        <f>IF(conc!N174="","-",conc!N174/1000)</f>
        <v>2.786</v>
      </c>
      <c r="C173" s="5" t="str">
        <f>IF(conc!E174="","-",conc!E174/1000)</f>
        <v>-</v>
      </c>
      <c r="D173" s="5" t="str">
        <f t="shared" si="4"/>
        <v>-</v>
      </c>
      <c r="J173" s="3"/>
      <c r="L173" s="3"/>
    </row>
    <row r="174" spans="1:12" x14ac:dyDescent="0.2">
      <c r="A174">
        <v>197</v>
      </c>
      <c r="B174" s="5" t="str">
        <f>IF(conc!N175="","-",conc!N175/1000)</f>
        <v>-</v>
      </c>
      <c r="C174" s="5" t="str">
        <f>IF(conc!E175="","-",conc!E175/1000)</f>
        <v>-</v>
      </c>
      <c r="D174" s="5" t="str">
        <f t="shared" si="4"/>
        <v>-</v>
      </c>
      <c r="J174" s="3"/>
      <c r="L174" s="3"/>
    </row>
    <row r="175" spans="1:12" x14ac:dyDescent="0.2">
      <c r="A175">
        <v>198</v>
      </c>
      <c r="B175" s="5">
        <f>IF(conc!N176="","-",conc!N176/1000)</f>
        <v>3.1589999999999998</v>
      </c>
      <c r="C175" s="5" t="str">
        <f>IF(conc!E176="","-",conc!E176/1000)</f>
        <v>-</v>
      </c>
      <c r="D175" s="5" t="str">
        <f t="shared" si="4"/>
        <v>-</v>
      </c>
      <c r="J175" s="3"/>
      <c r="L175" s="3"/>
    </row>
    <row r="176" spans="1:12" x14ac:dyDescent="0.2">
      <c r="A176">
        <v>200</v>
      </c>
      <c r="B176" s="5">
        <f>IF(conc!N177="","-",conc!N177/1000)</f>
        <v>2.2490000000000001</v>
      </c>
      <c r="C176" s="5">
        <f>IF(conc!E177="","-",conc!E177/1000)</f>
        <v>39.286000000000001</v>
      </c>
      <c r="D176" s="5">
        <f t="shared" si="4"/>
        <v>17.468208092485551</v>
      </c>
      <c r="J176" s="3"/>
      <c r="L176" s="3"/>
    </row>
    <row r="177" spans="1:12" x14ac:dyDescent="0.2">
      <c r="A177">
        <v>201</v>
      </c>
      <c r="B177" s="5">
        <f>IF(conc!N178="","-",conc!N178/1000)</f>
        <v>2.173</v>
      </c>
      <c r="C177" s="5">
        <f>IF(conc!E178="","-",conc!E178/1000)</f>
        <v>39.267000000000003</v>
      </c>
      <c r="D177" s="5">
        <f t="shared" si="4"/>
        <v>18.07040957202025</v>
      </c>
      <c r="J177" s="3"/>
      <c r="L177" s="3"/>
    </row>
    <row r="178" spans="1:12" x14ac:dyDescent="0.2">
      <c r="A178">
        <v>203</v>
      </c>
      <c r="B178" s="5">
        <f>IF(conc!N179="","-",conc!N179/1000)</f>
        <v>2.1850000000000001</v>
      </c>
      <c r="C178" s="5">
        <f>IF(conc!E179="","-",conc!E179/1000)</f>
        <v>38.835000000000001</v>
      </c>
      <c r="D178" s="5">
        <f t="shared" si="4"/>
        <v>17.773455377574372</v>
      </c>
      <c r="J178" s="3"/>
      <c r="L178" s="3"/>
    </row>
    <row r="179" spans="1:12" x14ac:dyDescent="0.2">
      <c r="A179">
        <v>204</v>
      </c>
      <c r="B179" s="5">
        <f>IF(conc!N180="","-",conc!N180/1000)</f>
        <v>6.12</v>
      </c>
      <c r="C179" s="5" t="str">
        <f>IF(conc!E180="","-",conc!E180/1000)</f>
        <v>-</v>
      </c>
      <c r="D179" s="5" t="str">
        <f t="shared" si="4"/>
        <v>-</v>
      </c>
      <c r="J179" s="3"/>
      <c r="L179" s="3"/>
    </row>
    <row r="180" spans="1:12" x14ac:dyDescent="0.2">
      <c r="A180">
        <v>205</v>
      </c>
      <c r="B180" s="5">
        <f>IF(conc!N181="","-",conc!N181/1000)</f>
        <v>2.3050000000000002</v>
      </c>
      <c r="C180" s="5">
        <f>IF(conc!E181="","-",conc!E181/1000)</f>
        <v>48.14</v>
      </c>
      <c r="D180" s="5">
        <f t="shared" si="4"/>
        <v>20.885032537960953</v>
      </c>
      <c r="J180" s="3"/>
      <c r="L180" s="3"/>
    </row>
    <row r="181" spans="1:12" x14ac:dyDescent="0.2">
      <c r="A181">
        <v>207</v>
      </c>
      <c r="B181" s="5">
        <f>IF(conc!N182="","-",conc!N182/1000)</f>
        <v>2.1150000000000002</v>
      </c>
      <c r="C181" s="5">
        <f>IF(conc!E182="","-",conc!E182/1000)</f>
        <v>38.579000000000001</v>
      </c>
      <c r="D181" s="5">
        <f t="shared" si="4"/>
        <v>18.240661938534277</v>
      </c>
      <c r="J181" s="3"/>
      <c r="L181" s="3"/>
    </row>
    <row r="182" spans="1:12" x14ac:dyDescent="0.2">
      <c r="A182">
        <v>208</v>
      </c>
      <c r="B182" s="5">
        <f>IF(conc!N183="","-",conc!N183/1000)</f>
        <v>2.2210000000000001</v>
      </c>
      <c r="C182" s="5" t="str">
        <f>IF(conc!E183="","-",conc!E183/1000)</f>
        <v>-</v>
      </c>
      <c r="D182" s="5" t="str">
        <f t="shared" si="4"/>
        <v>-</v>
      </c>
      <c r="J182" s="3"/>
      <c r="L182" s="3"/>
    </row>
    <row r="183" spans="1:12" x14ac:dyDescent="0.2">
      <c r="A183">
        <v>209</v>
      </c>
      <c r="B183" s="5">
        <f>IF(conc!N184="","-",conc!N184/1000)</f>
        <v>2.9910000000000001</v>
      </c>
      <c r="C183" s="5" t="str">
        <f>IF(conc!E184="","-",conc!E184/1000)</f>
        <v>-</v>
      </c>
      <c r="D183" s="5" t="str">
        <f t="shared" si="4"/>
        <v>-</v>
      </c>
      <c r="J183" s="3"/>
      <c r="L183" s="3"/>
    </row>
    <row r="184" spans="1:12" x14ac:dyDescent="0.2">
      <c r="A184">
        <v>210</v>
      </c>
      <c r="B184" s="5">
        <f>IF(conc!N185="","-",conc!N185/1000)</f>
        <v>2.3839999999999999</v>
      </c>
      <c r="C184" s="5" t="str">
        <f>IF(conc!E185="","-",conc!E185/1000)</f>
        <v>-</v>
      </c>
      <c r="D184" s="5" t="str">
        <f t="shared" si="4"/>
        <v>-</v>
      </c>
      <c r="J184" s="3"/>
      <c r="L184" s="3"/>
    </row>
    <row r="185" spans="1:12" x14ac:dyDescent="0.2">
      <c r="A185">
        <v>211</v>
      </c>
      <c r="B185" s="5">
        <f>IF(conc!N186="","-",conc!N186/1000)</f>
        <v>3.472</v>
      </c>
      <c r="C185" s="5">
        <f>IF(conc!E186="","-",conc!E186/1000)</f>
        <v>129.874</v>
      </c>
      <c r="D185" s="5">
        <f t="shared" si="4"/>
        <v>37.406105990783409</v>
      </c>
      <c r="J185" s="3"/>
      <c r="L185" s="3"/>
    </row>
    <row r="186" spans="1:12" x14ac:dyDescent="0.2">
      <c r="A186">
        <v>212</v>
      </c>
      <c r="B186" s="5">
        <f>IF(conc!N187="","-",conc!N187/1000)</f>
        <v>2.5049999999999999</v>
      </c>
      <c r="C186" s="5" t="str">
        <f>IF(conc!E187="","-",conc!E187/1000)</f>
        <v>-</v>
      </c>
      <c r="D186" s="5" t="str">
        <f t="shared" si="4"/>
        <v>-</v>
      </c>
      <c r="J186" s="3"/>
      <c r="L186" s="3"/>
    </row>
    <row r="187" spans="1:12" x14ac:dyDescent="0.2">
      <c r="A187">
        <v>213</v>
      </c>
      <c r="B187" s="5">
        <f>IF(conc!N188="","-",conc!N188/1000)</f>
        <v>4.8739999999999997</v>
      </c>
      <c r="C187" s="5">
        <f>IF(conc!E188="","-",conc!E188/1000)</f>
        <v>267.95299999999997</v>
      </c>
      <c r="D187" s="5">
        <f t="shared" si="4"/>
        <v>54.975995075913005</v>
      </c>
      <c r="J187" s="3"/>
      <c r="L187" s="3"/>
    </row>
    <row r="188" spans="1:12" x14ac:dyDescent="0.2">
      <c r="A188">
        <v>214</v>
      </c>
      <c r="B188" s="5">
        <f>IF(conc!N189="","-",conc!N189/1000)</f>
        <v>43.585999999999999</v>
      </c>
      <c r="C188" s="5">
        <f>IF(conc!E189="","-",conc!E189/1000)</f>
        <v>39.276000000000003</v>
      </c>
      <c r="D188" s="5">
        <f t="shared" si="4"/>
        <v>0.90111503693846662</v>
      </c>
      <c r="J188" s="3"/>
      <c r="L188" s="3"/>
    </row>
    <row r="189" spans="1:12" x14ac:dyDescent="0.2">
      <c r="A189">
        <v>215</v>
      </c>
      <c r="B189" s="5" t="str">
        <f>IF(conc!N190="","-",conc!N190/1000)</f>
        <v>-</v>
      </c>
      <c r="C189" s="5" t="str">
        <f>IF(conc!E190="","-",conc!E190/1000)</f>
        <v>-</v>
      </c>
      <c r="D189" s="5" t="str">
        <f t="shared" si="4"/>
        <v>-</v>
      </c>
      <c r="J189" s="3"/>
      <c r="L189" s="3"/>
    </row>
    <row r="190" spans="1:12" x14ac:dyDescent="0.2">
      <c r="A190">
        <v>216</v>
      </c>
      <c r="B190" s="5">
        <f>IF(conc!N191="","-",conc!N191/1000)</f>
        <v>2.262</v>
      </c>
      <c r="C190" s="5" t="str">
        <f>IF(conc!E191="","-",conc!E191/1000)</f>
        <v>-</v>
      </c>
      <c r="D190" s="5" t="str">
        <f t="shared" si="4"/>
        <v>-</v>
      </c>
      <c r="J190" s="3"/>
      <c r="L190" s="3"/>
    </row>
    <row r="191" spans="1:12" x14ac:dyDescent="0.2">
      <c r="A191">
        <v>218</v>
      </c>
      <c r="B191" s="5" t="str">
        <f>IF(conc!N192="","-",conc!N192/1000)</f>
        <v>-</v>
      </c>
      <c r="C191" s="5" t="str">
        <f>IF(conc!E192="","-",conc!E192/1000)</f>
        <v>-</v>
      </c>
      <c r="D191" s="5" t="str">
        <f t="shared" si="4"/>
        <v>-</v>
      </c>
      <c r="J191" s="3"/>
      <c r="L191" s="3"/>
    </row>
    <row r="192" spans="1:12" x14ac:dyDescent="0.2">
      <c r="A192">
        <v>219</v>
      </c>
      <c r="B192" s="5">
        <f>IF(conc!N193="","-",conc!N193/1000)</f>
        <v>2.1669999999999998</v>
      </c>
      <c r="C192" s="5" t="str">
        <f>IF(conc!E193="","-",conc!E193/1000)</f>
        <v>-</v>
      </c>
      <c r="D192" s="5" t="str">
        <f t="shared" si="4"/>
        <v>-</v>
      </c>
      <c r="J192" s="3"/>
      <c r="L192" s="3"/>
    </row>
    <row r="193" spans="1:12" x14ac:dyDescent="0.2">
      <c r="A193">
        <v>220</v>
      </c>
      <c r="B193" s="5">
        <f>IF(conc!N194="","-",conc!N194/1000)</f>
        <v>4.7130000000000001</v>
      </c>
      <c r="C193" s="5" t="str">
        <f>IF(conc!E194="","-",conc!E194/1000)</f>
        <v>-</v>
      </c>
      <c r="D193" s="5" t="str">
        <f t="shared" si="4"/>
        <v>-</v>
      </c>
      <c r="J193" s="3"/>
      <c r="L193" s="3"/>
    </row>
    <row r="194" spans="1:12" x14ac:dyDescent="0.2">
      <c r="A194">
        <v>221</v>
      </c>
      <c r="B194" s="5">
        <f>IF(conc!N195="","-",conc!N195/1000)</f>
        <v>2.3199999999999998</v>
      </c>
      <c r="C194" s="5">
        <f>IF(conc!E195="","-",conc!E195/1000)</f>
        <v>39.271999999999998</v>
      </c>
      <c r="D194" s="5">
        <f t="shared" ref="D194:D257" si="5">IF(OR(C194="-",B194="-"), "-", C194/B194)</f>
        <v>16.927586206896553</v>
      </c>
      <c r="J194" s="3"/>
      <c r="L194" s="3"/>
    </row>
    <row r="195" spans="1:12" x14ac:dyDescent="0.2">
      <c r="A195">
        <v>224</v>
      </c>
      <c r="B195" s="5">
        <f>IF(conc!N196="","-",conc!N196/1000)</f>
        <v>2.5649999999999999</v>
      </c>
      <c r="C195" s="5" t="str">
        <f>IF(conc!E196="","-",conc!E196/1000)</f>
        <v>-</v>
      </c>
      <c r="D195" s="5" t="str">
        <f t="shared" si="5"/>
        <v>-</v>
      </c>
      <c r="J195" s="3"/>
      <c r="L195" s="3"/>
    </row>
    <row r="196" spans="1:12" x14ac:dyDescent="0.2">
      <c r="A196">
        <v>225</v>
      </c>
      <c r="B196" s="5">
        <f>IF(conc!N197="","-",conc!N197/1000)</f>
        <v>2.4340000000000002</v>
      </c>
      <c r="C196" s="5">
        <f>IF(conc!E197="","-",conc!E197/1000)</f>
        <v>42.777000000000001</v>
      </c>
      <c r="D196" s="5">
        <f t="shared" si="5"/>
        <v>17.574774034511091</v>
      </c>
      <c r="J196" s="3"/>
      <c r="L196" s="3"/>
    </row>
    <row r="197" spans="1:12" x14ac:dyDescent="0.2">
      <c r="A197">
        <v>226</v>
      </c>
      <c r="B197" s="5">
        <f>IF(conc!N198="","-",conc!N198/1000)</f>
        <v>2.1320000000000001</v>
      </c>
      <c r="C197" s="5">
        <f>IF(conc!E198="","-",conc!E198/1000)</f>
        <v>38.485999999999997</v>
      </c>
      <c r="D197" s="5">
        <f t="shared" si="5"/>
        <v>18.051594746716695</v>
      </c>
      <c r="J197" s="3"/>
      <c r="L197" s="3"/>
    </row>
    <row r="198" spans="1:12" x14ac:dyDescent="0.2">
      <c r="A198">
        <v>227</v>
      </c>
      <c r="B198" s="5">
        <f>IF(conc!N199="","-",conc!N199/1000)</f>
        <v>2.202</v>
      </c>
      <c r="C198" s="5">
        <f>IF(conc!E199="","-",conc!E199/1000)</f>
        <v>39.280999999999999</v>
      </c>
      <c r="D198" s="5">
        <f t="shared" si="5"/>
        <v>17.838782924613987</v>
      </c>
      <c r="J198" s="3"/>
      <c r="L198" s="3"/>
    </row>
    <row r="199" spans="1:12" x14ac:dyDescent="0.2">
      <c r="A199">
        <v>228</v>
      </c>
      <c r="B199" s="5">
        <f>IF(conc!N200="","-",conc!N200/1000)</f>
        <v>2.198</v>
      </c>
      <c r="C199" s="5" t="str">
        <f>IF(conc!E200="","-",conc!E200/1000)</f>
        <v>-</v>
      </c>
      <c r="D199" s="5" t="str">
        <f t="shared" si="5"/>
        <v>-</v>
      </c>
      <c r="J199" s="3"/>
      <c r="L199" s="3"/>
    </row>
    <row r="200" spans="1:12" x14ac:dyDescent="0.2">
      <c r="A200">
        <v>229</v>
      </c>
      <c r="B200" s="5">
        <f>IF(conc!N201="","-",conc!N201/1000)</f>
        <v>2.2400000000000002</v>
      </c>
      <c r="C200" s="5" t="str">
        <f>IF(conc!E201="","-",conc!E201/1000)</f>
        <v>-</v>
      </c>
      <c r="D200" s="5" t="str">
        <f t="shared" si="5"/>
        <v>-</v>
      </c>
      <c r="J200" s="3"/>
      <c r="L200" s="3"/>
    </row>
    <row r="201" spans="1:12" x14ac:dyDescent="0.2">
      <c r="A201">
        <v>230</v>
      </c>
      <c r="B201" s="5">
        <f>IF(conc!N202="","-",conc!N202/1000)</f>
        <v>2.2130000000000001</v>
      </c>
      <c r="C201" s="5" t="str">
        <f>IF(conc!E202="","-",conc!E202/1000)</f>
        <v>-</v>
      </c>
      <c r="D201" s="5" t="str">
        <f t="shared" si="5"/>
        <v>-</v>
      </c>
      <c r="J201" s="3"/>
      <c r="L201" s="3"/>
    </row>
    <row r="202" spans="1:12" x14ac:dyDescent="0.2">
      <c r="A202">
        <v>231</v>
      </c>
      <c r="B202" s="5">
        <f>IF(conc!N203="","-",conc!N203/1000)</f>
        <v>2.234</v>
      </c>
      <c r="C202" s="5">
        <f>IF(conc!E203="","-",conc!E203/1000)</f>
        <v>39.000999999999998</v>
      </c>
      <c r="D202" s="5">
        <f t="shared" si="5"/>
        <v>17.457923008057296</v>
      </c>
      <c r="J202" s="3"/>
      <c r="L202" s="3"/>
    </row>
    <row r="203" spans="1:12" x14ac:dyDescent="0.2">
      <c r="A203">
        <v>233</v>
      </c>
      <c r="B203" s="5">
        <f>IF(conc!N204="","-",conc!N204/1000)</f>
        <v>2.4060000000000001</v>
      </c>
      <c r="C203" s="5">
        <f>IF(conc!E204="","-",conc!E204/1000)</f>
        <v>81.376999999999995</v>
      </c>
      <c r="D203" s="5">
        <f t="shared" si="5"/>
        <v>33.822527015793845</v>
      </c>
      <c r="J203" s="3"/>
      <c r="L203" s="3"/>
    </row>
    <row r="204" spans="1:12" x14ac:dyDescent="0.2">
      <c r="A204">
        <v>234</v>
      </c>
      <c r="B204" s="5">
        <f>IF(conc!N205="","-",conc!N205/1000)</f>
        <v>2.194</v>
      </c>
      <c r="C204" s="5">
        <f>IF(conc!E205="","-",conc!E205/1000)</f>
        <v>38.997</v>
      </c>
      <c r="D204" s="5">
        <f t="shared" si="5"/>
        <v>17.774384685505925</v>
      </c>
      <c r="J204" s="3"/>
      <c r="L204" s="3"/>
    </row>
    <row r="205" spans="1:12" x14ac:dyDescent="0.2">
      <c r="A205">
        <v>235</v>
      </c>
      <c r="B205" s="5">
        <f>IF(conc!N206="","-",conc!N206/1000)</f>
        <v>2.46</v>
      </c>
      <c r="C205" s="5">
        <f>IF(conc!E206="","-",conc!E206/1000)</f>
        <v>95.483999999999995</v>
      </c>
      <c r="D205" s="5">
        <f t="shared" si="5"/>
        <v>38.814634146341461</v>
      </c>
      <c r="J205" s="3"/>
      <c r="L205" s="3"/>
    </row>
    <row r="206" spans="1:12" x14ac:dyDescent="0.2">
      <c r="A206">
        <v>236</v>
      </c>
      <c r="B206" s="5">
        <f>IF(conc!N207="","-",conc!N207/1000)</f>
        <v>2.1720000000000002</v>
      </c>
      <c r="C206" s="5">
        <f>IF(conc!E207="","-",conc!E207/1000)</f>
        <v>39.167000000000002</v>
      </c>
      <c r="D206" s="5">
        <f t="shared" si="5"/>
        <v>18.03268876611418</v>
      </c>
      <c r="J206" s="3"/>
      <c r="L206" s="3"/>
    </row>
    <row r="207" spans="1:12" x14ac:dyDescent="0.2">
      <c r="A207">
        <v>237</v>
      </c>
      <c r="B207" s="5">
        <f>IF(conc!N208="","-",conc!N208/1000)</f>
        <v>2.3069999999999999</v>
      </c>
      <c r="C207" s="5">
        <f>IF(conc!E208="","-",conc!E208/1000)</f>
        <v>38.893999999999998</v>
      </c>
      <c r="D207" s="5">
        <f t="shared" si="5"/>
        <v>16.859124403987863</v>
      </c>
      <c r="J207" s="3"/>
      <c r="L207" s="3"/>
    </row>
    <row r="208" spans="1:12" x14ac:dyDescent="0.2">
      <c r="A208">
        <v>238</v>
      </c>
      <c r="B208" s="5">
        <f>IF(conc!N209="","-",conc!N209/1000)</f>
        <v>2.6259999999999999</v>
      </c>
      <c r="C208" s="5">
        <f>IF(conc!E209="","-",conc!E209/1000)</f>
        <v>55.704999999999998</v>
      </c>
      <c r="D208" s="5">
        <f t="shared" si="5"/>
        <v>21.212871287128714</v>
      </c>
      <c r="J208" s="3"/>
      <c r="L208" s="3"/>
    </row>
    <row r="209" spans="1:12" x14ac:dyDescent="0.2">
      <c r="A209">
        <v>239</v>
      </c>
      <c r="B209" s="5">
        <f>IF(conc!N210="","-",conc!N210/1000)</f>
        <v>2.5739999999999998</v>
      </c>
      <c r="C209" s="5">
        <f>IF(conc!E210="","-",conc!E210/1000)</f>
        <v>58.506999999999998</v>
      </c>
      <c r="D209" s="5">
        <f t="shared" si="5"/>
        <v>22.729992229992231</v>
      </c>
      <c r="J209" s="3"/>
      <c r="L209" s="3"/>
    </row>
    <row r="210" spans="1:12" x14ac:dyDescent="0.2">
      <c r="A210">
        <v>240</v>
      </c>
      <c r="B210" s="5">
        <f>IF(conc!N211="","-",conc!N211/1000)</f>
        <v>2.8359999999999999</v>
      </c>
      <c r="C210" s="5">
        <f>IF(conc!E211="","-",conc!E211/1000)</f>
        <v>73.146000000000001</v>
      </c>
      <c r="D210" s="5">
        <f t="shared" si="5"/>
        <v>25.791960507757405</v>
      </c>
      <c r="J210" s="3"/>
      <c r="L210" s="3"/>
    </row>
    <row r="211" spans="1:12" x14ac:dyDescent="0.2">
      <c r="A211">
        <v>241</v>
      </c>
      <c r="B211" s="5">
        <f>IF(conc!N212="","-",conc!N212/1000)</f>
        <v>3.0249999999999999</v>
      </c>
      <c r="C211" s="5">
        <f>IF(conc!E212="","-",conc!E212/1000)</f>
        <v>96.334000000000003</v>
      </c>
      <c r="D211" s="5">
        <f t="shared" si="5"/>
        <v>31.845950413223143</v>
      </c>
      <c r="J211" s="3"/>
      <c r="L211" s="3"/>
    </row>
    <row r="212" spans="1:12" x14ac:dyDescent="0.2">
      <c r="A212">
        <v>242</v>
      </c>
      <c r="B212" s="5">
        <f>IF(conc!N213="","-",conc!N213/1000)</f>
        <v>2.8780000000000001</v>
      </c>
      <c r="C212" s="5">
        <f>IF(conc!E213="","-",conc!E213/1000)</f>
        <v>58.030999999999999</v>
      </c>
      <c r="D212" s="5">
        <f t="shared" si="5"/>
        <v>20.1636553161918</v>
      </c>
      <c r="J212" s="3"/>
      <c r="L212" s="3"/>
    </row>
    <row r="213" spans="1:12" x14ac:dyDescent="0.2">
      <c r="A213">
        <v>243</v>
      </c>
      <c r="B213" s="5">
        <f>IF(conc!N214="","-",conc!N214/1000)</f>
        <v>2.2570000000000001</v>
      </c>
      <c r="C213" s="5">
        <f>IF(conc!E214="","-",conc!E214/1000)</f>
        <v>38.718000000000004</v>
      </c>
      <c r="D213" s="5">
        <f t="shared" si="5"/>
        <v>17.154630039875943</v>
      </c>
      <c r="J213" s="3"/>
      <c r="L213" s="3"/>
    </row>
    <row r="214" spans="1:12" x14ac:dyDescent="0.2">
      <c r="A214">
        <v>246</v>
      </c>
      <c r="B214" s="5">
        <f>IF(conc!N215="","-",conc!N215/1000)</f>
        <v>5.2380000000000004</v>
      </c>
      <c r="C214" s="5" t="str">
        <f>IF(conc!E215="","-",conc!E215/1000)</f>
        <v>-</v>
      </c>
      <c r="D214" s="5" t="str">
        <f t="shared" si="5"/>
        <v>-</v>
      </c>
      <c r="J214" s="3"/>
      <c r="L214" s="3"/>
    </row>
    <row r="215" spans="1:12" x14ac:dyDescent="0.2">
      <c r="A215">
        <v>247</v>
      </c>
      <c r="B215" s="5">
        <f>IF(conc!N216="","-",conc!N216/1000)</f>
        <v>5.492</v>
      </c>
      <c r="C215" s="5" t="str">
        <f>IF(conc!E216="","-",conc!E216/1000)</f>
        <v>-</v>
      </c>
      <c r="D215" s="5" t="str">
        <f t="shared" si="5"/>
        <v>-</v>
      </c>
      <c r="J215" s="3"/>
      <c r="L215" s="3"/>
    </row>
    <row r="216" spans="1:12" x14ac:dyDescent="0.2">
      <c r="A216">
        <v>248</v>
      </c>
      <c r="B216" s="5">
        <f>IF(conc!N217="","-",conc!N217/1000)</f>
        <v>2.3079999999999998</v>
      </c>
      <c r="C216" s="5">
        <f>IF(conc!E217="","-",conc!E217/1000)</f>
        <v>49.985999999999997</v>
      </c>
      <c r="D216" s="5">
        <f t="shared" si="5"/>
        <v>21.657712305025996</v>
      </c>
      <c r="J216" s="3"/>
      <c r="L216" s="3"/>
    </row>
    <row r="217" spans="1:12" x14ac:dyDescent="0.2">
      <c r="A217">
        <v>249</v>
      </c>
      <c r="B217" s="5">
        <f>IF(conc!N218="","-",conc!N218/1000)</f>
        <v>2.629</v>
      </c>
      <c r="C217" s="5" t="str">
        <f>IF(conc!E218="","-",conc!E218/1000)</f>
        <v>-</v>
      </c>
      <c r="D217" s="5" t="str">
        <f t="shared" si="5"/>
        <v>-</v>
      </c>
      <c r="J217" s="3"/>
      <c r="L217" s="3"/>
    </row>
    <row r="218" spans="1:12" x14ac:dyDescent="0.2">
      <c r="A218">
        <v>250</v>
      </c>
      <c r="B218" s="5">
        <f>IF(conc!N219="","-",conc!N219/1000)</f>
        <v>2.1629999999999998</v>
      </c>
      <c r="C218" s="5">
        <f>IF(conc!E219="","-",conc!E219/1000)</f>
        <v>38.531999999999996</v>
      </c>
      <c r="D218" s="5">
        <f t="shared" si="5"/>
        <v>17.814147018030514</v>
      </c>
      <c r="J218" s="3"/>
      <c r="L218" s="3"/>
    </row>
    <row r="219" spans="1:12" x14ac:dyDescent="0.2">
      <c r="A219">
        <v>251</v>
      </c>
      <c r="B219" s="5">
        <f>IF(conc!N220="","-",conc!N220/1000)</f>
        <v>2.129</v>
      </c>
      <c r="C219" s="5">
        <f>IF(conc!E220="","-",conc!E220/1000)</f>
        <v>38.671999999999997</v>
      </c>
      <c r="D219" s="5">
        <f t="shared" si="5"/>
        <v>18.164396430248942</v>
      </c>
      <c r="J219" s="3"/>
      <c r="L219" s="3"/>
    </row>
    <row r="220" spans="1:12" x14ac:dyDescent="0.2">
      <c r="A220">
        <v>252</v>
      </c>
      <c r="B220" s="5">
        <f>IF(conc!N221="","-",conc!N221/1000)</f>
        <v>2.2509999999999999</v>
      </c>
      <c r="C220" s="5">
        <f>IF(conc!E221="","-",conc!E221/1000)</f>
        <v>39.651000000000003</v>
      </c>
      <c r="D220" s="5">
        <f t="shared" si="5"/>
        <v>17.614837849844516</v>
      </c>
      <c r="J220" s="3"/>
      <c r="L220" s="3"/>
    </row>
    <row r="221" spans="1:12" x14ac:dyDescent="0.2">
      <c r="A221">
        <v>253</v>
      </c>
      <c r="B221" s="5">
        <f>IF(conc!N222="","-",conc!N222/1000)</f>
        <v>2.1320000000000001</v>
      </c>
      <c r="C221" s="5">
        <f>IF(conc!E222="","-",conc!E222/1000)</f>
        <v>39.11</v>
      </c>
      <c r="D221" s="5">
        <f t="shared" si="5"/>
        <v>18.344277673545964</v>
      </c>
      <c r="J221" s="3"/>
      <c r="L221" s="3"/>
    </row>
    <row r="222" spans="1:12" x14ac:dyDescent="0.2">
      <c r="A222">
        <v>254</v>
      </c>
      <c r="B222" s="5">
        <f>IF(conc!N223="","-",conc!N223/1000)</f>
        <v>2.2269999999999999</v>
      </c>
      <c r="C222" s="5">
        <f>IF(conc!E223="","-",conc!E223/1000)</f>
        <v>38.895000000000003</v>
      </c>
      <c r="D222" s="5">
        <f t="shared" si="5"/>
        <v>17.465199820386172</v>
      </c>
      <c r="J222" s="3"/>
      <c r="L222" s="3"/>
    </row>
    <row r="223" spans="1:12" x14ac:dyDescent="0.2">
      <c r="A223">
        <v>256</v>
      </c>
      <c r="B223" s="5">
        <f>IF(conc!N224="","-",conc!N224/1000)</f>
        <v>2.1509999999999998</v>
      </c>
      <c r="C223" s="5">
        <f>IF(conc!E224="","-",conc!E224/1000)</f>
        <v>38.450000000000003</v>
      </c>
      <c r="D223" s="5">
        <f t="shared" si="5"/>
        <v>17.875406787540683</v>
      </c>
      <c r="J223" s="3"/>
      <c r="L223" s="3"/>
    </row>
    <row r="224" spans="1:12" x14ac:dyDescent="0.2">
      <c r="A224">
        <v>257</v>
      </c>
      <c r="B224" s="5">
        <f>IF(conc!N225="","-",conc!N225/1000)</f>
        <v>2.2349999999999999</v>
      </c>
      <c r="C224" s="5">
        <f>IF(conc!E225="","-",conc!E225/1000)</f>
        <v>39.323</v>
      </c>
      <c r="D224" s="5">
        <f t="shared" si="5"/>
        <v>17.594183445190158</v>
      </c>
      <c r="J224" s="3"/>
      <c r="L224" s="3"/>
    </row>
    <row r="225" spans="1:12" x14ac:dyDescent="0.2">
      <c r="A225">
        <v>258</v>
      </c>
      <c r="B225" s="5">
        <f>IF(conc!N226="","-",conc!N226/1000)</f>
        <v>2.6</v>
      </c>
      <c r="C225" s="5">
        <f>IF(conc!E226="","-",conc!E226/1000)</f>
        <v>64.671000000000006</v>
      </c>
      <c r="D225" s="5">
        <f t="shared" si="5"/>
        <v>24.873461538461541</v>
      </c>
      <c r="J225" s="3"/>
      <c r="L225" s="3"/>
    </row>
    <row r="226" spans="1:12" x14ac:dyDescent="0.2">
      <c r="A226">
        <v>259</v>
      </c>
      <c r="B226" s="5">
        <f>IF(conc!N227="","-",conc!N227/1000)</f>
        <v>2.375</v>
      </c>
      <c r="C226" s="5" t="str">
        <f>IF(conc!E227="","-",conc!E227/1000)</f>
        <v>-</v>
      </c>
      <c r="D226" s="5" t="str">
        <f t="shared" si="5"/>
        <v>-</v>
      </c>
      <c r="J226" s="3"/>
      <c r="L226" s="3"/>
    </row>
    <row r="227" spans="1:12" x14ac:dyDescent="0.2">
      <c r="A227">
        <v>260</v>
      </c>
      <c r="B227" s="5">
        <f>IF(conc!N228="","-",conc!N228/1000)</f>
        <v>2.177</v>
      </c>
      <c r="C227" s="5">
        <f>IF(conc!E228="","-",conc!E228/1000)</f>
        <v>40.231000000000002</v>
      </c>
      <c r="D227" s="5">
        <f t="shared" si="5"/>
        <v>18.480018373909051</v>
      </c>
      <c r="J227" s="3"/>
      <c r="L227" s="3"/>
    </row>
    <row r="228" spans="1:12" x14ac:dyDescent="0.2">
      <c r="A228">
        <v>261</v>
      </c>
      <c r="B228" s="5">
        <f>IF(conc!N229="","-",conc!N229/1000)</f>
        <v>2.173</v>
      </c>
      <c r="C228" s="5">
        <f>IF(conc!E229="","-",conc!E229/1000)</f>
        <v>40.433999999999997</v>
      </c>
      <c r="D228" s="5">
        <f t="shared" si="5"/>
        <v>18.607455131155085</v>
      </c>
      <c r="J228" s="3"/>
      <c r="L228" s="3"/>
    </row>
    <row r="229" spans="1:12" x14ac:dyDescent="0.2">
      <c r="A229">
        <v>262</v>
      </c>
      <c r="B229" s="5">
        <f>IF(conc!N230="","-",conc!N230/1000)</f>
        <v>2.7120000000000002</v>
      </c>
      <c r="C229" s="5">
        <f>IF(conc!E230="","-",conc!E230/1000)</f>
        <v>119.685</v>
      </c>
      <c r="D229" s="5">
        <f t="shared" si="5"/>
        <v>44.131637168141587</v>
      </c>
      <c r="J229" s="3"/>
      <c r="L229" s="3"/>
    </row>
    <row r="230" spans="1:12" x14ac:dyDescent="0.2">
      <c r="A230">
        <v>264</v>
      </c>
      <c r="B230" s="5">
        <f>IF(conc!N231="","-",conc!N231/1000)</f>
        <v>13.737</v>
      </c>
      <c r="C230" s="5" t="str">
        <f>IF(conc!E231="","-",conc!E231/1000)</f>
        <v>-</v>
      </c>
      <c r="D230" s="5" t="str">
        <f t="shared" si="5"/>
        <v>-</v>
      </c>
      <c r="J230" s="3"/>
      <c r="L230" s="3"/>
    </row>
    <row r="231" spans="1:12" x14ac:dyDescent="0.2">
      <c r="A231">
        <v>265</v>
      </c>
      <c r="B231" s="5">
        <f>IF(conc!N232="","-",conc!N232/1000)</f>
        <v>2.2160000000000002</v>
      </c>
      <c r="C231" s="5" t="str">
        <f>IF(conc!E232="","-",conc!E232/1000)</f>
        <v>-</v>
      </c>
      <c r="D231" s="5" t="str">
        <f t="shared" si="5"/>
        <v>-</v>
      </c>
      <c r="J231" s="3"/>
      <c r="L231" s="3"/>
    </row>
    <row r="232" spans="1:12" x14ac:dyDescent="0.2">
      <c r="A232">
        <v>266</v>
      </c>
      <c r="B232" s="5">
        <f>IF(conc!N233="","-",conc!N233/1000)</f>
        <v>2.2530000000000001</v>
      </c>
      <c r="C232" s="5">
        <f>IF(conc!E233="","-",conc!E233/1000)</f>
        <v>38.726999999999997</v>
      </c>
      <c r="D232" s="5">
        <f t="shared" si="5"/>
        <v>17.189081225033288</v>
      </c>
      <c r="J232" s="3"/>
      <c r="L232" s="3"/>
    </row>
    <row r="233" spans="1:12" x14ac:dyDescent="0.2">
      <c r="A233">
        <v>267</v>
      </c>
      <c r="B233" s="5">
        <f>IF(conc!N234="","-",conc!N234/1000)</f>
        <v>2.4470000000000001</v>
      </c>
      <c r="C233" s="5">
        <f>IF(conc!E234="","-",conc!E234/1000)</f>
        <v>51.351999999999997</v>
      </c>
      <c r="D233" s="5">
        <f t="shared" si="5"/>
        <v>20.985696771557006</v>
      </c>
      <c r="J233" s="3"/>
      <c r="L233" s="3"/>
    </row>
    <row r="234" spans="1:12" x14ac:dyDescent="0.2">
      <c r="A234">
        <v>268</v>
      </c>
      <c r="B234" s="5">
        <f>IF(conc!N235="","-",conc!N235/1000)</f>
        <v>2.23</v>
      </c>
      <c r="C234" s="5">
        <f>IF(conc!E235="","-",conc!E235/1000)</f>
        <v>41.601999999999997</v>
      </c>
      <c r="D234" s="5">
        <f t="shared" si="5"/>
        <v>18.65560538116592</v>
      </c>
      <c r="J234" s="3"/>
      <c r="L234" s="3"/>
    </row>
    <row r="235" spans="1:12" x14ac:dyDescent="0.2">
      <c r="A235">
        <v>269</v>
      </c>
      <c r="B235" s="5">
        <f>IF(conc!N236="","-",conc!N236/1000)</f>
        <v>2.3239999999999998</v>
      </c>
      <c r="C235" s="5">
        <f>IF(conc!E236="","-",conc!E236/1000)</f>
        <v>40.329000000000001</v>
      </c>
      <c r="D235" s="5">
        <f t="shared" si="5"/>
        <v>17.353270223752151</v>
      </c>
      <c r="J235" s="3"/>
      <c r="L235" s="3"/>
    </row>
    <row r="236" spans="1:12" x14ac:dyDescent="0.2">
      <c r="A236">
        <v>270</v>
      </c>
      <c r="B236" s="5">
        <f>IF(conc!N237="","-",conc!N237/1000)</f>
        <v>5.3369999999999997</v>
      </c>
      <c r="C236" s="5" t="str">
        <f>IF(conc!E237="","-",conc!E237/1000)</f>
        <v>-</v>
      </c>
      <c r="D236" s="5" t="str">
        <f t="shared" si="5"/>
        <v>-</v>
      </c>
      <c r="J236" s="3"/>
      <c r="L236" s="3"/>
    </row>
    <row r="237" spans="1:12" x14ac:dyDescent="0.2">
      <c r="A237">
        <v>271</v>
      </c>
      <c r="B237" s="5">
        <f>IF(conc!N238="","-",conc!N238/1000)</f>
        <v>2.202</v>
      </c>
      <c r="C237" s="5">
        <f>IF(conc!E238="","-",conc!E238/1000)</f>
        <v>39.362000000000002</v>
      </c>
      <c r="D237" s="5">
        <f t="shared" si="5"/>
        <v>17.875567665758403</v>
      </c>
      <c r="J237" s="3"/>
      <c r="L237" s="3"/>
    </row>
    <row r="238" spans="1:12" x14ac:dyDescent="0.2">
      <c r="A238">
        <v>272</v>
      </c>
      <c r="B238" s="5">
        <f>IF(conc!N239="","-",conc!N239/1000)</f>
        <v>2.8839999999999999</v>
      </c>
      <c r="C238" s="5" t="str">
        <f>IF(conc!E239="","-",conc!E239/1000)</f>
        <v>-</v>
      </c>
      <c r="D238" s="5" t="str">
        <f t="shared" si="5"/>
        <v>-</v>
      </c>
      <c r="J238" s="3"/>
      <c r="L238" s="3"/>
    </row>
    <row r="239" spans="1:12" x14ac:dyDescent="0.2">
      <c r="A239">
        <v>273</v>
      </c>
      <c r="B239" s="5">
        <f>IF(conc!N240="","-",conc!N240/1000)</f>
        <v>2.3380000000000001</v>
      </c>
      <c r="C239" s="5">
        <f>IF(conc!E240="","-",conc!E240/1000)</f>
        <v>41.86</v>
      </c>
      <c r="D239" s="5">
        <f t="shared" si="5"/>
        <v>17.904191616766465</v>
      </c>
      <c r="J239" s="3"/>
      <c r="L239" s="3"/>
    </row>
    <row r="240" spans="1:12" x14ac:dyDescent="0.2">
      <c r="A240">
        <v>274</v>
      </c>
      <c r="B240" s="5">
        <f>IF(conc!N241="","-",conc!N241/1000)</f>
        <v>3.2879999999999998</v>
      </c>
      <c r="C240" s="5">
        <f>IF(conc!E241="","-",conc!E241/1000)</f>
        <v>126.776</v>
      </c>
      <c r="D240" s="5">
        <f t="shared" si="5"/>
        <v>38.557177615571774</v>
      </c>
      <c r="J240" s="3"/>
      <c r="L240" s="3"/>
    </row>
    <row r="241" spans="1:12" x14ac:dyDescent="0.2">
      <c r="A241">
        <v>275</v>
      </c>
      <c r="B241" s="5">
        <f>IF(conc!N242="","-",conc!N242/1000)</f>
        <v>2.4550000000000001</v>
      </c>
      <c r="C241" s="5" t="str">
        <f>IF(conc!E242="","-",conc!E242/1000)</f>
        <v>-</v>
      </c>
      <c r="D241" s="5" t="str">
        <f t="shared" si="5"/>
        <v>-</v>
      </c>
      <c r="J241" s="3"/>
      <c r="L241" s="3"/>
    </row>
    <row r="242" spans="1:12" x14ac:dyDescent="0.2">
      <c r="A242">
        <v>276</v>
      </c>
      <c r="B242" s="5">
        <f>IF(conc!N243="","-",conc!N243/1000)</f>
        <v>2.3010000000000002</v>
      </c>
      <c r="C242" s="5">
        <f>IF(conc!E243="","-",conc!E243/1000)</f>
        <v>44.860999999999997</v>
      </c>
      <c r="D242" s="5">
        <f t="shared" si="5"/>
        <v>19.496305953933071</v>
      </c>
      <c r="J242" s="3"/>
      <c r="L242" s="3"/>
    </row>
    <row r="243" spans="1:12" x14ac:dyDescent="0.2">
      <c r="A243">
        <v>277</v>
      </c>
      <c r="B243" s="5">
        <f>IF(conc!N244="","-",conc!N244/1000)</f>
        <v>2.282</v>
      </c>
      <c r="C243" s="5" t="str">
        <f>IF(conc!E244="","-",conc!E244/1000)</f>
        <v>-</v>
      </c>
      <c r="D243" s="5" t="str">
        <f t="shared" si="5"/>
        <v>-</v>
      </c>
      <c r="J243" s="3"/>
      <c r="L243" s="3"/>
    </row>
    <row r="244" spans="1:12" x14ac:dyDescent="0.2">
      <c r="A244">
        <v>278</v>
      </c>
      <c r="B244" s="5">
        <f>IF(conc!N245="","-",conc!N245/1000)</f>
        <v>2.2490000000000001</v>
      </c>
      <c r="C244" s="5" t="str">
        <f>IF(conc!E245="","-",conc!E245/1000)</f>
        <v>-</v>
      </c>
      <c r="D244" s="5" t="str">
        <f t="shared" si="5"/>
        <v>-</v>
      </c>
      <c r="J244" s="3"/>
      <c r="L244" s="3"/>
    </row>
    <row r="245" spans="1:12" x14ac:dyDescent="0.2">
      <c r="A245">
        <v>279</v>
      </c>
      <c r="B245" s="5">
        <f>IF(conc!N246="","-",conc!N246/1000)</f>
        <v>2.278</v>
      </c>
      <c r="C245" s="5">
        <f>IF(conc!E246="","-",conc!E246/1000)</f>
        <v>38.915999999999997</v>
      </c>
      <c r="D245" s="5">
        <f t="shared" si="5"/>
        <v>17.083406496927129</v>
      </c>
      <c r="J245" s="3"/>
      <c r="L245" s="3"/>
    </row>
    <row r="246" spans="1:12" x14ac:dyDescent="0.2">
      <c r="A246">
        <v>280</v>
      </c>
      <c r="B246" s="5">
        <f>IF(conc!N247="","-",conc!N247/1000)</f>
        <v>2.1469999999999998</v>
      </c>
      <c r="C246" s="5">
        <f>IF(conc!E247="","-",conc!E247/1000)</f>
        <v>39.249000000000002</v>
      </c>
      <c r="D246" s="5">
        <f t="shared" si="5"/>
        <v>18.280857009781094</v>
      </c>
      <c r="J246" s="3"/>
      <c r="L246" s="3"/>
    </row>
    <row r="247" spans="1:12" x14ac:dyDescent="0.2">
      <c r="A247">
        <v>281</v>
      </c>
      <c r="B247" s="5">
        <f>IF(conc!N248="","-",conc!N248/1000)</f>
        <v>2.2189999999999999</v>
      </c>
      <c r="C247" s="5">
        <f>IF(conc!E248="","-",conc!E248/1000)</f>
        <v>43.612000000000002</v>
      </c>
      <c r="D247" s="5">
        <f t="shared" si="5"/>
        <v>19.653898152320867</v>
      </c>
      <c r="J247" s="3"/>
      <c r="L247" s="3"/>
    </row>
    <row r="248" spans="1:12" x14ac:dyDescent="0.2">
      <c r="A248">
        <v>282</v>
      </c>
      <c r="B248" s="5">
        <f>IF(conc!N249="","-",conc!N249/1000)</f>
        <v>2.246</v>
      </c>
      <c r="C248" s="5">
        <f>IF(conc!E249="","-",conc!E249/1000)</f>
        <v>39.817999999999998</v>
      </c>
      <c r="D248" s="5">
        <f t="shared" si="5"/>
        <v>17.728406055209259</v>
      </c>
      <c r="J248" s="3"/>
      <c r="L248" s="3"/>
    </row>
    <row r="249" spans="1:12" x14ac:dyDescent="0.2">
      <c r="A249">
        <v>283</v>
      </c>
      <c r="B249" s="5">
        <f>IF(conc!N250="","-",conc!N250/1000)</f>
        <v>6.2889999999999997</v>
      </c>
      <c r="C249" s="5" t="str">
        <f>IF(conc!E250="","-",conc!E250/1000)</f>
        <v>-</v>
      </c>
      <c r="D249" s="5" t="str">
        <f t="shared" si="5"/>
        <v>-</v>
      </c>
      <c r="J249" s="3"/>
      <c r="L249" s="3"/>
    </row>
    <row r="250" spans="1:12" x14ac:dyDescent="0.2">
      <c r="A250">
        <v>284</v>
      </c>
      <c r="B250" s="5">
        <f>IF(conc!N251="","-",conc!N251/1000)</f>
        <v>2.2349999999999999</v>
      </c>
      <c r="C250" s="5" t="str">
        <f>IF(conc!E251="","-",conc!E251/1000)</f>
        <v>-</v>
      </c>
      <c r="D250" s="5" t="str">
        <f t="shared" si="5"/>
        <v>-</v>
      </c>
      <c r="J250" s="3"/>
      <c r="L250" s="3"/>
    </row>
    <row r="251" spans="1:12" x14ac:dyDescent="0.2">
      <c r="A251">
        <v>285</v>
      </c>
      <c r="B251" s="5">
        <f>IF(conc!N252="","-",conc!N252/1000)</f>
        <v>6.1680000000000001</v>
      </c>
      <c r="C251" s="5" t="str">
        <f>IF(conc!E252="","-",conc!E252/1000)</f>
        <v>-</v>
      </c>
      <c r="D251" s="5" t="str">
        <f t="shared" si="5"/>
        <v>-</v>
      </c>
      <c r="J251" s="3"/>
      <c r="L251" s="3"/>
    </row>
    <row r="252" spans="1:12" x14ac:dyDescent="0.2">
      <c r="A252">
        <v>286</v>
      </c>
      <c r="B252" s="5">
        <f>IF(conc!N253="","-",conc!N253/1000)</f>
        <v>2.351</v>
      </c>
      <c r="C252" s="5">
        <f>IF(conc!E253="","-",conc!E253/1000)</f>
        <v>39.607999999999997</v>
      </c>
      <c r="D252" s="5">
        <f t="shared" si="5"/>
        <v>16.847299021692894</v>
      </c>
      <c r="J252" s="3"/>
      <c r="L252" s="3"/>
    </row>
    <row r="253" spans="1:12" x14ac:dyDescent="0.2">
      <c r="A253">
        <v>287</v>
      </c>
      <c r="B253" s="5">
        <f>IF(conc!N254="","-",conc!N254/1000)</f>
        <v>2.2570000000000001</v>
      </c>
      <c r="C253" s="5">
        <f>IF(conc!E254="","-",conc!E254/1000)</f>
        <v>40.777000000000001</v>
      </c>
      <c r="D253" s="5">
        <f t="shared" si="5"/>
        <v>18.066902968542312</v>
      </c>
      <c r="J253" s="3"/>
      <c r="L253" s="3"/>
    </row>
    <row r="254" spans="1:12" x14ac:dyDescent="0.2">
      <c r="A254">
        <v>289</v>
      </c>
      <c r="B254" s="5">
        <f>IF(conc!N255="","-",conc!N255/1000)</f>
        <v>2.3780000000000001</v>
      </c>
      <c r="C254" s="5">
        <f>IF(conc!E255="","-",conc!E255/1000)</f>
        <v>44.932000000000002</v>
      </c>
      <c r="D254" s="5">
        <f t="shared" si="5"/>
        <v>18.894869638351555</v>
      </c>
      <c r="J254" s="3"/>
      <c r="L254" s="3"/>
    </row>
    <row r="255" spans="1:12" x14ac:dyDescent="0.2">
      <c r="A255">
        <v>290</v>
      </c>
      <c r="B255" s="5">
        <f>IF(conc!N256="","-",conc!N256/1000)</f>
        <v>2.919</v>
      </c>
      <c r="C255" s="5" t="str">
        <f>IF(conc!E256="","-",conc!E256/1000)</f>
        <v>-</v>
      </c>
      <c r="D255" s="5" t="str">
        <f t="shared" si="5"/>
        <v>-</v>
      </c>
      <c r="J255" s="3"/>
      <c r="L255" s="3"/>
    </row>
    <row r="256" spans="1:12" x14ac:dyDescent="0.2">
      <c r="A256">
        <v>291</v>
      </c>
      <c r="B256" s="5">
        <f>IF(conc!N257="","-",conc!N257/1000)</f>
        <v>2.2269999999999999</v>
      </c>
      <c r="C256" s="5">
        <f>IF(conc!E257="","-",conc!E257/1000)</f>
        <v>38.451000000000001</v>
      </c>
      <c r="D256" s="5">
        <f t="shared" si="5"/>
        <v>17.265828468792098</v>
      </c>
      <c r="J256" s="3"/>
      <c r="L256" s="3"/>
    </row>
    <row r="257" spans="1:12" x14ac:dyDescent="0.2">
      <c r="A257">
        <v>292</v>
      </c>
      <c r="B257" s="5">
        <f>IF(conc!N258="","-",conc!N258/1000)</f>
        <v>2.2170000000000001</v>
      </c>
      <c r="C257" s="5">
        <f>IF(conc!E258="","-",conc!E258/1000)</f>
        <v>40.942999999999998</v>
      </c>
      <c r="D257" s="5">
        <f t="shared" si="5"/>
        <v>18.467749210645014</v>
      </c>
      <c r="J257" s="3"/>
      <c r="L257" s="3"/>
    </row>
    <row r="258" spans="1:12" x14ac:dyDescent="0.2">
      <c r="A258">
        <v>293</v>
      </c>
      <c r="B258" s="5">
        <f>IF(conc!N259="","-",conc!N259/1000)</f>
        <v>2.3580000000000001</v>
      </c>
      <c r="C258" s="5">
        <f>IF(conc!E259="","-",conc!E259/1000)</f>
        <v>38.898000000000003</v>
      </c>
      <c r="D258" s="5">
        <f t="shared" ref="D258:D270" si="6">IF(OR(C258="-",B258="-"), "-", C258/B258)</f>
        <v>16.496183206106871</v>
      </c>
      <c r="J258" s="3"/>
      <c r="L258" s="3"/>
    </row>
    <row r="259" spans="1:12" x14ac:dyDescent="0.2">
      <c r="A259">
        <v>294</v>
      </c>
      <c r="B259" s="5">
        <f>IF(conc!N260="","-",conc!N260/1000)</f>
        <v>2.206</v>
      </c>
      <c r="C259" s="5">
        <f>IF(conc!E260="","-",conc!E260/1000)</f>
        <v>38.911000000000001</v>
      </c>
      <c r="D259" s="5">
        <f t="shared" si="6"/>
        <v>17.638712601994563</v>
      </c>
      <c r="J259" s="3"/>
      <c r="L259" s="3"/>
    </row>
    <row r="260" spans="1:12" x14ac:dyDescent="0.2">
      <c r="A260">
        <v>295</v>
      </c>
      <c r="B260" s="5">
        <f>IF(conc!N261="","-",conc!N261/1000)</f>
        <v>2.19</v>
      </c>
      <c r="C260" s="5">
        <f>IF(conc!E261="","-",conc!E261/1000)</f>
        <v>39.128999999999998</v>
      </c>
      <c r="D260" s="5">
        <f t="shared" si="6"/>
        <v>17.867123287671234</v>
      </c>
      <c r="J260" s="3"/>
      <c r="L260" s="3"/>
    </row>
    <row r="261" spans="1:12" x14ac:dyDescent="0.2">
      <c r="A261">
        <v>296</v>
      </c>
      <c r="B261" s="5">
        <f>IF(conc!N262="","-",conc!N262/1000)</f>
        <v>2.1469999999999998</v>
      </c>
      <c r="C261" s="5">
        <f>IF(conc!E262="","-",conc!E262/1000)</f>
        <v>38.857999999999997</v>
      </c>
      <c r="D261" s="5">
        <f t="shared" si="6"/>
        <v>18.098742431299488</v>
      </c>
      <c r="J261" s="3"/>
      <c r="L261" s="3"/>
    </row>
    <row r="262" spans="1:12" x14ac:dyDescent="0.2">
      <c r="A262">
        <v>297</v>
      </c>
      <c r="B262" s="5">
        <f>IF(conc!N263="","-",conc!N263/1000)</f>
        <v>2.2400000000000002</v>
      </c>
      <c r="C262" s="5">
        <f>IF(conc!E263="","-",conc!E263/1000)</f>
        <v>38.966999999999999</v>
      </c>
      <c r="D262" s="5">
        <f t="shared" si="6"/>
        <v>17.39598214285714</v>
      </c>
      <c r="J262" s="3"/>
      <c r="L262" s="3"/>
    </row>
    <row r="263" spans="1:12" x14ac:dyDescent="0.2">
      <c r="A263">
        <v>298</v>
      </c>
      <c r="B263" s="5">
        <f>IF(conc!N264="","-",conc!N264/1000)</f>
        <v>2.2789999999999999</v>
      </c>
      <c r="C263" s="5">
        <f>IF(conc!E264="","-",conc!E264/1000)</f>
        <v>40.11</v>
      </c>
      <c r="D263" s="5">
        <f t="shared" si="6"/>
        <v>17.599824484422992</v>
      </c>
      <c r="J263" s="3"/>
      <c r="L263" s="3"/>
    </row>
    <row r="264" spans="1:12" x14ac:dyDescent="0.2">
      <c r="A264">
        <v>299</v>
      </c>
      <c r="B264" s="5">
        <f>IF(conc!N265="","-",conc!N265/1000)</f>
        <v>2.2389999999999999</v>
      </c>
      <c r="C264" s="5">
        <f>IF(conc!E265="","-",conc!E265/1000)</f>
        <v>39.093000000000004</v>
      </c>
      <c r="D264" s="5">
        <f t="shared" si="6"/>
        <v>17.460026797677536</v>
      </c>
      <c r="J264" s="3"/>
      <c r="L264" s="3"/>
    </row>
    <row r="265" spans="1:12" x14ac:dyDescent="0.2">
      <c r="A265">
        <v>300</v>
      </c>
      <c r="B265" s="5">
        <f>IF(conc!N266="","-",conc!N266/1000)</f>
        <v>2.17</v>
      </c>
      <c r="C265" s="5">
        <f>IF(conc!E266="","-",conc!E266/1000)</f>
        <v>39.213000000000001</v>
      </c>
      <c r="D265" s="5">
        <f t="shared" si="6"/>
        <v>18.070506912442397</v>
      </c>
      <c r="J265" s="3"/>
      <c r="L265" s="3"/>
    </row>
    <row r="266" spans="1:12" x14ac:dyDescent="0.2">
      <c r="A266">
        <v>301</v>
      </c>
      <c r="B266" s="5">
        <f>IF(conc!N267="","-",conc!N267/1000)</f>
        <v>2.1869999999999998</v>
      </c>
      <c r="C266" s="5">
        <f>IF(conc!E267="","-",conc!E267/1000)</f>
        <v>38.578000000000003</v>
      </c>
      <c r="D266" s="5">
        <f t="shared" si="6"/>
        <v>17.639689071787839</v>
      </c>
      <c r="J266" s="3"/>
      <c r="L266" s="3"/>
    </row>
    <row r="267" spans="1:12" x14ac:dyDescent="0.2">
      <c r="A267">
        <v>302</v>
      </c>
      <c r="B267" s="5">
        <f>IF(conc!N268="","-",conc!N268/1000)</f>
        <v>2.383</v>
      </c>
      <c r="C267" s="5">
        <f>IF(conc!E268="","-",conc!E268/1000)</f>
        <v>39.305</v>
      </c>
      <c r="D267" s="5">
        <f t="shared" si="6"/>
        <v>16.493915232899706</v>
      </c>
      <c r="J267" s="3"/>
      <c r="L267" s="3"/>
    </row>
    <row r="268" spans="1:12" x14ac:dyDescent="0.2">
      <c r="A268">
        <v>303</v>
      </c>
      <c r="B268" s="5" t="str">
        <f>IF(conc!N269="","-",conc!N269/1000)</f>
        <v>-</v>
      </c>
      <c r="C268" s="5" t="str">
        <f>IF(conc!E269="","-",conc!E269/1000)</f>
        <v>-</v>
      </c>
      <c r="D268" s="5" t="str">
        <f t="shared" si="6"/>
        <v>-</v>
      </c>
      <c r="J268" s="3"/>
      <c r="L268" s="3"/>
    </row>
    <row r="269" spans="1:12" x14ac:dyDescent="0.2">
      <c r="A269">
        <v>304</v>
      </c>
      <c r="B269" s="5">
        <f>IF(conc!N270="","-",conc!N270/1000)</f>
        <v>2.456</v>
      </c>
      <c r="C269" s="5">
        <f>IF(conc!E270="","-",conc!E270/1000)</f>
        <v>78.751000000000005</v>
      </c>
      <c r="D269" s="5">
        <f t="shared" si="6"/>
        <v>32.064739413680783</v>
      </c>
      <c r="J269" s="3"/>
      <c r="L269" s="3"/>
    </row>
    <row r="270" spans="1:12" x14ac:dyDescent="0.2">
      <c r="A270">
        <v>305</v>
      </c>
      <c r="B270" s="5">
        <f>IF(conc!N271="","-",conc!N271/1000)</f>
        <v>2.7269999999999999</v>
      </c>
      <c r="C270" s="5" t="str">
        <f>IF(conc!E271="","-",conc!E271/1000)</f>
        <v>-</v>
      </c>
      <c r="D270" s="5" t="str">
        <f t="shared" si="6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6FC5-3AED-8A4A-9EE2-38C661E2D0AA}">
  <dimension ref="A1:N3464"/>
  <sheetViews>
    <sheetView zoomScale="167" zoomScaleNormal="400" workbookViewId="0">
      <selection activeCell="H15" sqref="H15"/>
    </sheetView>
  </sheetViews>
  <sheetFormatPr baseColWidth="10" defaultRowHeight="16" x14ac:dyDescent="0.2"/>
  <cols>
    <col min="1" max="1" width="4.1640625" bestFit="1" customWidth="1"/>
    <col min="2" max="2" width="13" bestFit="1" customWidth="1"/>
    <col min="3" max="3" width="9.83203125" bestFit="1" customWidth="1"/>
    <col min="4" max="4" width="10.83203125" bestFit="1" customWidth="1"/>
    <col min="6" max="6" width="9.6640625" bestFit="1" customWidth="1"/>
    <col min="7" max="7" width="4.6640625" bestFit="1" customWidth="1"/>
    <col min="9" max="9" width="8.83203125" bestFit="1" customWidth="1"/>
    <col min="10" max="10" width="20.33203125" bestFit="1" customWidth="1"/>
    <col min="11" max="11" width="18" bestFit="1" customWidth="1"/>
    <col min="12" max="12" width="20.83203125" bestFit="1" customWidth="1"/>
  </cols>
  <sheetData>
    <row r="1" spans="1:14" x14ac:dyDescent="0.2">
      <c r="A1" s="21" t="s">
        <v>13</v>
      </c>
      <c r="B1" s="21" t="s">
        <v>38</v>
      </c>
      <c r="C1" s="21" t="s">
        <v>39</v>
      </c>
      <c r="D1" s="21" t="s">
        <v>12</v>
      </c>
      <c r="H1" s="28" t="s">
        <v>16</v>
      </c>
      <c r="I1" s="28"/>
      <c r="J1" s="21" t="s">
        <v>16</v>
      </c>
      <c r="K1" s="21" t="s">
        <v>489</v>
      </c>
      <c r="L1" s="13" t="s">
        <v>488</v>
      </c>
      <c r="M1" s="21" t="s">
        <v>489</v>
      </c>
      <c r="N1" s="13" t="s">
        <v>488</v>
      </c>
    </row>
    <row r="2" spans="1:14" x14ac:dyDescent="0.2">
      <c r="A2">
        <v>1</v>
      </c>
      <c r="B2" s="5">
        <f>IF(conc!N3="","-",conc!N3/1000)</f>
        <v>2.105</v>
      </c>
      <c r="C2" s="5">
        <f>IF(conc!E3="","-",conc!E3/1000)</f>
        <v>38.835999999999999</v>
      </c>
      <c r="D2" s="5">
        <f t="shared" ref="D2:D65" si="0">IF(OR(C2="-",B2="-"), "-", C2/B2)</f>
        <v>18.449406175771969</v>
      </c>
      <c r="H2" s="3">
        <v>0</v>
      </c>
      <c r="I2" s="3">
        <f>H3</f>
        <v>20</v>
      </c>
      <c r="J2" s="3" t="str">
        <f>H2&amp;"-"&amp;I2</f>
        <v>0-20</v>
      </c>
      <c r="K2" s="3">
        <f>IF(M2=0,"",M2)</f>
        <v>262</v>
      </c>
      <c r="L2" s="3"/>
      <c r="M2" s="3">
        <f>COUNTIFS(B$2:B$270,"&lt;&gt;*",B$2:B$270,"&gt;"&amp;$H2,B$2:B$270,"&lt;="&amp;$I2)</f>
        <v>262</v>
      </c>
      <c r="N2" s="3">
        <f>COUNTIFS(C$2:C$270,"&lt;&gt;*",C$2:C$270,"&gt;"&amp;$H2,C$2:C$270,"&lt;="&amp;$I2)</f>
        <v>0</v>
      </c>
    </row>
    <row r="3" spans="1:14" x14ac:dyDescent="0.2">
      <c r="A3">
        <v>2</v>
      </c>
      <c r="B3" s="5">
        <f>IF(conc!N4="","-",conc!N4/1000)</f>
        <v>2.2949999999999999</v>
      </c>
      <c r="C3" s="5">
        <f>IF(conc!E4="","-",conc!E4/1000)</f>
        <v>38.823</v>
      </c>
      <c r="D3" s="5">
        <f t="shared" si="0"/>
        <v>16.916339869281046</v>
      </c>
      <c r="H3" s="3">
        <v>20</v>
      </c>
      <c r="I3" s="3">
        <f t="shared" ref="I3:I7" si="1">H4</f>
        <v>40</v>
      </c>
      <c r="J3" s="3" t="str">
        <f t="shared" ref="J3:J7" si="2">H3&amp;"-"&amp;I3</f>
        <v>20-40</v>
      </c>
      <c r="K3" s="3"/>
      <c r="L3" s="3">
        <f t="shared" ref="L3:L8" si="3">IF(N3=0,"",N3)</f>
        <v>117</v>
      </c>
      <c r="M3" s="3">
        <f t="shared" ref="M3:N7" si="4">COUNTIFS(B$2:B$270,"&lt;&gt;*",B$2:B$270,"&gt;"&amp;$H3,B$2:B$270,"&lt;="&amp;$I3)</f>
        <v>0</v>
      </c>
      <c r="N3" s="3">
        <f t="shared" si="4"/>
        <v>117</v>
      </c>
    </row>
    <row r="4" spans="1:14" x14ac:dyDescent="0.2">
      <c r="A4">
        <v>3</v>
      </c>
      <c r="B4" s="5">
        <f>IF(conc!N5="","-",conc!N5/1000)</f>
        <v>5.4880000000000004</v>
      </c>
      <c r="C4" s="5" t="str">
        <f>IF(conc!E5="","-",conc!E5/1000)</f>
        <v>-</v>
      </c>
      <c r="D4" s="5" t="str">
        <f t="shared" si="0"/>
        <v>-</v>
      </c>
      <c r="H4" s="3">
        <v>40</v>
      </c>
      <c r="I4" s="3">
        <f t="shared" si="1"/>
        <v>60</v>
      </c>
      <c r="J4" s="3" t="str">
        <f t="shared" si="2"/>
        <v>40-60</v>
      </c>
      <c r="K4" s="3">
        <f t="shared" ref="K4" si="5">IF(M4=0,"",M4)</f>
        <v>1</v>
      </c>
      <c r="L4" s="3">
        <f t="shared" si="3"/>
        <v>56</v>
      </c>
      <c r="M4" s="3">
        <f t="shared" si="4"/>
        <v>1</v>
      </c>
      <c r="N4" s="3">
        <f t="shared" si="4"/>
        <v>56</v>
      </c>
    </row>
    <row r="5" spans="1:14" x14ac:dyDescent="0.2">
      <c r="A5">
        <v>4</v>
      </c>
      <c r="B5" s="5">
        <f>IF(conc!N6="","-",conc!N6/1000)</f>
        <v>2.2010000000000001</v>
      </c>
      <c r="C5" s="5">
        <f>IF(conc!E6="","-",conc!E6/1000)</f>
        <v>39.258000000000003</v>
      </c>
      <c r="D5" s="5">
        <f t="shared" si="0"/>
        <v>17.83643798273512</v>
      </c>
      <c r="H5" s="3">
        <v>60</v>
      </c>
      <c r="I5" s="3">
        <f t="shared" si="1"/>
        <v>80</v>
      </c>
      <c r="J5" s="3" t="str">
        <f t="shared" si="2"/>
        <v>60-80</v>
      </c>
      <c r="K5" s="3"/>
      <c r="L5" s="3">
        <f t="shared" si="3"/>
        <v>9</v>
      </c>
      <c r="M5" s="3">
        <f t="shared" si="4"/>
        <v>0</v>
      </c>
      <c r="N5" s="3">
        <f t="shared" si="4"/>
        <v>9</v>
      </c>
    </row>
    <row r="6" spans="1:14" x14ac:dyDescent="0.2">
      <c r="A6">
        <v>5</v>
      </c>
      <c r="B6" s="5">
        <f>IF(conc!N7="","-",conc!N7/1000)</f>
        <v>2.2050000000000001</v>
      </c>
      <c r="C6" s="5">
        <f>IF(conc!E7="","-",conc!E7/1000)</f>
        <v>38.793999999999997</v>
      </c>
      <c r="D6" s="5">
        <f t="shared" si="0"/>
        <v>17.593650793650792</v>
      </c>
      <c r="H6" s="3">
        <v>80</v>
      </c>
      <c r="I6" s="3">
        <f t="shared" si="1"/>
        <v>100</v>
      </c>
      <c r="J6" s="3" t="str">
        <f t="shared" si="2"/>
        <v>80-100</v>
      </c>
      <c r="K6" s="3"/>
      <c r="L6" s="3">
        <f t="shared" si="3"/>
        <v>8</v>
      </c>
      <c r="M6" s="3">
        <f t="shared" si="4"/>
        <v>0</v>
      </c>
      <c r="N6" s="3">
        <f t="shared" si="4"/>
        <v>8</v>
      </c>
    </row>
    <row r="7" spans="1:14" x14ac:dyDescent="0.2">
      <c r="A7">
        <v>6</v>
      </c>
      <c r="B7" s="5">
        <f>IF(conc!N8="","-",conc!N8/1000)</f>
        <v>2.403</v>
      </c>
      <c r="C7" s="5">
        <f>IF(conc!E8="","-",conc!E8/1000)</f>
        <v>38.627000000000002</v>
      </c>
      <c r="D7" s="5">
        <f t="shared" si="0"/>
        <v>16.074490220557639</v>
      </c>
      <c r="H7" s="3">
        <v>100</v>
      </c>
      <c r="I7" s="3">
        <f t="shared" si="1"/>
        <v>120</v>
      </c>
      <c r="J7" s="3" t="str">
        <f t="shared" si="2"/>
        <v>100-120</v>
      </c>
      <c r="K7" s="3"/>
      <c r="L7" s="3">
        <f t="shared" si="3"/>
        <v>2</v>
      </c>
      <c r="M7" s="3">
        <f t="shared" si="4"/>
        <v>0</v>
      </c>
      <c r="N7" s="3">
        <f t="shared" si="4"/>
        <v>2</v>
      </c>
    </row>
    <row r="8" spans="1:14" x14ac:dyDescent="0.2">
      <c r="A8">
        <v>8</v>
      </c>
      <c r="B8" s="5">
        <f>IF(conc!N9="","-",conc!N9/1000)</f>
        <v>2.181</v>
      </c>
      <c r="C8" s="5">
        <f>IF(conc!E9="","-",conc!E9/1000)</f>
        <v>38.597000000000001</v>
      </c>
      <c r="D8" s="5">
        <f t="shared" si="0"/>
        <v>17.696928014672167</v>
      </c>
      <c r="H8" s="3">
        <v>120</v>
      </c>
      <c r="I8" s="3"/>
      <c r="J8" s="3" t="str">
        <f>H8&amp;"+"</f>
        <v>120+</v>
      </c>
      <c r="K8" s="3"/>
      <c r="L8" s="3">
        <f t="shared" si="3"/>
        <v>8</v>
      </c>
      <c r="M8" s="3">
        <f>COUNTIFS(B$2:B$270,"&lt;&gt;*",B$2:B$270,"&gt;"&amp;$H8)</f>
        <v>0</v>
      </c>
      <c r="N8" s="3">
        <f>COUNTIFS(C$2:C$270,"&lt;&gt;*",C$2:C$270,"&gt;"&amp;$H8)</f>
        <v>8</v>
      </c>
    </row>
    <row r="9" spans="1:14" x14ac:dyDescent="0.2">
      <c r="A9">
        <v>10</v>
      </c>
      <c r="B9" s="5">
        <f>IF(conc!N10="","-",conc!N10/1000)</f>
        <v>2.4550000000000001</v>
      </c>
      <c r="C9" s="5">
        <f>IF(conc!E10="","-",conc!E10/1000)</f>
        <v>38.415999999999997</v>
      </c>
      <c r="D9" s="5">
        <f t="shared" si="0"/>
        <v>15.648065173116088</v>
      </c>
      <c r="H9" s="3"/>
      <c r="I9" s="3"/>
      <c r="J9" s="3"/>
      <c r="K9" s="3"/>
      <c r="L9" s="3"/>
      <c r="M9" s="3"/>
      <c r="N9" s="3"/>
    </row>
    <row r="10" spans="1:14" x14ac:dyDescent="0.2">
      <c r="A10">
        <v>11</v>
      </c>
      <c r="B10" s="5">
        <f>IF(conc!N11="","-",conc!N11/1000)</f>
        <v>2.2440000000000002</v>
      </c>
      <c r="C10" s="5">
        <f>IF(conc!E11="","-",conc!E11/1000)</f>
        <v>40.777000000000001</v>
      </c>
      <c r="D10" s="5">
        <f t="shared" si="0"/>
        <v>18.171568627450981</v>
      </c>
      <c r="H10" s="3"/>
      <c r="I10" s="3"/>
      <c r="J10" s="3"/>
      <c r="K10" s="3"/>
      <c r="L10" s="3"/>
      <c r="M10" s="3"/>
      <c r="N10" s="3"/>
    </row>
    <row r="11" spans="1:14" x14ac:dyDescent="0.2">
      <c r="A11">
        <v>12</v>
      </c>
      <c r="B11" s="5">
        <f>IF(conc!N12="","-",conc!N12/1000)</f>
        <v>3.347</v>
      </c>
      <c r="C11" s="5" t="str">
        <f>IF(conc!E12="","-",conc!E12/1000)</f>
        <v>-</v>
      </c>
      <c r="D11" s="5" t="str">
        <f t="shared" si="0"/>
        <v>-</v>
      </c>
      <c r="H11" s="3"/>
      <c r="I11" s="3"/>
      <c r="J11" s="3"/>
      <c r="K11" s="3"/>
      <c r="L11" s="3"/>
      <c r="M11" s="3"/>
      <c r="N11" s="3"/>
    </row>
    <row r="12" spans="1:14" x14ac:dyDescent="0.2">
      <c r="A12">
        <v>13</v>
      </c>
      <c r="B12" s="5">
        <f>IF(conc!N13="","-",conc!N13/1000)</f>
        <v>2.246</v>
      </c>
      <c r="C12" s="5">
        <f>IF(conc!E13="","-",conc!E13/1000)</f>
        <v>40.31</v>
      </c>
      <c r="D12" s="5">
        <f t="shared" si="0"/>
        <v>17.947462154942119</v>
      </c>
      <c r="H12" s="3"/>
      <c r="I12" s="3"/>
      <c r="J12" s="3"/>
      <c r="K12" s="3"/>
      <c r="L12" s="3"/>
      <c r="M12" s="3"/>
      <c r="N12" s="3"/>
    </row>
    <row r="13" spans="1:14" x14ac:dyDescent="0.2">
      <c r="A13">
        <v>14</v>
      </c>
      <c r="B13" s="5">
        <f>IF(conc!N14="","-",conc!N14/1000)</f>
        <v>2.1800000000000002</v>
      </c>
      <c r="C13" s="5">
        <f>IF(conc!E14="","-",conc!E14/1000)</f>
        <v>38.61</v>
      </c>
      <c r="D13" s="5">
        <f t="shared" si="0"/>
        <v>17.711009174311926</v>
      </c>
      <c r="H13" s="3"/>
      <c r="I13" s="3"/>
      <c r="J13" s="3"/>
      <c r="K13" s="3"/>
      <c r="L13" s="3"/>
      <c r="M13" s="3"/>
      <c r="N13" s="3"/>
    </row>
    <row r="14" spans="1:14" x14ac:dyDescent="0.2">
      <c r="A14">
        <v>16</v>
      </c>
      <c r="B14" s="5">
        <f>IF(conc!N15="","-",conc!N15/1000)</f>
        <v>2.5470000000000002</v>
      </c>
      <c r="C14" s="5" t="str">
        <f>IF(conc!E15="","-",conc!E15/1000)</f>
        <v>-</v>
      </c>
      <c r="D14" s="5" t="str">
        <f t="shared" si="0"/>
        <v>-</v>
      </c>
      <c r="H14" s="3"/>
      <c r="I14" s="3"/>
      <c r="J14" s="3"/>
      <c r="K14" s="3"/>
      <c r="L14" s="3"/>
      <c r="M14" s="3"/>
      <c r="N14" s="3"/>
    </row>
    <row r="15" spans="1:14" x14ac:dyDescent="0.2">
      <c r="A15">
        <v>17</v>
      </c>
      <c r="B15" s="5">
        <f>IF(conc!N16="","-",conc!N16/1000)</f>
        <v>2.2989999999999999</v>
      </c>
      <c r="C15" s="5" t="str">
        <f>IF(conc!E16="","-",conc!E16/1000)</f>
        <v>-</v>
      </c>
      <c r="D15" s="5" t="str">
        <f t="shared" si="0"/>
        <v>-</v>
      </c>
      <c r="H15" s="3"/>
      <c r="I15" s="3"/>
      <c r="J15" s="3"/>
      <c r="K15" s="3"/>
      <c r="L15" s="3"/>
    </row>
    <row r="16" spans="1:14" x14ac:dyDescent="0.2">
      <c r="A16">
        <v>19</v>
      </c>
      <c r="B16" s="5">
        <f>IF(conc!N17="","-",conc!N17/1000)</f>
        <v>2.335</v>
      </c>
      <c r="C16" s="5" t="str">
        <f>IF(conc!E17="","-",conc!E17/1000)</f>
        <v>-</v>
      </c>
      <c r="D16" s="5" t="str">
        <f t="shared" si="0"/>
        <v>-</v>
      </c>
      <c r="H16" s="3"/>
      <c r="I16" s="3"/>
      <c r="J16" s="3"/>
      <c r="K16" s="3"/>
      <c r="L16" s="3"/>
    </row>
    <row r="17" spans="1:12" x14ac:dyDescent="0.2">
      <c r="A17">
        <v>20</v>
      </c>
      <c r="B17" s="5">
        <f>IF(conc!N18="","-",conc!N18/1000)</f>
        <v>2.1720000000000002</v>
      </c>
      <c r="C17" s="5">
        <f>IF(conc!E18="","-",conc!E18/1000)</f>
        <v>39.241</v>
      </c>
      <c r="D17" s="5">
        <f t="shared" si="0"/>
        <v>18.066758747697971</v>
      </c>
      <c r="H17" s="3"/>
      <c r="I17" s="3"/>
      <c r="J17" s="3"/>
      <c r="K17" s="3"/>
      <c r="L17" s="3"/>
    </row>
    <row r="18" spans="1:12" x14ac:dyDescent="0.2">
      <c r="A18">
        <v>21</v>
      </c>
      <c r="B18" s="5">
        <f>IF(conc!N19="","-",conc!N19/1000)</f>
        <v>2.3759999999999999</v>
      </c>
      <c r="C18" s="5">
        <f>IF(conc!E19="","-",conc!E19/1000)</f>
        <v>45.101999999999997</v>
      </c>
      <c r="D18" s="5">
        <f t="shared" si="0"/>
        <v>18.982323232323232</v>
      </c>
      <c r="H18" s="3"/>
      <c r="I18" s="3"/>
      <c r="J18" s="3"/>
      <c r="K18" s="3"/>
      <c r="L18" s="3"/>
    </row>
    <row r="19" spans="1:12" x14ac:dyDescent="0.2">
      <c r="A19">
        <v>22</v>
      </c>
      <c r="B19" s="5">
        <f>IF(conc!N20="","-",conc!N20/1000)</f>
        <v>2.492</v>
      </c>
      <c r="C19" s="5">
        <f>IF(conc!E20="","-",conc!E20/1000)</f>
        <v>41.936999999999998</v>
      </c>
      <c r="D19" s="5">
        <f t="shared" si="0"/>
        <v>16.828651685393258</v>
      </c>
      <c r="H19" s="3"/>
      <c r="I19" s="3"/>
      <c r="J19" s="3"/>
      <c r="K19" s="3"/>
      <c r="L19" s="3"/>
    </row>
    <row r="20" spans="1:12" x14ac:dyDescent="0.2">
      <c r="A20">
        <v>23</v>
      </c>
      <c r="B20" s="5">
        <f>IF(conc!N21="","-",conc!N21/1000)</f>
        <v>2.3860000000000001</v>
      </c>
      <c r="C20" s="5">
        <f>IF(conc!E21="","-",conc!E21/1000)</f>
        <v>98.994</v>
      </c>
      <c r="D20" s="5">
        <f t="shared" si="0"/>
        <v>41.489522212908632</v>
      </c>
      <c r="H20" s="3"/>
      <c r="I20" s="3"/>
      <c r="J20" s="3"/>
      <c r="K20" s="3"/>
      <c r="L20" s="3"/>
    </row>
    <row r="21" spans="1:12" x14ac:dyDescent="0.2">
      <c r="A21">
        <v>24</v>
      </c>
      <c r="B21" s="5">
        <f>IF(conc!N22="","-",conc!N22/1000)</f>
        <v>2.25</v>
      </c>
      <c r="C21" s="5">
        <f>IF(conc!E22="","-",conc!E22/1000)</f>
        <v>38.889000000000003</v>
      </c>
      <c r="D21" s="5">
        <f t="shared" si="0"/>
        <v>17.284000000000002</v>
      </c>
      <c r="H21" s="3"/>
      <c r="I21" s="3"/>
      <c r="J21" s="3"/>
      <c r="K21" s="3"/>
      <c r="L21" s="3"/>
    </row>
    <row r="22" spans="1:12" x14ac:dyDescent="0.2">
      <c r="A22">
        <v>25</v>
      </c>
      <c r="B22" s="5">
        <f>IF(conc!N23="","-",conc!N23/1000)</f>
        <v>10.15</v>
      </c>
      <c r="C22" s="5" t="str">
        <f>IF(conc!E23="","-",conc!E23/1000)</f>
        <v>-</v>
      </c>
      <c r="D22" s="5" t="str">
        <f t="shared" si="0"/>
        <v>-</v>
      </c>
      <c r="H22" s="3"/>
      <c r="I22" s="3"/>
      <c r="J22" s="3"/>
      <c r="K22" s="3"/>
      <c r="L22" s="3"/>
    </row>
    <row r="23" spans="1:12" x14ac:dyDescent="0.2">
      <c r="A23">
        <v>26</v>
      </c>
      <c r="B23" s="5">
        <f>IF(conc!N24="","-",conc!N24/1000)</f>
        <v>2.3769999999999998</v>
      </c>
      <c r="C23" s="5">
        <f>IF(conc!E24="","-",conc!E24/1000)</f>
        <v>43.912999999999997</v>
      </c>
      <c r="D23" s="5">
        <f t="shared" si="0"/>
        <v>18.474127050904503</v>
      </c>
      <c r="H23" s="3"/>
      <c r="I23" s="3"/>
      <c r="J23" s="3"/>
      <c r="K23" s="3"/>
      <c r="L23" s="3"/>
    </row>
    <row r="24" spans="1:12" x14ac:dyDescent="0.2">
      <c r="A24">
        <v>27</v>
      </c>
      <c r="B24" s="5">
        <f>IF(conc!N25="","-",conc!N25/1000)</f>
        <v>2.3439999999999999</v>
      </c>
      <c r="C24" s="5">
        <f>IF(conc!E25="","-",conc!E25/1000)</f>
        <v>68.533000000000001</v>
      </c>
      <c r="D24" s="5">
        <f t="shared" si="0"/>
        <v>29.237627986348127</v>
      </c>
      <c r="H24" s="3"/>
      <c r="I24" s="3"/>
      <c r="J24" s="3"/>
      <c r="K24" s="3"/>
      <c r="L24" s="3"/>
    </row>
    <row r="25" spans="1:12" x14ac:dyDescent="0.2">
      <c r="A25">
        <v>28</v>
      </c>
      <c r="B25" s="5">
        <f>IF(conc!N26="","-",conc!N26/1000)</f>
        <v>2.294</v>
      </c>
      <c r="C25" s="5">
        <f>IF(conc!E26="","-",conc!E26/1000)</f>
        <v>40.179000000000002</v>
      </c>
      <c r="D25" s="5">
        <f t="shared" si="0"/>
        <v>17.51482127288579</v>
      </c>
      <c r="H25" s="3"/>
      <c r="I25" s="3"/>
      <c r="J25" s="3"/>
      <c r="K25" s="3"/>
      <c r="L25" s="3"/>
    </row>
    <row r="26" spans="1:12" x14ac:dyDescent="0.2">
      <c r="A26">
        <v>29</v>
      </c>
      <c r="B26" s="5">
        <f>IF(conc!N27="","-",conc!N27/1000)</f>
        <v>2.1709999999999998</v>
      </c>
      <c r="C26" s="5">
        <f>IF(conc!E27="","-",conc!E27/1000)</f>
        <v>39.066000000000003</v>
      </c>
      <c r="D26" s="5">
        <f t="shared" si="0"/>
        <v>17.994472593274992</v>
      </c>
      <c r="H26" s="3"/>
      <c r="I26" s="3"/>
      <c r="J26" s="3"/>
      <c r="K26" s="3"/>
      <c r="L26" s="3"/>
    </row>
    <row r="27" spans="1:12" x14ac:dyDescent="0.2">
      <c r="A27">
        <v>30</v>
      </c>
      <c r="B27" s="5">
        <f>IF(conc!N28="","-",conc!N28/1000)</f>
        <v>2.4780000000000002</v>
      </c>
      <c r="C27" s="5">
        <f>IF(conc!E28="","-",conc!E28/1000)</f>
        <v>44.332000000000001</v>
      </c>
      <c r="D27" s="5">
        <f t="shared" si="0"/>
        <v>17.890234059725582</v>
      </c>
      <c r="H27" s="3"/>
      <c r="I27" s="3"/>
      <c r="J27" s="3"/>
      <c r="K27" s="3"/>
      <c r="L27" s="3"/>
    </row>
    <row r="28" spans="1:12" x14ac:dyDescent="0.2">
      <c r="A28">
        <v>31</v>
      </c>
      <c r="B28" s="5">
        <f>IF(conc!N29="","-",conc!N29/1000)</f>
        <v>2.234</v>
      </c>
      <c r="C28" s="5">
        <f>IF(conc!E29="","-",conc!E29/1000)</f>
        <v>38.689</v>
      </c>
      <c r="D28" s="5">
        <f t="shared" si="0"/>
        <v>17.31826320501343</v>
      </c>
      <c r="I28" s="3"/>
      <c r="J28" s="3"/>
      <c r="K28" s="3"/>
      <c r="L28" s="3"/>
    </row>
    <row r="29" spans="1:12" x14ac:dyDescent="0.2">
      <c r="A29">
        <v>32</v>
      </c>
      <c r="B29" s="5">
        <f>IF(conc!N30="","-",conc!N30/1000)</f>
        <v>2.923</v>
      </c>
      <c r="C29" s="5">
        <f>IF(conc!E30="","-",conc!E30/1000)</f>
        <v>96.866</v>
      </c>
      <c r="D29" s="5">
        <f t="shared" si="0"/>
        <v>33.139240506329116</v>
      </c>
      <c r="I29" s="3"/>
      <c r="J29" s="3"/>
      <c r="K29" s="3"/>
      <c r="L29" s="3"/>
    </row>
    <row r="30" spans="1:12" x14ac:dyDescent="0.2">
      <c r="A30">
        <v>33</v>
      </c>
      <c r="B30" s="5">
        <f>IF(conc!N31="","-",conc!N31/1000)</f>
        <v>2.2799999999999998</v>
      </c>
      <c r="C30" s="5">
        <f>IF(conc!E31="","-",conc!E31/1000)</f>
        <v>48.097000000000001</v>
      </c>
      <c r="D30" s="5">
        <f t="shared" si="0"/>
        <v>21.095175438596495</v>
      </c>
      <c r="I30" s="3"/>
      <c r="J30" s="3"/>
      <c r="K30" s="3"/>
      <c r="L30" s="3"/>
    </row>
    <row r="31" spans="1:12" x14ac:dyDescent="0.2">
      <c r="A31">
        <v>36</v>
      </c>
      <c r="B31" s="5">
        <f>IF(conc!N32="","-",conc!N32/1000)</f>
        <v>2.7280000000000002</v>
      </c>
      <c r="C31" s="5" t="str">
        <f>IF(conc!E32="","-",conc!E32/1000)</f>
        <v>-</v>
      </c>
      <c r="D31" s="5" t="str">
        <f t="shared" si="0"/>
        <v>-</v>
      </c>
      <c r="I31" s="3"/>
      <c r="J31" s="3"/>
      <c r="K31" s="3"/>
      <c r="L31" s="3"/>
    </row>
    <row r="32" spans="1:12" x14ac:dyDescent="0.2">
      <c r="A32">
        <v>37</v>
      </c>
      <c r="B32" s="5">
        <f>IF(conc!N33="","-",conc!N33/1000)</f>
        <v>2.4460000000000002</v>
      </c>
      <c r="C32" s="5" t="str">
        <f>IF(conc!E33="","-",conc!E33/1000)</f>
        <v>-</v>
      </c>
      <c r="D32" s="5" t="str">
        <f t="shared" si="0"/>
        <v>-</v>
      </c>
      <c r="I32" s="3"/>
      <c r="J32" s="3"/>
      <c r="K32" s="3"/>
      <c r="L32" s="3"/>
    </row>
    <row r="33" spans="1:12" x14ac:dyDescent="0.2">
      <c r="A33">
        <v>38</v>
      </c>
      <c r="B33" s="5">
        <f>IF(conc!N34="","-",conc!N34/1000)</f>
        <v>2.4409999999999998</v>
      </c>
      <c r="C33" s="5" t="str">
        <f>IF(conc!E34="","-",conc!E34/1000)</f>
        <v>-</v>
      </c>
      <c r="D33" s="5" t="str">
        <f t="shared" si="0"/>
        <v>-</v>
      </c>
      <c r="I33" s="3"/>
      <c r="J33" s="3"/>
      <c r="K33" s="3"/>
      <c r="L33" s="3"/>
    </row>
    <row r="34" spans="1:12" x14ac:dyDescent="0.2">
      <c r="A34">
        <v>39</v>
      </c>
      <c r="B34" s="5">
        <f>IF(conc!N35="","-",conc!N35/1000)</f>
        <v>2.222</v>
      </c>
      <c r="C34" s="5">
        <f>IF(conc!E35="","-",conc!E35/1000)</f>
        <v>43.286999999999999</v>
      </c>
      <c r="D34" s="5">
        <f t="shared" si="0"/>
        <v>19.481098109810979</v>
      </c>
      <c r="I34" s="3"/>
      <c r="J34" s="3"/>
      <c r="K34" s="3"/>
      <c r="L34" s="3"/>
    </row>
    <row r="35" spans="1:12" x14ac:dyDescent="0.2">
      <c r="A35">
        <v>40</v>
      </c>
      <c r="B35" s="5">
        <f>IF(conc!N36="","-",conc!N36/1000)</f>
        <v>2.605</v>
      </c>
      <c r="C35" s="5">
        <f>IF(conc!E36="","-",conc!E36/1000)</f>
        <v>57.502000000000002</v>
      </c>
      <c r="D35" s="5">
        <f t="shared" si="0"/>
        <v>22.073704414587333</v>
      </c>
      <c r="I35" s="3"/>
      <c r="J35" s="3"/>
      <c r="K35" s="3"/>
      <c r="L35" s="3"/>
    </row>
    <row r="36" spans="1:12" x14ac:dyDescent="0.2">
      <c r="A36">
        <v>41</v>
      </c>
      <c r="B36" s="5">
        <f>IF(conc!N37="","-",conc!N37/1000)</f>
        <v>2.149</v>
      </c>
      <c r="C36" s="5">
        <f>IF(conc!E37="","-",conc!E37/1000)</f>
        <v>38.524999999999999</v>
      </c>
      <c r="D36" s="5">
        <f t="shared" si="0"/>
        <v>17.926942764076315</v>
      </c>
      <c r="I36" s="3"/>
      <c r="J36" s="3"/>
      <c r="K36" s="3"/>
      <c r="L36" s="3"/>
    </row>
    <row r="37" spans="1:12" x14ac:dyDescent="0.2">
      <c r="A37">
        <v>42</v>
      </c>
      <c r="B37" s="5">
        <f>IF(conc!N38="","-",conc!N38/1000)</f>
        <v>2.1989999999999998</v>
      </c>
      <c r="C37" s="5">
        <f>IF(conc!E38="","-",conc!E38/1000)</f>
        <v>39.057000000000002</v>
      </c>
      <c r="D37" s="5">
        <f t="shared" si="0"/>
        <v>17.761255115961802</v>
      </c>
    </row>
    <row r="38" spans="1:12" x14ac:dyDescent="0.2">
      <c r="A38">
        <v>43</v>
      </c>
      <c r="B38" s="5">
        <f>IF(conc!N39="","-",conc!N39/1000)</f>
        <v>2.1800000000000002</v>
      </c>
      <c r="C38" s="5">
        <f>IF(conc!E39="","-",conc!E39/1000)</f>
        <v>38.673000000000002</v>
      </c>
      <c r="D38" s="5">
        <f t="shared" si="0"/>
        <v>17.739908256880735</v>
      </c>
    </row>
    <row r="39" spans="1:12" x14ac:dyDescent="0.2">
      <c r="A39">
        <v>44</v>
      </c>
      <c r="B39" s="5">
        <f>IF(conc!N40="","-",conc!N40/1000)</f>
        <v>7.9029999999999996</v>
      </c>
      <c r="C39" s="5" t="str">
        <f>IF(conc!E40="","-",conc!E40/1000)</f>
        <v>-</v>
      </c>
      <c r="D39" s="5" t="str">
        <f t="shared" si="0"/>
        <v>-</v>
      </c>
    </row>
    <row r="40" spans="1:12" x14ac:dyDescent="0.2">
      <c r="A40">
        <v>45</v>
      </c>
      <c r="B40" s="5">
        <f>IF(conc!N41="","-",conc!N41/1000)</f>
        <v>2.2320000000000002</v>
      </c>
      <c r="C40" s="5">
        <f>IF(conc!E41="","-",conc!E41/1000)</f>
        <v>39.478000000000002</v>
      </c>
      <c r="D40" s="5">
        <f t="shared" si="0"/>
        <v>17.687275985663081</v>
      </c>
    </row>
    <row r="41" spans="1:12" x14ac:dyDescent="0.2">
      <c r="A41">
        <v>46</v>
      </c>
      <c r="B41" s="5">
        <f>IF(conc!N42="","-",conc!N42/1000)</f>
        <v>2.2759999999999998</v>
      </c>
      <c r="C41" s="5">
        <f>IF(conc!E42="","-",conc!E42/1000)</f>
        <v>41.32</v>
      </c>
      <c r="D41" s="5">
        <f t="shared" si="0"/>
        <v>18.154657293497365</v>
      </c>
    </row>
    <row r="42" spans="1:12" x14ac:dyDescent="0.2">
      <c r="A42">
        <v>47</v>
      </c>
      <c r="B42" s="5">
        <f>IF(conc!N43="","-",conc!N43/1000)</f>
        <v>2.113</v>
      </c>
      <c r="C42" s="5">
        <f>IF(conc!E43="","-",conc!E43/1000)</f>
        <v>38.869999999999997</v>
      </c>
      <c r="D42" s="5">
        <f t="shared" si="0"/>
        <v>18.39564600094652</v>
      </c>
      <c r="J42" s="3"/>
      <c r="L42" s="3"/>
    </row>
    <row r="43" spans="1:12" x14ac:dyDescent="0.2">
      <c r="A43">
        <v>48</v>
      </c>
      <c r="B43" s="5">
        <f>IF(conc!N44="","-",conc!N44/1000)</f>
        <v>3.0059999999999998</v>
      </c>
      <c r="C43" s="5">
        <f>IF(conc!E44="","-",conc!E44/1000)</f>
        <v>83.787999999999997</v>
      </c>
      <c r="D43" s="5">
        <f t="shared" si="0"/>
        <v>27.87358616101131</v>
      </c>
      <c r="J43" s="3"/>
      <c r="L43" s="3"/>
    </row>
    <row r="44" spans="1:12" x14ac:dyDescent="0.2">
      <c r="A44">
        <v>49</v>
      </c>
      <c r="B44" s="5">
        <f>IF(conc!N45="","-",conc!N45/1000)</f>
        <v>3.0379999999999998</v>
      </c>
      <c r="C44" s="5">
        <f>IF(conc!E45="","-",conc!E45/1000)</f>
        <v>86.561000000000007</v>
      </c>
      <c r="D44" s="5">
        <f t="shared" si="0"/>
        <v>28.492758393680056</v>
      </c>
      <c r="J44" s="3"/>
      <c r="L44" s="3"/>
    </row>
    <row r="45" spans="1:12" x14ac:dyDescent="0.2">
      <c r="A45">
        <v>50</v>
      </c>
      <c r="B45" s="5">
        <f>IF(conc!N46="","-",conc!N46/1000)</f>
        <v>2.2229999999999999</v>
      </c>
      <c r="C45" s="5">
        <f>IF(conc!E46="","-",conc!E46/1000)</f>
        <v>39.896999999999998</v>
      </c>
      <c r="D45" s="5">
        <f t="shared" si="0"/>
        <v>17.947368421052634</v>
      </c>
      <c r="J45" s="3"/>
      <c r="L45" s="3"/>
    </row>
    <row r="46" spans="1:12" x14ac:dyDescent="0.2">
      <c r="A46">
        <v>51</v>
      </c>
      <c r="B46" s="5">
        <f>IF(conc!N47="","-",conc!N47/1000)</f>
        <v>2.48</v>
      </c>
      <c r="C46" s="5">
        <f>IF(conc!E47="","-",conc!E47/1000)</f>
        <v>47.171999999999997</v>
      </c>
      <c r="D46" s="5">
        <f t="shared" si="0"/>
        <v>19.020967741935483</v>
      </c>
      <c r="J46" s="3"/>
      <c r="L46" s="3"/>
    </row>
    <row r="47" spans="1:12" x14ac:dyDescent="0.2">
      <c r="A47">
        <v>52</v>
      </c>
      <c r="B47" s="5">
        <f>IF(conc!N48="","-",conc!N48/1000)</f>
        <v>2.2639999999999998</v>
      </c>
      <c r="C47" s="5">
        <f>IF(conc!E48="","-",conc!E48/1000)</f>
        <v>38.902000000000001</v>
      </c>
      <c r="D47" s="5">
        <f t="shared" si="0"/>
        <v>17.182862190812724</v>
      </c>
      <c r="J47" s="3"/>
      <c r="L47" s="3"/>
    </row>
    <row r="48" spans="1:12" x14ac:dyDescent="0.2">
      <c r="A48">
        <v>53</v>
      </c>
      <c r="B48" s="5">
        <f>IF(conc!N49="","-",conc!N49/1000)</f>
        <v>2.1579999999999999</v>
      </c>
      <c r="C48" s="5">
        <f>IF(conc!E49="","-",conc!E49/1000)</f>
        <v>38.256</v>
      </c>
      <c r="D48" s="5">
        <f t="shared" si="0"/>
        <v>17.727525486561632</v>
      </c>
      <c r="J48" s="3"/>
      <c r="L48" s="3"/>
    </row>
    <row r="49" spans="1:12" x14ac:dyDescent="0.2">
      <c r="A49">
        <v>54</v>
      </c>
      <c r="B49" s="5">
        <f>IF(conc!N50="","-",conc!N50/1000)</f>
        <v>2.1890000000000001</v>
      </c>
      <c r="C49" s="5">
        <f>IF(conc!E50="","-",conc!E50/1000)</f>
        <v>39.14</v>
      </c>
      <c r="D49" s="5">
        <f t="shared" si="0"/>
        <v>17.880310644129739</v>
      </c>
      <c r="J49" s="3"/>
      <c r="L49" s="3"/>
    </row>
    <row r="50" spans="1:12" x14ac:dyDescent="0.2">
      <c r="A50">
        <v>55</v>
      </c>
      <c r="B50" s="5">
        <f>IF(conc!N51="","-",conc!N51/1000)</f>
        <v>2.177</v>
      </c>
      <c r="C50" s="5">
        <f>IF(conc!E51="","-",conc!E51/1000)</f>
        <v>38.125999999999998</v>
      </c>
      <c r="D50" s="5">
        <f t="shared" si="0"/>
        <v>17.513091410197518</v>
      </c>
      <c r="J50" s="3"/>
      <c r="L50" s="3"/>
    </row>
    <row r="51" spans="1:12" x14ac:dyDescent="0.2">
      <c r="A51">
        <v>56</v>
      </c>
      <c r="B51" s="5">
        <f>IF(conc!N52="","-",conc!N52/1000)</f>
        <v>2.3029999999999999</v>
      </c>
      <c r="C51" s="5">
        <f>IF(conc!E52="","-",conc!E52/1000)</f>
        <v>39.326999999999998</v>
      </c>
      <c r="D51" s="5">
        <f t="shared" si="0"/>
        <v>17.076422058184974</v>
      </c>
      <c r="J51" s="3"/>
      <c r="L51" s="3"/>
    </row>
    <row r="52" spans="1:12" x14ac:dyDescent="0.2">
      <c r="A52">
        <v>57</v>
      </c>
      <c r="B52" s="5">
        <f>IF(conc!N53="","-",conc!N53/1000)</f>
        <v>2.169</v>
      </c>
      <c r="C52" s="5" t="str">
        <f>IF(conc!E53="","-",conc!E53/1000)</f>
        <v>-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>
        <f>IF(conc!N54="","-",conc!N54/1000)</f>
        <v>2.4809999999999999</v>
      </c>
      <c r="C53" s="5" t="str">
        <f>IF(conc!E54="","-",conc!E54/1000)</f>
        <v>-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IF(conc!N55="","-",conc!N55/1000)</f>
        <v>2.1070000000000002</v>
      </c>
      <c r="C54" s="5">
        <f>IF(conc!E55="","-",conc!E55/1000)</f>
        <v>38.707999999999998</v>
      </c>
      <c r="D54" s="5">
        <f t="shared" si="0"/>
        <v>18.371143806359751</v>
      </c>
      <c r="J54" s="3"/>
      <c r="L54" s="3"/>
    </row>
    <row r="55" spans="1:12" x14ac:dyDescent="0.2">
      <c r="A55">
        <v>60</v>
      </c>
      <c r="B55" s="5">
        <f>IF(conc!N56="","-",conc!N56/1000)</f>
        <v>4.1079999999999997</v>
      </c>
      <c r="C55" s="5">
        <f>IF(conc!E56="","-",conc!E56/1000)</f>
        <v>119.14700000000001</v>
      </c>
      <c r="D55" s="5">
        <f t="shared" si="0"/>
        <v>29.003651411879265</v>
      </c>
      <c r="J55" s="3"/>
      <c r="L55" s="3"/>
    </row>
    <row r="56" spans="1:12" x14ac:dyDescent="0.2">
      <c r="A56">
        <v>61</v>
      </c>
      <c r="B56" s="5">
        <f>IF(conc!N57="","-",conc!N57/1000)</f>
        <v>2.2330000000000001</v>
      </c>
      <c r="C56" s="5">
        <f>IF(conc!E57="","-",conc!E57/1000)</f>
        <v>47.828000000000003</v>
      </c>
      <c r="D56" s="5">
        <f t="shared" si="0"/>
        <v>21.418719211822662</v>
      </c>
      <c r="J56" s="3"/>
      <c r="L56" s="3"/>
    </row>
    <row r="57" spans="1:12" x14ac:dyDescent="0.2">
      <c r="A57">
        <v>62</v>
      </c>
      <c r="B57" s="5">
        <f>IF(conc!N58="","-",conc!N58/1000)</f>
        <v>3.637</v>
      </c>
      <c r="C57" s="5" t="str">
        <f>IF(conc!E58="","-",conc!E58/1000)</f>
        <v>-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>
        <f>IF(conc!N59="","-",conc!N59/1000)</f>
        <v>2.73</v>
      </c>
      <c r="C58" s="5" t="str">
        <f>IF(conc!E59="","-",conc!E59/1000)</f>
        <v>-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>
        <f>IF(conc!N60="","-",conc!N60/1000)</f>
        <v>3.38</v>
      </c>
      <c r="C59" s="5" t="str">
        <f>IF(conc!E60="","-",conc!E60/1000)</f>
        <v>-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>
        <f>IF(conc!N61="","-",conc!N61/1000)</f>
        <v>2.21</v>
      </c>
      <c r="C60" s="5" t="str">
        <f>IF(conc!E61="","-",conc!E61/1000)</f>
        <v>-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>
        <f>IF(conc!N62="","-",conc!N62/1000)</f>
        <v>2.33</v>
      </c>
      <c r="C61" s="5">
        <f>IF(conc!E62="","-",conc!E62/1000)</f>
        <v>47.933</v>
      </c>
      <c r="D61" s="5">
        <f t="shared" si="0"/>
        <v>20.572103004291844</v>
      </c>
      <c r="J61" s="3"/>
      <c r="L61" s="3"/>
    </row>
    <row r="62" spans="1:12" x14ac:dyDescent="0.2">
      <c r="A62">
        <v>67</v>
      </c>
      <c r="B62" s="5">
        <f>IF(conc!N63="","-",conc!N63/1000)</f>
        <v>2.7890000000000001</v>
      </c>
      <c r="C62" s="5">
        <f>IF(conc!E63="","-",conc!E63/1000)</f>
        <v>131.661</v>
      </c>
      <c r="D62" s="5">
        <f t="shared" si="0"/>
        <v>47.20724273933309</v>
      </c>
      <c r="J62" s="3"/>
      <c r="L62" s="3"/>
    </row>
    <row r="63" spans="1:12" x14ac:dyDescent="0.2">
      <c r="A63">
        <v>68</v>
      </c>
      <c r="B63" s="5">
        <f>IF(conc!N64="","-",conc!N64/1000)</f>
        <v>2.2530000000000001</v>
      </c>
      <c r="C63" s="5">
        <f>IF(conc!E64="","-",conc!E64/1000)</f>
        <v>42.991</v>
      </c>
      <c r="D63" s="5">
        <f t="shared" si="0"/>
        <v>19.081668885929869</v>
      </c>
      <c r="J63" s="3"/>
      <c r="L63" s="3"/>
    </row>
    <row r="64" spans="1:12" x14ac:dyDescent="0.2">
      <c r="A64">
        <v>69</v>
      </c>
      <c r="B64" s="5" t="str">
        <f>IF(conc!N65="","-",conc!N65/1000)</f>
        <v>-</v>
      </c>
      <c r="C64" s="5">
        <f>IF(conc!E65="","-",conc!E65/1000)</f>
        <v>76.974999999999994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IF(conc!N66="","-",conc!N66/1000)</f>
        <v>2.141</v>
      </c>
      <c r="C65" s="5">
        <f>IF(conc!E66="","-",conc!E66/1000)</f>
        <v>38.72</v>
      </c>
      <c r="D65" s="5">
        <f t="shared" si="0"/>
        <v>18.08500700607193</v>
      </c>
      <c r="J65" s="3"/>
      <c r="L65" s="3"/>
    </row>
    <row r="66" spans="1:12" x14ac:dyDescent="0.2">
      <c r="A66">
        <v>72</v>
      </c>
      <c r="B66" s="5">
        <f>IF(conc!N67="","-",conc!N67/1000)</f>
        <v>2.1379999999999999</v>
      </c>
      <c r="C66" s="5">
        <f>IF(conc!E67="","-",conc!E67/1000)</f>
        <v>38.451000000000001</v>
      </c>
      <c r="D66" s="5">
        <f t="shared" ref="D66:D129" si="6">IF(OR(C66="-",B66="-"), "-", C66/B66)</f>
        <v>17.984565014031805</v>
      </c>
      <c r="J66" s="3"/>
      <c r="L66" s="3"/>
    </row>
    <row r="67" spans="1:12" x14ac:dyDescent="0.2">
      <c r="A67">
        <v>73</v>
      </c>
      <c r="B67" s="5">
        <f>IF(conc!N68="","-",conc!N68/1000)</f>
        <v>2.1749999999999998</v>
      </c>
      <c r="C67" s="5">
        <f>IF(conc!E68="","-",conc!E68/1000)</f>
        <v>38.823</v>
      </c>
      <c r="D67" s="5">
        <f t="shared" si="6"/>
        <v>17.849655172413794</v>
      </c>
      <c r="J67" s="3"/>
      <c r="L67" s="3"/>
    </row>
    <row r="68" spans="1:12" x14ac:dyDescent="0.2">
      <c r="A68">
        <v>74</v>
      </c>
      <c r="B68" s="5">
        <f>IF(conc!N69="","-",conc!N69/1000)</f>
        <v>2.194</v>
      </c>
      <c r="C68" s="5">
        <f>IF(conc!E69="","-",conc!E69/1000)</f>
        <v>39.067999999999998</v>
      </c>
      <c r="D68" s="5">
        <f t="shared" si="6"/>
        <v>17.806745670009114</v>
      </c>
      <c r="J68" s="3"/>
      <c r="L68" s="3"/>
    </row>
    <row r="69" spans="1:12" x14ac:dyDescent="0.2">
      <c r="A69">
        <v>75</v>
      </c>
      <c r="B69" s="5">
        <f>IF(conc!N70="","-",conc!N70/1000)</f>
        <v>5.2240000000000002</v>
      </c>
      <c r="C69" s="5" t="str">
        <f>IF(conc!E70="","-",conc!E70/1000)</f>
        <v>-</v>
      </c>
      <c r="D69" s="5" t="str">
        <f t="shared" si="6"/>
        <v>-</v>
      </c>
      <c r="J69" s="3"/>
      <c r="L69" s="3"/>
    </row>
    <row r="70" spans="1:12" x14ac:dyDescent="0.2">
      <c r="A70">
        <v>77</v>
      </c>
      <c r="B70" s="5">
        <f>IF(conc!N71="","-",conc!N71/1000)</f>
        <v>2.3069999999999999</v>
      </c>
      <c r="C70" s="5">
        <f>IF(conc!E71="","-",conc!E71/1000)</f>
        <v>40.484000000000002</v>
      </c>
      <c r="D70" s="5">
        <f t="shared" si="6"/>
        <v>17.548331166016474</v>
      </c>
      <c r="J70" s="3"/>
      <c r="L70" s="3"/>
    </row>
    <row r="71" spans="1:12" x14ac:dyDescent="0.2">
      <c r="A71">
        <v>79</v>
      </c>
      <c r="B71" s="5">
        <f>IF(conc!N72="","-",conc!N72/1000)</f>
        <v>2.6480000000000001</v>
      </c>
      <c r="C71" s="5">
        <f>IF(conc!E72="","-",conc!E72/1000)</f>
        <v>57.805</v>
      </c>
      <c r="D71" s="5">
        <f t="shared" si="6"/>
        <v>21.829682779456192</v>
      </c>
      <c r="J71" s="3"/>
      <c r="L71" s="3"/>
    </row>
    <row r="72" spans="1:12" x14ac:dyDescent="0.2">
      <c r="A72">
        <v>80</v>
      </c>
      <c r="B72" s="5">
        <f>IF(conc!N73="","-",conc!N73/1000)</f>
        <v>2.2759999999999998</v>
      </c>
      <c r="C72" s="5">
        <f>IF(conc!E73="","-",conc!E73/1000)</f>
        <v>39.188000000000002</v>
      </c>
      <c r="D72" s="5">
        <f t="shared" si="6"/>
        <v>17.217926186291741</v>
      </c>
      <c r="J72" s="3"/>
      <c r="L72" s="3"/>
    </row>
    <row r="73" spans="1:12" x14ac:dyDescent="0.2">
      <c r="A73">
        <v>81</v>
      </c>
      <c r="B73" s="5">
        <f>IF(conc!N74="","-",conc!N74/1000)</f>
        <v>3.177</v>
      </c>
      <c r="C73" s="5">
        <f>IF(conc!E74="","-",conc!E74/1000)</f>
        <v>141.05099999999999</v>
      </c>
      <c r="D73" s="5">
        <f t="shared" si="6"/>
        <v>44.397544853635502</v>
      </c>
      <c r="J73" s="3"/>
      <c r="L73" s="3"/>
    </row>
    <row r="74" spans="1:12" x14ac:dyDescent="0.2">
      <c r="A74">
        <v>82</v>
      </c>
      <c r="B74" s="5">
        <f>IF(conc!N75="","-",conc!N75/1000)</f>
        <v>2.1560000000000001</v>
      </c>
      <c r="C74" s="5">
        <f>IF(conc!E75="","-",conc!E75/1000)</f>
        <v>38.387999999999998</v>
      </c>
      <c r="D74" s="5">
        <f t="shared" si="6"/>
        <v>17.805194805194802</v>
      </c>
      <c r="J74" s="3"/>
      <c r="L74" s="3"/>
    </row>
    <row r="75" spans="1:12" x14ac:dyDescent="0.2">
      <c r="A75">
        <v>83</v>
      </c>
      <c r="B75" s="5">
        <f>IF(conc!N76="","-",conc!N76/1000)</f>
        <v>2.2080000000000002</v>
      </c>
      <c r="C75" s="5">
        <f>IF(conc!E76="","-",conc!E76/1000)</f>
        <v>38.357999999999997</v>
      </c>
      <c r="D75" s="5">
        <f t="shared" si="6"/>
        <v>17.372282608695649</v>
      </c>
      <c r="J75" s="3"/>
      <c r="L75" s="3"/>
    </row>
    <row r="76" spans="1:12" x14ac:dyDescent="0.2">
      <c r="A76">
        <v>85</v>
      </c>
      <c r="B76" s="5">
        <f>IF(conc!N77="","-",conc!N77/1000)</f>
        <v>2.456</v>
      </c>
      <c r="C76" s="5">
        <f>IF(conc!E77="","-",conc!E77/1000)</f>
        <v>41.353999999999999</v>
      </c>
      <c r="D76" s="5">
        <f t="shared" si="6"/>
        <v>16.837947882736156</v>
      </c>
      <c r="J76" s="3"/>
      <c r="L76" s="3"/>
    </row>
    <row r="77" spans="1:12" x14ac:dyDescent="0.2">
      <c r="A77">
        <v>86</v>
      </c>
      <c r="B77" s="5">
        <f>IF(conc!N78="","-",conc!N78/1000)</f>
        <v>2.202</v>
      </c>
      <c r="C77" s="5">
        <f>IF(conc!E78="","-",conc!E78/1000)</f>
        <v>39.051000000000002</v>
      </c>
      <c r="D77" s="5">
        <f t="shared" si="6"/>
        <v>17.734332425068121</v>
      </c>
      <c r="J77" s="3"/>
      <c r="L77" s="3"/>
    </row>
    <row r="78" spans="1:12" x14ac:dyDescent="0.2">
      <c r="A78">
        <v>87</v>
      </c>
      <c r="B78" s="5">
        <f>IF(conc!N79="","-",conc!N79/1000)</f>
        <v>2.4</v>
      </c>
      <c r="C78" s="5" t="str">
        <f>IF(conc!E79="","-",conc!E79/1000)</f>
        <v>-</v>
      </c>
      <c r="D78" s="5" t="str">
        <f t="shared" si="6"/>
        <v>-</v>
      </c>
      <c r="J78" s="3"/>
      <c r="L78" s="3"/>
    </row>
    <row r="79" spans="1:12" x14ac:dyDescent="0.2">
      <c r="A79">
        <v>88</v>
      </c>
      <c r="B79" s="5">
        <f>IF(conc!N80="","-",conc!N80/1000)</f>
        <v>2.677</v>
      </c>
      <c r="C79" s="5">
        <f>IF(conc!E80="","-",conc!E80/1000)</f>
        <v>54.045000000000002</v>
      </c>
      <c r="D79" s="5">
        <f t="shared" si="6"/>
        <v>20.188644004482629</v>
      </c>
      <c r="J79" s="3"/>
      <c r="L79" s="3"/>
    </row>
    <row r="80" spans="1:12" x14ac:dyDescent="0.2">
      <c r="A80">
        <v>89</v>
      </c>
      <c r="B80" s="5">
        <f>IF(conc!N81="","-",conc!N81/1000)</f>
        <v>2.234</v>
      </c>
      <c r="C80" s="5">
        <f>IF(conc!E81="","-",conc!E81/1000)</f>
        <v>40.552999999999997</v>
      </c>
      <c r="D80" s="5">
        <f t="shared" si="6"/>
        <v>18.152641002685765</v>
      </c>
      <c r="J80" s="3"/>
      <c r="L80" s="3"/>
    </row>
    <row r="81" spans="1:12" x14ac:dyDescent="0.2">
      <c r="A81">
        <v>90</v>
      </c>
      <c r="B81" s="5">
        <f>IF(conc!N82="","-",conc!N82/1000)</f>
        <v>4.9210000000000003</v>
      </c>
      <c r="C81" s="5">
        <f>IF(conc!E82="","-",conc!E82/1000)</f>
        <v>198.947</v>
      </c>
      <c r="D81" s="5">
        <f t="shared" si="6"/>
        <v>40.428165007112376</v>
      </c>
      <c r="J81" s="3"/>
      <c r="L81" s="3"/>
    </row>
    <row r="82" spans="1:12" x14ac:dyDescent="0.2">
      <c r="A82">
        <v>91</v>
      </c>
      <c r="B82" s="5">
        <f>IF(conc!N83="","-",conc!N83/1000)</f>
        <v>2.2440000000000002</v>
      </c>
      <c r="C82" s="5">
        <f>IF(conc!E83="","-",conc!E83/1000)</f>
        <v>40.293999999999997</v>
      </c>
      <c r="D82" s="5">
        <f t="shared" si="6"/>
        <v>17.956327985739748</v>
      </c>
      <c r="J82" s="3"/>
      <c r="L82" s="3"/>
    </row>
    <row r="83" spans="1:12" x14ac:dyDescent="0.2">
      <c r="A83">
        <v>92</v>
      </c>
      <c r="B83" s="5">
        <f>IF(conc!N84="","-",conc!N84/1000)</f>
        <v>2.258</v>
      </c>
      <c r="C83" s="5">
        <f>IF(conc!E84="","-",conc!E84/1000)</f>
        <v>42.945</v>
      </c>
      <c r="D83" s="5">
        <f t="shared" si="6"/>
        <v>19.019043401240037</v>
      </c>
      <c r="J83" s="3"/>
      <c r="L83" s="3"/>
    </row>
    <row r="84" spans="1:12" x14ac:dyDescent="0.2">
      <c r="A84">
        <v>93</v>
      </c>
      <c r="B84" s="5">
        <f>IF(conc!N85="","-",conc!N85/1000)</f>
        <v>2.194</v>
      </c>
      <c r="C84" s="5">
        <f>IF(conc!E85="","-",conc!E85/1000)</f>
        <v>41.295000000000002</v>
      </c>
      <c r="D84" s="5">
        <f t="shared" si="6"/>
        <v>18.82178669097539</v>
      </c>
      <c r="J84" s="3"/>
      <c r="L84" s="3"/>
    </row>
    <row r="85" spans="1:12" x14ac:dyDescent="0.2">
      <c r="A85">
        <v>94</v>
      </c>
      <c r="B85" s="5">
        <f>IF(conc!N86="","-",conc!N86/1000)</f>
        <v>2.3340000000000001</v>
      </c>
      <c r="C85" s="5">
        <f>IF(conc!E86="","-",conc!E86/1000)</f>
        <v>49.914999999999999</v>
      </c>
      <c r="D85" s="5">
        <f t="shared" si="6"/>
        <v>21.386032562125106</v>
      </c>
      <c r="J85" s="3"/>
      <c r="L85" s="3"/>
    </row>
    <row r="86" spans="1:12" x14ac:dyDescent="0.2">
      <c r="A86">
        <v>95</v>
      </c>
      <c r="B86" s="5">
        <f>IF(conc!N87="","-",conc!N87/1000)</f>
        <v>2.2709999999999999</v>
      </c>
      <c r="C86" s="5" t="str">
        <f>IF(conc!E87="","-",conc!E87/1000)</f>
        <v>-</v>
      </c>
      <c r="D86" s="5" t="str">
        <f t="shared" si="6"/>
        <v>-</v>
      </c>
      <c r="J86" s="3"/>
      <c r="L86" s="3"/>
    </row>
    <row r="87" spans="1:12" x14ac:dyDescent="0.2">
      <c r="A87">
        <v>96</v>
      </c>
      <c r="B87" s="5">
        <f>IF(conc!N88="","-",conc!N88/1000)</f>
        <v>2.5510000000000002</v>
      </c>
      <c r="C87" s="5" t="str">
        <f>IF(conc!E88="","-",conc!E88/1000)</f>
        <v>-</v>
      </c>
      <c r="D87" s="5" t="str">
        <f t="shared" si="6"/>
        <v>-</v>
      </c>
      <c r="J87" s="3"/>
      <c r="L87" s="3"/>
    </row>
    <row r="88" spans="1:12" x14ac:dyDescent="0.2">
      <c r="A88">
        <v>97</v>
      </c>
      <c r="B88" s="5">
        <f>IF(conc!N89="","-",conc!N89/1000)</f>
        <v>2.2360000000000002</v>
      </c>
      <c r="C88" s="5">
        <f>IF(conc!E89="","-",conc!E89/1000)</f>
        <v>39.018999999999998</v>
      </c>
      <c r="D88" s="5">
        <f t="shared" si="6"/>
        <v>17.450357781753127</v>
      </c>
      <c r="J88" s="3"/>
      <c r="L88" s="3"/>
    </row>
    <row r="89" spans="1:12" x14ac:dyDescent="0.2">
      <c r="A89">
        <v>98</v>
      </c>
      <c r="B89" s="5">
        <f>IF(conc!N90="","-",conc!N90/1000)</f>
        <v>2.198</v>
      </c>
      <c r="C89" s="5">
        <f>IF(conc!E90="","-",conc!E90/1000)</f>
        <v>38.335000000000001</v>
      </c>
      <c r="D89" s="5">
        <f t="shared" si="6"/>
        <v>17.44085532302093</v>
      </c>
      <c r="J89" s="3"/>
      <c r="L89" s="3"/>
    </row>
    <row r="90" spans="1:12" x14ac:dyDescent="0.2">
      <c r="A90">
        <v>99</v>
      </c>
      <c r="B90" s="5">
        <f>IF(conc!N91="","-",conc!N91/1000)</f>
        <v>2.2370000000000001</v>
      </c>
      <c r="C90" s="5">
        <f>IF(conc!E91="","-",conc!E91/1000)</f>
        <v>39.295999999999999</v>
      </c>
      <c r="D90" s="5">
        <f t="shared" si="6"/>
        <v>17.566383549396512</v>
      </c>
      <c r="J90" s="3"/>
      <c r="L90" s="3"/>
    </row>
    <row r="91" spans="1:12" x14ac:dyDescent="0.2">
      <c r="A91">
        <v>100</v>
      </c>
      <c r="B91" s="5">
        <f>IF(conc!N92="","-",conc!N92/1000)</f>
        <v>2.29</v>
      </c>
      <c r="C91" s="5">
        <f>IF(conc!E92="","-",conc!E92/1000)</f>
        <v>38.914999999999999</v>
      </c>
      <c r="D91" s="5">
        <f t="shared" si="6"/>
        <v>16.99344978165939</v>
      </c>
      <c r="J91" s="3"/>
      <c r="L91" s="3"/>
    </row>
    <row r="92" spans="1:12" x14ac:dyDescent="0.2">
      <c r="A92">
        <v>101</v>
      </c>
      <c r="B92" s="5">
        <f>IF(conc!N93="","-",conc!N93/1000)</f>
        <v>2.165</v>
      </c>
      <c r="C92" s="5">
        <f>IF(conc!E93="","-",conc!E93/1000)</f>
        <v>38.761000000000003</v>
      </c>
      <c r="D92" s="5">
        <f t="shared" si="6"/>
        <v>17.903464203233256</v>
      </c>
      <c r="J92" s="3"/>
      <c r="L92" s="3"/>
    </row>
    <row r="93" spans="1:12" x14ac:dyDescent="0.2">
      <c r="A93">
        <v>102</v>
      </c>
      <c r="B93" s="5">
        <f>IF(conc!N94="","-",conc!N94/1000)</f>
        <v>2.4409999999999998</v>
      </c>
      <c r="C93" s="5">
        <f>IF(conc!E94="","-",conc!E94/1000)</f>
        <v>38.485999999999997</v>
      </c>
      <c r="D93" s="5">
        <f t="shared" si="6"/>
        <v>15.766489143793526</v>
      </c>
      <c r="J93" s="3"/>
      <c r="L93" s="3"/>
    </row>
    <row r="94" spans="1:12" x14ac:dyDescent="0.2">
      <c r="A94">
        <v>103</v>
      </c>
      <c r="B94" s="5">
        <f>IF(conc!N95="","-",conc!N95/1000)</f>
        <v>2.1960000000000002</v>
      </c>
      <c r="C94" s="5">
        <f>IF(conc!E95="","-",conc!E95/1000)</f>
        <v>38.570999999999998</v>
      </c>
      <c r="D94" s="5">
        <f t="shared" si="6"/>
        <v>17.564207650273222</v>
      </c>
      <c r="J94" s="3"/>
      <c r="L94" s="3"/>
    </row>
    <row r="95" spans="1:12" x14ac:dyDescent="0.2">
      <c r="A95">
        <v>104</v>
      </c>
      <c r="B95" s="5">
        <f>IF(conc!N96="","-",conc!N96/1000)</f>
        <v>2.3140000000000001</v>
      </c>
      <c r="C95" s="5">
        <f>IF(conc!E96="","-",conc!E96/1000)</f>
        <v>38.874000000000002</v>
      </c>
      <c r="D95" s="5">
        <f t="shared" si="6"/>
        <v>16.799481417458946</v>
      </c>
      <c r="J95" s="3"/>
      <c r="L95" s="3"/>
    </row>
    <row r="96" spans="1:12" x14ac:dyDescent="0.2">
      <c r="A96">
        <v>105</v>
      </c>
      <c r="B96" s="5">
        <f>IF(conc!N97="","-",conc!N97/1000)</f>
        <v>2.2669999999999999</v>
      </c>
      <c r="C96" s="5">
        <f>IF(conc!E97="","-",conc!E97/1000)</f>
        <v>39.542999999999999</v>
      </c>
      <c r="D96" s="5">
        <f t="shared" si="6"/>
        <v>17.442876047640052</v>
      </c>
      <c r="J96" s="3"/>
      <c r="L96" s="3"/>
    </row>
    <row r="97" spans="1:12" x14ac:dyDescent="0.2">
      <c r="A97">
        <v>106</v>
      </c>
      <c r="B97" s="5">
        <f>IF(conc!N98="","-",conc!N98/1000)</f>
        <v>4.9420000000000002</v>
      </c>
      <c r="C97" s="5" t="str">
        <f>IF(conc!E98="","-",conc!E98/1000)</f>
        <v>-</v>
      </c>
      <c r="D97" s="5" t="str">
        <f t="shared" si="6"/>
        <v>-</v>
      </c>
      <c r="J97" s="3"/>
      <c r="L97" s="3"/>
    </row>
    <row r="98" spans="1:12" x14ac:dyDescent="0.2">
      <c r="A98">
        <v>107</v>
      </c>
      <c r="B98" s="5">
        <f>IF(conc!N99="","-",conc!N99/1000)</f>
        <v>2.427</v>
      </c>
      <c r="C98" s="5" t="str">
        <f>IF(conc!E99="","-",conc!E99/1000)</f>
        <v>-</v>
      </c>
      <c r="D98" s="5" t="str">
        <f t="shared" si="6"/>
        <v>-</v>
      </c>
      <c r="J98" s="3"/>
      <c r="L98" s="3"/>
    </row>
    <row r="99" spans="1:12" x14ac:dyDescent="0.2">
      <c r="A99">
        <v>108</v>
      </c>
      <c r="B99" s="5">
        <f>IF(conc!N100="","-",conc!N100/1000)</f>
        <v>2.214</v>
      </c>
      <c r="C99" s="5">
        <f>IF(conc!E100="","-",conc!E100/1000)</f>
        <v>39.270000000000003</v>
      </c>
      <c r="D99" s="5">
        <f t="shared" si="6"/>
        <v>17.737127371273715</v>
      </c>
      <c r="J99" s="3"/>
      <c r="L99" s="3"/>
    </row>
    <row r="100" spans="1:12" x14ac:dyDescent="0.2">
      <c r="A100">
        <v>109</v>
      </c>
      <c r="B100" s="5">
        <f>IF(conc!N101="","-",conc!N101/1000)</f>
        <v>2.2570000000000001</v>
      </c>
      <c r="C100" s="5">
        <f>IF(conc!E101="","-",conc!E101/1000)</f>
        <v>39.575000000000003</v>
      </c>
      <c r="D100" s="5">
        <f t="shared" si="6"/>
        <v>17.534337616304828</v>
      </c>
      <c r="J100" s="3"/>
      <c r="L100" s="3"/>
    </row>
    <row r="101" spans="1:12" x14ac:dyDescent="0.2">
      <c r="A101">
        <v>110</v>
      </c>
      <c r="B101" s="5">
        <f>IF(conc!N102="","-",conc!N102/1000)</f>
        <v>2.2589999999999999</v>
      </c>
      <c r="C101" s="5">
        <f>IF(conc!E102="","-",conc!E102/1000)</f>
        <v>39.585999999999999</v>
      </c>
      <c r="D101" s="5">
        <f t="shared" si="6"/>
        <v>17.523683045595398</v>
      </c>
      <c r="J101" s="3"/>
      <c r="L101" s="3"/>
    </row>
    <row r="102" spans="1:12" x14ac:dyDescent="0.2">
      <c r="A102">
        <v>111</v>
      </c>
      <c r="B102" s="5">
        <f>IF(conc!N103="","-",conc!N103/1000)</f>
        <v>2.246</v>
      </c>
      <c r="C102" s="5">
        <f>IF(conc!E103="","-",conc!E103/1000)</f>
        <v>40.018999999999998</v>
      </c>
      <c r="D102" s="5">
        <f t="shared" si="6"/>
        <v>17.817898486197684</v>
      </c>
      <c r="J102" s="3"/>
      <c r="L102" s="3"/>
    </row>
    <row r="103" spans="1:12" x14ac:dyDescent="0.2">
      <c r="A103">
        <v>112</v>
      </c>
      <c r="B103" s="5">
        <f>IF(conc!N104="","-",conc!N104/1000)</f>
        <v>2.1520000000000001</v>
      </c>
      <c r="C103" s="5">
        <f>IF(conc!E104="","-",conc!E104/1000)</f>
        <v>38.325000000000003</v>
      </c>
      <c r="D103" s="5">
        <f t="shared" si="6"/>
        <v>17.809014869888475</v>
      </c>
      <c r="J103" s="3"/>
      <c r="L103" s="3"/>
    </row>
    <row r="104" spans="1:12" x14ac:dyDescent="0.2">
      <c r="A104">
        <v>113</v>
      </c>
      <c r="B104" s="5">
        <f>IF(conc!N105="","-",conc!N105/1000)</f>
        <v>2.3170000000000002</v>
      </c>
      <c r="C104" s="5">
        <f>IF(conc!E105="","-",conc!E105/1000)</f>
        <v>39.243000000000002</v>
      </c>
      <c r="D104" s="5">
        <f t="shared" si="6"/>
        <v>16.93698748381528</v>
      </c>
      <c r="J104" s="3"/>
      <c r="L104" s="3"/>
    </row>
    <row r="105" spans="1:12" x14ac:dyDescent="0.2">
      <c r="A105">
        <v>114</v>
      </c>
      <c r="B105" s="5">
        <f>IF(conc!N106="","-",conc!N106/1000)</f>
        <v>2.5139999999999998</v>
      </c>
      <c r="C105" s="5" t="str">
        <f>IF(conc!E106="","-",conc!E106/1000)</f>
        <v>-</v>
      </c>
      <c r="D105" s="5" t="str">
        <f t="shared" si="6"/>
        <v>-</v>
      </c>
      <c r="J105" s="3"/>
      <c r="L105" s="3"/>
    </row>
    <row r="106" spans="1:12" x14ac:dyDescent="0.2">
      <c r="A106">
        <v>115</v>
      </c>
      <c r="B106" s="5">
        <f>IF(conc!N107="","-",conc!N107/1000)</f>
        <v>2.1680000000000001</v>
      </c>
      <c r="C106" s="5">
        <f>IF(conc!E107="","-",conc!E107/1000)</f>
        <v>38.450000000000003</v>
      </c>
      <c r="D106" s="5">
        <f t="shared" si="6"/>
        <v>17.735239852398525</v>
      </c>
      <c r="J106" s="3"/>
      <c r="L106" s="3"/>
    </row>
    <row r="107" spans="1:12" x14ac:dyDescent="0.2">
      <c r="A107">
        <v>116</v>
      </c>
      <c r="B107" s="5">
        <f>IF(conc!N108="","-",conc!N108/1000)</f>
        <v>3.9140000000000001</v>
      </c>
      <c r="C107" s="5">
        <f>IF(conc!E108="","-",conc!E108/1000)</f>
        <v>127.327</v>
      </c>
      <c r="D107" s="5">
        <f t="shared" si="6"/>
        <v>32.531170158405722</v>
      </c>
      <c r="J107" s="3"/>
      <c r="L107" s="3"/>
    </row>
    <row r="108" spans="1:12" x14ac:dyDescent="0.2">
      <c r="A108">
        <v>117</v>
      </c>
      <c r="B108" s="5">
        <f>IF(conc!N109="","-",conc!N109/1000)</f>
        <v>2.3959999999999999</v>
      </c>
      <c r="C108" s="5">
        <f>IF(conc!E109="","-",conc!E109/1000)</f>
        <v>38.896999999999998</v>
      </c>
      <c r="D108" s="5">
        <f t="shared" si="6"/>
        <v>16.234140233722872</v>
      </c>
      <c r="J108" s="3"/>
      <c r="L108" s="3"/>
    </row>
    <row r="109" spans="1:12" x14ac:dyDescent="0.2">
      <c r="A109">
        <v>118</v>
      </c>
      <c r="B109" s="5">
        <f>IF(conc!N110="","-",conc!N110/1000)</f>
        <v>2.1869999999999998</v>
      </c>
      <c r="C109" s="5">
        <f>IF(conc!E110="","-",conc!E110/1000)</f>
        <v>38.835999999999999</v>
      </c>
      <c r="D109" s="5">
        <f t="shared" si="6"/>
        <v>17.757658893461365</v>
      </c>
      <c r="J109" s="3"/>
      <c r="L109" s="3"/>
    </row>
    <row r="110" spans="1:12" x14ac:dyDescent="0.2">
      <c r="A110">
        <v>119</v>
      </c>
      <c r="B110" s="5">
        <f>IF(conc!N111="","-",conc!N111/1000)</f>
        <v>2.46</v>
      </c>
      <c r="C110" s="5">
        <f>IF(conc!E111="","-",conc!E111/1000)</f>
        <v>39.011000000000003</v>
      </c>
      <c r="D110" s="5">
        <f t="shared" si="6"/>
        <v>15.858130081300814</v>
      </c>
      <c r="J110" s="3"/>
      <c r="L110" s="3"/>
    </row>
    <row r="111" spans="1:12" x14ac:dyDescent="0.2">
      <c r="A111">
        <v>120</v>
      </c>
      <c r="B111" s="5">
        <f>IF(conc!N112="","-",conc!N112/1000)</f>
        <v>2.339</v>
      </c>
      <c r="C111" s="5">
        <f>IF(conc!E112="","-",conc!E112/1000)</f>
        <v>38.677</v>
      </c>
      <c r="D111" s="5">
        <f t="shared" si="6"/>
        <v>16.535699016673792</v>
      </c>
      <c r="J111" s="3"/>
      <c r="L111" s="3"/>
    </row>
    <row r="112" spans="1:12" x14ac:dyDescent="0.2">
      <c r="A112">
        <v>121</v>
      </c>
      <c r="B112" s="5">
        <f>IF(conc!N113="","-",conc!N113/1000)</f>
        <v>2.2080000000000002</v>
      </c>
      <c r="C112" s="5">
        <f>IF(conc!E113="","-",conc!E113/1000)</f>
        <v>39.021999999999998</v>
      </c>
      <c r="D112" s="5">
        <f t="shared" si="6"/>
        <v>17.673007246376809</v>
      </c>
      <c r="J112" s="3"/>
      <c r="L112" s="3"/>
    </row>
    <row r="113" spans="1:12" x14ac:dyDescent="0.2">
      <c r="A113">
        <v>122</v>
      </c>
      <c r="B113" s="5">
        <f>IF(conc!N114="","-",conc!N114/1000)</f>
        <v>2.2429999999999999</v>
      </c>
      <c r="C113" s="5">
        <f>IF(conc!E114="","-",conc!E114/1000)</f>
        <v>39.238999999999997</v>
      </c>
      <c r="D113" s="5">
        <f t="shared" si="6"/>
        <v>17.493981275078021</v>
      </c>
      <c r="J113" s="3"/>
      <c r="L113" s="3"/>
    </row>
    <row r="114" spans="1:12" x14ac:dyDescent="0.2">
      <c r="A114">
        <v>123</v>
      </c>
      <c r="B114" s="5">
        <f>IF(conc!N115="","-",conc!N115/1000)</f>
        <v>2.2429999999999999</v>
      </c>
      <c r="C114" s="5">
        <f>IF(conc!E115="","-",conc!E115/1000)</f>
        <v>38.994</v>
      </c>
      <c r="D114" s="5">
        <f t="shared" si="6"/>
        <v>17.384752563530988</v>
      </c>
      <c r="J114" s="3"/>
      <c r="L114" s="3"/>
    </row>
    <row r="115" spans="1:12" x14ac:dyDescent="0.2">
      <c r="A115">
        <v>124</v>
      </c>
      <c r="B115" s="5">
        <f>IF(conc!N116="","-",conc!N116/1000)</f>
        <v>2.2749999999999999</v>
      </c>
      <c r="C115" s="5">
        <f>IF(conc!E116="","-",conc!E116/1000)</f>
        <v>39.859000000000002</v>
      </c>
      <c r="D115" s="5">
        <f t="shared" si="6"/>
        <v>17.520439560439563</v>
      </c>
      <c r="J115" s="3"/>
      <c r="L115" s="3"/>
    </row>
    <row r="116" spans="1:12" x14ac:dyDescent="0.2">
      <c r="A116">
        <v>125</v>
      </c>
      <c r="B116" s="5">
        <f>IF(conc!N117="","-",conc!N117/1000)</f>
        <v>2.5139999999999998</v>
      </c>
      <c r="C116" s="5">
        <f>IF(conc!E117="","-",conc!E117/1000)</f>
        <v>39.015000000000001</v>
      </c>
      <c r="D116" s="5">
        <f t="shared" si="6"/>
        <v>15.519093078758951</v>
      </c>
      <c r="J116" s="3"/>
      <c r="L116" s="3"/>
    </row>
    <row r="117" spans="1:12" x14ac:dyDescent="0.2">
      <c r="A117">
        <v>126</v>
      </c>
      <c r="B117" s="5">
        <f>IF(conc!N118="","-",conc!N118/1000)</f>
        <v>2.1680000000000001</v>
      </c>
      <c r="C117" s="5">
        <f>IF(conc!E118="","-",conc!E118/1000)</f>
        <v>38.936999999999998</v>
      </c>
      <c r="D117" s="5">
        <f t="shared" si="6"/>
        <v>17.959870848708483</v>
      </c>
      <c r="J117" s="3"/>
      <c r="L117" s="3"/>
    </row>
    <row r="118" spans="1:12" x14ac:dyDescent="0.2">
      <c r="A118">
        <v>127</v>
      </c>
      <c r="B118" s="5">
        <f>IF(conc!N119="","-",conc!N119/1000)</f>
        <v>2.504</v>
      </c>
      <c r="C118" s="5">
        <f>IF(conc!E119="","-",conc!E119/1000)</f>
        <v>39.207000000000001</v>
      </c>
      <c r="D118" s="5">
        <f t="shared" si="6"/>
        <v>15.657747603833865</v>
      </c>
      <c r="J118" s="3"/>
      <c r="L118" s="3"/>
    </row>
    <row r="119" spans="1:12" x14ac:dyDescent="0.2">
      <c r="A119">
        <v>128</v>
      </c>
      <c r="B119" s="5">
        <f>IF(conc!N120="","-",conc!N120/1000)</f>
        <v>2.3039999999999998</v>
      </c>
      <c r="C119" s="5">
        <f>IF(conc!E120="","-",conc!E120/1000)</f>
        <v>38.835999999999999</v>
      </c>
      <c r="D119" s="5">
        <f t="shared" si="6"/>
        <v>16.855902777777779</v>
      </c>
      <c r="J119" s="3"/>
      <c r="L119" s="3"/>
    </row>
    <row r="120" spans="1:12" x14ac:dyDescent="0.2">
      <c r="A120">
        <v>129</v>
      </c>
      <c r="B120" s="5">
        <f>IF(conc!N121="","-",conc!N121/1000)</f>
        <v>2.3370000000000002</v>
      </c>
      <c r="C120" s="5">
        <f>IF(conc!E121="","-",conc!E121/1000)</f>
        <v>39.39</v>
      </c>
      <c r="D120" s="5">
        <f t="shared" si="6"/>
        <v>16.854942233632862</v>
      </c>
      <c r="J120" s="3"/>
      <c r="L120" s="3"/>
    </row>
    <row r="121" spans="1:12" x14ac:dyDescent="0.2">
      <c r="A121">
        <v>130</v>
      </c>
      <c r="B121" s="5">
        <f>IF(conc!N122="","-",conc!N122/1000)</f>
        <v>2.1960000000000002</v>
      </c>
      <c r="C121" s="5">
        <f>IF(conc!E122="","-",conc!E122/1000)</f>
        <v>39.033000000000001</v>
      </c>
      <c r="D121" s="5">
        <f t="shared" si="6"/>
        <v>17.774590163934427</v>
      </c>
      <c r="J121" s="3"/>
      <c r="L121" s="3"/>
    </row>
    <row r="122" spans="1:12" x14ac:dyDescent="0.2">
      <c r="A122">
        <v>131</v>
      </c>
      <c r="B122" s="5">
        <f>IF(conc!N123="","-",conc!N123/1000)</f>
        <v>2.5459999999999998</v>
      </c>
      <c r="C122" s="5">
        <f>IF(conc!E123="","-",conc!E123/1000)</f>
        <v>39.670999999999999</v>
      </c>
      <c r="D122" s="5">
        <f t="shared" si="6"/>
        <v>15.581696779261588</v>
      </c>
      <c r="J122" s="3"/>
      <c r="L122" s="3"/>
    </row>
    <row r="123" spans="1:12" x14ac:dyDescent="0.2">
      <c r="A123">
        <v>132</v>
      </c>
      <c r="B123" s="5">
        <f>IF(conc!N124="","-",conc!N124/1000)</f>
        <v>2.722</v>
      </c>
      <c r="C123" s="5" t="str">
        <f>IF(conc!E124="","-",conc!E124/1000)</f>
        <v>-</v>
      </c>
      <c r="D123" s="5" t="str">
        <f t="shared" si="6"/>
        <v>-</v>
      </c>
      <c r="J123" s="3"/>
      <c r="L123" s="3"/>
    </row>
    <row r="124" spans="1:12" x14ac:dyDescent="0.2">
      <c r="A124">
        <v>133</v>
      </c>
      <c r="B124" s="5">
        <f>IF(conc!N125="","-",conc!N125/1000)</f>
        <v>2.806</v>
      </c>
      <c r="C124" s="5" t="str">
        <f>IF(conc!E125="","-",conc!E125/1000)</f>
        <v>-</v>
      </c>
      <c r="D124" s="5" t="str">
        <f t="shared" si="6"/>
        <v>-</v>
      </c>
      <c r="J124" s="3"/>
      <c r="L124" s="3"/>
    </row>
    <row r="125" spans="1:12" x14ac:dyDescent="0.2">
      <c r="A125">
        <v>134</v>
      </c>
      <c r="B125" s="5">
        <f>IF(conc!N126="","-",conc!N126/1000)</f>
        <v>2.2080000000000002</v>
      </c>
      <c r="C125" s="5">
        <f>IF(conc!E126="","-",conc!E126/1000)</f>
        <v>38.58</v>
      </c>
      <c r="D125" s="5">
        <f t="shared" si="6"/>
        <v>17.47282608695652</v>
      </c>
      <c r="J125" s="3"/>
      <c r="L125" s="3"/>
    </row>
    <row r="126" spans="1:12" x14ac:dyDescent="0.2">
      <c r="A126">
        <v>135</v>
      </c>
      <c r="B126" s="5">
        <f>IF(conc!N127="","-",conc!N127/1000)</f>
        <v>3.2</v>
      </c>
      <c r="C126" s="5" t="str">
        <f>IF(conc!E127="","-",conc!E127/1000)</f>
        <v>-</v>
      </c>
      <c r="D126" s="5" t="str">
        <f t="shared" si="6"/>
        <v>-</v>
      </c>
      <c r="J126" s="3"/>
      <c r="L126" s="3"/>
    </row>
    <row r="127" spans="1:12" x14ac:dyDescent="0.2">
      <c r="A127">
        <v>136</v>
      </c>
      <c r="B127" s="5">
        <f>IF(conc!N128="","-",conc!N128/1000)</f>
        <v>2.7</v>
      </c>
      <c r="C127" s="5">
        <f>IF(conc!E128="","-",conc!E128/1000)</f>
        <v>133.886</v>
      </c>
      <c r="D127" s="5">
        <f t="shared" si="6"/>
        <v>49.587407407407404</v>
      </c>
      <c r="J127" s="3"/>
      <c r="L127" s="3"/>
    </row>
    <row r="128" spans="1:12" x14ac:dyDescent="0.2">
      <c r="A128">
        <v>137</v>
      </c>
      <c r="B128" s="5">
        <f>IF(conc!N129="","-",conc!N129/1000)</f>
        <v>2.6349999999999998</v>
      </c>
      <c r="C128" s="5">
        <f>IF(conc!E129="","-",conc!E129/1000)</f>
        <v>41.542999999999999</v>
      </c>
      <c r="D128" s="5">
        <f t="shared" si="6"/>
        <v>15.765844402277041</v>
      </c>
      <c r="J128" s="3"/>
      <c r="L128" s="3"/>
    </row>
    <row r="129" spans="1:12" x14ac:dyDescent="0.2">
      <c r="A129">
        <v>138</v>
      </c>
      <c r="B129" s="5">
        <f>IF(conc!N130="","-",conc!N130/1000)</f>
        <v>2.1930000000000001</v>
      </c>
      <c r="C129" s="5">
        <f>IF(conc!E130="","-",conc!E130/1000)</f>
        <v>39.414000000000001</v>
      </c>
      <c r="D129" s="5">
        <f t="shared" si="6"/>
        <v>17.972640218878251</v>
      </c>
      <c r="J129" s="3"/>
      <c r="L129" s="3"/>
    </row>
    <row r="130" spans="1:12" x14ac:dyDescent="0.2">
      <c r="A130">
        <v>139</v>
      </c>
      <c r="B130" s="5">
        <f>IF(conc!N131="","-",conc!N131/1000)</f>
        <v>2.395</v>
      </c>
      <c r="C130" s="5">
        <f>IF(conc!E131="","-",conc!E131/1000)</f>
        <v>39.170999999999999</v>
      </c>
      <c r="D130" s="5">
        <f t="shared" ref="D130:D193" si="7">IF(OR(C130="-",B130="-"), "-", C130/B130)</f>
        <v>16.355323590814194</v>
      </c>
      <c r="J130" s="3"/>
      <c r="L130" s="3"/>
    </row>
    <row r="131" spans="1:12" x14ac:dyDescent="0.2">
      <c r="A131">
        <v>140</v>
      </c>
      <c r="B131" s="5">
        <f>IF(conc!N132="","-",conc!N132/1000)</f>
        <v>2.2930000000000001</v>
      </c>
      <c r="C131" s="5">
        <f>IF(conc!E132="","-",conc!E132/1000)</f>
        <v>38.582000000000001</v>
      </c>
      <c r="D131" s="5">
        <f t="shared" si="7"/>
        <v>16.825992150021804</v>
      </c>
      <c r="J131" s="3"/>
      <c r="L131" s="3"/>
    </row>
    <row r="132" spans="1:12" x14ac:dyDescent="0.2">
      <c r="A132">
        <v>141</v>
      </c>
      <c r="B132" s="5">
        <f>IF(conc!N133="","-",conc!N133/1000)</f>
        <v>2.133</v>
      </c>
      <c r="C132" s="5">
        <f>IF(conc!E133="","-",conc!E133/1000)</f>
        <v>38.578000000000003</v>
      </c>
      <c r="D132" s="5">
        <f t="shared" si="7"/>
        <v>18.086263478668542</v>
      </c>
      <c r="J132" s="3"/>
      <c r="L132" s="3"/>
    </row>
    <row r="133" spans="1:12" x14ac:dyDescent="0.2">
      <c r="A133">
        <v>142</v>
      </c>
      <c r="B133" s="5">
        <f>IF(conc!N134="","-",conc!N134/1000)</f>
        <v>2.831</v>
      </c>
      <c r="C133" s="5" t="str">
        <f>IF(conc!E134="","-",conc!E134/1000)</f>
        <v>-</v>
      </c>
      <c r="D133" s="5" t="str">
        <f t="shared" si="7"/>
        <v>-</v>
      </c>
      <c r="J133" s="3"/>
      <c r="L133" s="3"/>
    </row>
    <row r="134" spans="1:12" x14ac:dyDescent="0.2">
      <c r="A134">
        <v>143</v>
      </c>
      <c r="B134" s="5">
        <f>IF(conc!N135="","-",conc!N135/1000)</f>
        <v>2.3479999999999999</v>
      </c>
      <c r="C134" s="5">
        <f>IF(conc!E135="","-",conc!E135/1000)</f>
        <v>39.531999999999996</v>
      </c>
      <c r="D134" s="5">
        <f t="shared" si="7"/>
        <v>16.836456558773424</v>
      </c>
      <c r="J134" s="3"/>
      <c r="L134" s="3"/>
    </row>
    <row r="135" spans="1:12" x14ac:dyDescent="0.2">
      <c r="A135">
        <v>144</v>
      </c>
      <c r="B135" s="5">
        <f>IF(conc!N136="","-",conc!N136/1000)</f>
        <v>3.0289999999999999</v>
      </c>
      <c r="C135" s="5">
        <f>IF(conc!E136="","-",conc!E136/1000)</f>
        <v>85.769000000000005</v>
      </c>
      <c r="D135" s="5">
        <f t="shared" si="7"/>
        <v>28.315945856718393</v>
      </c>
      <c r="J135" s="3"/>
      <c r="L135" s="3"/>
    </row>
    <row r="136" spans="1:12" x14ac:dyDescent="0.2">
      <c r="A136">
        <v>145</v>
      </c>
      <c r="B136" s="5">
        <f>IF(conc!N137="","-",conc!N137/1000)</f>
        <v>2.2810000000000001</v>
      </c>
      <c r="C136" s="5">
        <f>IF(conc!E137="","-",conc!E137/1000)</f>
        <v>43.048999999999999</v>
      </c>
      <c r="D136" s="5">
        <f t="shared" si="7"/>
        <v>18.872862779482681</v>
      </c>
      <c r="J136" s="3"/>
      <c r="L136" s="3"/>
    </row>
    <row r="137" spans="1:12" x14ac:dyDescent="0.2">
      <c r="A137">
        <v>146</v>
      </c>
      <c r="B137" s="5">
        <f>IF(conc!N138="","-",conc!N138/1000)</f>
        <v>2.242</v>
      </c>
      <c r="C137" s="5">
        <f>IF(conc!E138="","-",conc!E138/1000)</f>
        <v>41.680999999999997</v>
      </c>
      <c r="D137" s="5">
        <f t="shared" si="7"/>
        <v>18.590990187332739</v>
      </c>
      <c r="J137" s="3"/>
      <c r="L137" s="3"/>
    </row>
    <row r="138" spans="1:12" x14ac:dyDescent="0.2">
      <c r="A138">
        <v>147</v>
      </c>
      <c r="B138" s="5">
        <f>IF(conc!N139="","-",conc!N139/1000)</f>
        <v>2.3889999999999998</v>
      </c>
      <c r="C138" s="5">
        <f>IF(conc!E139="","-",conc!E139/1000)</f>
        <v>60.033999999999999</v>
      </c>
      <c r="D138" s="5">
        <f t="shared" si="7"/>
        <v>25.129342821264128</v>
      </c>
      <c r="J138" s="3"/>
      <c r="L138" s="3"/>
    </row>
    <row r="139" spans="1:12" x14ac:dyDescent="0.2">
      <c r="A139">
        <v>148</v>
      </c>
      <c r="B139" s="5">
        <f>IF(conc!N140="","-",conc!N140/1000)</f>
        <v>2.3860000000000001</v>
      </c>
      <c r="C139" s="5">
        <f>IF(conc!E140="","-",conc!E140/1000)</f>
        <v>40.500999999999998</v>
      </c>
      <c r="D139" s="5">
        <f t="shared" si="7"/>
        <v>16.974434199497065</v>
      </c>
      <c r="J139" s="3"/>
      <c r="L139" s="3"/>
    </row>
    <row r="140" spans="1:12" x14ac:dyDescent="0.2">
      <c r="A140">
        <v>149</v>
      </c>
      <c r="B140" s="5">
        <f>IF(conc!N141="","-",conc!N141/1000)</f>
        <v>4.2530000000000001</v>
      </c>
      <c r="C140" s="5">
        <f>IF(conc!E141="","-",conc!E141/1000)</f>
        <v>76.436999999999998</v>
      </c>
      <c r="D140" s="5">
        <f t="shared" si="7"/>
        <v>17.972490007053842</v>
      </c>
      <c r="J140" s="3"/>
      <c r="L140" s="3"/>
    </row>
    <row r="141" spans="1:12" x14ac:dyDescent="0.2">
      <c r="A141">
        <v>151</v>
      </c>
      <c r="B141" s="5">
        <f>IF(conc!N142="","-",conc!N142/1000)</f>
        <v>2.1720000000000002</v>
      </c>
      <c r="C141" s="5">
        <f>IF(conc!E142="","-",conc!E142/1000)</f>
        <v>38.765000000000001</v>
      </c>
      <c r="D141" s="5">
        <f t="shared" si="7"/>
        <v>17.847605893186003</v>
      </c>
      <c r="J141" s="3"/>
      <c r="L141" s="3"/>
    </row>
    <row r="142" spans="1:12" x14ac:dyDescent="0.2">
      <c r="A142">
        <v>152</v>
      </c>
      <c r="B142" s="5">
        <f>IF(conc!N143="","-",conc!N143/1000)</f>
        <v>2.206</v>
      </c>
      <c r="C142" s="5">
        <f>IF(conc!E143="","-",conc!E143/1000)</f>
        <v>41.127000000000002</v>
      </c>
      <c r="D142" s="5">
        <f t="shared" si="7"/>
        <v>18.64324569356301</v>
      </c>
      <c r="J142" s="3"/>
      <c r="L142" s="3"/>
    </row>
    <row r="143" spans="1:12" x14ac:dyDescent="0.2">
      <c r="A143">
        <v>153</v>
      </c>
      <c r="B143" s="5">
        <f>IF(conc!N144="","-",conc!N144/1000)</f>
        <v>2.2149999999999999</v>
      </c>
      <c r="C143" s="5">
        <f>IF(conc!E144="","-",conc!E144/1000)</f>
        <v>39.585999999999999</v>
      </c>
      <c r="D143" s="5">
        <f t="shared" si="7"/>
        <v>17.871783295711062</v>
      </c>
      <c r="J143" s="3"/>
      <c r="L143" s="3"/>
    </row>
    <row r="144" spans="1:12" x14ac:dyDescent="0.2">
      <c r="A144">
        <v>155</v>
      </c>
      <c r="B144" s="5">
        <f>IF(conc!N145="","-",conc!N145/1000)</f>
        <v>2.1669999999999998</v>
      </c>
      <c r="C144" s="5">
        <f>IF(conc!E145="","-",conc!E145/1000)</f>
        <v>38.293999999999997</v>
      </c>
      <c r="D144" s="5">
        <f t="shared" si="7"/>
        <v>17.671435163820952</v>
      </c>
      <c r="J144" s="3"/>
      <c r="L144" s="3"/>
    </row>
    <row r="145" spans="1:12" x14ac:dyDescent="0.2">
      <c r="A145">
        <v>157</v>
      </c>
      <c r="B145" s="5">
        <f>IF(conc!N146="","-",conc!N146/1000)</f>
        <v>2.4750000000000001</v>
      </c>
      <c r="C145" s="5">
        <f>IF(conc!E146="","-",conc!E146/1000)</f>
        <v>50.073999999999998</v>
      </c>
      <c r="D145" s="5">
        <f t="shared" si="7"/>
        <v>20.231919191919189</v>
      </c>
      <c r="J145" s="3"/>
      <c r="L145" s="3"/>
    </row>
    <row r="146" spans="1:12" x14ac:dyDescent="0.2">
      <c r="A146">
        <v>160</v>
      </c>
      <c r="B146" s="5">
        <f>IF(conc!N147="","-",conc!N147/1000)</f>
        <v>2.1829999999999998</v>
      </c>
      <c r="C146" s="5">
        <f>IF(conc!E147="","-",conc!E147/1000)</f>
        <v>38.540999999999997</v>
      </c>
      <c r="D146" s="5">
        <f t="shared" si="7"/>
        <v>17.655061841502519</v>
      </c>
      <c r="J146" s="3"/>
      <c r="L146" s="3"/>
    </row>
    <row r="147" spans="1:12" x14ac:dyDescent="0.2">
      <c r="A147">
        <v>161</v>
      </c>
      <c r="B147" s="5" t="str">
        <f>IF(conc!N148="","-",conc!N148/1000)</f>
        <v>-</v>
      </c>
      <c r="C147" s="5">
        <f>IF(conc!E148="","-",conc!E148/1000)</f>
        <v>47.68</v>
      </c>
      <c r="D147" s="5" t="str">
        <f t="shared" si="7"/>
        <v>-</v>
      </c>
      <c r="J147" s="3"/>
      <c r="L147" s="3"/>
    </row>
    <row r="148" spans="1:12" x14ac:dyDescent="0.2">
      <c r="A148">
        <v>162</v>
      </c>
      <c r="B148" s="5">
        <f>IF(conc!N149="","-",conc!N149/1000)</f>
        <v>2.952</v>
      </c>
      <c r="C148" s="5">
        <f>IF(conc!E149="","-",conc!E149/1000)</f>
        <v>69.742000000000004</v>
      </c>
      <c r="D148" s="5">
        <f t="shared" si="7"/>
        <v>23.625338753387535</v>
      </c>
      <c r="J148" s="3"/>
      <c r="L148" s="3"/>
    </row>
    <row r="149" spans="1:12" x14ac:dyDescent="0.2">
      <c r="A149">
        <v>163</v>
      </c>
      <c r="B149" s="5">
        <f>IF(conc!N150="","-",conc!N150/1000)</f>
        <v>2.5630000000000002</v>
      </c>
      <c r="C149" s="5">
        <f>IF(conc!E150="","-",conc!E150/1000)</f>
        <v>38.838999999999999</v>
      </c>
      <c r="D149" s="5">
        <f t="shared" si="7"/>
        <v>15.153726102223954</v>
      </c>
      <c r="J149" s="3"/>
      <c r="L149" s="3"/>
    </row>
    <row r="150" spans="1:12" x14ac:dyDescent="0.2">
      <c r="A150">
        <v>164</v>
      </c>
      <c r="B150" s="5">
        <f>IF(conc!N151="","-",conc!N151/1000)</f>
        <v>2.6259999999999999</v>
      </c>
      <c r="C150" s="5" t="str">
        <f>IF(conc!E151="","-",conc!E151/1000)</f>
        <v>-</v>
      </c>
      <c r="D150" s="5" t="str">
        <f t="shared" si="7"/>
        <v>-</v>
      </c>
      <c r="J150" s="3"/>
      <c r="L150" s="3"/>
    </row>
    <row r="151" spans="1:12" x14ac:dyDescent="0.2">
      <c r="A151">
        <v>165</v>
      </c>
      <c r="B151" s="5">
        <f>IF(conc!N152="","-",conc!N152/1000)</f>
        <v>2.4369999999999998</v>
      </c>
      <c r="C151" s="5">
        <f>IF(conc!E152="","-",conc!E152/1000)</f>
        <v>45.984000000000002</v>
      </c>
      <c r="D151" s="5">
        <f t="shared" si="7"/>
        <v>18.869101354123924</v>
      </c>
      <c r="J151" s="3"/>
      <c r="L151" s="3"/>
    </row>
    <row r="152" spans="1:12" x14ac:dyDescent="0.2">
      <c r="A152">
        <v>166</v>
      </c>
      <c r="B152" s="5">
        <f>IF(conc!N153="","-",conc!N153/1000)</f>
        <v>2.2189999999999999</v>
      </c>
      <c r="C152" s="5">
        <f>IF(conc!E153="","-",conc!E153/1000)</f>
        <v>38.947000000000003</v>
      </c>
      <c r="D152" s="5">
        <f t="shared" si="7"/>
        <v>17.551599819738623</v>
      </c>
      <c r="J152" s="3"/>
      <c r="L152" s="3"/>
    </row>
    <row r="153" spans="1:12" x14ac:dyDescent="0.2">
      <c r="A153">
        <v>167</v>
      </c>
      <c r="B153" s="5">
        <f>IF(conc!N154="","-",conc!N154/1000)</f>
        <v>2.2240000000000002</v>
      </c>
      <c r="C153" s="5">
        <f>IF(conc!E154="","-",conc!E154/1000)</f>
        <v>38.432000000000002</v>
      </c>
      <c r="D153" s="5">
        <f t="shared" si="7"/>
        <v>17.280575539568346</v>
      </c>
      <c r="J153" s="3"/>
      <c r="L153" s="3"/>
    </row>
    <row r="154" spans="1:12" x14ac:dyDescent="0.2">
      <c r="A154">
        <v>168</v>
      </c>
      <c r="B154" s="5">
        <f>IF(conc!N155="","-",conc!N155/1000)</f>
        <v>2.2010000000000001</v>
      </c>
      <c r="C154" s="5">
        <f>IF(conc!E155="","-",conc!E155/1000)</f>
        <v>38.442999999999998</v>
      </c>
      <c r="D154" s="5">
        <f t="shared" si="7"/>
        <v>17.466151749204904</v>
      </c>
      <c r="J154" s="3"/>
      <c r="L154" s="3"/>
    </row>
    <row r="155" spans="1:12" x14ac:dyDescent="0.2">
      <c r="A155">
        <v>169</v>
      </c>
      <c r="B155" s="5">
        <f>IF(conc!N156="","-",conc!N156/1000)</f>
        <v>2.2610000000000001</v>
      </c>
      <c r="C155" s="5" t="str">
        <f>IF(conc!E156="","-",conc!E156/1000)</f>
        <v>-</v>
      </c>
      <c r="D155" s="5" t="str">
        <f t="shared" si="7"/>
        <v>-</v>
      </c>
      <c r="J155" s="3"/>
      <c r="L155" s="3"/>
    </row>
    <row r="156" spans="1:12" x14ac:dyDescent="0.2">
      <c r="A156">
        <v>170</v>
      </c>
      <c r="B156" s="5">
        <f>IF(conc!N157="","-",conc!N157/1000)</f>
        <v>2.3940000000000001</v>
      </c>
      <c r="C156" s="5" t="str">
        <f>IF(conc!E157="","-",conc!E157/1000)</f>
        <v>-</v>
      </c>
      <c r="D156" s="5" t="str">
        <f t="shared" si="7"/>
        <v>-</v>
      </c>
      <c r="J156" s="3"/>
      <c r="L156" s="3"/>
    </row>
    <row r="157" spans="1:12" x14ac:dyDescent="0.2">
      <c r="A157">
        <v>171</v>
      </c>
      <c r="B157" s="5">
        <f>IF(conc!N158="","-",conc!N158/1000)</f>
        <v>2.5009999999999999</v>
      </c>
      <c r="C157" s="5" t="str">
        <f>IF(conc!E158="","-",conc!E158/1000)</f>
        <v>-</v>
      </c>
      <c r="D157" s="5" t="str">
        <f t="shared" si="7"/>
        <v>-</v>
      </c>
      <c r="J157" s="3"/>
      <c r="L157" s="3"/>
    </row>
    <row r="158" spans="1:12" x14ac:dyDescent="0.2">
      <c r="A158">
        <v>172</v>
      </c>
      <c r="B158" s="5">
        <f>IF(conc!N159="","-",conc!N159/1000)</f>
        <v>2.2080000000000002</v>
      </c>
      <c r="C158" s="5">
        <f>IF(conc!E159="","-",conc!E159/1000)</f>
        <v>39.335000000000001</v>
      </c>
      <c r="D158" s="5">
        <f t="shared" si="7"/>
        <v>17.814764492753621</v>
      </c>
      <c r="J158" s="3"/>
      <c r="L158" s="3"/>
    </row>
    <row r="159" spans="1:12" x14ac:dyDescent="0.2">
      <c r="A159">
        <v>173</v>
      </c>
      <c r="B159" s="5">
        <f>IF(conc!N160="","-",conc!N160/1000)</f>
        <v>2.6339999999999999</v>
      </c>
      <c r="C159" s="5" t="str">
        <f>IF(conc!E160="","-",conc!E160/1000)</f>
        <v>-</v>
      </c>
      <c r="D159" s="5" t="str">
        <f t="shared" si="7"/>
        <v>-</v>
      </c>
      <c r="J159" s="3"/>
      <c r="L159" s="3"/>
    </row>
    <row r="160" spans="1:12" x14ac:dyDescent="0.2">
      <c r="A160">
        <v>174</v>
      </c>
      <c r="B160" s="5">
        <f>IF(conc!N161="","-",conc!N161/1000)</f>
        <v>2.2370000000000001</v>
      </c>
      <c r="C160" s="5">
        <f>IF(conc!E161="","-",conc!E161/1000)</f>
        <v>38.247999999999998</v>
      </c>
      <c r="D160" s="5">
        <f t="shared" si="7"/>
        <v>17.097898971837282</v>
      </c>
      <c r="J160" s="3"/>
      <c r="L160" s="3"/>
    </row>
    <row r="161" spans="1:12" x14ac:dyDescent="0.2">
      <c r="A161">
        <v>175</v>
      </c>
      <c r="B161" s="5">
        <f>IF(conc!N162="","-",conc!N162/1000)</f>
        <v>2.375</v>
      </c>
      <c r="C161" s="5">
        <f>IF(conc!E162="","-",conc!E162/1000)</f>
        <v>43.713000000000001</v>
      </c>
      <c r="D161" s="5">
        <f t="shared" si="7"/>
        <v>18.405473684210527</v>
      </c>
      <c r="J161" s="3"/>
      <c r="L161" s="3"/>
    </row>
    <row r="162" spans="1:12" x14ac:dyDescent="0.2">
      <c r="A162">
        <v>176</v>
      </c>
      <c r="B162" s="5">
        <f>IF(conc!N163="","-",conc!N163/1000)</f>
        <v>2.4430000000000001</v>
      </c>
      <c r="C162" s="5">
        <f>IF(conc!E163="","-",conc!E163/1000)</f>
        <v>40.777999999999999</v>
      </c>
      <c r="D162" s="5">
        <f t="shared" si="7"/>
        <v>16.691772410970117</v>
      </c>
      <c r="J162" s="3"/>
      <c r="L162" s="3"/>
    </row>
    <row r="163" spans="1:12" x14ac:dyDescent="0.2">
      <c r="A163">
        <v>177</v>
      </c>
      <c r="B163" s="5">
        <f>IF(conc!N164="","-",conc!N164/1000)</f>
        <v>2.4129999999999998</v>
      </c>
      <c r="C163" s="5">
        <f>IF(conc!E164="","-",conc!E164/1000)</f>
        <v>41.442999999999998</v>
      </c>
      <c r="D163" s="5">
        <f t="shared" si="7"/>
        <v>17.174886033982595</v>
      </c>
      <c r="J163" s="3"/>
      <c r="L163" s="3"/>
    </row>
    <row r="164" spans="1:12" x14ac:dyDescent="0.2">
      <c r="A164">
        <v>181</v>
      </c>
      <c r="B164" s="5">
        <f>IF(conc!N165="","-",conc!N165/1000)</f>
        <v>2.347</v>
      </c>
      <c r="C164" s="5" t="str">
        <f>IF(conc!E165="","-",conc!E165/1000)</f>
        <v>-</v>
      </c>
      <c r="D164" s="5" t="str">
        <f t="shared" si="7"/>
        <v>-</v>
      </c>
      <c r="J164" s="3"/>
      <c r="L164" s="3"/>
    </row>
    <row r="165" spans="1:12" x14ac:dyDescent="0.2">
      <c r="A165">
        <v>186</v>
      </c>
      <c r="B165" s="5">
        <f>IF(conc!N166="","-",conc!N166/1000)</f>
        <v>2.2970000000000002</v>
      </c>
      <c r="C165" s="5">
        <f>IF(conc!E166="","-",conc!E166/1000)</f>
        <v>60.856999999999999</v>
      </c>
      <c r="D165" s="5">
        <f t="shared" si="7"/>
        <v>26.494122768828905</v>
      </c>
      <c r="J165" s="3"/>
      <c r="L165" s="3"/>
    </row>
    <row r="166" spans="1:12" x14ac:dyDescent="0.2">
      <c r="A166">
        <v>187</v>
      </c>
      <c r="B166" s="5">
        <f>IF(conc!N167="","-",conc!N167/1000)</f>
        <v>2.4</v>
      </c>
      <c r="C166" s="5" t="str">
        <f>IF(conc!E167="","-",conc!E167/1000)</f>
        <v>-</v>
      </c>
      <c r="D166" s="5" t="str">
        <f t="shared" si="7"/>
        <v>-</v>
      </c>
      <c r="J166" s="3"/>
      <c r="L166" s="3"/>
    </row>
    <row r="167" spans="1:12" x14ac:dyDescent="0.2">
      <c r="A167">
        <v>188</v>
      </c>
      <c r="B167" s="5">
        <f>IF(conc!N168="","-",conc!N168/1000)</f>
        <v>2.2570000000000001</v>
      </c>
      <c r="C167" s="5">
        <f>IF(conc!E168="","-",conc!E168/1000)</f>
        <v>39.704999999999998</v>
      </c>
      <c r="D167" s="5">
        <f t="shared" si="7"/>
        <v>17.591936198493574</v>
      </c>
      <c r="J167" s="3"/>
      <c r="L167" s="3"/>
    </row>
    <row r="168" spans="1:12" x14ac:dyDescent="0.2">
      <c r="A168">
        <v>189</v>
      </c>
      <c r="B168" s="5">
        <f>IF(conc!N169="","-",conc!N169/1000)</f>
        <v>2.6139999999999999</v>
      </c>
      <c r="C168" s="5" t="str">
        <f>IF(conc!E169="","-",conc!E169/1000)</f>
        <v>-</v>
      </c>
      <c r="D168" s="5" t="str">
        <f t="shared" si="7"/>
        <v>-</v>
      </c>
      <c r="J168" s="3"/>
      <c r="L168" s="3"/>
    </row>
    <row r="169" spans="1:12" x14ac:dyDescent="0.2">
      <c r="A169">
        <v>192</v>
      </c>
      <c r="B169" s="5">
        <f>IF(conc!N170="","-",conc!N170/1000)</f>
        <v>2.125</v>
      </c>
      <c r="C169" s="5">
        <f>IF(conc!E170="","-",conc!E170/1000)</f>
        <v>38.698</v>
      </c>
      <c r="D169" s="5">
        <f t="shared" si="7"/>
        <v>18.210823529411766</v>
      </c>
      <c r="J169" s="3"/>
      <c r="L169" s="3"/>
    </row>
    <row r="170" spans="1:12" x14ac:dyDescent="0.2">
      <c r="A170">
        <v>193</v>
      </c>
      <c r="B170" s="5">
        <f>IF(conc!N171="","-",conc!N171/1000)</f>
        <v>2.153</v>
      </c>
      <c r="C170" s="5">
        <f>IF(conc!E171="","-",conc!E171/1000)</f>
        <v>40.485999999999997</v>
      </c>
      <c r="D170" s="5">
        <f t="shared" si="7"/>
        <v>18.80445889456572</v>
      </c>
      <c r="J170" s="3"/>
      <c r="L170" s="3"/>
    </row>
    <row r="171" spans="1:12" x14ac:dyDescent="0.2">
      <c r="A171">
        <v>194</v>
      </c>
      <c r="B171" s="5">
        <f>IF(conc!N172="","-",conc!N172/1000)</f>
        <v>2.2469999999999999</v>
      </c>
      <c r="C171" s="5">
        <f>IF(conc!E172="","-",conc!E172/1000)</f>
        <v>39.561999999999998</v>
      </c>
      <c r="D171" s="5">
        <f t="shared" si="7"/>
        <v>17.606586559857586</v>
      </c>
      <c r="J171" s="3"/>
      <c r="L171" s="3"/>
    </row>
    <row r="172" spans="1:12" x14ac:dyDescent="0.2">
      <c r="A172">
        <v>195</v>
      </c>
      <c r="B172" s="5">
        <f>IF(conc!N173="","-",conc!N173/1000)</f>
        <v>2.2690000000000001</v>
      </c>
      <c r="C172" s="5">
        <f>IF(conc!E173="","-",conc!E173/1000)</f>
        <v>41.704999999999998</v>
      </c>
      <c r="D172" s="5">
        <f t="shared" si="7"/>
        <v>18.380343763772586</v>
      </c>
      <c r="J172" s="3"/>
      <c r="L172" s="3"/>
    </row>
    <row r="173" spans="1:12" x14ac:dyDescent="0.2">
      <c r="A173">
        <v>196</v>
      </c>
      <c r="B173" s="5">
        <f>IF(conc!N174="","-",conc!N174/1000)</f>
        <v>2.786</v>
      </c>
      <c r="C173" s="5" t="str">
        <f>IF(conc!E174="","-",conc!E174/1000)</f>
        <v>-</v>
      </c>
      <c r="D173" s="5" t="str">
        <f t="shared" si="7"/>
        <v>-</v>
      </c>
      <c r="J173" s="3"/>
      <c r="L173" s="3"/>
    </row>
    <row r="174" spans="1:12" x14ac:dyDescent="0.2">
      <c r="A174">
        <v>197</v>
      </c>
      <c r="B174" s="5" t="str">
        <f>IF(conc!N175="","-",conc!N175/1000)</f>
        <v>-</v>
      </c>
      <c r="C174" s="5" t="str">
        <f>IF(conc!E175="","-",conc!E175/1000)</f>
        <v>-</v>
      </c>
      <c r="D174" s="5" t="str">
        <f t="shared" si="7"/>
        <v>-</v>
      </c>
      <c r="J174" s="3"/>
      <c r="L174" s="3"/>
    </row>
    <row r="175" spans="1:12" x14ac:dyDescent="0.2">
      <c r="A175">
        <v>198</v>
      </c>
      <c r="B175" s="5">
        <f>IF(conc!N176="","-",conc!N176/1000)</f>
        <v>3.1589999999999998</v>
      </c>
      <c r="C175" s="5" t="str">
        <f>IF(conc!E176="","-",conc!E176/1000)</f>
        <v>-</v>
      </c>
      <c r="D175" s="5" t="str">
        <f t="shared" si="7"/>
        <v>-</v>
      </c>
      <c r="J175" s="3"/>
      <c r="L175" s="3"/>
    </row>
    <row r="176" spans="1:12" x14ac:dyDescent="0.2">
      <c r="A176">
        <v>200</v>
      </c>
      <c r="B176" s="5">
        <f>IF(conc!N177="","-",conc!N177/1000)</f>
        <v>2.2490000000000001</v>
      </c>
      <c r="C176" s="5">
        <f>IF(conc!E177="","-",conc!E177/1000)</f>
        <v>39.286000000000001</v>
      </c>
      <c r="D176" s="5">
        <f t="shared" si="7"/>
        <v>17.468208092485551</v>
      </c>
      <c r="J176" s="3"/>
      <c r="L176" s="3"/>
    </row>
    <row r="177" spans="1:12" x14ac:dyDescent="0.2">
      <c r="A177">
        <v>201</v>
      </c>
      <c r="B177" s="5">
        <f>IF(conc!N178="","-",conc!N178/1000)</f>
        <v>2.173</v>
      </c>
      <c r="C177" s="5">
        <f>IF(conc!E178="","-",conc!E178/1000)</f>
        <v>39.267000000000003</v>
      </c>
      <c r="D177" s="5">
        <f t="shared" si="7"/>
        <v>18.07040957202025</v>
      </c>
      <c r="J177" s="3"/>
      <c r="L177" s="3"/>
    </row>
    <row r="178" spans="1:12" x14ac:dyDescent="0.2">
      <c r="A178">
        <v>203</v>
      </c>
      <c r="B178" s="5">
        <f>IF(conc!N179="","-",conc!N179/1000)</f>
        <v>2.1850000000000001</v>
      </c>
      <c r="C178" s="5">
        <f>IF(conc!E179="","-",conc!E179/1000)</f>
        <v>38.835000000000001</v>
      </c>
      <c r="D178" s="5">
        <f t="shared" si="7"/>
        <v>17.773455377574372</v>
      </c>
      <c r="J178" s="3"/>
      <c r="L178" s="3"/>
    </row>
    <row r="179" spans="1:12" x14ac:dyDescent="0.2">
      <c r="A179">
        <v>204</v>
      </c>
      <c r="B179" s="5">
        <f>IF(conc!N180="","-",conc!N180/1000)</f>
        <v>6.12</v>
      </c>
      <c r="C179" s="5" t="str">
        <f>IF(conc!E180="","-",conc!E180/1000)</f>
        <v>-</v>
      </c>
      <c r="D179" s="5" t="str">
        <f t="shared" si="7"/>
        <v>-</v>
      </c>
      <c r="J179" s="3"/>
      <c r="L179" s="3"/>
    </row>
    <row r="180" spans="1:12" x14ac:dyDescent="0.2">
      <c r="A180">
        <v>205</v>
      </c>
      <c r="B180" s="5">
        <f>IF(conc!N181="","-",conc!N181/1000)</f>
        <v>2.3050000000000002</v>
      </c>
      <c r="C180" s="5">
        <f>IF(conc!E181="","-",conc!E181/1000)</f>
        <v>48.14</v>
      </c>
      <c r="D180" s="5">
        <f t="shared" si="7"/>
        <v>20.885032537960953</v>
      </c>
      <c r="J180" s="3"/>
      <c r="L180" s="3"/>
    </row>
    <row r="181" spans="1:12" x14ac:dyDescent="0.2">
      <c r="A181">
        <v>207</v>
      </c>
      <c r="B181" s="5">
        <f>IF(conc!N182="","-",conc!N182/1000)</f>
        <v>2.1150000000000002</v>
      </c>
      <c r="C181" s="5">
        <f>IF(conc!E182="","-",conc!E182/1000)</f>
        <v>38.579000000000001</v>
      </c>
      <c r="D181" s="5">
        <f t="shared" si="7"/>
        <v>18.240661938534277</v>
      </c>
      <c r="J181" s="3"/>
      <c r="L181" s="3"/>
    </row>
    <row r="182" spans="1:12" x14ac:dyDescent="0.2">
      <c r="A182">
        <v>208</v>
      </c>
      <c r="B182" s="5">
        <f>IF(conc!N183="","-",conc!N183/1000)</f>
        <v>2.2210000000000001</v>
      </c>
      <c r="C182" s="5" t="str">
        <f>IF(conc!E183="","-",conc!E183/1000)</f>
        <v>-</v>
      </c>
      <c r="D182" s="5" t="str">
        <f t="shared" si="7"/>
        <v>-</v>
      </c>
      <c r="J182" s="3"/>
      <c r="L182" s="3"/>
    </row>
    <row r="183" spans="1:12" x14ac:dyDescent="0.2">
      <c r="A183">
        <v>209</v>
      </c>
      <c r="B183" s="5">
        <f>IF(conc!N184="","-",conc!N184/1000)</f>
        <v>2.9910000000000001</v>
      </c>
      <c r="C183" s="5" t="str">
        <f>IF(conc!E184="","-",conc!E184/1000)</f>
        <v>-</v>
      </c>
      <c r="D183" s="5" t="str">
        <f t="shared" si="7"/>
        <v>-</v>
      </c>
      <c r="J183" s="3"/>
      <c r="L183" s="3"/>
    </row>
    <row r="184" spans="1:12" x14ac:dyDescent="0.2">
      <c r="A184">
        <v>210</v>
      </c>
      <c r="B184" s="5">
        <f>IF(conc!N185="","-",conc!N185/1000)</f>
        <v>2.3839999999999999</v>
      </c>
      <c r="C184" s="5" t="str">
        <f>IF(conc!E185="","-",conc!E185/1000)</f>
        <v>-</v>
      </c>
      <c r="D184" s="5" t="str">
        <f t="shared" si="7"/>
        <v>-</v>
      </c>
      <c r="J184" s="3"/>
      <c r="L184" s="3"/>
    </row>
    <row r="185" spans="1:12" x14ac:dyDescent="0.2">
      <c r="A185">
        <v>211</v>
      </c>
      <c r="B185" s="5">
        <f>IF(conc!N186="","-",conc!N186/1000)</f>
        <v>3.472</v>
      </c>
      <c r="C185" s="5">
        <f>IF(conc!E186="","-",conc!E186/1000)</f>
        <v>129.874</v>
      </c>
      <c r="D185" s="5">
        <f t="shared" si="7"/>
        <v>37.406105990783409</v>
      </c>
      <c r="J185" s="3"/>
      <c r="L185" s="3"/>
    </row>
    <row r="186" spans="1:12" x14ac:dyDescent="0.2">
      <c r="A186">
        <v>212</v>
      </c>
      <c r="B186" s="5">
        <f>IF(conc!N187="","-",conc!N187/1000)</f>
        <v>2.5049999999999999</v>
      </c>
      <c r="C186" s="5" t="str">
        <f>IF(conc!E187="","-",conc!E187/1000)</f>
        <v>-</v>
      </c>
      <c r="D186" s="5" t="str">
        <f t="shared" si="7"/>
        <v>-</v>
      </c>
      <c r="J186" s="3"/>
      <c r="L186" s="3"/>
    </row>
    <row r="187" spans="1:12" x14ac:dyDescent="0.2">
      <c r="A187">
        <v>213</v>
      </c>
      <c r="B187" s="5">
        <f>IF(conc!N188="","-",conc!N188/1000)</f>
        <v>4.8739999999999997</v>
      </c>
      <c r="C187" s="5">
        <f>IF(conc!E188="","-",conc!E188/1000)</f>
        <v>267.95299999999997</v>
      </c>
      <c r="D187" s="5">
        <f t="shared" si="7"/>
        <v>54.975995075913005</v>
      </c>
      <c r="J187" s="3"/>
      <c r="L187" s="3"/>
    </row>
    <row r="188" spans="1:12" x14ac:dyDescent="0.2">
      <c r="A188">
        <v>214</v>
      </c>
      <c r="B188" s="5">
        <f>IF(conc!N189="","-",conc!N189/1000)</f>
        <v>43.585999999999999</v>
      </c>
      <c r="C188" s="5">
        <f>IF(conc!E189="","-",conc!E189/1000)</f>
        <v>39.276000000000003</v>
      </c>
      <c r="D188" s="5">
        <f t="shared" si="7"/>
        <v>0.90111503693846662</v>
      </c>
      <c r="J188" s="3"/>
      <c r="L188" s="3"/>
    </row>
    <row r="189" spans="1:12" x14ac:dyDescent="0.2">
      <c r="A189">
        <v>215</v>
      </c>
      <c r="B189" s="5" t="str">
        <f>IF(conc!N190="","-",conc!N190/1000)</f>
        <v>-</v>
      </c>
      <c r="C189" s="5" t="str">
        <f>IF(conc!E190="","-",conc!E190/1000)</f>
        <v>-</v>
      </c>
      <c r="D189" s="5" t="str">
        <f t="shared" si="7"/>
        <v>-</v>
      </c>
      <c r="J189" s="3"/>
      <c r="L189" s="3"/>
    </row>
    <row r="190" spans="1:12" x14ac:dyDescent="0.2">
      <c r="A190">
        <v>216</v>
      </c>
      <c r="B190" s="5">
        <f>IF(conc!N191="","-",conc!N191/1000)</f>
        <v>2.262</v>
      </c>
      <c r="C190" s="5" t="str">
        <f>IF(conc!E191="","-",conc!E191/1000)</f>
        <v>-</v>
      </c>
      <c r="D190" s="5" t="str">
        <f t="shared" si="7"/>
        <v>-</v>
      </c>
      <c r="J190" s="3"/>
      <c r="L190" s="3"/>
    </row>
    <row r="191" spans="1:12" x14ac:dyDescent="0.2">
      <c r="A191">
        <v>218</v>
      </c>
      <c r="B191" s="5" t="str">
        <f>IF(conc!N192="","-",conc!N192/1000)</f>
        <v>-</v>
      </c>
      <c r="C191" s="5" t="str">
        <f>IF(conc!E192="","-",conc!E192/1000)</f>
        <v>-</v>
      </c>
      <c r="D191" s="5" t="str">
        <f t="shared" si="7"/>
        <v>-</v>
      </c>
      <c r="J191" s="3"/>
      <c r="L191" s="3"/>
    </row>
    <row r="192" spans="1:12" x14ac:dyDescent="0.2">
      <c r="A192">
        <v>219</v>
      </c>
      <c r="B192" s="5">
        <f>IF(conc!N193="","-",conc!N193/1000)</f>
        <v>2.1669999999999998</v>
      </c>
      <c r="C192" s="5" t="str">
        <f>IF(conc!E193="","-",conc!E193/1000)</f>
        <v>-</v>
      </c>
      <c r="D192" s="5" t="str">
        <f t="shared" si="7"/>
        <v>-</v>
      </c>
      <c r="J192" s="3"/>
      <c r="L192" s="3"/>
    </row>
    <row r="193" spans="1:12" x14ac:dyDescent="0.2">
      <c r="A193">
        <v>220</v>
      </c>
      <c r="B193" s="5">
        <f>IF(conc!N194="","-",conc!N194/1000)</f>
        <v>4.7130000000000001</v>
      </c>
      <c r="C193" s="5" t="str">
        <f>IF(conc!E194="","-",conc!E194/1000)</f>
        <v>-</v>
      </c>
      <c r="D193" s="5" t="str">
        <f t="shared" si="7"/>
        <v>-</v>
      </c>
      <c r="J193" s="3"/>
      <c r="L193" s="3"/>
    </row>
    <row r="194" spans="1:12" x14ac:dyDescent="0.2">
      <c r="A194">
        <v>221</v>
      </c>
      <c r="B194" s="5">
        <f>IF(conc!N195="","-",conc!N195/1000)</f>
        <v>2.3199999999999998</v>
      </c>
      <c r="C194" s="5">
        <f>IF(conc!E195="","-",conc!E195/1000)</f>
        <v>39.271999999999998</v>
      </c>
      <c r="D194" s="5">
        <f t="shared" ref="D194:D257" si="8">IF(OR(C194="-",B194="-"), "-", C194/B194)</f>
        <v>16.927586206896553</v>
      </c>
      <c r="J194" s="3"/>
      <c r="L194" s="3"/>
    </row>
    <row r="195" spans="1:12" x14ac:dyDescent="0.2">
      <c r="A195">
        <v>224</v>
      </c>
      <c r="B195" s="5">
        <f>IF(conc!N196="","-",conc!N196/1000)</f>
        <v>2.5649999999999999</v>
      </c>
      <c r="C195" s="5" t="str">
        <f>IF(conc!E196="","-",conc!E196/1000)</f>
        <v>-</v>
      </c>
      <c r="D195" s="5" t="str">
        <f t="shared" si="8"/>
        <v>-</v>
      </c>
      <c r="J195" s="3"/>
      <c r="L195" s="3"/>
    </row>
    <row r="196" spans="1:12" x14ac:dyDescent="0.2">
      <c r="A196">
        <v>225</v>
      </c>
      <c r="B196" s="5">
        <f>IF(conc!N197="","-",conc!N197/1000)</f>
        <v>2.4340000000000002</v>
      </c>
      <c r="C196" s="5">
        <f>IF(conc!E197="","-",conc!E197/1000)</f>
        <v>42.777000000000001</v>
      </c>
      <c r="D196" s="5">
        <f t="shared" si="8"/>
        <v>17.574774034511091</v>
      </c>
      <c r="J196" s="3"/>
      <c r="L196" s="3"/>
    </row>
    <row r="197" spans="1:12" x14ac:dyDescent="0.2">
      <c r="A197">
        <v>226</v>
      </c>
      <c r="B197" s="5">
        <f>IF(conc!N198="","-",conc!N198/1000)</f>
        <v>2.1320000000000001</v>
      </c>
      <c r="C197" s="5">
        <f>IF(conc!E198="","-",conc!E198/1000)</f>
        <v>38.485999999999997</v>
      </c>
      <c r="D197" s="5">
        <f t="shared" si="8"/>
        <v>18.051594746716695</v>
      </c>
      <c r="J197" s="3"/>
      <c r="L197" s="3"/>
    </row>
    <row r="198" spans="1:12" x14ac:dyDescent="0.2">
      <c r="A198">
        <v>227</v>
      </c>
      <c r="B198" s="5">
        <f>IF(conc!N199="","-",conc!N199/1000)</f>
        <v>2.202</v>
      </c>
      <c r="C198" s="5">
        <f>IF(conc!E199="","-",conc!E199/1000)</f>
        <v>39.280999999999999</v>
      </c>
      <c r="D198" s="5">
        <f t="shared" si="8"/>
        <v>17.838782924613987</v>
      </c>
      <c r="J198" s="3"/>
      <c r="L198" s="3"/>
    </row>
    <row r="199" spans="1:12" x14ac:dyDescent="0.2">
      <c r="A199">
        <v>228</v>
      </c>
      <c r="B199" s="5">
        <f>IF(conc!N200="","-",conc!N200/1000)</f>
        <v>2.198</v>
      </c>
      <c r="C199" s="5" t="str">
        <f>IF(conc!E200="","-",conc!E200/1000)</f>
        <v>-</v>
      </c>
      <c r="D199" s="5" t="str">
        <f t="shared" si="8"/>
        <v>-</v>
      </c>
      <c r="J199" s="3"/>
      <c r="L199" s="3"/>
    </row>
    <row r="200" spans="1:12" x14ac:dyDescent="0.2">
      <c r="A200">
        <v>229</v>
      </c>
      <c r="B200" s="5">
        <f>IF(conc!N201="","-",conc!N201/1000)</f>
        <v>2.2400000000000002</v>
      </c>
      <c r="C200" s="5" t="str">
        <f>IF(conc!E201="","-",conc!E201/1000)</f>
        <v>-</v>
      </c>
      <c r="D200" s="5" t="str">
        <f t="shared" si="8"/>
        <v>-</v>
      </c>
      <c r="J200" s="3"/>
      <c r="L200" s="3"/>
    </row>
    <row r="201" spans="1:12" x14ac:dyDescent="0.2">
      <c r="A201">
        <v>230</v>
      </c>
      <c r="B201" s="5">
        <f>IF(conc!N202="","-",conc!N202/1000)</f>
        <v>2.2130000000000001</v>
      </c>
      <c r="C201" s="5" t="str">
        <f>IF(conc!E202="","-",conc!E202/1000)</f>
        <v>-</v>
      </c>
      <c r="D201" s="5" t="str">
        <f t="shared" si="8"/>
        <v>-</v>
      </c>
      <c r="J201" s="3"/>
      <c r="L201" s="3"/>
    </row>
    <row r="202" spans="1:12" x14ac:dyDescent="0.2">
      <c r="A202">
        <v>231</v>
      </c>
      <c r="B202" s="5">
        <f>IF(conc!N203="","-",conc!N203/1000)</f>
        <v>2.234</v>
      </c>
      <c r="C202" s="5">
        <f>IF(conc!E203="","-",conc!E203/1000)</f>
        <v>39.000999999999998</v>
      </c>
      <c r="D202" s="5">
        <f t="shared" si="8"/>
        <v>17.457923008057296</v>
      </c>
      <c r="J202" s="3"/>
      <c r="L202" s="3"/>
    </row>
    <row r="203" spans="1:12" x14ac:dyDescent="0.2">
      <c r="A203">
        <v>233</v>
      </c>
      <c r="B203" s="5">
        <f>IF(conc!N204="","-",conc!N204/1000)</f>
        <v>2.4060000000000001</v>
      </c>
      <c r="C203" s="5">
        <f>IF(conc!E204="","-",conc!E204/1000)</f>
        <v>81.376999999999995</v>
      </c>
      <c r="D203" s="5">
        <f t="shared" si="8"/>
        <v>33.822527015793845</v>
      </c>
      <c r="J203" s="3"/>
      <c r="L203" s="3"/>
    </row>
    <row r="204" spans="1:12" x14ac:dyDescent="0.2">
      <c r="A204">
        <v>234</v>
      </c>
      <c r="B204" s="5">
        <f>IF(conc!N205="","-",conc!N205/1000)</f>
        <v>2.194</v>
      </c>
      <c r="C204" s="5">
        <f>IF(conc!E205="","-",conc!E205/1000)</f>
        <v>38.997</v>
      </c>
      <c r="D204" s="5">
        <f t="shared" si="8"/>
        <v>17.774384685505925</v>
      </c>
      <c r="J204" s="3"/>
      <c r="L204" s="3"/>
    </row>
    <row r="205" spans="1:12" x14ac:dyDescent="0.2">
      <c r="A205">
        <v>235</v>
      </c>
      <c r="B205" s="5">
        <f>IF(conc!N206="","-",conc!N206/1000)</f>
        <v>2.46</v>
      </c>
      <c r="C205" s="5">
        <f>IF(conc!E206="","-",conc!E206/1000)</f>
        <v>95.483999999999995</v>
      </c>
      <c r="D205" s="5">
        <f t="shared" si="8"/>
        <v>38.814634146341461</v>
      </c>
      <c r="J205" s="3"/>
      <c r="L205" s="3"/>
    </row>
    <row r="206" spans="1:12" x14ac:dyDescent="0.2">
      <c r="A206">
        <v>236</v>
      </c>
      <c r="B206" s="5">
        <f>IF(conc!N207="","-",conc!N207/1000)</f>
        <v>2.1720000000000002</v>
      </c>
      <c r="C206" s="5">
        <f>IF(conc!E207="","-",conc!E207/1000)</f>
        <v>39.167000000000002</v>
      </c>
      <c r="D206" s="5">
        <f t="shared" si="8"/>
        <v>18.03268876611418</v>
      </c>
      <c r="J206" s="3"/>
      <c r="L206" s="3"/>
    </row>
    <row r="207" spans="1:12" x14ac:dyDescent="0.2">
      <c r="A207">
        <v>237</v>
      </c>
      <c r="B207" s="5">
        <f>IF(conc!N208="","-",conc!N208/1000)</f>
        <v>2.3069999999999999</v>
      </c>
      <c r="C207" s="5">
        <f>IF(conc!E208="","-",conc!E208/1000)</f>
        <v>38.893999999999998</v>
      </c>
      <c r="D207" s="5">
        <f t="shared" si="8"/>
        <v>16.859124403987863</v>
      </c>
      <c r="J207" s="3"/>
      <c r="L207" s="3"/>
    </row>
    <row r="208" spans="1:12" x14ac:dyDescent="0.2">
      <c r="A208">
        <v>238</v>
      </c>
      <c r="B208" s="5">
        <f>IF(conc!N209="","-",conc!N209/1000)</f>
        <v>2.6259999999999999</v>
      </c>
      <c r="C208" s="5">
        <f>IF(conc!E209="","-",conc!E209/1000)</f>
        <v>55.704999999999998</v>
      </c>
      <c r="D208" s="5">
        <f t="shared" si="8"/>
        <v>21.212871287128714</v>
      </c>
      <c r="J208" s="3"/>
      <c r="L208" s="3"/>
    </row>
    <row r="209" spans="1:12" x14ac:dyDescent="0.2">
      <c r="A209">
        <v>239</v>
      </c>
      <c r="B209" s="5">
        <f>IF(conc!N210="","-",conc!N210/1000)</f>
        <v>2.5739999999999998</v>
      </c>
      <c r="C209" s="5">
        <f>IF(conc!E210="","-",conc!E210/1000)</f>
        <v>58.506999999999998</v>
      </c>
      <c r="D209" s="5">
        <f t="shared" si="8"/>
        <v>22.729992229992231</v>
      </c>
      <c r="J209" s="3"/>
      <c r="L209" s="3"/>
    </row>
    <row r="210" spans="1:12" x14ac:dyDescent="0.2">
      <c r="A210">
        <v>240</v>
      </c>
      <c r="B210" s="5">
        <f>IF(conc!N211="","-",conc!N211/1000)</f>
        <v>2.8359999999999999</v>
      </c>
      <c r="C210" s="5">
        <f>IF(conc!E211="","-",conc!E211/1000)</f>
        <v>73.146000000000001</v>
      </c>
      <c r="D210" s="5">
        <f t="shared" si="8"/>
        <v>25.791960507757405</v>
      </c>
      <c r="J210" s="3"/>
      <c r="L210" s="3"/>
    </row>
    <row r="211" spans="1:12" x14ac:dyDescent="0.2">
      <c r="A211">
        <v>241</v>
      </c>
      <c r="B211" s="5">
        <f>IF(conc!N212="","-",conc!N212/1000)</f>
        <v>3.0249999999999999</v>
      </c>
      <c r="C211" s="5">
        <f>IF(conc!E212="","-",conc!E212/1000)</f>
        <v>96.334000000000003</v>
      </c>
      <c r="D211" s="5">
        <f t="shared" si="8"/>
        <v>31.845950413223143</v>
      </c>
      <c r="J211" s="3"/>
      <c r="L211" s="3"/>
    </row>
    <row r="212" spans="1:12" x14ac:dyDescent="0.2">
      <c r="A212">
        <v>242</v>
      </c>
      <c r="B212" s="5">
        <f>IF(conc!N213="","-",conc!N213/1000)</f>
        <v>2.8780000000000001</v>
      </c>
      <c r="C212" s="5">
        <f>IF(conc!E213="","-",conc!E213/1000)</f>
        <v>58.030999999999999</v>
      </c>
      <c r="D212" s="5">
        <f t="shared" si="8"/>
        <v>20.1636553161918</v>
      </c>
      <c r="J212" s="3"/>
      <c r="L212" s="3"/>
    </row>
    <row r="213" spans="1:12" x14ac:dyDescent="0.2">
      <c r="A213">
        <v>243</v>
      </c>
      <c r="B213" s="5">
        <f>IF(conc!N214="","-",conc!N214/1000)</f>
        <v>2.2570000000000001</v>
      </c>
      <c r="C213" s="5">
        <f>IF(conc!E214="","-",conc!E214/1000)</f>
        <v>38.718000000000004</v>
      </c>
      <c r="D213" s="5">
        <f t="shared" si="8"/>
        <v>17.154630039875943</v>
      </c>
      <c r="J213" s="3"/>
      <c r="L213" s="3"/>
    </row>
    <row r="214" spans="1:12" x14ac:dyDescent="0.2">
      <c r="A214">
        <v>246</v>
      </c>
      <c r="B214" s="5">
        <f>IF(conc!N215="","-",conc!N215/1000)</f>
        <v>5.2380000000000004</v>
      </c>
      <c r="C214" s="5" t="str">
        <f>IF(conc!E215="","-",conc!E215/1000)</f>
        <v>-</v>
      </c>
      <c r="D214" s="5" t="str">
        <f t="shared" si="8"/>
        <v>-</v>
      </c>
      <c r="J214" s="3"/>
      <c r="L214" s="3"/>
    </row>
    <row r="215" spans="1:12" x14ac:dyDescent="0.2">
      <c r="A215">
        <v>247</v>
      </c>
      <c r="B215" s="5">
        <f>IF(conc!N216="","-",conc!N216/1000)</f>
        <v>5.492</v>
      </c>
      <c r="C215" s="5" t="str">
        <f>IF(conc!E216="","-",conc!E216/1000)</f>
        <v>-</v>
      </c>
      <c r="D215" s="5" t="str">
        <f t="shared" si="8"/>
        <v>-</v>
      </c>
      <c r="J215" s="3"/>
      <c r="L215" s="3"/>
    </row>
    <row r="216" spans="1:12" x14ac:dyDescent="0.2">
      <c r="A216">
        <v>248</v>
      </c>
      <c r="B216" s="5">
        <f>IF(conc!N217="","-",conc!N217/1000)</f>
        <v>2.3079999999999998</v>
      </c>
      <c r="C216" s="5">
        <f>IF(conc!E217="","-",conc!E217/1000)</f>
        <v>49.985999999999997</v>
      </c>
      <c r="D216" s="5">
        <f t="shared" si="8"/>
        <v>21.657712305025996</v>
      </c>
      <c r="J216" s="3"/>
      <c r="L216" s="3"/>
    </row>
    <row r="217" spans="1:12" x14ac:dyDescent="0.2">
      <c r="A217">
        <v>249</v>
      </c>
      <c r="B217" s="5">
        <f>IF(conc!N218="","-",conc!N218/1000)</f>
        <v>2.629</v>
      </c>
      <c r="C217" s="5" t="str">
        <f>IF(conc!E218="","-",conc!E218/1000)</f>
        <v>-</v>
      </c>
      <c r="D217" s="5" t="str">
        <f t="shared" si="8"/>
        <v>-</v>
      </c>
      <c r="J217" s="3"/>
      <c r="L217" s="3"/>
    </row>
    <row r="218" spans="1:12" x14ac:dyDescent="0.2">
      <c r="A218">
        <v>250</v>
      </c>
      <c r="B218" s="5">
        <f>IF(conc!N219="","-",conc!N219/1000)</f>
        <v>2.1629999999999998</v>
      </c>
      <c r="C218" s="5">
        <f>IF(conc!E219="","-",conc!E219/1000)</f>
        <v>38.531999999999996</v>
      </c>
      <c r="D218" s="5">
        <f t="shared" si="8"/>
        <v>17.814147018030514</v>
      </c>
      <c r="J218" s="3"/>
      <c r="L218" s="3"/>
    </row>
    <row r="219" spans="1:12" x14ac:dyDescent="0.2">
      <c r="A219">
        <v>251</v>
      </c>
      <c r="B219" s="5">
        <f>IF(conc!N220="","-",conc!N220/1000)</f>
        <v>2.129</v>
      </c>
      <c r="C219" s="5">
        <f>IF(conc!E220="","-",conc!E220/1000)</f>
        <v>38.671999999999997</v>
      </c>
      <c r="D219" s="5">
        <f t="shared" si="8"/>
        <v>18.164396430248942</v>
      </c>
      <c r="J219" s="3"/>
      <c r="L219" s="3"/>
    </row>
    <row r="220" spans="1:12" x14ac:dyDescent="0.2">
      <c r="A220">
        <v>252</v>
      </c>
      <c r="B220" s="5">
        <f>IF(conc!N221="","-",conc!N221/1000)</f>
        <v>2.2509999999999999</v>
      </c>
      <c r="C220" s="5">
        <f>IF(conc!E221="","-",conc!E221/1000)</f>
        <v>39.651000000000003</v>
      </c>
      <c r="D220" s="5">
        <f t="shared" si="8"/>
        <v>17.614837849844516</v>
      </c>
      <c r="J220" s="3"/>
      <c r="L220" s="3"/>
    </row>
    <row r="221" spans="1:12" x14ac:dyDescent="0.2">
      <c r="A221">
        <v>253</v>
      </c>
      <c r="B221" s="5">
        <f>IF(conc!N222="","-",conc!N222/1000)</f>
        <v>2.1320000000000001</v>
      </c>
      <c r="C221" s="5">
        <f>IF(conc!E222="","-",conc!E222/1000)</f>
        <v>39.11</v>
      </c>
      <c r="D221" s="5">
        <f t="shared" si="8"/>
        <v>18.344277673545964</v>
      </c>
      <c r="J221" s="3"/>
      <c r="L221" s="3"/>
    </row>
    <row r="222" spans="1:12" x14ac:dyDescent="0.2">
      <c r="A222">
        <v>254</v>
      </c>
      <c r="B222" s="5">
        <f>IF(conc!N223="","-",conc!N223/1000)</f>
        <v>2.2269999999999999</v>
      </c>
      <c r="C222" s="5">
        <f>IF(conc!E223="","-",conc!E223/1000)</f>
        <v>38.895000000000003</v>
      </c>
      <c r="D222" s="5">
        <f t="shared" si="8"/>
        <v>17.465199820386172</v>
      </c>
      <c r="J222" s="3"/>
      <c r="L222" s="3"/>
    </row>
    <row r="223" spans="1:12" x14ac:dyDescent="0.2">
      <c r="A223">
        <v>256</v>
      </c>
      <c r="B223" s="5">
        <f>IF(conc!N224="","-",conc!N224/1000)</f>
        <v>2.1509999999999998</v>
      </c>
      <c r="C223" s="5">
        <f>IF(conc!E224="","-",conc!E224/1000)</f>
        <v>38.450000000000003</v>
      </c>
      <c r="D223" s="5">
        <f t="shared" si="8"/>
        <v>17.875406787540683</v>
      </c>
      <c r="J223" s="3"/>
      <c r="L223" s="3"/>
    </row>
    <row r="224" spans="1:12" x14ac:dyDescent="0.2">
      <c r="A224">
        <v>257</v>
      </c>
      <c r="B224" s="5">
        <f>IF(conc!N225="","-",conc!N225/1000)</f>
        <v>2.2349999999999999</v>
      </c>
      <c r="C224" s="5">
        <f>IF(conc!E225="","-",conc!E225/1000)</f>
        <v>39.323</v>
      </c>
      <c r="D224" s="5">
        <f t="shared" si="8"/>
        <v>17.594183445190158</v>
      </c>
      <c r="J224" s="3"/>
      <c r="L224" s="3"/>
    </row>
    <row r="225" spans="1:12" x14ac:dyDescent="0.2">
      <c r="A225">
        <v>258</v>
      </c>
      <c r="B225" s="5">
        <f>IF(conc!N226="","-",conc!N226/1000)</f>
        <v>2.6</v>
      </c>
      <c r="C225" s="5">
        <f>IF(conc!E226="","-",conc!E226/1000)</f>
        <v>64.671000000000006</v>
      </c>
      <c r="D225" s="5">
        <f t="shared" si="8"/>
        <v>24.873461538461541</v>
      </c>
      <c r="J225" s="3"/>
      <c r="L225" s="3"/>
    </row>
    <row r="226" spans="1:12" x14ac:dyDescent="0.2">
      <c r="A226">
        <v>259</v>
      </c>
      <c r="B226" s="5">
        <f>IF(conc!N227="","-",conc!N227/1000)</f>
        <v>2.375</v>
      </c>
      <c r="C226" s="5" t="str">
        <f>IF(conc!E227="","-",conc!E227/1000)</f>
        <v>-</v>
      </c>
      <c r="D226" s="5" t="str">
        <f t="shared" si="8"/>
        <v>-</v>
      </c>
      <c r="J226" s="3"/>
      <c r="L226" s="3"/>
    </row>
    <row r="227" spans="1:12" x14ac:dyDescent="0.2">
      <c r="A227">
        <v>260</v>
      </c>
      <c r="B227" s="5">
        <f>IF(conc!N228="","-",conc!N228/1000)</f>
        <v>2.177</v>
      </c>
      <c r="C227" s="5">
        <f>IF(conc!E228="","-",conc!E228/1000)</f>
        <v>40.231000000000002</v>
      </c>
      <c r="D227" s="5">
        <f t="shared" si="8"/>
        <v>18.480018373909051</v>
      </c>
      <c r="J227" s="3"/>
      <c r="L227" s="3"/>
    </row>
    <row r="228" spans="1:12" x14ac:dyDescent="0.2">
      <c r="A228">
        <v>261</v>
      </c>
      <c r="B228" s="5">
        <f>IF(conc!N229="","-",conc!N229/1000)</f>
        <v>2.173</v>
      </c>
      <c r="C228" s="5">
        <f>IF(conc!E229="","-",conc!E229/1000)</f>
        <v>40.433999999999997</v>
      </c>
      <c r="D228" s="5">
        <f t="shared" si="8"/>
        <v>18.607455131155085</v>
      </c>
      <c r="J228" s="3"/>
      <c r="L228" s="3"/>
    </row>
    <row r="229" spans="1:12" x14ac:dyDescent="0.2">
      <c r="A229">
        <v>262</v>
      </c>
      <c r="B229" s="5">
        <f>IF(conc!N230="","-",conc!N230/1000)</f>
        <v>2.7120000000000002</v>
      </c>
      <c r="C229" s="5">
        <f>IF(conc!E230="","-",conc!E230/1000)</f>
        <v>119.685</v>
      </c>
      <c r="D229" s="5">
        <f t="shared" si="8"/>
        <v>44.131637168141587</v>
      </c>
      <c r="J229" s="3"/>
      <c r="L229" s="3"/>
    </row>
    <row r="230" spans="1:12" x14ac:dyDescent="0.2">
      <c r="A230">
        <v>264</v>
      </c>
      <c r="B230" s="5">
        <f>IF(conc!N231="","-",conc!N231/1000)</f>
        <v>13.737</v>
      </c>
      <c r="C230" s="5" t="str">
        <f>IF(conc!E231="","-",conc!E231/1000)</f>
        <v>-</v>
      </c>
      <c r="D230" s="5" t="str">
        <f t="shared" si="8"/>
        <v>-</v>
      </c>
      <c r="J230" s="3"/>
      <c r="L230" s="3"/>
    </row>
    <row r="231" spans="1:12" x14ac:dyDescent="0.2">
      <c r="A231">
        <v>265</v>
      </c>
      <c r="B231" s="5">
        <f>IF(conc!N232="","-",conc!N232/1000)</f>
        <v>2.2160000000000002</v>
      </c>
      <c r="C231" s="5" t="str">
        <f>IF(conc!E232="","-",conc!E232/1000)</f>
        <v>-</v>
      </c>
      <c r="D231" s="5" t="str">
        <f t="shared" si="8"/>
        <v>-</v>
      </c>
      <c r="J231" s="3"/>
      <c r="L231" s="3"/>
    </row>
    <row r="232" spans="1:12" x14ac:dyDescent="0.2">
      <c r="A232">
        <v>266</v>
      </c>
      <c r="B232" s="5">
        <f>IF(conc!N233="","-",conc!N233/1000)</f>
        <v>2.2530000000000001</v>
      </c>
      <c r="C232" s="5">
        <f>IF(conc!E233="","-",conc!E233/1000)</f>
        <v>38.726999999999997</v>
      </c>
      <c r="D232" s="5">
        <f t="shared" si="8"/>
        <v>17.189081225033288</v>
      </c>
      <c r="J232" s="3"/>
      <c r="L232" s="3"/>
    </row>
    <row r="233" spans="1:12" x14ac:dyDescent="0.2">
      <c r="A233">
        <v>267</v>
      </c>
      <c r="B233" s="5">
        <f>IF(conc!N234="","-",conc!N234/1000)</f>
        <v>2.4470000000000001</v>
      </c>
      <c r="C233" s="5">
        <f>IF(conc!E234="","-",conc!E234/1000)</f>
        <v>51.351999999999997</v>
      </c>
      <c r="D233" s="5">
        <f t="shared" si="8"/>
        <v>20.985696771557006</v>
      </c>
      <c r="J233" s="3"/>
      <c r="L233" s="3"/>
    </row>
    <row r="234" spans="1:12" x14ac:dyDescent="0.2">
      <c r="A234">
        <v>268</v>
      </c>
      <c r="B234" s="5">
        <f>IF(conc!N235="","-",conc!N235/1000)</f>
        <v>2.23</v>
      </c>
      <c r="C234" s="5">
        <f>IF(conc!E235="","-",conc!E235/1000)</f>
        <v>41.601999999999997</v>
      </c>
      <c r="D234" s="5">
        <f t="shared" si="8"/>
        <v>18.65560538116592</v>
      </c>
      <c r="J234" s="3"/>
      <c r="L234" s="3"/>
    </row>
    <row r="235" spans="1:12" x14ac:dyDescent="0.2">
      <c r="A235">
        <v>269</v>
      </c>
      <c r="B235" s="5">
        <f>IF(conc!N236="","-",conc!N236/1000)</f>
        <v>2.3239999999999998</v>
      </c>
      <c r="C235" s="5">
        <f>IF(conc!E236="","-",conc!E236/1000)</f>
        <v>40.329000000000001</v>
      </c>
      <c r="D235" s="5">
        <f t="shared" si="8"/>
        <v>17.353270223752151</v>
      </c>
      <c r="J235" s="3"/>
      <c r="L235" s="3"/>
    </row>
    <row r="236" spans="1:12" x14ac:dyDescent="0.2">
      <c r="A236">
        <v>270</v>
      </c>
      <c r="B236" s="5">
        <f>IF(conc!N237="","-",conc!N237/1000)</f>
        <v>5.3369999999999997</v>
      </c>
      <c r="C236" s="5" t="str">
        <f>IF(conc!E237="","-",conc!E237/1000)</f>
        <v>-</v>
      </c>
      <c r="D236" s="5" t="str">
        <f t="shared" si="8"/>
        <v>-</v>
      </c>
      <c r="J236" s="3"/>
      <c r="L236" s="3"/>
    </row>
    <row r="237" spans="1:12" x14ac:dyDescent="0.2">
      <c r="A237">
        <v>271</v>
      </c>
      <c r="B237" s="5">
        <f>IF(conc!N238="","-",conc!N238/1000)</f>
        <v>2.202</v>
      </c>
      <c r="C237" s="5">
        <f>IF(conc!E238="","-",conc!E238/1000)</f>
        <v>39.362000000000002</v>
      </c>
      <c r="D237" s="5">
        <f t="shared" si="8"/>
        <v>17.875567665758403</v>
      </c>
      <c r="J237" s="3"/>
      <c r="L237" s="3"/>
    </row>
    <row r="238" spans="1:12" x14ac:dyDescent="0.2">
      <c r="A238">
        <v>272</v>
      </c>
      <c r="B238" s="5">
        <f>IF(conc!N239="","-",conc!N239/1000)</f>
        <v>2.8839999999999999</v>
      </c>
      <c r="C238" s="5" t="str">
        <f>IF(conc!E239="","-",conc!E239/1000)</f>
        <v>-</v>
      </c>
      <c r="D238" s="5" t="str">
        <f t="shared" si="8"/>
        <v>-</v>
      </c>
      <c r="J238" s="3"/>
      <c r="L238" s="3"/>
    </row>
    <row r="239" spans="1:12" x14ac:dyDescent="0.2">
      <c r="A239">
        <v>273</v>
      </c>
      <c r="B239" s="5">
        <f>IF(conc!N240="","-",conc!N240/1000)</f>
        <v>2.3380000000000001</v>
      </c>
      <c r="C239" s="5">
        <f>IF(conc!E240="","-",conc!E240/1000)</f>
        <v>41.86</v>
      </c>
      <c r="D239" s="5">
        <f t="shared" si="8"/>
        <v>17.904191616766465</v>
      </c>
      <c r="J239" s="3"/>
      <c r="L239" s="3"/>
    </row>
    <row r="240" spans="1:12" x14ac:dyDescent="0.2">
      <c r="A240">
        <v>274</v>
      </c>
      <c r="B240" s="5">
        <f>IF(conc!N241="","-",conc!N241/1000)</f>
        <v>3.2879999999999998</v>
      </c>
      <c r="C240" s="5">
        <f>IF(conc!E241="","-",conc!E241/1000)</f>
        <v>126.776</v>
      </c>
      <c r="D240" s="5">
        <f t="shared" si="8"/>
        <v>38.557177615571774</v>
      </c>
      <c r="J240" s="3"/>
      <c r="L240" s="3"/>
    </row>
    <row r="241" spans="1:12" x14ac:dyDescent="0.2">
      <c r="A241">
        <v>275</v>
      </c>
      <c r="B241" s="5">
        <f>IF(conc!N242="","-",conc!N242/1000)</f>
        <v>2.4550000000000001</v>
      </c>
      <c r="C241" s="5" t="str">
        <f>IF(conc!E242="","-",conc!E242/1000)</f>
        <v>-</v>
      </c>
      <c r="D241" s="5" t="str">
        <f t="shared" si="8"/>
        <v>-</v>
      </c>
      <c r="J241" s="3"/>
      <c r="L241" s="3"/>
    </row>
    <row r="242" spans="1:12" x14ac:dyDescent="0.2">
      <c r="A242">
        <v>276</v>
      </c>
      <c r="B242" s="5">
        <f>IF(conc!N243="","-",conc!N243/1000)</f>
        <v>2.3010000000000002</v>
      </c>
      <c r="C242" s="5">
        <f>IF(conc!E243="","-",conc!E243/1000)</f>
        <v>44.860999999999997</v>
      </c>
      <c r="D242" s="5">
        <f t="shared" si="8"/>
        <v>19.496305953933071</v>
      </c>
      <c r="J242" s="3"/>
      <c r="L242" s="3"/>
    </row>
    <row r="243" spans="1:12" x14ac:dyDescent="0.2">
      <c r="A243">
        <v>277</v>
      </c>
      <c r="B243" s="5">
        <f>IF(conc!N244="","-",conc!N244/1000)</f>
        <v>2.282</v>
      </c>
      <c r="C243" s="5" t="str">
        <f>IF(conc!E244="","-",conc!E244/1000)</f>
        <v>-</v>
      </c>
      <c r="D243" s="5" t="str">
        <f t="shared" si="8"/>
        <v>-</v>
      </c>
      <c r="J243" s="3"/>
      <c r="L243" s="3"/>
    </row>
    <row r="244" spans="1:12" x14ac:dyDescent="0.2">
      <c r="A244">
        <v>278</v>
      </c>
      <c r="B244" s="5">
        <f>IF(conc!N245="","-",conc!N245/1000)</f>
        <v>2.2490000000000001</v>
      </c>
      <c r="C244" s="5" t="str">
        <f>IF(conc!E245="","-",conc!E245/1000)</f>
        <v>-</v>
      </c>
      <c r="D244" s="5" t="str">
        <f t="shared" si="8"/>
        <v>-</v>
      </c>
      <c r="J244" s="3"/>
      <c r="L244" s="3"/>
    </row>
    <row r="245" spans="1:12" x14ac:dyDescent="0.2">
      <c r="A245">
        <v>279</v>
      </c>
      <c r="B245" s="5">
        <f>IF(conc!N246="","-",conc!N246/1000)</f>
        <v>2.278</v>
      </c>
      <c r="C245" s="5">
        <f>IF(conc!E246="","-",conc!E246/1000)</f>
        <v>38.915999999999997</v>
      </c>
      <c r="D245" s="5">
        <f t="shared" si="8"/>
        <v>17.083406496927129</v>
      </c>
      <c r="J245" s="3"/>
      <c r="L245" s="3"/>
    </row>
    <row r="246" spans="1:12" x14ac:dyDescent="0.2">
      <c r="A246">
        <v>280</v>
      </c>
      <c r="B246" s="5">
        <f>IF(conc!N247="","-",conc!N247/1000)</f>
        <v>2.1469999999999998</v>
      </c>
      <c r="C246" s="5">
        <f>IF(conc!E247="","-",conc!E247/1000)</f>
        <v>39.249000000000002</v>
      </c>
      <c r="D246" s="5">
        <f t="shared" si="8"/>
        <v>18.280857009781094</v>
      </c>
      <c r="J246" s="3"/>
      <c r="L246" s="3"/>
    </row>
    <row r="247" spans="1:12" x14ac:dyDescent="0.2">
      <c r="A247">
        <v>281</v>
      </c>
      <c r="B247" s="5">
        <f>IF(conc!N248="","-",conc!N248/1000)</f>
        <v>2.2189999999999999</v>
      </c>
      <c r="C247" s="5">
        <f>IF(conc!E248="","-",conc!E248/1000)</f>
        <v>43.612000000000002</v>
      </c>
      <c r="D247" s="5">
        <f t="shared" si="8"/>
        <v>19.653898152320867</v>
      </c>
      <c r="J247" s="3"/>
      <c r="L247" s="3"/>
    </row>
    <row r="248" spans="1:12" x14ac:dyDescent="0.2">
      <c r="A248">
        <v>282</v>
      </c>
      <c r="B248" s="5">
        <f>IF(conc!N249="","-",conc!N249/1000)</f>
        <v>2.246</v>
      </c>
      <c r="C248" s="5">
        <f>IF(conc!E249="","-",conc!E249/1000)</f>
        <v>39.817999999999998</v>
      </c>
      <c r="D248" s="5">
        <f t="shared" si="8"/>
        <v>17.728406055209259</v>
      </c>
      <c r="J248" s="3"/>
      <c r="L248" s="3"/>
    </row>
    <row r="249" spans="1:12" x14ac:dyDescent="0.2">
      <c r="A249">
        <v>283</v>
      </c>
      <c r="B249" s="5">
        <f>IF(conc!N250="","-",conc!N250/1000)</f>
        <v>6.2889999999999997</v>
      </c>
      <c r="C249" s="5" t="str">
        <f>IF(conc!E250="","-",conc!E250/1000)</f>
        <v>-</v>
      </c>
      <c r="D249" s="5" t="str">
        <f t="shared" si="8"/>
        <v>-</v>
      </c>
      <c r="J249" s="3"/>
      <c r="L249" s="3"/>
    </row>
    <row r="250" spans="1:12" x14ac:dyDescent="0.2">
      <c r="A250">
        <v>284</v>
      </c>
      <c r="B250" s="5">
        <f>IF(conc!N251="","-",conc!N251/1000)</f>
        <v>2.2349999999999999</v>
      </c>
      <c r="C250" s="5" t="str">
        <f>IF(conc!E251="","-",conc!E251/1000)</f>
        <v>-</v>
      </c>
      <c r="D250" s="5" t="str">
        <f t="shared" si="8"/>
        <v>-</v>
      </c>
      <c r="J250" s="3"/>
      <c r="L250" s="3"/>
    </row>
    <row r="251" spans="1:12" x14ac:dyDescent="0.2">
      <c r="A251">
        <v>285</v>
      </c>
      <c r="B251" s="5">
        <f>IF(conc!N252="","-",conc!N252/1000)</f>
        <v>6.1680000000000001</v>
      </c>
      <c r="C251" s="5" t="str">
        <f>IF(conc!E252="","-",conc!E252/1000)</f>
        <v>-</v>
      </c>
      <c r="D251" s="5" t="str">
        <f t="shared" si="8"/>
        <v>-</v>
      </c>
      <c r="J251" s="3"/>
      <c r="L251" s="3"/>
    </row>
    <row r="252" spans="1:12" x14ac:dyDescent="0.2">
      <c r="A252">
        <v>286</v>
      </c>
      <c r="B252" s="5">
        <f>IF(conc!N253="","-",conc!N253/1000)</f>
        <v>2.351</v>
      </c>
      <c r="C252" s="5">
        <f>IF(conc!E253="","-",conc!E253/1000)</f>
        <v>39.607999999999997</v>
      </c>
      <c r="D252" s="5">
        <f t="shared" si="8"/>
        <v>16.847299021692894</v>
      </c>
      <c r="J252" s="3"/>
      <c r="L252" s="3"/>
    </row>
    <row r="253" spans="1:12" x14ac:dyDescent="0.2">
      <c r="A253">
        <v>287</v>
      </c>
      <c r="B253" s="5">
        <f>IF(conc!N254="","-",conc!N254/1000)</f>
        <v>2.2570000000000001</v>
      </c>
      <c r="C253" s="5">
        <f>IF(conc!E254="","-",conc!E254/1000)</f>
        <v>40.777000000000001</v>
      </c>
      <c r="D253" s="5">
        <f t="shared" si="8"/>
        <v>18.066902968542312</v>
      </c>
      <c r="J253" s="3"/>
      <c r="L253" s="3"/>
    </row>
    <row r="254" spans="1:12" x14ac:dyDescent="0.2">
      <c r="A254">
        <v>289</v>
      </c>
      <c r="B254" s="5">
        <f>IF(conc!N255="","-",conc!N255/1000)</f>
        <v>2.3780000000000001</v>
      </c>
      <c r="C254" s="5">
        <f>IF(conc!E255="","-",conc!E255/1000)</f>
        <v>44.932000000000002</v>
      </c>
      <c r="D254" s="5">
        <f t="shared" si="8"/>
        <v>18.894869638351555</v>
      </c>
      <c r="J254" s="3"/>
      <c r="L254" s="3"/>
    </row>
    <row r="255" spans="1:12" x14ac:dyDescent="0.2">
      <c r="A255">
        <v>290</v>
      </c>
      <c r="B255" s="5">
        <f>IF(conc!N256="","-",conc!N256/1000)</f>
        <v>2.919</v>
      </c>
      <c r="C255" s="5" t="str">
        <f>IF(conc!E256="","-",conc!E256/1000)</f>
        <v>-</v>
      </c>
      <c r="D255" s="5" t="str">
        <f t="shared" si="8"/>
        <v>-</v>
      </c>
      <c r="J255" s="3"/>
      <c r="L255" s="3"/>
    </row>
    <row r="256" spans="1:12" x14ac:dyDescent="0.2">
      <c r="A256">
        <v>291</v>
      </c>
      <c r="B256" s="5">
        <f>IF(conc!N257="","-",conc!N257/1000)</f>
        <v>2.2269999999999999</v>
      </c>
      <c r="C256" s="5">
        <f>IF(conc!E257="","-",conc!E257/1000)</f>
        <v>38.451000000000001</v>
      </c>
      <c r="D256" s="5">
        <f t="shared" si="8"/>
        <v>17.265828468792098</v>
      </c>
      <c r="J256" s="3"/>
      <c r="L256" s="3"/>
    </row>
    <row r="257" spans="1:12" x14ac:dyDescent="0.2">
      <c r="A257">
        <v>292</v>
      </c>
      <c r="B257" s="5">
        <f>IF(conc!N258="","-",conc!N258/1000)</f>
        <v>2.2170000000000001</v>
      </c>
      <c r="C257" s="5">
        <f>IF(conc!E258="","-",conc!E258/1000)</f>
        <v>40.942999999999998</v>
      </c>
      <c r="D257" s="5">
        <f t="shared" si="8"/>
        <v>18.467749210645014</v>
      </c>
      <c r="J257" s="3"/>
      <c r="L257" s="3"/>
    </row>
    <row r="258" spans="1:12" x14ac:dyDescent="0.2">
      <c r="A258">
        <v>293</v>
      </c>
      <c r="B258" s="5">
        <f>IF(conc!N259="","-",conc!N259/1000)</f>
        <v>2.3580000000000001</v>
      </c>
      <c r="C258" s="5">
        <f>IF(conc!E259="","-",conc!E259/1000)</f>
        <v>38.898000000000003</v>
      </c>
      <c r="D258" s="5">
        <f t="shared" ref="D258:D270" si="9">IF(OR(C258="-",B258="-"), "-", C258/B258)</f>
        <v>16.496183206106871</v>
      </c>
      <c r="J258" s="3"/>
      <c r="L258" s="3"/>
    </row>
    <row r="259" spans="1:12" x14ac:dyDescent="0.2">
      <c r="A259">
        <v>294</v>
      </c>
      <c r="B259" s="5">
        <f>IF(conc!N260="","-",conc!N260/1000)</f>
        <v>2.206</v>
      </c>
      <c r="C259" s="5">
        <f>IF(conc!E260="","-",conc!E260/1000)</f>
        <v>38.911000000000001</v>
      </c>
      <c r="D259" s="5">
        <f t="shared" si="9"/>
        <v>17.638712601994563</v>
      </c>
      <c r="J259" s="3"/>
      <c r="L259" s="3"/>
    </row>
    <row r="260" spans="1:12" x14ac:dyDescent="0.2">
      <c r="A260">
        <v>295</v>
      </c>
      <c r="B260" s="5">
        <f>IF(conc!N261="","-",conc!N261/1000)</f>
        <v>2.19</v>
      </c>
      <c r="C260" s="5">
        <f>IF(conc!E261="","-",conc!E261/1000)</f>
        <v>39.128999999999998</v>
      </c>
      <c r="D260" s="5">
        <f t="shared" si="9"/>
        <v>17.867123287671234</v>
      </c>
      <c r="J260" s="3"/>
      <c r="L260" s="3"/>
    </row>
    <row r="261" spans="1:12" x14ac:dyDescent="0.2">
      <c r="A261">
        <v>296</v>
      </c>
      <c r="B261" s="5">
        <f>IF(conc!N262="","-",conc!N262/1000)</f>
        <v>2.1469999999999998</v>
      </c>
      <c r="C261" s="5">
        <f>IF(conc!E262="","-",conc!E262/1000)</f>
        <v>38.857999999999997</v>
      </c>
      <c r="D261" s="5">
        <f t="shared" si="9"/>
        <v>18.098742431299488</v>
      </c>
      <c r="J261" s="3"/>
      <c r="L261" s="3"/>
    </row>
    <row r="262" spans="1:12" x14ac:dyDescent="0.2">
      <c r="A262">
        <v>297</v>
      </c>
      <c r="B262" s="5">
        <f>IF(conc!N263="","-",conc!N263/1000)</f>
        <v>2.2400000000000002</v>
      </c>
      <c r="C262" s="5">
        <f>IF(conc!E263="","-",conc!E263/1000)</f>
        <v>38.966999999999999</v>
      </c>
      <c r="D262" s="5">
        <f t="shared" si="9"/>
        <v>17.39598214285714</v>
      </c>
      <c r="J262" s="3"/>
      <c r="L262" s="3"/>
    </row>
    <row r="263" spans="1:12" x14ac:dyDescent="0.2">
      <c r="A263">
        <v>298</v>
      </c>
      <c r="B263" s="5">
        <f>IF(conc!N264="","-",conc!N264/1000)</f>
        <v>2.2789999999999999</v>
      </c>
      <c r="C263" s="5">
        <f>IF(conc!E264="","-",conc!E264/1000)</f>
        <v>40.11</v>
      </c>
      <c r="D263" s="5">
        <f t="shared" si="9"/>
        <v>17.599824484422992</v>
      </c>
      <c r="J263" s="3"/>
      <c r="L263" s="3"/>
    </row>
    <row r="264" spans="1:12" x14ac:dyDescent="0.2">
      <c r="A264">
        <v>299</v>
      </c>
      <c r="B264" s="5">
        <f>IF(conc!N265="","-",conc!N265/1000)</f>
        <v>2.2389999999999999</v>
      </c>
      <c r="C264" s="5">
        <f>IF(conc!E265="","-",conc!E265/1000)</f>
        <v>39.093000000000004</v>
      </c>
      <c r="D264" s="5">
        <f t="shared" si="9"/>
        <v>17.460026797677536</v>
      </c>
      <c r="J264" s="3"/>
      <c r="L264" s="3"/>
    </row>
    <row r="265" spans="1:12" x14ac:dyDescent="0.2">
      <c r="A265">
        <v>300</v>
      </c>
      <c r="B265" s="5">
        <f>IF(conc!N266="","-",conc!N266/1000)</f>
        <v>2.17</v>
      </c>
      <c r="C265" s="5">
        <f>IF(conc!E266="","-",conc!E266/1000)</f>
        <v>39.213000000000001</v>
      </c>
      <c r="D265" s="5">
        <f t="shared" si="9"/>
        <v>18.070506912442397</v>
      </c>
      <c r="J265" s="3"/>
      <c r="L265" s="3"/>
    </row>
    <row r="266" spans="1:12" x14ac:dyDescent="0.2">
      <c r="A266">
        <v>301</v>
      </c>
      <c r="B266" s="5">
        <f>IF(conc!N267="","-",conc!N267/1000)</f>
        <v>2.1869999999999998</v>
      </c>
      <c r="C266" s="5">
        <f>IF(conc!E267="","-",conc!E267/1000)</f>
        <v>38.578000000000003</v>
      </c>
      <c r="D266" s="5">
        <f t="shared" si="9"/>
        <v>17.639689071787839</v>
      </c>
      <c r="J266" s="3"/>
      <c r="L266" s="3"/>
    </row>
    <row r="267" spans="1:12" x14ac:dyDescent="0.2">
      <c r="A267">
        <v>302</v>
      </c>
      <c r="B267" s="5">
        <f>IF(conc!N268="","-",conc!N268/1000)</f>
        <v>2.383</v>
      </c>
      <c r="C267" s="5">
        <f>IF(conc!E268="","-",conc!E268/1000)</f>
        <v>39.305</v>
      </c>
      <c r="D267" s="5">
        <f t="shared" si="9"/>
        <v>16.493915232899706</v>
      </c>
      <c r="J267" s="3"/>
      <c r="L267" s="3"/>
    </row>
    <row r="268" spans="1:12" x14ac:dyDescent="0.2">
      <c r="A268">
        <v>303</v>
      </c>
      <c r="B268" s="5" t="str">
        <f>IF(conc!N269="","-",conc!N269/1000)</f>
        <v>-</v>
      </c>
      <c r="C268" s="5" t="str">
        <f>IF(conc!E269="","-",conc!E269/1000)</f>
        <v>-</v>
      </c>
      <c r="D268" s="5" t="str">
        <f t="shared" si="9"/>
        <v>-</v>
      </c>
      <c r="J268" s="3"/>
      <c r="L268" s="3"/>
    </row>
    <row r="269" spans="1:12" x14ac:dyDescent="0.2">
      <c r="A269">
        <v>304</v>
      </c>
      <c r="B269" s="5">
        <f>IF(conc!N270="","-",conc!N270/1000)</f>
        <v>2.456</v>
      </c>
      <c r="C269" s="5">
        <f>IF(conc!E270="","-",conc!E270/1000)</f>
        <v>78.751000000000005</v>
      </c>
      <c r="D269" s="5">
        <f t="shared" si="9"/>
        <v>32.064739413680783</v>
      </c>
      <c r="J269" s="3"/>
      <c r="L269" s="3"/>
    </row>
    <row r="270" spans="1:12" x14ac:dyDescent="0.2">
      <c r="A270">
        <v>305</v>
      </c>
      <c r="B270" s="5">
        <f>IF(conc!N271="","-",conc!N271/1000)</f>
        <v>2.7269999999999999</v>
      </c>
      <c r="C270" s="5" t="str">
        <f>IF(conc!E271="","-",conc!E271/1000)</f>
        <v>-</v>
      </c>
      <c r="D270" s="5" t="str">
        <f t="shared" si="9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mergeCells count="1">
    <mergeCell ref="H1:I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A61D-517F-834E-91F6-6E045245DF9F}">
  <dimension ref="A1:Q3464"/>
  <sheetViews>
    <sheetView zoomScale="161" zoomScaleNormal="400" workbookViewId="0">
      <selection activeCell="H31" sqref="H31"/>
    </sheetView>
  </sheetViews>
  <sheetFormatPr baseColWidth="10" defaultRowHeight="16" x14ac:dyDescent="0.2"/>
  <cols>
    <col min="1" max="1" width="4.1640625" bestFit="1" customWidth="1"/>
    <col min="2" max="2" width="13" bestFit="1" customWidth="1"/>
    <col min="3" max="3" width="9.6640625" bestFit="1" customWidth="1"/>
    <col min="6" max="6" width="9.6640625" bestFit="1" customWidth="1"/>
    <col min="7" max="7" width="4.6640625" bestFit="1" customWidth="1"/>
    <col min="9" max="9" width="8.83203125" bestFit="1" customWidth="1"/>
    <col min="10" max="10" width="20.1640625" bestFit="1" customWidth="1"/>
    <col min="11" max="11" width="17.83203125" bestFit="1" customWidth="1"/>
    <col min="12" max="12" width="20.6640625" bestFit="1" customWidth="1"/>
  </cols>
  <sheetData>
    <row r="1" spans="1:14" x14ac:dyDescent="0.2">
      <c r="A1" s="19" t="s">
        <v>13</v>
      </c>
      <c r="B1" s="19" t="s">
        <v>38</v>
      </c>
      <c r="C1" s="19" t="s">
        <v>39</v>
      </c>
      <c r="D1" s="19" t="s">
        <v>12</v>
      </c>
    </row>
    <row r="2" spans="1:14" x14ac:dyDescent="0.2">
      <c r="A2">
        <v>1</v>
      </c>
      <c r="B2" s="5">
        <f>IF(abs!N3="","-",abs!N3/1000)</f>
        <v>2.1789999999999998</v>
      </c>
      <c r="C2" s="5">
        <f>IF(abs!E3="","-",abs!E3/1000)</f>
        <v>35.854999999999997</v>
      </c>
      <c r="D2" s="5">
        <f t="shared" ref="D2:D65" si="0">IF(OR(C2="-",B2="-"), "-", C2/B2)</f>
        <v>16.45479577787976</v>
      </c>
      <c r="I2" s="3"/>
      <c r="J2" s="19" t="s">
        <v>38</v>
      </c>
      <c r="K2" s="19" t="s">
        <v>39</v>
      </c>
      <c r="L2" s="19" t="s">
        <v>12</v>
      </c>
    </row>
    <row r="3" spans="1:14" x14ac:dyDescent="0.2">
      <c r="A3">
        <v>2</v>
      </c>
      <c r="B3" s="5">
        <f>IF(abs!N4="","-",abs!N4/1000)</f>
        <v>2.1829999999999998</v>
      </c>
      <c r="C3" s="5">
        <f>IF(abs!E4="","-",abs!E4/1000)</f>
        <v>35.682000000000002</v>
      </c>
      <c r="D3" s="5">
        <f t="shared" si="0"/>
        <v>16.34539624370133</v>
      </c>
      <c r="F3" s="19" t="s">
        <v>16</v>
      </c>
      <c r="G3">
        <f>COUNTIF(B2:B270,"&lt;&gt;-")</f>
        <v>167</v>
      </c>
      <c r="I3" s="19" t="s">
        <v>21</v>
      </c>
      <c r="J3" s="3">
        <f>G3</f>
        <v>167</v>
      </c>
      <c r="K3" s="3">
        <f>G4</f>
        <v>158</v>
      </c>
      <c r="L3" s="3"/>
    </row>
    <row r="4" spans="1:14" x14ac:dyDescent="0.2">
      <c r="A4">
        <v>3</v>
      </c>
      <c r="B4" s="5" t="str">
        <f>IF(abs!N5="","-",abs!N5/1000)</f>
        <v>-</v>
      </c>
      <c r="C4" s="5" t="str">
        <f>IF(abs!E5="","-",abs!E5/1000)</f>
        <v>-</v>
      </c>
      <c r="D4" s="5" t="str">
        <f t="shared" si="0"/>
        <v>-</v>
      </c>
      <c r="F4" s="19" t="s">
        <v>48</v>
      </c>
      <c r="G4">
        <f>COUNTIF(C2:C270,"&lt;&gt;-")</f>
        <v>158</v>
      </c>
      <c r="I4" s="19" t="s">
        <v>11</v>
      </c>
      <c r="J4" s="1">
        <f>AVERAGE('Figure 9'!B2:B270)</f>
        <v>42.277580838323345</v>
      </c>
      <c r="K4" s="1">
        <f>AVERAGE('Figure 9'!C2:C270)</f>
        <v>44.878379746835428</v>
      </c>
      <c r="L4" s="6">
        <f>AVERAGE(D2:D270)</f>
        <v>6.2979027948576878</v>
      </c>
    </row>
    <row r="5" spans="1:14" x14ac:dyDescent="0.2">
      <c r="A5">
        <v>4</v>
      </c>
      <c r="B5" s="5">
        <f>IF(abs!N6="","-",abs!N6/1000)</f>
        <v>2.198</v>
      </c>
      <c r="C5" s="5">
        <f>IF(abs!E6="","-",abs!E6/1000)</f>
        <v>35.938000000000002</v>
      </c>
      <c r="D5" s="5">
        <f t="shared" si="0"/>
        <v>16.35031847133758</v>
      </c>
      <c r="F5" s="20" t="s">
        <v>487</v>
      </c>
      <c r="G5">
        <f>COUNTIFS(C2:C270,"&lt;&gt;-",B2:B270,"&lt;&gt;-" )</f>
        <v>143</v>
      </c>
      <c r="I5" s="19" t="s">
        <v>19</v>
      </c>
      <c r="J5" s="1">
        <f>MIN(B2:B270)</f>
        <v>2.0640000000000001</v>
      </c>
      <c r="K5" s="1">
        <f>MIN(C$2:C$270)</f>
        <v>35.104999999999997</v>
      </c>
      <c r="L5" s="6">
        <f>SMALL(D2:D270,2)</f>
        <v>0.2683898521162672</v>
      </c>
    </row>
    <row r="6" spans="1:14" x14ac:dyDescent="0.2">
      <c r="A6">
        <v>5</v>
      </c>
      <c r="B6" s="5">
        <f>IF(abs!N7="","-",abs!N7/1000)</f>
        <v>26.77</v>
      </c>
      <c r="C6" s="5">
        <f>IF(abs!E7="","-",abs!E7/1000)</f>
        <v>35.344000000000001</v>
      </c>
      <c r="D6" s="5">
        <f t="shared" si="0"/>
        <v>1.3202838998879343</v>
      </c>
      <c r="I6" s="19" t="s">
        <v>23</v>
      </c>
      <c r="J6" s="1">
        <f>_xlfn.QUARTILE.INC(B$2:B$270, 1)</f>
        <v>2.423</v>
      </c>
      <c r="K6" s="1">
        <f>_xlfn.QUARTILE.INC(C$2:C$270, 1)</f>
        <v>35.807499999999997</v>
      </c>
      <c r="L6" s="3">
        <f>_xlfn.QUARTILE.INC(D$2:D$270, 1)</f>
        <v>0.58158804184638746</v>
      </c>
    </row>
    <row r="7" spans="1:14" x14ac:dyDescent="0.2">
      <c r="A7">
        <v>6</v>
      </c>
      <c r="B7" s="5">
        <f>IF(abs!N8="","-",abs!N8/1000)</f>
        <v>30.248000000000001</v>
      </c>
      <c r="C7" s="5">
        <f>IF(abs!E8="","-",abs!E8/1000)</f>
        <v>35.674999999999997</v>
      </c>
      <c r="D7" s="5">
        <f t="shared" si="0"/>
        <v>1.1794168209468394</v>
      </c>
      <c r="I7" s="19" t="s">
        <v>24</v>
      </c>
      <c r="J7" s="1">
        <f>_xlfn.QUARTILE.INC(B$2:B$270, 2)</f>
        <v>28.777999999999999</v>
      </c>
      <c r="K7" s="1">
        <f>_xlfn.QUARTILE.INC(C$2:C$270, 2)</f>
        <v>36.263999999999996</v>
      </c>
      <c r="L7" s="3">
        <f>_xlfn.QUARTILE.INC(D$2:D$270, 2)</f>
        <v>1.2779479050329647</v>
      </c>
    </row>
    <row r="8" spans="1:14" x14ac:dyDescent="0.2">
      <c r="A8">
        <v>8</v>
      </c>
      <c r="B8" s="5">
        <f>IF(abs!N9="","-",abs!N9/1000)</f>
        <v>2.14</v>
      </c>
      <c r="C8" s="5">
        <f>IF(abs!E9="","-",abs!E9/1000)</f>
        <v>35.423999999999999</v>
      </c>
      <c r="D8" s="5">
        <f t="shared" si="0"/>
        <v>16.553271028037383</v>
      </c>
      <c r="I8" s="19" t="s">
        <v>25</v>
      </c>
      <c r="J8" s="1">
        <f>_xlfn.QUARTILE.INC(B$2:B$270, 3)</f>
        <v>63.445999999999998</v>
      </c>
      <c r="K8" s="1">
        <f>_xlfn.QUARTILE.INC(C$2:C$270, 3)</f>
        <v>38.817999999999998</v>
      </c>
      <c r="L8" s="3">
        <f>_xlfn.QUARTILE.INC(D$2:D$270, 3)</f>
        <v>15.986197936280787</v>
      </c>
    </row>
    <row r="9" spans="1:14" x14ac:dyDescent="0.2">
      <c r="A9">
        <v>10</v>
      </c>
      <c r="B9" s="5">
        <f>IF(abs!N10="","-",abs!N10/1000)</f>
        <v>2.1160000000000001</v>
      </c>
      <c r="C9" s="5">
        <f>IF(abs!E10="","-",abs!E10/1000)</f>
        <v>35.381999999999998</v>
      </c>
      <c r="D9" s="5">
        <f t="shared" si="0"/>
        <v>16.721172022684307</v>
      </c>
      <c r="I9" s="19" t="s">
        <v>20</v>
      </c>
      <c r="J9" s="1">
        <f>LARGE(B2:B270,6)</f>
        <v>147.136</v>
      </c>
      <c r="K9" s="26">
        <f>LARGE(C2:C270,29)</f>
        <v>43.274999999999999</v>
      </c>
      <c r="L9" s="1">
        <f>LARGE(D2:D270,3)</f>
        <v>31.720043871675355</v>
      </c>
    </row>
    <row r="10" spans="1:14" x14ac:dyDescent="0.2">
      <c r="A10">
        <v>11</v>
      </c>
      <c r="B10" s="5">
        <f>IF(abs!N11="","-",abs!N11/1000)</f>
        <v>16.747</v>
      </c>
      <c r="C10" s="5">
        <f>IF(abs!E11="","-",abs!E11/1000)</f>
        <v>37.122</v>
      </c>
      <c r="D10" s="5">
        <f t="shared" si="0"/>
        <v>2.2166358153699171</v>
      </c>
      <c r="I10" s="21" t="s">
        <v>759</v>
      </c>
      <c r="J10" s="24">
        <f>J8-J6</f>
        <v>61.022999999999996</v>
      </c>
      <c r="K10" s="24">
        <f>K8-K6</f>
        <v>3.0105000000000004</v>
      </c>
      <c r="L10" s="24">
        <f>L8-L6</f>
        <v>15.404609894434399</v>
      </c>
    </row>
    <row r="11" spans="1:14" x14ac:dyDescent="0.2">
      <c r="A11">
        <v>12</v>
      </c>
      <c r="B11" s="5" t="str">
        <f>IF(abs!N12="","-",abs!N12/1000)</f>
        <v>-</v>
      </c>
      <c r="C11" s="5" t="str">
        <f>IF(abs!E12="","-",abs!E12/1000)</f>
        <v>-</v>
      </c>
      <c r="D11" s="5" t="str">
        <f t="shared" si="0"/>
        <v>-</v>
      </c>
      <c r="I11" s="21" t="s">
        <v>760</v>
      </c>
      <c r="J11" s="10">
        <f>J5-(J10*1.5)</f>
        <v>-89.470499999999987</v>
      </c>
      <c r="K11" s="10">
        <f t="shared" ref="K11:L11" si="1">K5-(K10*1.5)</f>
        <v>30.589249999999996</v>
      </c>
      <c r="L11" s="10">
        <f t="shared" si="1"/>
        <v>-22.83852498953533</v>
      </c>
    </row>
    <row r="12" spans="1:14" x14ac:dyDescent="0.2">
      <c r="A12">
        <v>13</v>
      </c>
      <c r="B12" s="5">
        <f>IF(abs!N13="","-",abs!N13/1000)</f>
        <v>75.751999999999995</v>
      </c>
      <c r="C12" s="5">
        <f>IF(abs!E13="","-",abs!E13/1000)</f>
        <v>36.947000000000003</v>
      </c>
      <c r="D12" s="5">
        <f t="shared" si="0"/>
        <v>0.48773629739148811</v>
      </c>
      <c r="I12" s="21" t="s">
        <v>760</v>
      </c>
      <c r="J12" s="10">
        <f>J8+J10*1.5</f>
        <v>154.98050000000001</v>
      </c>
      <c r="K12" s="25">
        <f t="shared" ref="K12:L12" si="2">K8+K10*1.5</f>
        <v>43.333749999999995</v>
      </c>
      <c r="L12" s="10">
        <f t="shared" si="2"/>
        <v>39.093112777932383</v>
      </c>
    </row>
    <row r="13" spans="1:14" x14ac:dyDescent="0.2">
      <c r="A13">
        <v>14</v>
      </c>
      <c r="B13" s="5">
        <f>IF(abs!N14="","-",abs!N14/1000)</f>
        <v>43.436</v>
      </c>
      <c r="C13" s="5">
        <f>IF(abs!E14="","-",abs!E14/1000)</f>
        <v>36.341000000000001</v>
      </c>
      <c r="D13" s="5">
        <f t="shared" si="0"/>
        <v>0.83665622985541954</v>
      </c>
      <c r="L13" s="3"/>
    </row>
    <row r="14" spans="1:14" x14ac:dyDescent="0.2">
      <c r="A14">
        <v>16</v>
      </c>
      <c r="B14" s="5" t="str">
        <f>IF(abs!N15="","-",abs!N15/1000)</f>
        <v>-</v>
      </c>
      <c r="C14" s="5" t="str">
        <f>IF(abs!E15="","-",abs!E15/1000)</f>
        <v>-</v>
      </c>
      <c r="D14" s="5" t="str">
        <f t="shared" si="0"/>
        <v>-</v>
      </c>
      <c r="J14" s="19" t="str">
        <f>"  "&amp;G3&amp;" / 269           DS     "</f>
        <v xml:space="preserve">  167 / 269           DS     </v>
      </c>
      <c r="K14" s="19" t="str">
        <f>"  "&amp;G4&amp;" / 269        no-DS  "</f>
        <v xml:space="preserve">  158 / 269        no-DS  </v>
      </c>
      <c r="L14" s="19" t="s">
        <v>30</v>
      </c>
    </row>
    <row r="15" spans="1:14" x14ac:dyDescent="0.2">
      <c r="A15">
        <v>17</v>
      </c>
      <c r="B15" s="5" t="str">
        <f>IF(abs!N16="","-",abs!N16/1000)</f>
        <v>-</v>
      </c>
      <c r="C15" s="5" t="str">
        <f>IF(abs!E16="","-",abs!E16/1000)</f>
        <v>-</v>
      </c>
      <c r="D15" s="5" t="str">
        <f t="shared" si="0"/>
        <v>-</v>
      </c>
      <c r="I15" s="19" t="s">
        <v>19</v>
      </c>
      <c r="J15" s="1">
        <f>J5</f>
        <v>2.0640000000000001</v>
      </c>
      <c r="K15" s="1">
        <f>K5</f>
        <v>35.104999999999997</v>
      </c>
      <c r="L15" s="1">
        <f>L5</f>
        <v>0.2683898521162672</v>
      </c>
      <c r="N15" s="23"/>
    </row>
    <row r="16" spans="1:14" x14ac:dyDescent="0.2">
      <c r="A16">
        <v>19</v>
      </c>
      <c r="B16" s="5">
        <f>IF(abs!N17="","-",abs!N17/1000)</f>
        <v>35.33</v>
      </c>
      <c r="C16" s="5" t="str">
        <f>IF(abs!E17="","-",abs!E17/1000)</f>
        <v>-</v>
      </c>
      <c r="D16" s="5" t="str">
        <f t="shared" si="0"/>
        <v>-</v>
      </c>
      <c r="I16" s="19" t="s">
        <v>26</v>
      </c>
      <c r="J16" s="1">
        <f t="shared" ref="J16:K19" si="3">J6-J5</f>
        <v>0.35899999999999999</v>
      </c>
      <c r="K16" s="1">
        <f t="shared" si="3"/>
        <v>0.70250000000000057</v>
      </c>
      <c r="L16" s="1">
        <f>(L6-L5)</f>
        <v>0.31319818973012026</v>
      </c>
    </row>
    <row r="17" spans="1:17" x14ac:dyDescent="0.2">
      <c r="A17">
        <v>20</v>
      </c>
      <c r="B17" s="5">
        <f>IF(abs!N18="","-",abs!N18/1000)</f>
        <v>23.576000000000001</v>
      </c>
      <c r="C17" s="5">
        <f>IF(abs!E18="","-",abs!E18/1000)</f>
        <v>35.774000000000001</v>
      </c>
      <c r="D17" s="5">
        <f t="shared" si="0"/>
        <v>1.5173905666779777</v>
      </c>
      <c r="I17" s="19" t="s">
        <v>27</v>
      </c>
      <c r="J17" s="1">
        <f t="shared" si="3"/>
        <v>26.354999999999997</v>
      </c>
      <c r="K17" s="1">
        <f t="shared" si="3"/>
        <v>0.45649999999999835</v>
      </c>
      <c r="L17" s="1">
        <f t="shared" ref="L17:L19" si="4">(L7-L6)</f>
        <v>0.69635986318657728</v>
      </c>
    </row>
    <row r="18" spans="1:17" x14ac:dyDescent="0.2">
      <c r="A18">
        <v>21</v>
      </c>
      <c r="B18" s="5">
        <f>IF(abs!N19="","-",abs!N19/1000)</f>
        <v>2.262</v>
      </c>
      <c r="C18" s="5">
        <f>IF(abs!E19="","-",abs!E19/1000)</f>
        <v>41.064</v>
      </c>
      <c r="D18" s="5">
        <f t="shared" si="0"/>
        <v>18.153846153846153</v>
      </c>
      <c r="I18" s="19" t="s">
        <v>28</v>
      </c>
      <c r="J18" s="1">
        <f t="shared" si="3"/>
        <v>34.667999999999999</v>
      </c>
      <c r="K18" s="1">
        <f t="shared" si="3"/>
        <v>2.554000000000002</v>
      </c>
      <c r="L18" s="1">
        <f t="shared" si="4"/>
        <v>14.708250031247822</v>
      </c>
    </row>
    <row r="19" spans="1:17" x14ac:dyDescent="0.2">
      <c r="A19">
        <v>22</v>
      </c>
      <c r="B19" s="5" t="str">
        <f>IF(abs!N20="","-",abs!N20/1000)</f>
        <v>-</v>
      </c>
      <c r="C19" s="5">
        <f>IF(abs!E20="","-",abs!E20/1000)</f>
        <v>39.963000000000001</v>
      </c>
      <c r="D19" s="5" t="str">
        <f t="shared" si="0"/>
        <v>-</v>
      </c>
      <c r="I19" s="19" t="s">
        <v>29</v>
      </c>
      <c r="J19" s="1">
        <f t="shared" si="3"/>
        <v>83.69</v>
      </c>
      <c r="K19" s="1">
        <f t="shared" si="3"/>
        <v>4.4570000000000007</v>
      </c>
      <c r="L19" s="1">
        <f t="shared" si="4"/>
        <v>15.733845935394568</v>
      </c>
    </row>
    <row r="20" spans="1:17" x14ac:dyDescent="0.2">
      <c r="A20">
        <v>23</v>
      </c>
      <c r="B20" s="5" t="str">
        <f>IF(abs!N21="","-",abs!N21/1000)</f>
        <v>-</v>
      </c>
      <c r="C20" s="5" t="str">
        <f>IF(abs!E21="","-",abs!E21/1000)</f>
        <v>-</v>
      </c>
      <c r="D20" s="5" t="str">
        <f t="shared" si="0"/>
        <v>-</v>
      </c>
      <c r="I20" s="19" t="s">
        <v>31</v>
      </c>
      <c r="J20">
        <v>0</v>
      </c>
      <c r="K20" s="3">
        <v>0</v>
      </c>
      <c r="L20" s="3">
        <v>0</v>
      </c>
    </row>
    <row r="21" spans="1:17" x14ac:dyDescent="0.2">
      <c r="A21">
        <v>24</v>
      </c>
      <c r="B21" s="5">
        <f>IF(abs!N22="","-",abs!N22/1000)</f>
        <v>40.493000000000002</v>
      </c>
      <c r="C21" s="5">
        <f>IF(abs!E22="","-",abs!E22/1000)</f>
        <v>35.976999999999997</v>
      </c>
      <c r="D21" s="5">
        <f t="shared" si="0"/>
        <v>0.88847455115698992</v>
      </c>
      <c r="K21" s="3"/>
      <c r="L21" s="3"/>
    </row>
    <row r="22" spans="1:17" x14ac:dyDescent="0.2">
      <c r="A22">
        <v>25</v>
      </c>
      <c r="B22" s="5">
        <f>IF(abs!N23="","-",abs!N23/1000)</f>
        <v>134.76499999999999</v>
      </c>
      <c r="C22" s="5" t="str">
        <f>IF(abs!E23="","-",abs!E23/1000)</f>
        <v>-</v>
      </c>
      <c r="D22" s="5" t="str">
        <f t="shared" si="0"/>
        <v>-</v>
      </c>
      <c r="I22" s="19" t="s">
        <v>32</v>
      </c>
      <c r="J22" s="10">
        <f>SMALL(B$2:B$270,1)</f>
        <v>2.0640000000000001</v>
      </c>
      <c r="K22" s="10">
        <f>SMALL(C$2:C$270,1)</f>
        <v>35.104999999999997</v>
      </c>
      <c r="L22" s="10">
        <f>SMALL(D$2:D$270,1)</f>
        <v>0.25912853507769434</v>
      </c>
      <c r="N22" s="21" t="s">
        <v>761</v>
      </c>
      <c r="O22" s="10">
        <f>LARGE(B$2:B$270,4)</f>
        <v>158.37700000000001</v>
      </c>
      <c r="P22" s="10">
        <f>LARGE(C$2:C$270,4)</f>
        <v>126.015</v>
      </c>
      <c r="Q22" s="10">
        <f>LARGE(D$2:D$270,4)</f>
        <v>24.680358476474979</v>
      </c>
    </row>
    <row r="23" spans="1:17" x14ac:dyDescent="0.2">
      <c r="A23">
        <v>26</v>
      </c>
      <c r="B23" s="5">
        <f>IF(abs!N24="","-",abs!N24/1000)</f>
        <v>2.3460000000000001</v>
      </c>
      <c r="C23" s="5">
        <f>IF(abs!E24="","-",abs!E24/1000)</f>
        <v>41.459000000000003</v>
      </c>
      <c r="D23" s="5">
        <f t="shared" si="0"/>
        <v>17.67220801364024</v>
      </c>
      <c r="I23" s="19" t="s">
        <v>33</v>
      </c>
      <c r="J23" s="10">
        <f>SMALL(B$2:B$270,2)</f>
        <v>2.0659999999999998</v>
      </c>
      <c r="K23" s="10">
        <f>SMALL(C$2:C$270,2)</f>
        <v>35.164999999999999</v>
      </c>
      <c r="L23" s="10">
        <f>SMALL(D$2:D$270,2)</f>
        <v>0.2683898521162672</v>
      </c>
      <c r="N23" s="21" t="s">
        <v>762</v>
      </c>
      <c r="O23" s="10">
        <f>LARGE(B$2:B$270,5)</f>
        <v>156.88</v>
      </c>
      <c r="P23" s="10">
        <f t="shared" ref="P23:Q23" si="5">LARGE(C$2:C$270,5)</f>
        <v>118.976</v>
      </c>
      <c r="Q23" s="10">
        <f t="shared" si="5"/>
        <v>22.534021406727827</v>
      </c>
    </row>
    <row r="24" spans="1:17" x14ac:dyDescent="0.2">
      <c r="A24">
        <v>27</v>
      </c>
      <c r="B24" s="5" t="str">
        <f>IF(abs!N25="","-",abs!N25/1000)</f>
        <v>-</v>
      </c>
      <c r="C24" s="5">
        <f>IF(abs!E25="","-",abs!E25/1000)</f>
        <v>64.192999999999998</v>
      </c>
      <c r="D24" s="5" t="str">
        <f t="shared" si="0"/>
        <v>-</v>
      </c>
      <c r="I24" s="19" t="s">
        <v>34</v>
      </c>
      <c r="J24" s="10">
        <f>SMALL(B$2:B$270,3)</f>
        <v>2.0680000000000001</v>
      </c>
      <c r="K24" s="10">
        <f>SMALL(C$2:C$270,3)</f>
        <v>35.299999999999997</v>
      </c>
      <c r="L24" s="10">
        <f>SMALL(D$2:D$270,3)</f>
        <v>0.28997149726915178</v>
      </c>
      <c r="N24" s="21" t="s">
        <v>763</v>
      </c>
      <c r="O24" s="10">
        <f>LARGE(B$2:B$270,6)</f>
        <v>147.136</v>
      </c>
      <c r="P24" s="10">
        <f t="shared" ref="P24:Q24" si="6">LARGE(C$2:C$270,6)</f>
        <v>115.68300000000001</v>
      </c>
      <c r="Q24" s="10">
        <f t="shared" si="6"/>
        <v>18.900460058552909</v>
      </c>
    </row>
    <row r="25" spans="1:17" x14ac:dyDescent="0.2">
      <c r="A25">
        <v>28</v>
      </c>
      <c r="B25" s="5">
        <f>IF(abs!N26="","-",abs!N26/1000)</f>
        <v>45.564</v>
      </c>
      <c r="C25" s="5">
        <f>IF(abs!E26="","-",abs!E26/1000)</f>
        <v>36.78</v>
      </c>
      <c r="D25" s="5">
        <f t="shared" si="0"/>
        <v>0.80721622333421128</v>
      </c>
      <c r="O25" s="10"/>
    </row>
    <row r="26" spans="1:17" x14ac:dyDescent="0.2">
      <c r="A26">
        <v>29</v>
      </c>
      <c r="B26" s="5">
        <f>IF(abs!N27="","-",abs!N27/1000)</f>
        <v>2.1819999999999999</v>
      </c>
      <c r="C26" s="5">
        <f>IF(abs!E27="","-",abs!E27/1000)</f>
        <v>35.875999999999998</v>
      </c>
      <c r="D26" s="5">
        <f t="shared" si="0"/>
        <v>16.44179651695692</v>
      </c>
      <c r="I26" s="19" t="s">
        <v>35</v>
      </c>
      <c r="J26" s="10">
        <f>LARGE(B$2:B$270,1)</f>
        <v>223.898</v>
      </c>
      <c r="K26" s="10">
        <f>LARGE(C$2:C$270,1)</f>
        <v>241.655</v>
      </c>
      <c r="L26" s="10">
        <f>LARGE(D$2:D$270,1)</f>
        <v>50.597780569514242</v>
      </c>
      <c r="O26" s="10"/>
    </row>
    <row r="27" spans="1:17" x14ac:dyDescent="0.2">
      <c r="A27">
        <v>30</v>
      </c>
      <c r="B27" s="5">
        <f>IF(abs!N28="","-",abs!N28/1000)</f>
        <v>2.5390000000000001</v>
      </c>
      <c r="C27" s="5">
        <f>IF(abs!E28="","-",abs!E28/1000)</f>
        <v>41.194000000000003</v>
      </c>
      <c r="D27" s="5">
        <f t="shared" si="0"/>
        <v>16.224497833792832</v>
      </c>
      <c r="I27" s="19" t="s">
        <v>36</v>
      </c>
      <c r="J27" s="10">
        <f>LARGE(B$2:B$270,2)</f>
        <v>218.77099999999999</v>
      </c>
      <c r="K27" s="10">
        <f>LARGE(C$2:C$270,2)</f>
        <v>185.01599999999999</v>
      </c>
      <c r="L27" s="10">
        <f>LARGE(D$2:D$270,2)</f>
        <v>35.663227404044576</v>
      </c>
      <c r="O27" s="10"/>
    </row>
    <row r="28" spans="1:17" x14ac:dyDescent="0.2">
      <c r="A28">
        <v>31</v>
      </c>
      <c r="B28" s="5">
        <f>IF(abs!N29="","-",abs!N29/1000)</f>
        <v>22.317</v>
      </c>
      <c r="C28" s="5">
        <f>IF(abs!E29="","-",abs!E29/1000)</f>
        <v>35.786999999999999</v>
      </c>
      <c r="D28" s="5">
        <f t="shared" si="0"/>
        <v>1.6035757494286866</v>
      </c>
      <c r="I28" s="19" t="s">
        <v>37</v>
      </c>
      <c r="J28" s="10">
        <f>LARGE(B$2:B$270,3)</f>
        <v>201.423</v>
      </c>
      <c r="K28" s="10">
        <f>LARGE(C$2:C$270,3)</f>
        <v>128.297</v>
      </c>
      <c r="L28" s="10">
        <f>LARGE(D$2:D$270,3)</f>
        <v>31.720043871675355</v>
      </c>
    </row>
    <row r="29" spans="1:17" x14ac:dyDescent="0.2">
      <c r="A29">
        <v>32</v>
      </c>
      <c r="B29" s="5" t="str">
        <f>IF(abs!N30="","-",abs!N30/1000)</f>
        <v>-</v>
      </c>
      <c r="C29" s="5">
        <f>IF(abs!E30="","-",abs!E30/1000)</f>
        <v>89.153000000000006</v>
      </c>
      <c r="D29" s="5" t="str">
        <f t="shared" si="0"/>
        <v>-</v>
      </c>
      <c r="J29" s="3"/>
      <c r="L29" s="3"/>
    </row>
    <row r="30" spans="1:17" x14ac:dyDescent="0.2">
      <c r="A30">
        <v>33</v>
      </c>
      <c r="B30" s="5">
        <f>IF(abs!N31="","-",abs!N31/1000)</f>
        <v>55.920999999999999</v>
      </c>
      <c r="C30" s="5">
        <f>IF(abs!E31="","-",abs!E31/1000)</f>
        <v>45.131</v>
      </c>
      <c r="D30" s="5">
        <f t="shared" si="0"/>
        <v>0.80704923016398133</v>
      </c>
      <c r="J30" s="3"/>
      <c r="L30" s="3"/>
    </row>
    <row r="31" spans="1:17" x14ac:dyDescent="0.2">
      <c r="A31">
        <v>36</v>
      </c>
      <c r="B31" s="5" t="str">
        <f>IF(abs!N32="","-",abs!N32/1000)</f>
        <v>-</v>
      </c>
      <c r="C31" s="5" t="str">
        <f>IF(abs!E32="","-",abs!E32/1000)</f>
        <v>-</v>
      </c>
      <c r="D31" s="5" t="str">
        <f t="shared" si="0"/>
        <v>-</v>
      </c>
      <c r="J31" s="3"/>
      <c r="L31" s="3"/>
    </row>
    <row r="32" spans="1:17" x14ac:dyDescent="0.2">
      <c r="A32">
        <v>37</v>
      </c>
      <c r="B32" s="5" t="str">
        <f>IF(abs!N33="","-",abs!N33/1000)</f>
        <v>-</v>
      </c>
      <c r="C32" s="5" t="str">
        <f>IF(abs!E33="","-",abs!E33/1000)</f>
        <v>-</v>
      </c>
      <c r="D32" s="5" t="str">
        <f t="shared" si="0"/>
        <v>-</v>
      </c>
      <c r="J32" s="3"/>
      <c r="L32" s="3"/>
    </row>
    <row r="33" spans="1:12" x14ac:dyDescent="0.2">
      <c r="A33">
        <v>38</v>
      </c>
      <c r="B33" s="5" t="str">
        <f>IF(abs!N34="","-",abs!N34/1000)</f>
        <v>-</v>
      </c>
      <c r="C33" s="5" t="str">
        <f>IF(abs!E34="","-",abs!E34/1000)</f>
        <v>-</v>
      </c>
      <c r="D33" s="5" t="str">
        <f t="shared" si="0"/>
        <v>-</v>
      </c>
      <c r="J33" s="3"/>
      <c r="L33" s="3"/>
    </row>
    <row r="34" spans="1:12" x14ac:dyDescent="0.2">
      <c r="A34">
        <v>39</v>
      </c>
      <c r="B34" s="5">
        <f>IF(abs!N35="","-",abs!N35/1000)</f>
        <v>84.918000000000006</v>
      </c>
      <c r="C34" s="5" t="str">
        <f>IF(abs!E35="","-",abs!E35/1000)</f>
        <v>-</v>
      </c>
      <c r="D34" s="5" t="str">
        <f t="shared" si="0"/>
        <v>-</v>
      </c>
      <c r="J34" s="3"/>
      <c r="L34" s="3"/>
    </row>
    <row r="35" spans="1:12" x14ac:dyDescent="0.2">
      <c r="A35">
        <v>40</v>
      </c>
      <c r="B35" s="5">
        <f>IF(abs!N36="","-",abs!N36/1000)</f>
        <v>218.77099999999999</v>
      </c>
      <c r="C35" s="5" t="str">
        <f>IF(abs!E36="","-",abs!E36/1000)</f>
        <v>-</v>
      </c>
      <c r="D35" s="5" t="str">
        <f t="shared" si="0"/>
        <v>-</v>
      </c>
      <c r="J35" s="3"/>
      <c r="L35" s="3"/>
    </row>
    <row r="36" spans="1:12" x14ac:dyDescent="0.2">
      <c r="A36">
        <v>41</v>
      </c>
      <c r="B36" s="5">
        <f>IF(abs!N37="","-",abs!N37/1000)</f>
        <v>2.48</v>
      </c>
      <c r="C36" s="5">
        <f>IF(abs!E37="","-",abs!E37/1000)</f>
        <v>36.216999999999999</v>
      </c>
      <c r="D36" s="5">
        <f t="shared" si="0"/>
        <v>14.603629032258064</v>
      </c>
      <c r="J36" s="3"/>
      <c r="L36" s="3"/>
    </row>
    <row r="37" spans="1:12" x14ac:dyDescent="0.2">
      <c r="A37">
        <v>42</v>
      </c>
      <c r="B37" s="5">
        <f>IF(abs!N38="","-",abs!N38/1000)</f>
        <v>2.3109999999999999</v>
      </c>
      <c r="C37" s="5">
        <f>IF(abs!E38="","-",abs!E38/1000)</f>
        <v>36.402999999999999</v>
      </c>
      <c r="D37" s="5">
        <f t="shared" si="0"/>
        <v>15.752055387278235</v>
      </c>
      <c r="J37" s="3"/>
      <c r="L37" s="3"/>
    </row>
    <row r="38" spans="1:12" x14ac:dyDescent="0.2">
      <c r="A38">
        <v>43</v>
      </c>
      <c r="B38" s="5" t="str">
        <f>IF(abs!N39="","-",abs!N39/1000)</f>
        <v>-</v>
      </c>
      <c r="C38" s="5" t="str">
        <f>IF(abs!E39="","-",abs!E39/1000)</f>
        <v>-</v>
      </c>
      <c r="D38" s="5" t="str">
        <f t="shared" si="0"/>
        <v>-</v>
      </c>
      <c r="J38" s="3"/>
      <c r="L38" s="3"/>
    </row>
    <row r="39" spans="1:12" x14ac:dyDescent="0.2">
      <c r="A39">
        <v>44</v>
      </c>
      <c r="B39" s="5" t="str">
        <f>IF(abs!N40="","-",abs!N40/1000)</f>
        <v>-</v>
      </c>
      <c r="C39" s="5" t="str">
        <f>IF(abs!E40="","-",abs!E40/1000)</f>
        <v>-</v>
      </c>
      <c r="D39" s="5" t="str">
        <f t="shared" si="0"/>
        <v>-</v>
      </c>
      <c r="J39" s="3"/>
      <c r="L39" s="3"/>
    </row>
    <row r="40" spans="1:12" x14ac:dyDescent="0.2">
      <c r="A40">
        <v>45</v>
      </c>
      <c r="B40" s="5" t="str">
        <f>IF(abs!N41="","-",abs!N41/1000)</f>
        <v>-</v>
      </c>
      <c r="C40" s="5" t="str">
        <f>IF(abs!E41="","-",abs!E41/1000)</f>
        <v>-</v>
      </c>
      <c r="D40" s="5" t="str">
        <f t="shared" si="0"/>
        <v>-</v>
      </c>
      <c r="J40" s="3"/>
      <c r="L40" s="3"/>
    </row>
    <row r="41" spans="1:12" x14ac:dyDescent="0.2">
      <c r="A41">
        <v>46</v>
      </c>
      <c r="B41" s="5" t="str">
        <f>IF(abs!N42="","-",abs!N42/1000)</f>
        <v>-</v>
      </c>
      <c r="C41" s="5" t="str">
        <f>IF(abs!E42="","-",abs!E42/1000)</f>
        <v>-</v>
      </c>
      <c r="D41" s="5" t="str">
        <f t="shared" si="0"/>
        <v>-</v>
      </c>
      <c r="J41" s="3"/>
      <c r="L41" s="3"/>
    </row>
    <row r="42" spans="1:12" x14ac:dyDescent="0.2">
      <c r="A42">
        <v>47</v>
      </c>
      <c r="B42" s="5">
        <f>IF(abs!N43="","-",abs!N43/1000)</f>
        <v>27.349</v>
      </c>
      <c r="C42" s="5">
        <f>IF(abs!E43="","-",abs!E43/1000)</f>
        <v>35.548000000000002</v>
      </c>
      <c r="D42" s="5">
        <f t="shared" si="0"/>
        <v>1.2997915828732312</v>
      </c>
      <c r="J42" s="3"/>
      <c r="L42" s="3"/>
    </row>
    <row r="43" spans="1:12" x14ac:dyDescent="0.2">
      <c r="A43">
        <v>48</v>
      </c>
      <c r="B43" s="5" t="str">
        <f>IF(abs!N44="","-",abs!N44/1000)</f>
        <v>-</v>
      </c>
      <c r="C43" s="5">
        <f>IF(abs!E44="","-",abs!E44/1000)</f>
        <v>78.150000000000006</v>
      </c>
      <c r="D43" s="5" t="str">
        <f t="shared" si="0"/>
        <v>-</v>
      </c>
      <c r="J43" s="3"/>
      <c r="L43" s="3"/>
    </row>
    <row r="44" spans="1:12" x14ac:dyDescent="0.2">
      <c r="A44">
        <v>49</v>
      </c>
      <c r="B44" s="5" t="str">
        <f>IF(abs!N45="","-",abs!N45/1000)</f>
        <v>-</v>
      </c>
      <c r="C44" s="5" t="str">
        <f>IF(abs!E45="","-",abs!E45/1000)</f>
        <v>-</v>
      </c>
      <c r="D44" s="5" t="str">
        <f t="shared" si="0"/>
        <v>-</v>
      </c>
      <c r="J44" s="3"/>
      <c r="L44" s="3"/>
    </row>
    <row r="45" spans="1:12" x14ac:dyDescent="0.2">
      <c r="A45">
        <v>50</v>
      </c>
      <c r="B45" s="5" t="str">
        <f>IF(abs!N46="","-",abs!N46/1000)</f>
        <v>-</v>
      </c>
      <c r="C45" s="5">
        <f>IF(abs!E46="","-",abs!E46/1000)</f>
        <v>37.375999999999998</v>
      </c>
      <c r="D45" s="5" t="str">
        <f t="shared" si="0"/>
        <v>-</v>
      </c>
      <c r="J45" s="3"/>
      <c r="L45" s="3"/>
    </row>
    <row r="46" spans="1:12" x14ac:dyDescent="0.2">
      <c r="A46">
        <v>51</v>
      </c>
      <c r="B46" s="5" t="str">
        <f>IF(abs!N47="","-",abs!N47/1000)</f>
        <v>-</v>
      </c>
      <c r="C46" s="5">
        <f>IF(abs!E47="","-",abs!E47/1000)</f>
        <v>43.274999999999999</v>
      </c>
      <c r="D46" s="5" t="str">
        <f t="shared" si="0"/>
        <v>-</v>
      </c>
      <c r="J46" s="3"/>
      <c r="L46" s="3"/>
    </row>
    <row r="47" spans="1:12" x14ac:dyDescent="0.2">
      <c r="A47">
        <v>52</v>
      </c>
      <c r="B47" s="5">
        <f>IF(abs!N48="","-",abs!N48/1000)</f>
        <v>72.911000000000001</v>
      </c>
      <c r="C47" s="5">
        <f>IF(abs!E48="","-",abs!E48/1000)</f>
        <v>36.350999999999999</v>
      </c>
      <c r="D47" s="5">
        <f t="shared" si="0"/>
        <v>0.4985667457585275</v>
      </c>
      <c r="J47" s="3"/>
      <c r="L47" s="3"/>
    </row>
    <row r="48" spans="1:12" x14ac:dyDescent="0.2">
      <c r="A48">
        <v>53</v>
      </c>
      <c r="B48" s="5">
        <f>IF(abs!N49="","-",abs!N49/1000)</f>
        <v>2.3140000000000001</v>
      </c>
      <c r="C48" s="5">
        <f>IF(abs!E49="","-",abs!E49/1000)</f>
        <v>36.058</v>
      </c>
      <c r="D48" s="5">
        <f t="shared" si="0"/>
        <v>15.582541054451166</v>
      </c>
      <c r="J48" s="3"/>
      <c r="L48" s="3"/>
    </row>
    <row r="49" spans="1:12" x14ac:dyDescent="0.2">
      <c r="A49">
        <v>54</v>
      </c>
      <c r="B49" s="5">
        <f>IF(abs!N50="","-",abs!N50/1000)</f>
        <v>15.609</v>
      </c>
      <c r="C49" s="5">
        <f>IF(abs!E50="","-",abs!E50/1000)</f>
        <v>35.979999999999997</v>
      </c>
      <c r="D49" s="5">
        <f t="shared" si="0"/>
        <v>2.305080402331988</v>
      </c>
      <c r="J49" s="3"/>
      <c r="L49" s="3"/>
    </row>
    <row r="50" spans="1:12" x14ac:dyDescent="0.2">
      <c r="A50">
        <v>55</v>
      </c>
      <c r="B50" s="5">
        <f>IF(abs!N51="","-",abs!N51/1000)</f>
        <v>2.3050000000000002</v>
      </c>
      <c r="C50" s="5">
        <f>IF(abs!E51="","-",abs!E51/1000)</f>
        <v>35.104999999999997</v>
      </c>
      <c r="D50" s="5">
        <f t="shared" si="0"/>
        <v>15.229934924078089</v>
      </c>
      <c r="J50" s="3"/>
      <c r="L50" s="3"/>
    </row>
    <row r="51" spans="1:12" x14ac:dyDescent="0.2">
      <c r="A51">
        <v>56</v>
      </c>
      <c r="B51" s="5">
        <f>IF(abs!N52="","-",abs!N52/1000)</f>
        <v>36.042000000000002</v>
      </c>
      <c r="C51" s="5">
        <f>IF(abs!E52="","-",abs!E52/1000)</f>
        <v>36.067999999999998</v>
      </c>
      <c r="D51" s="5">
        <f t="shared" si="0"/>
        <v>1.0007213806115087</v>
      </c>
      <c r="J51" s="3"/>
      <c r="L51" s="3"/>
    </row>
    <row r="52" spans="1:12" x14ac:dyDescent="0.2">
      <c r="A52">
        <v>57</v>
      </c>
      <c r="B52" s="5">
        <f>IF(abs!N53="","-",abs!N53/1000)</f>
        <v>22.355</v>
      </c>
      <c r="C52" s="5" t="str">
        <f>IF(abs!E53="","-",abs!E53/1000)</f>
        <v>-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 t="str">
        <f>IF(abs!N54="","-",abs!N54/1000)</f>
        <v>-</v>
      </c>
      <c r="C53" s="5" t="str">
        <f>IF(abs!E54="","-",abs!E54/1000)</f>
        <v>-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IF(abs!N55="","-",abs!N55/1000)</f>
        <v>32.963999999999999</v>
      </c>
      <c r="C54" s="5">
        <f>IF(abs!E55="","-",abs!E55/1000)</f>
        <v>36.648000000000003</v>
      </c>
      <c r="D54" s="5">
        <f t="shared" si="0"/>
        <v>1.1117582817619223</v>
      </c>
      <c r="J54" s="3"/>
      <c r="L54" s="3"/>
    </row>
    <row r="55" spans="1:12" x14ac:dyDescent="0.2">
      <c r="A55">
        <v>60</v>
      </c>
      <c r="B55" s="5">
        <f>IF(abs!N56="","-",abs!N56/1000)</f>
        <v>42.970999999999997</v>
      </c>
      <c r="C55" s="5">
        <f>IF(abs!E56="","-",abs!E56/1000)</f>
        <v>107.31399999999999</v>
      </c>
      <c r="D55" s="5">
        <f t="shared" si="0"/>
        <v>2.4973586837634683</v>
      </c>
      <c r="J55" s="3"/>
      <c r="L55" s="3"/>
    </row>
    <row r="56" spans="1:12" x14ac:dyDescent="0.2">
      <c r="A56">
        <v>61</v>
      </c>
      <c r="B56" s="5">
        <f>IF(abs!N57="","-",abs!N57/1000)</f>
        <v>93.555999999999997</v>
      </c>
      <c r="C56" s="5">
        <f>IF(abs!E57="","-",abs!E57/1000)</f>
        <v>36.51</v>
      </c>
      <c r="D56" s="5">
        <f t="shared" si="0"/>
        <v>0.39024755226816021</v>
      </c>
      <c r="J56" s="3"/>
      <c r="L56" s="3"/>
    </row>
    <row r="57" spans="1:12" x14ac:dyDescent="0.2">
      <c r="A57">
        <v>62</v>
      </c>
      <c r="B57" s="5">
        <f>IF(abs!N58="","-",abs!N58/1000)</f>
        <v>92.352999999999994</v>
      </c>
      <c r="C57" s="5" t="str">
        <f>IF(abs!E58="","-",abs!E58/1000)</f>
        <v>-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>
        <f>IF(abs!N59="","-",abs!N59/1000)</f>
        <v>39.417000000000002</v>
      </c>
      <c r="C58" s="5" t="str">
        <f>IF(abs!E59="","-",abs!E59/1000)</f>
        <v>-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 t="str">
        <f>IF(abs!N60="","-",abs!N60/1000)</f>
        <v>-</v>
      </c>
      <c r="C59" s="5" t="str">
        <f>IF(abs!E60="","-",abs!E60/1000)</f>
        <v>-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>
        <f>IF(abs!N61="","-",abs!N61/1000)</f>
        <v>34.656999999999996</v>
      </c>
      <c r="C60" s="5" t="str">
        <f>IF(abs!E61="","-",abs!E61/1000)</f>
        <v>-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 t="str">
        <f>IF(abs!N62="","-",abs!N62/1000)</f>
        <v>-</v>
      </c>
      <c r="C61" s="5" t="str">
        <f>IF(abs!E62="","-",abs!E62/1000)</f>
        <v>-</v>
      </c>
      <c r="D61" s="5" t="str">
        <f t="shared" si="0"/>
        <v>-</v>
      </c>
      <c r="J61" s="3"/>
      <c r="L61" s="3"/>
    </row>
    <row r="62" spans="1:12" x14ac:dyDescent="0.2">
      <c r="A62">
        <v>67</v>
      </c>
      <c r="B62" s="5" t="str">
        <f>IF(abs!N63="","-",abs!N63/1000)</f>
        <v>-</v>
      </c>
      <c r="C62" s="5">
        <f>IF(abs!E63="","-",abs!E63/1000)</f>
        <v>185.01599999999999</v>
      </c>
      <c r="D62" s="5" t="str">
        <f t="shared" si="0"/>
        <v>-</v>
      </c>
      <c r="J62" s="3"/>
      <c r="L62" s="3"/>
    </row>
    <row r="63" spans="1:12" x14ac:dyDescent="0.2">
      <c r="A63">
        <v>68</v>
      </c>
      <c r="B63" s="5">
        <f>IF(abs!N64="","-",abs!N64/1000)</f>
        <v>156.88</v>
      </c>
      <c r="C63" s="5">
        <f>IF(abs!E64="","-",abs!E64/1000)</f>
        <v>42.104999999999997</v>
      </c>
      <c r="D63" s="5">
        <f t="shared" si="0"/>
        <v>0.2683898521162672</v>
      </c>
      <c r="J63" s="3"/>
      <c r="L63" s="3"/>
    </row>
    <row r="64" spans="1:12" x14ac:dyDescent="0.2">
      <c r="A64">
        <v>69</v>
      </c>
      <c r="B64" s="5" t="str">
        <f>IF(abs!N65="","-",abs!N65/1000)</f>
        <v>-</v>
      </c>
      <c r="C64" s="5">
        <f>IF(abs!E65="","-",abs!E65/1000)</f>
        <v>72.742999999999995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IF(abs!N66="","-",abs!N66/1000)</f>
        <v>2.1549999999999998</v>
      </c>
      <c r="C65" s="5">
        <f>IF(abs!E66="","-",abs!E66/1000)</f>
        <v>35.299999999999997</v>
      </c>
      <c r="D65" s="5">
        <f t="shared" si="0"/>
        <v>16.380510440835266</v>
      </c>
      <c r="J65" s="3"/>
      <c r="L65" s="3"/>
    </row>
    <row r="66" spans="1:12" x14ac:dyDescent="0.2">
      <c r="A66">
        <v>72</v>
      </c>
      <c r="B66" s="5">
        <f>IF(abs!N67="","-",abs!N67/1000)</f>
        <v>2.1339999999999999</v>
      </c>
      <c r="C66" s="5">
        <f>IF(abs!E67="","-",abs!E67/1000)</f>
        <v>35.164999999999999</v>
      </c>
      <c r="D66" s="5">
        <f t="shared" ref="D66:D129" si="7">IF(OR(C66="-",B66="-"), "-", C66/B66)</f>
        <v>16.478444236176195</v>
      </c>
      <c r="J66" s="3"/>
      <c r="L66" s="3"/>
    </row>
    <row r="67" spans="1:12" x14ac:dyDescent="0.2">
      <c r="A67">
        <v>73</v>
      </c>
      <c r="B67" s="5">
        <f>IF(abs!N68="","-",abs!N68/1000)</f>
        <v>13.173999999999999</v>
      </c>
      <c r="C67" s="5">
        <f>IF(abs!E68="","-",abs!E68/1000)</f>
        <v>36.189</v>
      </c>
      <c r="D67" s="5">
        <f t="shared" si="7"/>
        <v>2.7470016699559738</v>
      </c>
      <c r="J67" s="3"/>
      <c r="L67" s="3"/>
    </row>
    <row r="68" spans="1:12" x14ac:dyDescent="0.2">
      <c r="A68">
        <v>74</v>
      </c>
      <c r="B68" s="5" t="str">
        <f>IF(abs!N69="","-",abs!N69/1000)</f>
        <v>-</v>
      </c>
      <c r="C68" s="5" t="str">
        <f>IF(abs!E69="","-",abs!E69/1000)</f>
        <v>-</v>
      </c>
      <c r="D68" s="5" t="str">
        <f t="shared" si="7"/>
        <v>-</v>
      </c>
      <c r="J68" s="3"/>
      <c r="L68" s="3"/>
    </row>
    <row r="69" spans="1:12" x14ac:dyDescent="0.2">
      <c r="A69">
        <v>75</v>
      </c>
      <c r="B69" s="5">
        <f>IF(abs!N70="","-",abs!N70/1000)</f>
        <v>114.51</v>
      </c>
      <c r="C69" s="5" t="str">
        <f>IF(abs!E70="","-",abs!E70/1000)</f>
        <v>-</v>
      </c>
      <c r="D69" s="5" t="str">
        <f t="shared" si="7"/>
        <v>-</v>
      </c>
      <c r="J69" s="3"/>
      <c r="L69" s="3"/>
    </row>
    <row r="70" spans="1:12" x14ac:dyDescent="0.2">
      <c r="A70">
        <v>77</v>
      </c>
      <c r="B70" s="5">
        <f>IF(abs!N71="","-",abs!N71/1000)</f>
        <v>38.366999999999997</v>
      </c>
      <c r="C70" s="5">
        <f>IF(abs!E71="","-",abs!E71/1000)</f>
        <v>37.270000000000003</v>
      </c>
      <c r="D70" s="5">
        <f t="shared" si="7"/>
        <v>0.97140772017619326</v>
      </c>
      <c r="J70" s="3"/>
      <c r="L70" s="3"/>
    </row>
    <row r="71" spans="1:12" x14ac:dyDescent="0.2">
      <c r="A71">
        <v>79</v>
      </c>
      <c r="B71" s="5">
        <f>IF(abs!N72="","-",abs!N72/1000)</f>
        <v>54.365000000000002</v>
      </c>
      <c r="C71" s="5" t="str">
        <f>IF(abs!E72="","-",abs!E72/1000)</f>
        <v>-</v>
      </c>
      <c r="D71" s="5" t="str">
        <f t="shared" si="7"/>
        <v>-</v>
      </c>
      <c r="J71" s="3"/>
      <c r="L71" s="3"/>
    </row>
    <row r="72" spans="1:12" x14ac:dyDescent="0.2">
      <c r="A72">
        <v>80</v>
      </c>
      <c r="B72" s="5">
        <f>IF(abs!N73="","-",abs!N73/1000)</f>
        <v>22.986999999999998</v>
      </c>
      <c r="C72" s="5">
        <f>IF(abs!E73="","-",abs!E73/1000)</f>
        <v>35.747999999999998</v>
      </c>
      <c r="D72" s="5">
        <f t="shared" si="7"/>
        <v>1.5551398616609389</v>
      </c>
      <c r="J72" s="3"/>
      <c r="L72" s="3"/>
    </row>
    <row r="73" spans="1:12" x14ac:dyDescent="0.2">
      <c r="A73">
        <v>81</v>
      </c>
      <c r="B73" s="5" t="str">
        <f>IF(abs!N74="","-",abs!N74/1000)</f>
        <v>-</v>
      </c>
      <c r="C73" s="5">
        <f>IF(abs!E74="","-",abs!E74/1000)</f>
        <v>128.297</v>
      </c>
      <c r="D73" s="5" t="str">
        <f t="shared" si="7"/>
        <v>-</v>
      </c>
      <c r="J73" s="3"/>
      <c r="L73" s="3"/>
    </row>
    <row r="74" spans="1:12" x14ac:dyDescent="0.2">
      <c r="A74">
        <v>82</v>
      </c>
      <c r="B74" s="5">
        <f>IF(abs!N75="","-",abs!N75/1000)</f>
        <v>27.757000000000001</v>
      </c>
      <c r="C74" s="5">
        <f>IF(abs!E75="","-",abs!E75/1000)</f>
        <v>35.472000000000001</v>
      </c>
      <c r="D74" s="5">
        <f t="shared" si="7"/>
        <v>1.2779479050329647</v>
      </c>
      <c r="J74" s="3"/>
      <c r="L74" s="3"/>
    </row>
    <row r="75" spans="1:12" x14ac:dyDescent="0.2">
      <c r="A75">
        <v>83</v>
      </c>
      <c r="B75" s="5">
        <f>IF(abs!N76="","-",abs!N76/1000)</f>
        <v>28.54</v>
      </c>
      <c r="C75" s="5">
        <f>IF(abs!E76="","-",abs!E76/1000)</f>
        <v>35.950000000000003</v>
      </c>
      <c r="D75" s="5">
        <f t="shared" si="7"/>
        <v>1.2596355991590751</v>
      </c>
      <c r="J75" s="3"/>
      <c r="L75" s="3"/>
    </row>
    <row r="76" spans="1:12" x14ac:dyDescent="0.2">
      <c r="A76">
        <v>85</v>
      </c>
      <c r="B76" s="5" t="str">
        <f>IF(abs!N77="","-",abs!N77/1000)</f>
        <v>-</v>
      </c>
      <c r="C76" s="5">
        <f>IF(abs!E77="","-",abs!E77/1000)</f>
        <v>38.128999999999998</v>
      </c>
      <c r="D76" s="5" t="str">
        <f t="shared" si="7"/>
        <v>-</v>
      </c>
      <c r="J76" s="3"/>
      <c r="L76" s="3"/>
    </row>
    <row r="77" spans="1:12" x14ac:dyDescent="0.2">
      <c r="A77">
        <v>86</v>
      </c>
      <c r="B77" s="5">
        <f>IF(abs!N78="","-",abs!N78/1000)</f>
        <v>2.1549999999999998</v>
      </c>
      <c r="C77" s="5">
        <f>IF(abs!E78="","-",abs!E78/1000)</f>
        <v>36.164000000000001</v>
      </c>
      <c r="D77" s="5">
        <f t="shared" si="7"/>
        <v>16.781438515081209</v>
      </c>
      <c r="J77" s="3"/>
      <c r="L77" s="3"/>
    </row>
    <row r="78" spans="1:12" x14ac:dyDescent="0.2">
      <c r="A78">
        <v>87</v>
      </c>
      <c r="B78" s="5">
        <f>IF(abs!N79="","-",abs!N79/1000)</f>
        <v>58.89</v>
      </c>
      <c r="C78" s="5" t="str">
        <f>IF(abs!E79="","-",abs!E79/1000)</f>
        <v>-</v>
      </c>
      <c r="D78" s="5" t="str">
        <f t="shared" si="7"/>
        <v>-</v>
      </c>
      <c r="J78" s="3"/>
      <c r="L78" s="3"/>
    </row>
    <row r="79" spans="1:12" x14ac:dyDescent="0.2">
      <c r="A79">
        <v>88</v>
      </c>
      <c r="B79" s="5" t="str">
        <f>IF(abs!N80="","-",abs!N80/1000)</f>
        <v>-</v>
      </c>
      <c r="C79" s="5" t="str">
        <f>IF(abs!E80="","-",abs!E80/1000)</f>
        <v>-</v>
      </c>
      <c r="D79" s="5" t="str">
        <f t="shared" si="7"/>
        <v>-</v>
      </c>
      <c r="J79" s="3"/>
      <c r="L79" s="3"/>
    </row>
    <row r="80" spans="1:12" x14ac:dyDescent="0.2">
      <c r="A80">
        <v>89</v>
      </c>
      <c r="B80" s="5">
        <f>IF(abs!N81="","-",abs!N81/1000)</f>
        <v>106.83799999999999</v>
      </c>
      <c r="C80" s="5">
        <f>IF(abs!E81="","-",abs!E81/1000)</f>
        <v>36.700000000000003</v>
      </c>
      <c r="D80" s="5">
        <f t="shared" si="7"/>
        <v>0.34351073588049202</v>
      </c>
      <c r="J80" s="3"/>
      <c r="L80" s="3"/>
    </row>
    <row r="81" spans="1:12" x14ac:dyDescent="0.2">
      <c r="A81">
        <v>90</v>
      </c>
      <c r="B81" s="5" t="str">
        <f>IF(abs!N82="","-",abs!N82/1000)</f>
        <v>-</v>
      </c>
      <c r="C81" s="5" t="str">
        <f>IF(abs!E82="","-",abs!E82/1000)</f>
        <v>-</v>
      </c>
      <c r="D81" s="5" t="str">
        <f t="shared" si="7"/>
        <v>-</v>
      </c>
      <c r="J81" s="3"/>
      <c r="L81" s="3"/>
    </row>
    <row r="82" spans="1:12" x14ac:dyDescent="0.2">
      <c r="A82">
        <v>91</v>
      </c>
      <c r="B82" s="5" t="str">
        <f>IF(abs!N83="","-",abs!N83/1000)</f>
        <v>-</v>
      </c>
      <c r="C82" s="5" t="str">
        <f>IF(abs!E83="","-",abs!E83/1000)</f>
        <v>-</v>
      </c>
      <c r="D82" s="5" t="str">
        <f t="shared" si="7"/>
        <v>-</v>
      </c>
      <c r="J82" s="3"/>
      <c r="L82" s="3"/>
    </row>
    <row r="83" spans="1:12" x14ac:dyDescent="0.2">
      <c r="A83">
        <v>92</v>
      </c>
      <c r="B83" s="5" t="str">
        <f>IF(abs!N84="","-",abs!N84/1000)</f>
        <v>-</v>
      </c>
      <c r="C83" s="5" t="str">
        <f>IF(abs!E84="","-",abs!E84/1000)</f>
        <v>-</v>
      </c>
      <c r="D83" s="5" t="str">
        <f t="shared" si="7"/>
        <v>-</v>
      </c>
      <c r="J83" s="3"/>
      <c r="L83" s="3"/>
    </row>
    <row r="84" spans="1:12" x14ac:dyDescent="0.2">
      <c r="A84">
        <v>93</v>
      </c>
      <c r="B84" s="5" t="str">
        <f>IF(abs!N85="","-",abs!N85/1000)</f>
        <v>-</v>
      </c>
      <c r="C84" s="5" t="str">
        <f>IF(abs!E85="","-",abs!E85/1000)</f>
        <v>-</v>
      </c>
      <c r="D84" s="5" t="str">
        <f t="shared" si="7"/>
        <v>-</v>
      </c>
      <c r="J84" s="3"/>
      <c r="L84" s="3"/>
    </row>
    <row r="85" spans="1:12" x14ac:dyDescent="0.2">
      <c r="A85">
        <v>94</v>
      </c>
      <c r="B85" s="5">
        <f>IF(abs!N86="","-",abs!N86/1000)</f>
        <v>95.1</v>
      </c>
      <c r="C85" s="5">
        <f>IF(abs!E86="","-",abs!E86/1000)</f>
        <v>48.896000000000001</v>
      </c>
      <c r="D85" s="5">
        <f t="shared" si="7"/>
        <v>0.51415352260778135</v>
      </c>
      <c r="J85" s="3"/>
      <c r="L85" s="3"/>
    </row>
    <row r="86" spans="1:12" x14ac:dyDescent="0.2">
      <c r="A86">
        <v>95</v>
      </c>
      <c r="B86" s="5" t="str">
        <f>IF(abs!N87="","-",abs!N87/1000)</f>
        <v>-</v>
      </c>
      <c r="C86" s="5" t="str">
        <f>IF(abs!E87="","-",abs!E87/1000)</f>
        <v>-</v>
      </c>
      <c r="D86" s="5" t="str">
        <f t="shared" si="7"/>
        <v>-</v>
      </c>
      <c r="J86" s="3"/>
      <c r="L86" s="3"/>
    </row>
    <row r="87" spans="1:12" x14ac:dyDescent="0.2">
      <c r="A87">
        <v>96</v>
      </c>
      <c r="B87" s="5" t="str">
        <f>IF(abs!N88="","-",abs!N88/1000)</f>
        <v>-</v>
      </c>
      <c r="C87" s="5" t="str">
        <f>IF(abs!E88="","-",abs!E88/1000)</f>
        <v>-</v>
      </c>
      <c r="D87" s="5" t="str">
        <f t="shared" si="7"/>
        <v>-</v>
      </c>
      <c r="J87" s="3"/>
      <c r="L87" s="3"/>
    </row>
    <row r="88" spans="1:12" x14ac:dyDescent="0.2">
      <c r="A88">
        <v>97</v>
      </c>
      <c r="B88" s="5">
        <f>IF(abs!N89="","-",abs!N89/1000)</f>
        <v>64.566999999999993</v>
      </c>
      <c r="C88" s="5">
        <f>IF(abs!E89="","-",abs!E89/1000)</f>
        <v>35.942</v>
      </c>
      <c r="D88" s="5">
        <f t="shared" si="7"/>
        <v>0.55666207195626249</v>
      </c>
      <c r="J88" s="3"/>
      <c r="L88" s="3"/>
    </row>
    <row r="89" spans="1:12" x14ac:dyDescent="0.2">
      <c r="A89">
        <v>98</v>
      </c>
      <c r="B89" s="5">
        <f>IF(abs!N90="","-",abs!N90/1000)</f>
        <v>62.607999999999997</v>
      </c>
      <c r="C89" s="5">
        <f>IF(abs!E90="","-",abs!E90/1000)</f>
        <v>35.524999999999999</v>
      </c>
      <c r="D89" s="5">
        <f t="shared" si="7"/>
        <v>0.56741949910554568</v>
      </c>
      <c r="J89" s="3"/>
      <c r="L89" s="3"/>
    </row>
    <row r="90" spans="1:12" x14ac:dyDescent="0.2">
      <c r="A90">
        <v>99</v>
      </c>
      <c r="B90" s="5">
        <f>IF(abs!N91="","-",abs!N91/1000)</f>
        <v>66.046999999999997</v>
      </c>
      <c r="C90" s="5">
        <f>IF(abs!E91="","-",abs!E91/1000)</f>
        <v>35.939</v>
      </c>
      <c r="D90" s="5">
        <f t="shared" si="7"/>
        <v>0.54414280739473408</v>
      </c>
      <c r="J90" s="3"/>
      <c r="L90" s="3"/>
    </row>
    <row r="91" spans="1:12" x14ac:dyDescent="0.2">
      <c r="A91">
        <v>100</v>
      </c>
      <c r="B91" s="5">
        <f>IF(abs!N92="","-",abs!N92/1000)</f>
        <v>65.846000000000004</v>
      </c>
      <c r="C91" s="5">
        <f>IF(abs!E92="","-",abs!E92/1000)</f>
        <v>36.463999999999999</v>
      </c>
      <c r="D91" s="5">
        <f t="shared" si="7"/>
        <v>0.55377699480606257</v>
      </c>
      <c r="J91" s="3"/>
      <c r="L91" s="3"/>
    </row>
    <row r="92" spans="1:12" x14ac:dyDescent="0.2">
      <c r="A92">
        <v>101</v>
      </c>
      <c r="B92" s="5">
        <f>IF(abs!N93="","-",abs!N93/1000)</f>
        <v>31.558</v>
      </c>
      <c r="C92" s="5">
        <f>IF(abs!E93="","-",abs!E93/1000)</f>
        <v>35.527999999999999</v>
      </c>
      <c r="D92" s="5">
        <f t="shared" si="7"/>
        <v>1.1258001140756702</v>
      </c>
      <c r="J92" s="3"/>
      <c r="L92" s="3"/>
    </row>
    <row r="93" spans="1:12" x14ac:dyDescent="0.2">
      <c r="A93">
        <v>102</v>
      </c>
      <c r="B93" s="5">
        <f>IF(abs!N94="","-",abs!N94/1000)</f>
        <v>65.451999999999998</v>
      </c>
      <c r="C93" s="5">
        <f>IF(abs!E94="","-",abs!E94/1000)</f>
        <v>35.789000000000001</v>
      </c>
      <c r="D93" s="5">
        <f t="shared" si="7"/>
        <v>0.54679765324207052</v>
      </c>
      <c r="J93" s="3"/>
      <c r="L93" s="3"/>
    </row>
    <row r="94" spans="1:12" x14ac:dyDescent="0.2">
      <c r="A94">
        <v>103</v>
      </c>
      <c r="B94" s="5">
        <f>IF(abs!N95="","-",abs!N95/1000)</f>
        <v>56.817</v>
      </c>
      <c r="C94" s="5">
        <f>IF(abs!E95="","-",abs!E95/1000)</f>
        <v>35.720999999999997</v>
      </c>
      <c r="D94" s="5">
        <f t="shared" si="7"/>
        <v>0.62870267701568183</v>
      </c>
      <c r="J94" s="3"/>
      <c r="L94" s="3"/>
    </row>
    <row r="95" spans="1:12" x14ac:dyDescent="0.2">
      <c r="A95">
        <v>104</v>
      </c>
      <c r="B95" s="5">
        <f>IF(abs!N96="","-",abs!N96/1000)</f>
        <v>65.084000000000003</v>
      </c>
      <c r="C95" s="5">
        <f>IF(abs!E96="","-",abs!E96/1000)</f>
        <v>35.906999999999996</v>
      </c>
      <c r="D95" s="5">
        <f t="shared" si="7"/>
        <v>0.55170241534017572</v>
      </c>
      <c r="J95" s="3"/>
      <c r="L95" s="3"/>
    </row>
    <row r="96" spans="1:12" x14ac:dyDescent="0.2">
      <c r="A96">
        <v>105</v>
      </c>
      <c r="B96" s="5">
        <f>IF(abs!N97="","-",abs!N97/1000)</f>
        <v>2.3730000000000002</v>
      </c>
      <c r="C96" s="5">
        <f>IF(abs!E97="","-",abs!E97/1000)</f>
        <v>37.252000000000002</v>
      </c>
      <c r="D96" s="5">
        <f t="shared" si="7"/>
        <v>15.69827222924568</v>
      </c>
      <c r="J96" s="3"/>
      <c r="L96" s="3"/>
    </row>
    <row r="97" spans="1:12" x14ac:dyDescent="0.2">
      <c r="A97">
        <v>106</v>
      </c>
      <c r="B97" s="5" t="str">
        <f>IF(abs!N98="","-",abs!N98/1000)</f>
        <v>-</v>
      </c>
      <c r="C97" s="5" t="str">
        <f>IF(abs!E98="","-",abs!E98/1000)</f>
        <v>-</v>
      </c>
      <c r="D97" s="5" t="str">
        <f t="shared" si="7"/>
        <v>-</v>
      </c>
      <c r="J97" s="3"/>
      <c r="L97" s="3"/>
    </row>
    <row r="98" spans="1:12" x14ac:dyDescent="0.2">
      <c r="A98">
        <v>107</v>
      </c>
      <c r="B98" s="5">
        <f>IF(abs!N99="","-",abs!N99/1000)</f>
        <v>2.3860000000000001</v>
      </c>
      <c r="C98" s="5" t="str">
        <f>IF(abs!E99="","-",abs!E99/1000)</f>
        <v>-</v>
      </c>
      <c r="D98" s="5" t="str">
        <f t="shared" si="7"/>
        <v>-</v>
      </c>
      <c r="J98" s="3"/>
      <c r="L98" s="3"/>
    </row>
    <row r="99" spans="1:12" x14ac:dyDescent="0.2">
      <c r="A99">
        <v>108</v>
      </c>
      <c r="B99" s="5">
        <f>IF(abs!N100="","-",abs!N100/1000)</f>
        <v>24.640999999999998</v>
      </c>
      <c r="C99" s="5">
        <f>IF(abs!E100="","-",abs!E100/1000)</f>
        <v>36.271999999999998</v>
      </c>
      <c r="D99" s="5">
        <f t="shared" si="7"/>
        <v>1.4720181810803132</v>
      </c>
      <c r="J99" s="3"/>
      <c r="L99" s="3"/>
    </row>
    <row r="100" spans="1:12" x14ac:dyDescent="0.2">
      <c r="A100">
        <v>109</v>
      </c>
      <c r="B100" s="5">
        <f>IF(abs!N101="","-",abs!N101/1000)</f>
        <v>64.938999999999993</v>
      </c>
      <c r="C100" s="5">
        <f>IF(abs!E101="","-",abs!E101/1000)</f>
        <v>36.296999999999997</v>
      </c>
      <c r="D100" s="5">
        <f t="shared" si="7"/>
        <v>0.55893992824034866</v>
      </c>
      <c r="J100" s="3"/>
      <c r="L100" s="3"/>
    </row>
    <row r="101" spans="1:12" x14ac:dyDescent="0.2">
      <c r="A101">
        <v>110</v>
      </c>
      <c r="B101" s="5">
        <f>IF(abs!N102="","-",abs!N102/1000)</f>
        <v>2.0680000000000001</v>
      </c>
      <c r="C101" s="5">
        <f>IF(abs!E102="","-",abs!E102/1000)</f>
        <v>35.994999999999997</v>
      </c>
      <c r="D101" s="5">
        <f t="shared" si="7"/>
        <v>17.405705996131527</v>
      </c>
      <c r="J101" s="3"/>
      <c r="L101" s="3"/>
    </row>
    <row r="102" spans="1:12" x14ac:dyDescent="0.2">
      <c r="A102">
        <v>111</v>
      </c>
      <c r="B102" s="5">
        <f>IF(abs!N103="","-",abs!N103/1000)</f>
        <v>2.2320000000000002</v>
      </c>
      <c r="C102" s="5">
        <f>IF(abs!E103="","-",abs!E103/1000)</f>
        <v>37.006999999999998</v>
      </c>
      <c r="D102" s="5">
        <f t="shared" si="7"/>
        <v>16.580197132616487</v>
      </c>
      <c r="J102" s="3"/>
      <c r="L102" s="3"/>
    </row>
    <row r="103" spans="1:12" x14ac:dyDescent="0.2">
      <c r="A103">
        <v>112</v>
      </c>
      <c r="B103" s="5">
        <f>IF(abs!N104="","-",abs!N104/1000)</f>
        <v>61.774000000000001</v>
      </c>
      <c r="C103" s="5">
        <f>IF(abs!E104="","-",abs!E104/1000)</f>
        <v>36.021999999999998</v>
      </c>
      <c r="D103" s="5">
        <f t="shared" si="7"/>
        <v>0.58312558681645998</v>
      </c>
      <c r="J103" s="3"/>
      <c r="L103" s="3"/>
    </row>
    <row r="104" spans="1:12" x14ac:dyDescent="0.2">
      <c r="A104">
        <v>113</v>
      </c>
      <c r="B104" s="5">
        <f>IF(abs!N105="","-",abs!N105/1000)</f>
        <v>72.867999999999995</v>
      </c>
      <c r="C104" s="5">
        <f>IF(abs!E105="","-",abs!E105/1000)</f>
        <v>36.268999999999998</v>
      </c>
      <c r="D104" s="5">
        <f t="shared" si="7"/>
        <v>0.49773563155294509</v>
      </c>
      <c r="J104" s="3"/>
      <c r="L104" s="3"/>
    </row>
    <row r="105" spans="1:12" x14ac:dyDescent="0.2">
      <c r="A105">
        <v>114</v>
      </c>
      <c r="B105" s="5">
        <f>IF(abs!N106="","-",abs!N106/1000)</f>
        <v>2.3769999999999998</v>
      </c>
      <c r="C105" s="5" t="str">
        <f>IF(abs!E106="","-",abs!E106/1000)</f>
        <v>-</v>
      </c>
      <c r="D105" s="5" t="str">
        <f t="shared" si="7"/>
        <v>-</v>
      </c>
      <c r="J105" s="3"/>
      <c r="L105" s="3"/>
    </row>
    <row r="106" spans="1:12" x14ac:dyDescent="0.2">
      <c r="A106">
        <v>115</v>
      </c>
      <c r="B106" s="5">
        <f>IF(abs!N107="","-",abs!N107/1000)</f>
        <v>2.1819999999999999</v>
      </c>
      <c r="C106" s="5">
        <f>IF(abs!E107="","-",abs!E107/1000)</f>
        <v>36.293999999999997</v>
      </c>
      <c r="D106" s="5">
        <f t="shared" si="7"/>
        <v>16.633363886342803</v>
      </c>
      <c r="J106" s="3"/>
      <c r="L106" s="3"/>
    </row>
    <row r="107" spans="1:12" x14ac:dyDescent="0.2">
      <c r="A107">
        <v>116</v>
      </c>
      <c r="B107" s="5">
        <f>IF(abs!N108="","-",abs!N108/1000)</f>
        <v>3.6469999999999998</v>
      </c>
      <c r="C107" s="5">
        <f>IF(abs!E108="","-",abs!E108/1000)</f>
        <v>115.68300000000001</v>
      </c>
      <c r="D107" s="5">
        <f t="shared" si="7"/>
        <v>31.720043871675355</v>
      </c>
      <c r="J107" s="3"/>
      <c r="L107" s="3"/>
    </row>
    <row r="108" spans="1:12" x14ac:dyDescent="0.2">
      <c r="A108">
        <v>117</v>
      </c>
      <c r="B108" s="5">
        <f>IF(abs!N109="","-",abs!N109/1000)</f>
        <v>64.284000000000006</v>
      </c>
      <c r="C108" s="5">
        <f>IF(abs!E109="","-",abs!E109/1000)</f>
        <v>35.67</v>
      </c>
      <c r="D108" s="5">
        <f t="shared" si="7"/>
        <v>0.55488146350569345</v>
      </c>
      <c r="J108" s="3"/>
      <c r="L108" s="3"/>
    </row>
    <row r="109" spans="1:12" x14ac:dyDescent="0.2">
      <c r="A109">
        <v>118</v>
      </c>
      <c r="B109" s="5">
        <f>IF(abs!N110="","-",abs!N110/1000)</f>
        <v>2.2440000000000002</v>
      </c>
      <c r="C109" s="5">
        <f>IF(abs!E110="","-",abs!E110/1000)</f>
        <v>35.526000000000003</v>
      </c>
      <c r="D109" s="5">
        <f t="shared" si="7"/>
        <v>15.831550802139038</v>
      </c>
      <c r="J109" s="3"/>
      <c r="L109" s="3"/>
    </row>
    <row r="110" spans="1:12" x14ac:dyDescent="0.2">
      <c r="A110">
        <v>119</v>
      </c>
      <c r="B110" s="5">
        <f>IF(abs!N111="","-",abs!N111/1000)</f>
        <v>2.0659999999999998</v>
      </c>
      <c r="C110" s="5">
        <f>IF(abs!E111="","-",abs!E111/1000)</f>
        <v>35.612000000000002</v>
      </c>
      <c r="D110" s="5">
        <f t="shared" si="7"/>
        <v>17.237173281703779</v>
      </c>
      <c r="J110" s="3"/>
      <c r="L110" s="3"/>
    </row>
    <row r="111" spans="1:12" x14ac:dyDescent="0.2">
      <c r="A111">
        <v>120</v>
      </c>
      <c r="B111" s="5">
        <f>IF(abs!N112="","-",abs!N112/1000)</f>
        <v>61.335000000000001</v>
      </c>
      <c r="C111" s="5">
        <f>IF(abs!E112="","-",abs!E112/1000)</f>
        <v>35.792999999999999</v>
      </c>
      <c r="D111" s="5">
        <f t="shared" si="7"/>
        <v>0.58356566397652232</v>
      </c>
      <c r="J111" s="3"/>
      <c r="L111" s="3"/>
    </row>
    <row r="112" spans="1:12" x14ac:dyDescent="0.2">
      <c r="A112">
        <v>121</v>
      </c>
      <c r="B112" s="5">
        <f>IF(abs!N113="","-",abs!N113/1000)</f>
        <v>53.511000000000003</v>
      </c>
      <c r="C112" s="5">
        <f>IF(abs!E113="","-",abs!E113/1000)</f>
        <v>35.796999999999997</v>
      </c>
      <c r="D112" s="5">
        <f t="shared" si="7"/>
        <v>0.66896525947935925</v>
      </c>
      <c r="J112" s="3"/>
      <c r="L112" s="3"/>
    </row>
    <row r="113" spans="1:12" x14ac:dyDescent="0.2">
      <c r="A113">
        <v>122</v>
      </c>
      <c r="B113" s="5">
        <f>IF(abs!N114="","-",abs!N114/1000)</f>
        <v>2.1309999999999998</v>
      </c>
      <c r="C113" s="5">
        <f>IF(abs!E114="","-",abs!E114/1000)</f>
        <v>36.101999999999997</v>
      </c>
      <c r="D113" s="5">
        <f t="shared" si="7"/>
        <v>16.941342092914127</v>
      </c>
      <c r="J113" s="3"/>
      <c r="L113" s="3"/>
    </row>
    <row r="114" spans="1:12" x14ac:dyDescent="0.2">
      <c r="A114">
        <v>123</v>
      </c>
      <c r="B114" s="5">
        <f>IF(abs!N115="","-",abs!N115/1000)</f>
        <v>54.603000000000002</v>
      </c>
      <c r="C114" s="5">
        <f>IF(abs!E115="","-",abs!E115/1000)</f>
        <v>35.689</v>
      </c>
      <c r="D114" s="5">
        <f t="shared" si="7"/>
        <v>0.65360877607457468</v>
      </c>
      <c r="J114" s="3"/>
      <c r="L114" s="3"/>
    </row>
    <row r="115" spans="1:12" x14ac:dyDescent="0.2">
      <c r="A115">
        <v>124</v>
      </c>
      <c r="B115" s="5">
        <f>IF(abs!N116="","-",abs!N116/1000)</f>
        <v>69.135000000000005</v>
      </c>
      <c r="C115" s="5">
        <f>IF(abs!E116="","-",abs!E116/1000)</f>
        <v>36.201999999999998</v>
      </c>
      <c r="D115" s="5">
        <f t="shared" si="7"/>
        <v>0.52364214941780562</v>
      </c>
      <c r="J115" s="3"/>
      <c r="L115" s="3"/>
    </row>
    <row r="116" spans="1:12" x14ac:dyDescent="0.2">
      <c r="A116">
        <v>125</v>
      </c>
      <c r="B116" s="5">
        <f>IF(abs!N117="","-",abs!N117/1000)</f>
        <v>61.786000000000001</v>
      </c>
      <c r="C116" s="5">
        <f>IF(abs!E117="","-",abs!E117/1000)</f>
        <v>35.838999999999999</v>
      </c>
      <c r="D116" s="5">
        <f t="shared" si="7"/>
        <v>0.58005049687631494</v>
      </c>
      <c r="J116" s="3"/>
      <c r="L116" s="3"/>
    </row>
    <row r="117" spans="1:12" x14ac:dyDescent="0.2">
      <c r="A117">
        <v>126</v>
      </c>
      <c r="B117" s="5">
        <f>IF(abs!N118="","-",abs!N118/1000)</f>
        <v>64.805000000000007</v>
      </c>
      <c r="C117" s="5">
        <f>IF(abs!E118="","-",abs!E118/1000)</f>
        <v>35.741999999999997</v>
      </c>
      <c r="D117" s="5">
        <f t="shared" si="7"/>
        <v>0.55153151762981245</v>
      </c>
      <c r="J117" s="3"/>
      <c r="L117" s="3"/>
    </row>
    <row r="118" spans="1:12" x14ac:dyDescent="0.2">
      <c r="A118">
        <v>127</v>
      </c>
      <c r="B118" s="5">
        <f>IF(abs!N119="","-",abs!N119/1000)</f>
        <v>62.207999999999998</v>
      </c>
      <c r="C118" s="5">
        <f>IF(abs!E119="","-",abs!E119/1000)</f>
        <v>36.374000000000002</v>
      </c>
      <c r="D118" s="5">
        <f t="shared" si="7"/>
        <v>0.58471579218107006</v>
      </c>
      <c r="J118" s="3"/>
      <c r="L118" s="3"/>
    </row>
    <row r="119" spans="1:12" x14ac:dyDescent="0.2">
      <c r="A119">
        <v>128</v>
      </c>
      <c r="B119" s="5">
        <f>IF(abs!N120="","-",abs!N120/1000)</f>
        <v>22.835000000000001</v>
      </c>
      <c r="C119" s="5">
        <f>IF(abs!E120="","-",abs!E120/1000)</f>
        <v>35.585000000000001</v>
      </c>
      <c r="D119" s="5">
        <f t="shared" si="7"/>
        <v>1.5583534048609591</v>
      </c>
      <c r="J119" s="3"/>
      <c r="L119" s="3"/>
    </row>
    <row r="120" spans="1:12" x14ac:dyDescent="0.2">
      <c r="A120">
        <v>129</v>
      </c>
      <c r="B120" s="5">
        <f>IF(abs!N121="","-",abs!N121/1000)</f>
        <v>2.137</v>
      </c>
      <c r="C120" s="5">
        <f>IF(abs!E121="","-",abs!E121/1000)</f>
        <v>36.064999999999998</v>
      </c>
      <c r="D120" s="5">
        <f t="shared" si="7"/>
        <v>16.876462330369677</v>
      </c>
      <c r="J120" s="3"/>
      <c r="L120" s="3"/>
    </row>
    <row r="121" spans="1:12" x14ac:dyDescent="0.2">
      <c r="A121">
        <v>130</v>
      </c>
      <c r="B121" s="5">
        <f>IF(abs!N122="","-",abs!N122/1000)</f>
        <v>71.677000000000007</v>
      </c>
      <c r="C121" s="5">
        <f>IF(abs!E122="","-",abs!E122/1000)</f>
        <v>35.627000000000002</v>
      </c>
      <c r="D121" s="5">
        <f t="shared" si="7"/>
        <v>0.49704926266445304</v>
      </c>
      <c r="J121" s="3"/>
      <c r="L121" s="3"/>
    </row>
    <row r="122" spans="1:12" x14ac:dyDescent="0.2">
      <c r="A122">
        <v>131</v>
      </c>
      <c r="B122" s="5">
        <f>IF(abs!N123="","-",abs!N123/1000)</f>
        <v>2.1339999999999999</v>
      </c>
      <c r="C122" s="5">
        <f>IF(abs!E123="","-",abs!E123/1000)</f>
        <v>36.624000000000002</v>
      </c>
      <c r="D122" s="5">
        <f t="shared" si="7"/>
        <v>17.162136832239927</v>
      </c>
      <c r="J122" s="3"/>
      <c r="L122" s="3"/>
    </row>
    <row r="123" spans="1:12" x14ac:dyDescent="0.2">
      <c r="A123">
        <v>132</v>
      </c>
      <c r="B123" s="5" t="str">
        <f>IF(abs!N124="","-",abs!N124/1000)</f>
        <v>-</v>
      </c>
      <c r="C123" s="5" t="str">
        <f>IF(abs!E124="","-",abs!E124/1000)</f>
        <v>-</v>
      </c>
      <c r="D123" s="5" t="str">
        <f t="shared" si="7"/>
        <v>-</v>
      </c>
      <c r="J123" s="3"/>
      <c r="L123" s="3"/>
    </row>
    <row r="124" spans="1:12" x14ac:dyDescent="0.2">
      <c r="A124">
        <v>133</v>
      </c>
      <c r="B124" s="5" t="str">
        <f>IF(abs!N125="","-",abs!N125/1000)</f>
        <v>-</v>
      </c>
      <c r="C124" s="5" t="str">
        <f>IF(abs!E125="","-",abs!E125/1000)</f>
        <v>-</v>
      </c>
      <c r="D124" s="5" t="str">
        <f t="shared" si="7"/>
        <v>-</v>
      </c>
      <c r="J124" s="3"/>
      <c r="L124" s="3"/>
    </row>
    <row r="125" spans="1:12" x14ac:dyDescent="0.2">
      <c r="A125">
        <v>134</v>
      </c>
      <c r="B125" s="5">
        <f>IF(abs!N126="","-",abs!N126/1000)</f>
        <v>2.0640000000000001</v>
      </c>
      <c r="C125" s="5">
        <f>IF(abs!E126="","-",abs!E126/1000)</f>
        <v>35.753</v>
      </c>
      <c r="D125" s="5">
        <f t="shared" si="7"/>
        <v>17.322189922480622</v>
      </c>
      <c r="J125" s="3"/>
      <c r="L125" s="3"/>
    </row>
    <row r="126" spans="1:12" x14ac:dyDescent="0.2">
      <c r="A126">
        <v>135</v>
      </c>
      <c r="B126" s="5" t="str">
        <f>IF(abs!N127="","-",abs!N127/1000)</f>
        <v>-</v>
      </c>
      <c r="C126" s="5" t="str">
        <f>IF(abs!E127="","-",abs!E127/1000)</f>
        <v>-</v>
      </c>
      <c r="D126" s="5" t="str">
        <f t="shared" si="7"/>
        <v>-</v>
      </c>
      <c r="J126" s="3"/>
      <c r="L126" s="3"/>
    </row>
    <row r="127" spans="1:12" x14ac:dyDescent="0.2">
      <c r="A127">
        <v>136</v>
      </c>
      <c r="B127" s="5" t="str">
        <f>IF(abs!N128="","-",abs!N128/1000)</f>
        <v>-</v>
      </c>
      <c r="C127" s="5">
        <f>IF(abs!E128="","-",abs!E128/1000)</f>
        <v>126.015</v>
      </c>
      <c r="D127" s="5" t="str">
        <f t="shared" si="7"/>
        <v>-</v>
      </c>
      <c r="J127" s="3"/>
      <c r="L127" s="3"/>
    </row>
    <row r="128" spans="1:12" x14ac:dyDescent="0.2">
      <c r="A128">
        <v>137</v>
      </c>
      <c r="B128" s="5" t="str">
        <f>IF(abs!N129="","-",abs!N129/1000)</f>
        <v>-</v>
      </c>
      <c r="C128" s="5">
        <f>IF(abs!E129="","-",abs!E129/1000)</f>
        <v>38.226999999999997</v>
      </c>
      <c r="D128" s="5" t="str">
        <f t="shared" si="7"/>
        <v>-</v>
      </c>
      <c r="J128" s="3"/>
      <c r="L128" s="3"/>
    </row>
    <row r="129" spans="1:12" x14ac:dyDescent="0.2">
      <c r="A129">
        <v>138</v>
      </c>
      <c r="B129" s="5">
        <f>IF(abs!N130="","-",abs!N130/1000)</f>
        <v>23.082000000000001</v>
      </c>
      <c r="C129" s="5">
        <f>IF(abs!E130="","-",abs!E130/1000)</f>
        <v>36.064999999999998</v>
      </c>
      <c r="D129" s="5">
        <f t="shared" si="7"/>
        <v>1.5624729226236893</v>
      </c>
      <c r="J129" s="3"/>
      <c r="L129" s="3"/>
    </row>
    <row r="130" spans="1:12" x14ac:dyDescent="0.2">
      <c r="A130">
        <v>139</v>
      </c>
      <c r="B130" s="5">
        <f>IF(abs!N131="","-",abs!N131/1000)</f>
        <v>24.904</v>
      </c>
      <c r="C130" s="5">
        <f>IF(abs!E131="","-",abs!E131/1000)</f>
        <v>36.256</v>
      </c>
      <c r="D130" s="5">
        <f t="shared" ref="D130:D193" si="8">IF(OR(C130="-",B130="-"), "-", C130/B130)</f>
        <v>1.4558303886925794</v>
      </c>
      <c r="J130" s="3"/>
      <c r="L130" s="3"/>
    </row>
    <row r="131" spans="1:12" x14ac:dyDescent="0.2">
      <c r="A131">
        <v>140</v>
      </c>
      <c r="B131" s="5">
        <f>IF(abs!N132="","-",abs!N132/1000)</f>
        <v>28.472999999999999</v>
      </c>
      <c r="C131" s="5">
        <f>IF(abs!E132="","-",abs!E132/1000)</f>
        <v>35.770000000000003</v>
      </c>
      <c r="D131" s="5">
        <f t="shared" si="8"/>
        <v>1.2562778772872547</v>
      </c>
      <c r="J131" s="3"/>
      <c r="L131" s="3"/>
    </row>
    <row r="132" spans="1:12" x14ac:dyDescent="0.2">
      <c r="A132">
        <v>141</v>
      </c>
      <c r="B132" s="5">
        <f>IF(abs!N133="","-",abs!N133/1000)</f>
        <v>28.038</v>
      </c>
      <c r="C132" s="5">
        <f>IF(abs!E133="","-",abs!E133/1000)</f>
        <v>35.526000000000003</v>
      </c>
      <c r="D132" s="5">
        <f t="shared" si="8"/>
        <v>1.2670661245452601</v>
      </c>
      <c r="J132" s="3"/>
      <c r="L132" s="3"/>
    </row>
    <row r="133" spans="1:12" x14ac:dyDescent="0.2">
      <c r="A133">
        <v>142</v>
      </c>
      <c r="B133" s="5" t="str">
        <f>IF(abs!N134="","-",abs!N134/1000)</f>
        <v>-</v>
      </c>
      <c r="C133" s="5" t="str">
        <f>IF(abs!E134="","-",abs!E134/1000)</f>
        <v>-</v>
      </c>
      <c r="D133" s="5" t="str">
        <f t="shared" si="8"/>
        <v>-</v>
      </c>
      <c r="J133" s="3"/>
      <c r="L133" s="3"/>
    </row>
    <row r="134" spans="1:12" x14ac:dyDescent="0.2">
      <c r="A134">
        <v>143</v>
      </c>
      <c r="B134" s="5">
        <f>IF(abs!N135="","-",abs!N135/1000)</f>
        <v>69.727000000000004</v>
      </c>
      <c r="C134" s="5">
        <f>IF(abs!E135="","-",abs!E135/1000)</f>
        <v>36.259</v>
      </c>
      <c r="D134" s="5">
        <f t="shared" si="8"/>
        <v>0.52001376798083954</v>
      </c>
      <c r="J134" s="3"/>
      <c r="L134" s="3"/>
    </row>
    <row r="135" spans="1:12" x14ac:dyDescent="0.2">
      <c r="A135">
        <v>144</v>
      </c>
      <c r="B135" s="5" t="str">
        <f>IF(abs!N136="","-",abs!N136/1000)</f>
        <v>-</v>
      </c>
      <c r="C135" s="5" t="str">
        <f>IF(abs!E136="","-",abs!E136/1000)</f>
        <v>-</v>
      </c>
      <c r="D135" s="5" t="str">
        <f t="shared" si="8"/>
        <v>-</v>
      </c>
      <c r="J135" s="3"/>
      <c r="L135" s="3"/>
    </row>
    <row r="136" spans="1:12" x14ac:dyDescent="0.2">
      <c r="A136">
        <v>145</v>
      </c>
      <c r="B136" s="5">
        <f>IF(abs!N137="","-",abs!N137/1000)</f>
        <v>46.628999999999998</v>
      </c>
      <c r="C136" s="5">
        <f>IF(abs!E137="","-",abs!E137/1000)</f>
        <v>42.814</v>
      </c>
      <c r="D136" s="5">
        <f t="shared" si="8"/>
        <v>0.91818396276995007</v>
      </c>
      <c r="J136" s="3"/>
      <c r="L136" s="3"/>
    </row>
    <row r="137" spans="1:12" x14ac:dyDescent="0.2">
      <c r="A137">
        <v>146</v>
      </c>
      <c r="B137" s="5">
        <f>IF(abs!N138="","-",abs!N138/1000)</f>
        <v>97.497</v>
      </c>
      <c r="C137" s="5">
        <f>IF(abs!E138="","-",abs!E138/1000)</f>
        <v>40.313000000000002</v>
      </c>
      <c r="D137" s="5">
        <f t="shared" si="8"/>
        <v>0.41347938910940851</v>
      </c>
      <c r="J137" s="3"/>
      <c r="L137" s="3"/>
    </row>
    <row r="138" spans="1:12" x14ac:dyDescent="0.2">
      <c r="A138">
        <v>147</v>
      </c>
      <c r="B138" s="5">
        <f>IF(abs!N139="","-",abs!N139/1000)</f>
        <v>19.559000000000001</v>
      </c>
      <c r="C138" s="5">
        <f>IF(abs!E139="","-",abs!E139/1000)</f>
        <v>55.283999999999999</v>
      </c>
      <c r="D138" s="5">
        <f t="shared" si="8"/>
        <v>2.8265248734597881</v>
      </c>
      <c r="J138" s="3"/>
      <c r="L138" s="3"/>
    </row>
    <row r="139" spans="1:12" x14ac:dyDescent="0.2">
      <c r="A139">
        <v>148</v>
      </c>
      <c r="B139" s="5">
        <f>IF(abs!N140="","-",abs!N140/1000)</f>
        <v>66.756</v>
      </c>
      <c r="C139" s="5">
        <f>IF(abs!E140="","-",abs!E140/1000)</f>
        <v>37.819000000000003</v>
      </c>
      <c r="D139" s="5">
        <f t="shared" si="8"/>
        <v>0.56652585535382594</v>
      </c>
      <c r="J139" s="3"/>
      <c r="L139" s="3"/>
    </row>
    <row r="140" spans="1:12" x14ac:dyDescent="0.2">
      <c r="A140">
        <v>149</v>
      </c>
      <c r="B140" s="5">
        <f>IF(abs!N141="","-",abs!N141/1000)</f>
        <v>223.898</v>
      </c>
      <c r="C140" s="5">
        <f>IF(abs!E141="","-",abs!E141/1000)</f>
        <v>73.578999999999994</v>
      </c>
      <c r="D140" s="5">
        <f t="shared" si="8"/>
        <v>0.32862732136955219</v>
      </c>
      <c r="J140" s="3"/>
      <c r="L140" s="3"/>
    </row>
    <row r="141" spans="1:12" x14ac:dyDescent="0.2">
      <c r="A141">
        <v>151</v>
      </c>
      <c r="B141" s="5">
        <f>IF(abs!N142="","-",abs!N142/1000)</f>
        <v>28.777999999999999</v>
      </c>
      <c r="C141" s="5">
        <f>IF(abs!E142="","-",abs!E142/1000)</f>
        <v>35.841999999999999</v>
      </c>
      <c r="D141" s="5">
        <f t="shared" si="8"/>
        <v>1.2454652859823476</v>
      </c>
      <c r="J141" s="3"/>
      <c r="L141" s="3"/>
    </row>
    <row r="142" spans="1:12" x14ac:dyDescent="0.2">
      <c r="A142">
        <v>152</v>
      </c>
      <c r="B142" s="5">
        <f>IF(abs!N143="","-",abs!N143/1000)</f>
        <v>24.71</v>
      </c>
      <c r="C142" s="5">
        <f>IF(abs!E143="","-",abs!E143/1000)</f>
        <v>37.89</v>
      </c>
      <c r="D142" s="5">
        <f t="shared" si="8"/>
        <v>1.5333872925940915</v>
      </c>
      <c r="J142" s="3"/>
      <c r="L142" s="3"/>
    </row>
    <row r="143" spans="1:12" x14ac:dyDescent="0.2">
      <c r="A143">
        <v>153</v>
      </c>
      <c r="B143" s="5">
        <f>IF(abs!N144="","-",abs!N144/1000)</f>
        <v>30.641999999999999</v>
      </c>
      <c r="C143" s="5">
        <f>IF(abs!E144="","-",abs!E144/1000)</f>
        <v>36.36</v>
      </c>
      <c r="D143" s="5">
        <f t="shared" si="8"/>
        <v>1.1866066183669473</v>
      </c>
      <c r="J143" s="3"/>
      <c r="L143" s="3"/>
    </row>
    <row r="144" spans="1:12" x14ac:dyDescent="0.2">
      <c r="A144">
        <v>155</v>
      </c>
      <c r="B144" s="5">
        <f>IF(abs!N145="","-",abs!N145/1000)</f>
        <v>2.2010000000000001</v>
      </c>
      <c r="C144" s="5">
        <f>IF(abs!E145="","-",abs!E145/1000)</f>
        <v>35.526000000000003</v>
      </c>
      <c r="D144" s="5">
        <f t="shared" si="8"/>
        <v>16.140845070422536</v>
      </c>
      <c r="J144" s="3"/>
      <c r="L144" s="3"/>
    </row>
    <row r="145" spans="1:12" x14ac:dyDescent="0.2">
      <c r="A145">
        <v>157</v>
      </c>
      <c r="B145" s="5">
        <f>IF(abs!N146="","-",abs!N146/1000)</f>
        <v>2.391</v>
      </c>
      <c r="C145" s="5">
        <f>IF(abs!E146="","-",abs!E146/1000)</f>
        <v>45.191000000000003</v>
      </c>
      <c r="D145" s="5">
        <f t="shared" si="8"/>
        <v>18.900460058552909</v>
      </c>
      <c r="J145" s="3"/>
      <c r="L145" s="3"/>
    </row>
    <row r="146" spans="1:12" x14ac:dyDescent="0.2">
      <c r="A146">
        <v>160</v>
      </c>
      <c r="B146" s="5">
        <f>IF(abs!N147="","-",abs!N147/1000)</f>
        <v>21.262</v>
      </c>
      <c r="C146" s="5">
        <f>IF(abs!E147="","-",abs!E147/1000)</f>
        <v>35.677999999999997</v>
      </c>
      <c r="D146" s="5">
        <f t="shared" si="8"/>
        <v>1.6780171197441442</v>
      </c>
      <c r="J146" s="3"/>
      <c r="L146" s="3"/>
    </row>
    <row r="147" spans="1:12" x14ac:dyDescent="0.2">
      <c r="A147">
        <v>161</v>
      </c>
      <c r="B147" s="5" t="str">
        <f>IF(abs!N148="","-",abs!N148/1000)</f>
        <v>-</v>
      </c>
      <c r="C147" s="5">
        <f>IF(abs!E148="","-",abs!E148/1000)</f>
        <v>44.133000000000003</v>
      </c>
      <c r="D147" s="5" t="str">
        <f t="shared" si="8"/>
        <v>-</v>
      </c>
      <c r="J147" s="3"/>
      <c r="L147" s="3"/>
    </row>
    <row r="148" spans="1:12" x14ac:dyDescent="0.2">
      <c r="A148">
        <v>162</v>
      </c>
      <c r="B148" s="5">
        <f>IF(abs!N149="","-",abs!N149/1000)</f>
        <v>52.121000000000002</v>
      </c>
      <c r="C148" s="5">
        <f>IF(abs!E149="","-",abs!E149/1000)</f>
        <v>64.397999999999996</v>
      </c>
      <c r="D148" s="5">
        <f t="shared" si="8"/>
        <v>1.2355480516490474</v>
      </c>
      <c r="J148" s="3"/>
      <c r="L148" s="3"/>
    </row>
    <row r="149" spans="1:12" x14ac:dyDescent="0.2">
      <c r="A149">
        <v>163</v>
      </c>
      <c r="B149" s="5">
        <f>IF(abs!N150="","-",abs!N150/1000)</f>
        <v>26.69</v>
      </c>
      <c r="C149" s="5">
        <f>IF(abs!E150="","-",abs!E150/1000)</f>
        <v>35.591999999999999</v>
      </c>
      <c r="D149" s="5">
        <f t="shared" si="8"/>
        <v>1.3335331584863244</v>
      </c>
      <c r="J149" s="3"/>
      <c r="L149" s="3"/>
    </row>
    <row r="150" spans="1:12" x14ac:dyDescent="0.2">
      <c r="A150">
        <v>164</v>
      </c>
      <c r="B150" s="5" t="str">
        <f>IF(abs!N151="","-",abs!N151/1000)</f>
        <v>-</v>
      </c>
      <c r="C150" s="5" t="str">
        <f>IF(abs!E151="","-",abs!E151/1000)</f>
        <v>-</v>
      </c>
      <c r="D150" s="5" t="str">
        <f t="shared" si="8"/>
        <v>-</v>
      </c>
      <c r="J150" s="3"/>
      <c r="L150" s="3"/>
    </row>
    <row r="151" spans="1:12" x14ac:dyDescent="0.2">
      <c r="A151">
        <v>165</v>
      </c>
      <c r="B151" s="5" t="str">
        <f>IF(abs!N152="","-",abs!N152/1000)</f>
        <v>-</v>
      </c>
      <c r="C151" s="5" t="str">
        <f>IF(abs!E152="","-",abs!E152/1000)</f>
        <v>-</v>
      </c>
      <c r="D151" s="5" t="str">
        <f t="shared" si="8"/>
        <v>-</v>
      </c>
      <c r="J151" s="3"/>
      <c r="L151" s="3"/>
    </row>
    <row r="152" spans="1:12" x14ac:dyDescent="0.2">
      <c r="A152">
        <v>166</v>
      </c>
      <c r="B152" s="5">
        <f>IF(abs!N153="","-",abs!N153/1000)</f>
        <v>54.154000000000003</v>
      </c>
      <c r="C152" s="5">
        <f>IF(abs!E153="","-",abs!E153/1000)</f>
        <v>36.387999999999998</v>
      </c>
      <c r="D152" s="5">
        <f t="shared" si="8"/>
        <v>0.67193559109207068</v>
      </c>
      <c r="J152" s="3"/>
      <c r="L152" s="3"/>
    </row>
    <row r="153" spans="1:12" x14ac:dyDescent="0.2">
      <c r="A153">
        <v>167</v>
      </c>
      <c r="B153" s="5">
        <f>IF(abs!N154="","-",abs!N154/1000)</f>
        <v>2.157</v>
      </c>
      <c r="C153" s="5">
        <f>IF(abs!E154="","-",abs!E154/1000)</f>
        <v>35.89</v>
      </c>
      <c r="D153" s="5">
        <f t="shared" si="8"/>
        <v>16.638850254983772</v>
      </c>
      <c r="J153" s="3"/>
      <c r="L153" s="3"/>
    </row>
    <row r="154" spans="1:12" x14ac:dyDescent="0.2">
      <c r="A154">
        <v>168</v>
      </c>
      <c r="B154" s="5">
        <f>IF(abs!N155="","-",abs!N155/1000)</f>
        <v>19.355</v>
      </c>
      <c r="C154" s="5">
        <f>IF(abs!E155="","-",abs!E155/1000)</f>
        <v>35.58</v>
      </c>
      <c r="D154" s="5">
        <f t="shared" si="8"/>
        <v>1.8382846809609918</v>
      </c>
      <c r="J154" s="3"/>
      <c r="L154" s="3"/>
    </row>
    <row r="155" spans="1:12" x14ac:dyDescent="0.2">
      <c r="A155">
        <v>169</v>
      </c>
      <c r="B155" s="5">
        <f>IF(abs!N156="","-",abs!N156/1000)</f>
        <v>2.2759999999999998</v>
      </c>
      <c r="C155" s="5" t="str">
        <f>IF(abs!E156="","-",abs!E156/1000)</f>
        <v>-</v>
      </c>
      <c r="D155" s="5" t="str">
        <f t="shared" si="8"/>
        <v>-</v>
      </c>
      <c r="J155" s="3"/>
      <c r="L155" s="3"/>
    </row>
    <row r="156" spans="1:12" x14ac:dyDescent="0.2">
      <c r="A156">
        <v>170</v>
      </c>
      <c r="B156" s="5" t="str">
        <f>IF(abs!N157="","-",abs!N157/1000)</f>
        <v>-</v>
      </c>
      <c r="C156" s="5" t="str">
        <f>IF(abs!E157="","-",abs!E157/1000)</f>
        <v>-</v>
      </c>
      <c r="D156" s="5" t="str">
        <f t="shared" si="8"/>
        <v>-</v>
      </c>
      <c r="J156" s="3"/>
      <c r="L156" s="3"/>
    </row>
    <row r="157" spans="1:12" x14ac:dyDescent="0.2">
      <c r="A157">
        <v>171</v>
      </c>
      <c r="B157" s="5" t="str">
        <f>IF(abs!N158="","-",abs!N158/1000)</f>
        <v>-</v>
      </c>
      <c r="C157" s="5" t="str">
        <f>IF(abs!E158="","-",abs!E158/1000)</f>
        <v>-</v>
      </c>
      <c r="D157" s="5" t="str">
        <f t="shared" si="8"/>
        <v>-</v>
      </c>
      <c r="J157" s="3"/>
      <c r="L157" s="3"/>
    </row>
    <row r="158" spans="1:12" x14ac:dyDescent="0.2">
      <c r="A158">
        <v>172</v>
      </c>
      <c r="B158" s="5" t="str">
        <f>IF(abs!N159="","-",abs!N159/1000)</f>
        <v>-</v>
      </c>
      <c r="C158" s="5" t="str">
        <f>IF(abs!E159="","-",abs!E159/1000)</f>
        <v>-</v>
      </c>
      <c r="D158" s="5" t="str">
        <f t="shared" si="8"/>
        <v>-</v>
      </c>
      <c r="J158" s="3"/>
      <c r="L158" s="3"/>
    </row>
    <row r="159" spans="1:12" x14ac:dyDescent="0.2">
      <c r="A159">
        <v>173</v>
      </c>
      <c r="B159" s="5" t="str">
        <f>IF(abs!N160="","-",abs!N160/1000)</f>
        <v>-</v>
      </c>
      <c r="C159" s="5" t="str">
        <f>IF(abs!E160="","-",abs!E160/1000)</f>
        <v>-</v>
      </c>
      <c r="D159" s="5" t="str">
        <f t="shared" si="8"/>
        <v>-</v>
      </c>
      <c r="J159" s="3"/>
      <c r="L159" s="3"/>
    </row>
    <row r="160" spans="1:12" x14ac:dyDescent="0.2">
      <c r="A160">
        <v>174</v>
      </c>
      <c r="B160" s="5">
        <f>IF(abs!N161="","-",abs!N161/1000)</f>
        <v>24.41</v>
      </c>
      <c r="C160" s="5">
        <f>IF(abs!E161="","-",abs!E161/1000)</f>
        <v>35.701999999999998</v>
      </c>
      <c r="D160" s="5">
        <f t="shared" si="8"/>
        <v>1.4625972961900859</v>
      </c>
      <c r="J160" s="3"/>
      <c r="L160" s="3"/>
    </row>
    <row r="161" spans="1:12" x14ac:dyDescent="0.2">
      <c r="A161">
        <v>175</v>
      </c>
      <c r="B161" s="5">
        <f>IF(abs!N162="","-",abs!N162/1000)</f>
        <v>158.37700000000001</v>
      </c>
      <c r="C161" s="5">
        <f>IF(abs!E162="","-",abs!E162/1000)</f>
        <v>41.04</v>
      </c>
      <c r="D161" s="5">
        <f t="shared" si="8"/>
        <v>0.25912853507769434</v>
      </c>
      <c r="J161" s="3"/>
      <c r="L161" s="3"/>
    </row>
    <row r="162" spans="1:12" x14ac:dyDescent="0.2">
      <c r="A162">
        <v>176</v>
      </c>
      <c r="B162" s="5">
        <f>IF(abs!N163="","-",abs!N163/1000)</f>
        <v>119.994</v>
      </c>
      <c r="C162" s="5">
        <f>IF(abs!E163="","-",abs!E163/1000)</f>
        <v>37.799999999999997</v>
      </c>
      <c r="D162" s="5">
        <f t="shared" si="8"/>
        <v>0.31501575078753935</v>
      </c>
      <c r="J162" s="3"/>
      <c r="L162" s="3"/>
    </row>
    <row r="163" spans="1:12" x14ac:dyDescent="0.2">
      <c r="A163">
        <v>177</v>
      </c>
      <c r="B163" s="5">
        <f>IF(abs!N164="","-",abs!N164/1000)</f>
        <v>103.895</v>
      </c>
      <c r="C163" s="5">
        <f>IF(abs!E164="","-",abs!E164/1000)</f>
        <v>39.015000000000001</v>
      </c>
      <c r="D163" s="5">
        <f t="shared" si="8"/>
        <v>0.37552336493575245</v>
      </c>
      <c r="J163" s="3"/>
      <c r="L163" s="3"/>
    </row>
    <row r="164" spans="1:12" x14ac:dyDescent="0.2">
      <c r="A164">
        <v>181</v>
      </c>
      <c r="B164" s="5">
        <f>IF(abs!N165="","-",abs!N165/1000)</f>
        <v>201.423</v>
      </c>
      <c r="C164" s="5" t="str">
        <f>IF(abs!E165="","-",abs!E165/1000)</f>
        <v>-</v>
      </c>
      <c r="D164" s="5" t="str">
        <f t="shared" si="8"/>
        <v>-</v>
      </c>
      <c r="J164" s="3"/>
      <c r="L164" s="3"/>
    </row>
    <row r="165" spans="1:12" x14ac:dyDescent="0.2">
      <c r="A165">
        <v>186</v>
      </c>
      <c r="B165" s="5">
        <f>IF(abs!N166="","-",abs!N166/1000)</f>
        <v>72.899000000000001</v>
      </c>
      <c r="C165" s="5">
        <f>IF(abs!E166="","-",abs!E166/1000)</f>
        <v>57.463999999999999</v>
      </c>
      <c r="D165" s="5">
        <f t="shared" si="8"/>
        <v>0.7882687005308715</v>
      </c>
      <c r="J165" s="3"/>
      <c r="L165" s="3"/>
    </row>
    <row r="166" spans="1:12" x14ac:dyDescent="0.2">
      <c r="A166">
        <v>187</v>
      </c>
      <c r="B166" s="5" t="str">
        <f>IF(abs!N167="","-",abs!N167/1000)</f>
        <v>-</v>
      </c>
      <c r="C166" s="5" t="str">
        <f>IF(abs!E167="","-",abs!E167/1000)</f>
        <v>-</v>
      </c>
      <c r="D166" s="5" t="str">
        <f t="shared" si="8"/>
        <v>-</v>
      </c>
      <c r="J166" s="3"/>
      <c r="L166" s="3"/>
    </row>
    <row r="167" spans="1:12" x14ac:dyDescent="0.2">
      <c r="A167">
        <v>188</v>
      </c>
      <c r="B167" s="5" t="str">
        <f>IF(abs!N168="","-",abs!N168/1000)</f>
        <v>-</v>
      </c>
      <c r="C167" s="5" t="str">
        <f>IF(abs!E168="","-",abs!E168/1000)</f>
        <v>-</v>
      </c>
      <c r="D167" s="5" t="str">
        <f t="shared" si="8"/>
        <v>-</v>
      </c>
      <c r="J167" s="3"/>
      <c r="L167" s="3"/>
    </row>
    <row r="168" spans="1:12" x14ac:dyDescent="0.2">
      <c r="A168">
        <v>189</v>
      </c>
      <c r="B168" s="5" t="str">
        <f>IF(abs!N169="","-",abs!N169/1000)</f>
        <v>-</v>
      </c>
      <c r="C168" s="5" t="str">
        <f>IF(abs!E169="","-",abs!E169/1000)</f>
        <v>-</v>
      </c>
      <c r="D168" s="5" t="str">
        <f t="shared" si="8"/>
        <v>-</v>
      </c>
      <c r="J168" s="3"/>
      <c r="L168" s="3"/>
    </row>
    <row r="169" spans="1:12" x14ac:dyDescent="0.2">
      <c r="A169">
        <v>192</v>
      </c>
      <c r="B169" s="5">
        <f>IF(abs!N170="","-",abs!N170/1000)</f>
        <v>2.169</v>
      </c>
      <c r="C169" s="5">
        <f>IF(abs!E170="","-",abs!E170/1000)</f>
        <v>35.716999999999999</v>
      </c>
      <c r="D169" s="5">
        <f t="shared" si="8"/>
        <v>16.467035500230519</v>
      </c>
      <c r="J169" s="3"/>
      <c r="L169" s="3"/>
    </row>
    <row r="170" spans="1:12" x14ac:dyDescent="0.2">
      <c r="A170">
        <v>193</v>
      </c>
      <c r="B170" s="5" t="str">
        <f>IF(abs!N171="","-",abs!N171/1000)</f>
        <v>-</v>
      </c>
      <c r="C170" s="5" t="str">
        <f>IF(abs!E171="","-",abs!E171/1000)</f>
        <v>-</v>
      </c>
      <c r="D170" s="5" t="str">
        <f t="shared" si="8"/>
        <v>-</v>
      </c>
      <c r="J170" s="3"/>
      <c r="L170" s="3"/>
    </row>
    <row r="171" spans="1:12" x14ac:dyDescent="0.2">
      <c r="A171">
        <v>194</v>
      </c>
      <c r="B171" s="5" t="str">
        <f>IF(abs!N172="","-",abs!N172/1000)</f>
        <v>-</v>
      </c>
      <c r="C171" s="5" t="str">
        <f>IF(abs!E172="","-",abs!E172/1000)</f>
        <v>-</v>
      </c>
      <c r="D171" s="5" t="str">
        <f t="shared" si="8"/>
        <v>-</v>
      </c>
      <c r="J171" s="3"/>
      <c r="L171" s="3"/>
    </row>
    <row r="172" spans="1:12" x14ac:dyDescent="0.2">
      <c r="A172">
        <v>195</v>
      </c>
      <c r="B172" s="5">
        <f>IF(abs!N173="","-",abs!N173/1000)</f>
        <v>74.198999999999998</v>
      </c>
      <c r="C172" s="5">
        <f>IF(abs!E173="","-",abs!E173/1000)</f>
        <v>40.76</v>
      </c>
      <c r="D172" s="5">
        <f t="shared" si="8"/>
        <v>0.54933354896966269</v>
      </c>
      <c r="J172" s="3"/>
      <c r="L172" s="3"/>
    </row>
    <row r="173" spans="1:12" x14ac:dyDescent="0.2">
      <c r="A173">
        <v>196</v>
      </c>
      <c r="B173" s="5" t="str">
        <f>IF(abs!N174="","-",abs!N174/1000)</f>
        <v>-</v>
      </c>
      <c r="C173" s="5" t="str">
        <f>IF(abs!E174="","-",abs!E174/1000)</f>
        <v>-</v>
      </c>
      <c r="D173" s="5" t="str">
        <f t="shared" si="8"/>
        <v>-</v>
      </c>
      <c r="J173" s="3"/>
      <c r="L173" s="3"/>
    </row>
    <row r="174" spans="1:12" x14ac:dyDescent="0.2">
      <c r="A174">
        <v>197</v>
      </c>
      <c r="B174" s="5" t="str">
        <f>IF(abs!N175="","-",abs!N175/1000)</f>
        <v>-</v>
      </c>
      <c r="C174" s="5" t="str">
        <f>IF(abs!E175="","-",abs!E175/1000)</f>
        <v>-</v>
      </c>
      <c r="D174" s="5" t="str">
        <f t="shared" si="8"/>
        <v>-</v>
      </c>
      <c r="J174" s="3"/>
      <c r="L174" s="3"/>
    </row>
    <row r="175" spans="1:12" x14ac:dyDescent="0.2">
      <c r="A175">
        <v>198</v>
      </c>
      <c r="B175" s="5" t="str">
        <f>IF(abs!N176="","-",abs!N176/1000)</f>
        <v>-</v>
      </c>
      <c r="C175" s="5" t="str">
        <f>IF(abs!E176="","-",abs!E176/1000)</f>
        <v>-</v>
      </c>
      <c r="D175" s="5" t="str">
        <f t="shared" si="8"/>
        <v>-</v>
      </c>
      <c r="J175" s="3"/>
      <c r="L175" s="3"/>
    </row>
    <row r="176" spans="1:12" x14ac:dyDescent="0.2">
      <c r="A176">
        <v>200</v>
      </c>
      <c r="B176" s="5">
        <f>IF(abs!N177="","-",abs!N177/1000)</f>
        <v>2.1829999999999998</v>
      </c>
      <c r="C176" s="5">
        <f>IF(abs!E177="","-",abs!E177/1000)</f>
        <v>36.854999999999997</v>
      </c>
      <c r="D176" s="5">
        <f t="shared" si="8"/>
        <v>16.882730187814932</v>
      </c>
      <c r="J176" s="3"/>
      <c r="L176" s="3"/>
    </row>
    <row r="177" spans="1:12" x14ac:dyDescent="0.2">
      <c r="A177">
        <v>201</v>
      </c>
      <c r="B177" s="5">
        <f>IF(abs!N178="","-",abs!N178/1000)</f>
        <v>103.003</v>
      </c>
      <c r="C177" s="5">
        <f>IF(abs!E178="","-",abs!E178/1000)</f>
        <v>36.412999999999997</v>
      </c>
      <c r="D177" s="5">
        <f t="shared" si="8"/>
        <v>0.35351397532110712</v>
      </c>
      <c r="J177" s="3"/>
      <c r="L177" s="3"/>
    </row>
    <row r="178" spans="1:12" x14ac:dyDescent="0.2">
      <c r="A178">
        <v>203</v>
      </c>
      <c r="B178" s="5">
        <f>IF(abs!N179="","-",abs!N179/1000)</f>
        <v>34.627000000000002</v>
      </c>
      <c r="C178" s="5">
        <f>IF(abs!E179="","-",abs!E179/1000)</f>
        <v>35.765999999999998</v>
      </c>
      <c r="D178" s="5">
        <f t="shared" si="8"/>
        <v>1.032893406879025</v>
      </c>
      <c r="J178" s="3"/>
      <c r="L178" s="3"/>
    </row>
    <row r="179" spans="1:12" x14ac:dyDescent="0.2">
      <c r="A179">
        <v>204</v>
      </c>
      <c r="B179" s="5" t="str">
        <f>IF(abs!N180="","-",abs!N180/1000)</f>
        <v>-</v>
      </c>
      <c r="C179" s="5" t="str">
        <f>IF(abs!E180="","-",abs!E180/1000)</f>
        <v>-</v>
      </c>
      <c r="D179" s="5" t="str">
        <f t="shared" si="8"/>
        <v>-</v>
      </c>
      <c r="J179" s="3"/>
      <c r="L179" s="3"/>
    </row>
    <row r="180" spans="1:12" x14ac:dyDescent="0.2">
      <c r="A180">
        <v>205</v>
      </c>
      <c r="B180" s="5" t="str">
        <f>IF(abs!N181="","-",abs!N181/1000)</f>
        <v>-</v>
      </c>
      <c r="C180" s="5" t="str">
        <f>IF(abs!E181="","-",abs!E181/1000)</f>
        <v>-</v>
      </c>
      <c r="D180" s="5" t="str">
        <f t="shared" si="8"/>
        <v>-</v>
      </c>
      <c r="J180" s="3"/>
      <c r="L180" s="3"/>
    </row>
    <row r="181" spans="1:12" x14ac:dyDescent="0.2">
      <c r="A181">
        <v>207</v>
      </c>
      <c r="B181" s="5">
        <f>IF(abs!N182="","-",abs!N182/1000)</f>
        <v>25.317</v>
      </c>
      <c r="C181" s="5">
        <f>IF(abs!E182="","-",abs!E182/1000)</f>
        <v>35.912999999999997</v>
      </c>
      <c r="D181" s="5">
        <f t="shared" si="8"/>
        <v>1.4185330015404667</v>
      </c>
      <c r="J181" s="3"/>
      <c r="L181" s="3"/>
    </row>
    <row r="182" spans="1:12" x14ac:dyDescent="0.2">
      <c r="A182">
        <v>208</v>
      </c>
      <c r="B182" s="5">
        <f>IF(abs!N183="","-",abs!N183/1000)</f>
        <v>19.835000000000001</v>
      </c>
      <c r="C182" s="5" t="str">
        <f>IF(abs!E183="","-",abs!E183/1000)</f>
        <v>-</v>
      </c>
      <c r="D182" s="5" t="str">
        <f t="shared" si="8"/>
        <v>-</v>
      </c>
      <c r="J182" s="3"/>
      <c r="L182" s="3"/>
    </row>
    <row r="183" spans="1:12" x14ac:dyDescent="0.2">
      <c r="A183">
        <v>209</v>
      </c>
      <c r="B183" s="5" t="str">
        <f>IF(abs!N184="","-",abs!N184/1000)</f>
        <v>-</v>
      </c>
      <c r="C183" s="5" t="str">
        <f>IF(abs!E184="","-",abs!E184/1000)</f>
        <v>-</v>
      </c>
      <c r="D183" s="5" t="str">
        <f t="shared" si="8"/>
        <v>-</v>
      </c>
      <c r="J183" s="3"/>
      <c r="L183" s="3"/>
    </row>
    <row r="184" spans="1:12" x14ac:dyDescent="0.2">
      <c r="A184">
        <v>210</v>
      </c>
      <c r="B184" s="5" t="str">
        <f>IF(abs!N185="","-",abs!N185/1000)</f>
        <v>-</v>
      </c>
      <c r="C184" s="5" t="str">
        <f>IF(abs!E185="","-",abs!E185/1000)</f>
        <v>-</v>
      </c>
      <c r="D184" s="5" t="str">
        <f t="shared" si="8"/>
        <v>-</v>
      </c>
      <c r="J184" s="3"/>
      <c r="L184" s="3"/>
    </row>
    <row r="185" spans="1:12" x14ac:dyDescent="0.2">
      <c r="A185">
        <v>211</v>
      </c>
      <c r="B185" s="5" t="str">
        <f>IF(abs!N186="","-",abs!N186/1000)</f>
        <v>-</v>
      </c>
      <c r="C185" s="5" t="str">
        <f>IF(abs!E186="","-",abs!E186/1000)</f>
        <v>-</v>
      </c>
      <c r="D185" s="5" t="str">
        <f t="shared" si="8"/>
        <v>-</v>
      </c>
      <c r="J185" s="3"/>
      <c r="L185" s="3"/>
    </row>
    <row r="186" spans="1:12" x14ac:dyDescent="0.2">
      <c r="A186">
        <v>212</v>
      </c>
      <c r="B186" s="5" t="str">
        <f>IF(abs!N187="","-",abs!N187/1000)</f>
        <v>-</v>
      </c>
      <c r="C186" s="5" t="str">
        <f>IF(abs!E187="","-",abs!E187/1000)</f>
        <v>-</v>
      </c>
      <c r="D186" s="5" t="str">
        <f t="shared" si="8"/>
        <v>-</v>
      </c>
      <c r="J186" s="3"/>
      <c r="L186" s="3"/>
    </row>
    <row r="187" spans="1:12" x14ac:dyDescent="0.2">
      <c r="A187">
        <v>213</v>
      </c>
      <c r="B187" s="5">
        <f>IF(abs!N188="","-",abs!N188/1000)</f>
        <v>4.7759999999999998</v>
      </c>
      <c r="C187" s="5">
        <f>IF(abs!E188="","-",abs!E188/1000)</f>
        <v>241.655</v>
      </c>
      <c r="D187" s="5">
        <f t="shared" si="8"/>
        <v>50.597780569514242</v>
      </c>
      <c r="J187" s="3"/>
      <c r="L187" s="3"/>
    </row>
    <row r="188" spans="1:12" x14ac:dyDescent="0.2">
      <c r="A188">
        <v>214</v>
      </c>
      <c r="B188" s="5">
        <f>IF(abs!N189="","-",abs!N189/1000)</f>
        <v>50.966000000000001</v>
      </c>
      <c r="C188" s="5">
        <f>IF(abs!E189="","-",abs!E189/1000)</f>
        <v>36.259</v>
      </c>
      <c r="D188" s="5">
        <f t="shared" si="8"/>
        <v>0.711435074363301</v>
      </c>
      <c r="J188" s="3"/>
      <c r="L188" s="3"/>
    </row>
    <row r="189" spans="1:12" x14ac:dyDescent="0.2">
      <c r="A189">
        <v>215</v>
      </c>
      <c r="B189" s="5" t="str">
        <f>IF(abs!N190="","-",abs!N190/1000)</f>
        <v>-</v>
      </c>
      <c r="C189" s="5" t="str">
        <f>IF(abs!E190="","-",abs!E190/1000)</f>
        <v>-</v>
      </c>
      <c r="D189" s="5" t="str">
        <f t="shared" si="8"/>
        <v>-</v>
      </c>
      <c r="J189" s="3"/>
      <c r="L189" s="3"/>
    </row>
    <row r="190" spans="1:12" x14ac:dyDescent="0.2">
      <c r="A190">
        <v>216</v>
      </c>
      <c r="B190" s="5" t="str">
        <f>IF(abs!N191="","-",abs!N191/1000)</f>
        <v>-</v>
      </c>
      <c r="C190" s="5" t="str">
        <f>IF(abs!E191="","-",abs!E191/1000)</f>
        <v>-</v>
      </c>
      <c r="D190" s="5" t="str">
        <f t="shared" si="8"/>
        <v>-</v>
      </c>
      <c r="J190" s="3"/>
      <c r="L190" s="3"/>
    </row>
    <row r="191" spans="1:12" x14ac:dyDescent="0.2">
      <c r="A191">
        <v>218</v>
      </c>
      <c r="B191" s="5" t="str">
        <f>IF(abs!N192="","-",abs!N192/1000)</f>
        <v>-</v>
      </c>
      <c r="C191" s="5" t="str">
        <f>IF(abs!E192="","-",abs!E192/1000)</f>
        <v>-</v>
      </c>
      <c r="D191" s="5" t="str">
        <f t="shared" si="8"/>
        <v>-</v>
      </c>
      <c r="J191" s="3"/>
      <c r="L191" s="3"/>
    </row>
    <row r="192" spans="1:12" x14ac:dyDescent="0.2">
      <c r="A192">
        <v>219</v>
      </c>
      <c r="B192" s="5">
        <f>IF(abs!N193="","-",abs!N193/1000)</f>
        <v>2.1920000000000002</v>
      </c>
      <c r="C192" s="5" t="str">
        <f>IF(abs!E193="","-",abs!E193/1000)</f>
        <v>-</v>
      </c>
      <c r="D192" s="5" t="str">
        <f t="shared" si="8"/>
        <v>-</v>
      </c>
      <c r="J192" s="3"/>
      <c r="L192" s="3"/>
    </row>
    <row r="193" spans="1:12" x14ac:dyDescent="0.2">
      <c r="A193">
        <v>220</v>
      </c>
      <c r="B193" s="5" t="str">
        <f>IF(abs!N194="","-",abs!N194/1000)</f>
        <v>-</v>
      </c>
      <c r="C193" s="5" t="str">
        <f>IF(abs!E194="","-",abs!E194/1000)</f>
        <v>-</v>
      </c>
      <c r="D193" s="5" t="str">
        <f t="shared" si="8"/>
        <v>-</v>
      </c>
      <c r="J193" s="3"/>
      <c r="L193" s="3"/>
    </row>
    <row r="194" spans="1:12" x14ac:dyDescent="0.2">
      <c r="A194">
        <v>221</v>
      </c>
      <c r="B194" s="5">
        <f>IF(abs!N195="","-",abs!N195/1000)</f>
        <v>67.171000000000006</v>
      </c>
      <c r="C194" s="5">
        <f>IF(abs!E195="","-",abs!E195/1000)</f>
        <v>36.929000000000002</v>
      </c>
      <c r="D194" s="5">
        <f t="shared" ref="D194:D257" si="9">IF(OR(C194="-",B194="-"), "-", C194/B194)</f>
        <v>0.54977594497625459</v>
      </c>
      <c r="J194" s="3"/>
      <c r="L194" s="3"/>
    </row>
    <row r="195" spans="1:12" x14ac:dyDescent="0.2">
      <c r="A195">
        <v>224</v>
      </c>
      <c r="B195" s="5">
        <f>IF(abs!N196="","-",abs!N196/1000)</f>
        <v>2.6280000000000001</v>
      </c>
      <c r="C195" s="5" t="str">
        <f>IF(abs!E196="","-",abs!E196/1000)</f>
        <v>-</v>
      </c>
      <c r="D195" s="5" t="str">
        <f t="shared" si="9"/>
        <v>-</v>
      </c>
      <c r="J195" s="3"/>
      <c r="L195" s="3"/>
    </row>
    <row r="196" spans="1:12" x14ac:dyDescent="0.2">
      <c r="A196">
        <v>225</v>
      </c>
      <c r="B196" s="5" t="str">
        <f>IF(abs!N197="","-",abs!N197/1000)</f>
        <v>-</v>
      </c>
      <c r="C196" s="5" t="str">
        <f>IF(abs!E197="","-",abs!E197/1000)</f>
        <v>-</v>
      </c>
      <c r="D196" s="5" t="str">
        <f t="shared" si="9"/>
        <v>-</v>
      </c>
      <c r="J196" s="3"/>
      <c r="L196" s="3"/>
    </row>
    <row r="197" spans="1:12" x14ac:dyDescent="0.2">
      <c r="A197">
        <v>226</v>
      </c>
      <c r="B197" s="5">
        <f>IF(abs!N198="","-",abs!N198/1000)</f>
        <v>2.1160000000000001</v>
      </c>
      <c r="C197" s="5">
        <f>IF(abs!E198="","-",abs!E198/1000)</f>
        <v>35.863</v>
      </c>
      <c r="D197" s="5">
        <f t="shared" si="9"/>
        <v>16.948487712665404</v>
      </c>
      <c r="J197" s="3"/>
      <c r="L197" s="3"/>
    </row>
    <row r="198" spans="1:12" x14ac:dyDescent="0.2">
      <c r="A198">
        <v>227</v>
      </c>
      <c r="B198" s="5" t="str">
        <f>IF(abs!N199="","-",abs!N199/1000)</f>
        <v>-</v>
      </c>
      <c r="C198" s="5" t="str">
        <f>IF(abs!E199="","-",abs!E199/1000)</f>
        <v>-</v>
      </c>
      <c r="D198" s="5" t="str">
        <f t="shared" si="9"/>
        <v>-</v>
      </c>
      <c r="J198" s="3"/>
      <c r="L198" s="3"/>
    </row>
    <row r="199" spans="1:12" x14ac:dyDescent="0.2">
      <c r="A199">
        <v>228</v>
      </c>
      <c r="B199" s="5">
        <f>IF(abs!N200="","-",abs!N200/1000)</f>
        <v>97.885000000000005</v>
      </c>
      <c r="C199" s="5" t="str">
        <f>IF(abs!E200="","-",abs!E200/1000)</f>
        <v>-</v>
      </c>
      <c r="D199" s="5" t="str">
        <f t="shared" si="9"/>
        <v>-</v>
      </c>
      <c r="J199" s="3"/>
      <c r="L199" s="3"/>
    </row>
    <row r="200" spans="1:12" x14ac:dyDescent="0.2">
      <c r="A200">
        <v>229</v>
      </c>
      <c r="B200" s="5" t="str">
        <f>IF(abs!N201="","-",abs!N201/1000)</f>
        <v>-</v>
      </c>
      <c r="C200" s="5" t="str">
        <f>IF(abs!E201="","-",abs!E201/1000)</f>
        <v>-</v>
      </c>
      <c r="D200" s="5" t="str">
        <f t="shared" si="9"/>
        <v>-</v>
      </c>
      <c r="J200" s="3"/>
      <c r="L200" s="3"/>
    </row>
    <row r="201" spans="1:12" x14ac:dyDescent="0.2">
      <c r="A201">
        <v>230</v>
      </c>
      <c r="B201" s="5">
        <f>IF(abs!N202="","-",abs!N202/1000)</f>
        <v>24.291</v>
      </c>
      <c r="C201" s="5" t="str">
        <f>IF(abs!E202="","-",abs!E202/1000)</f>
        <v>-</v>
      </c>
      <c r="D201" s="5" t="str">
        <f t="shared" si="9"/>
        <v>-</v>
      </c>
      <c r="J201" s="3"/>
      <c r="L201" s="3"/>
    </row>
    <row r="202" spans="1:12" x14ac:dyDescent="0.2">
      <c r="A202">
        <v>231</v>
      </c>
      <c r="B202" s="5">
        <f>IF(abs!N203="","-",abs!N203/1000)</f>
        <v>54.985999999999997</v>
      </c>
      <c r="C202" s="5">
        <f>IF(abs!E203="","-",abs!E203/1000)</f>
        <v>35.685000000000002</v>
      </c>
      <c r="D202" s="5">
        <f t="shared" si="9"/>
        <v>0.64898337758702218</v>
      </c>
      <c r="J202" s="3"/>
      <c r="L202" s="3"/>
    </row>
    <row r="203" spans="1:12" x14ac:dyDescent="0.2">
      <c r="A203">
        <v>233</v>
      </c>
      <c r="B203" s="5">
        <f>IF(abs!N204="","-",abs!N204/1000)</f>
        <v>49.872</v>
      </c>
      <c r="C203" s="5">
        <f>IF(abs!E204="","-",abs!E204/1000)</f>
        <v>74.900999999999996</v>
      </c>
      <c r="D203" s="5">
        <f t="shared" si="9"/>
        <v>1.5018647738209816</v>
      </c>
      <c r="J203" s="3"/>
      <c r="L203" s="3"/>
    </row>
    <row r="204" spans="1:12" x14ac:dyDescent="0.2">
      <c r="A204">
        <v>234</v>
      </c>
      <c r="B204" s="5">
        <f>IF(abs!N205="","-",abs!N205/1000)</f>
        <v>27.495000000000001</v>
      </c>
      <c r="C204" s="5">
        <f>IF(abs!E205="","-",abs!E205/1000)</f>
        <v>35.713000000000001</v>
      </c>
      <c r="D204" s="5">
        <f t="shared" si="9"/>
        <v>1.2988907074013456</v>
      </c>
      <c r="J204" s="3"/>
      <c r="L204" s="3"/>
    </row>
    <row r="205" spans="1:12" x14ac:dyDescent="0.2">
      <c r="A205">
        <v>235</v>
      </c>
      <c r="B205" s="5">
        <f>IF(abs!N206="","-",abs!N206/1000)</f>
        <v>2.423</v>
      </c>
      <c r="C205" s="5">
        <f>IF(abs!E206="","-",abs!E206/1000)</f>
        <v>86.412000000000006</v>
      </c>
      <c r="D205" s="5">
        <f t="shared" si="9"/>
        <v>35.663227404044576</v>
      </c>
      <c r="J205" s="3"/>
      <c r="L205" s="3"/>
    </row>
    <row r="206" spans="1:12" x14ac:dyDescent="0.2">
      <c r="A206">
        <v>236</v>
      </c>
      <c r="B206" s="5">
        <f>IF(abs!N207="","-",abs!N207/1000)</f>
        <v>30.131</v>
      </c>
      <c r="C206" s="5">
        <f>IF(abs!E207="","-",abs!E207/1000)</f>
        <v>36.029000000000003</v>
      </c>
      <c r="D206" s="5">
        <f t="shared" si="9"/>
        <v>1.1957452457601807</v>
      </c>
      <c r="J206" s="3"/>
      <c r="L206" s="3"/>
    </row>
    <row r="207" spans="1:12" x14ac:dyDescent="0.2">
      <c r="A207">
        <v>237</v>
      </c>
      <c r="B207" s="5">
        <f>IF(abs!N208="","-",abs!N208/1000)</f>
        <v>46.350999999999999</v>
      </c>
      <c r="C207" s="5">
        <f>IF(abs!E208="","-",abs!E208/1000)</f>
        <v>36.406999999999996</v>
      </c>
      <c r="D207" s="5">
        <f t="shared" si="9"/>
        <v>0.78546309680481541</v>
      </c>
      <c r="J207" s="3"/>
      <c r="L207" s="3"/>
    </row>
    <row r="208" spans="1:12" x14ac:dyDescent="0.2">
      <c r="A208">
        <v>238</v>
      </c>
      <c r="B208" s="5" t="str">
        <f>IF(abs!N209="","-",abs!N209/1000)</f>
        <v>-</v>
      </c>
      <c r="C208" s="5">
        <f>IF(abs!E209="","-",abs!E209/1000)</f>
        <v>55.814</v>
      </c>
      <c r="D208" s="5" t="str">
        <f t="shared" si="9"/>
        <v>-</v>
      </c>
      <c r="J208" s="3"/>
      <c r="L208" s="3"/>
    </row>
    <row r="209" spans="1:12" x14ac:dyDescent="0.2">
      <c r="A209">
        <v>239</v>
      </c>
      <c r="B209" s="5">
        <f>IF(abs!N210="","-",abs!N210/1000)</f>
        <v>138.71199999999999</v>
      </c>
      <c r="C209" s="5">
        <f>IF(abs!E210="","-",abs!E210/1000)</f>
        <v>55.853000000000002</v>
      </c>
      <c r="D209" s="5">
        <f t="shared" si="9"/>
        <v>0.40265442067016555</v>
      </c>
      <c r="J209" s="3"/>
      <c r="L209" s="3"/>
    </row>
    <row r="210" spans="1:12" x14ac:dyDescent="0.2">
      <c r="A210">
        <v>240</v>
      </c>
      <c r="B210" s="5">
        <f>IF(abs!N211="","-",abs!N211/1000)</f>
        <v>2.6779999999999999</v>
      </c>
      <c r="C210" s="5">
        <f>IF(abs!E211="","-",abs!E211/1000)</f>
        <v>66.093999999999994</v>
      </c>
      <c r="D210" s="5">
        <f t="shared" si="9"/>
        <v>24.680358476474979</v>
      </c>
      <c r="J210" s="3"/>
      <c r="L210" s="3"/>
    </row>
    <row r="211" spans="1:12" x14ac:dyDescent="0.2">
      <c r="A211">
        <v>241</v>
      </c>
      <c r="B211" s="5" t="str">
        <f>IF(abs!N212="","-",abs!N212/1000)</f>
        <v>-</v>
      </c>
      <c r="C211" s="5" t="str">
        <f>IF(abs!E212="","-",abs!E212/1000)</f>
        <v>-</v>
      </c>
      <c r="D211" s="5" t="str">
        <f t="shared" si="9"/>
        <v>-</v>
      </c>
      <c r="J211" s="3"/>
      <c r="L211" s="3"/>
    </row>
    <row r="212" spans="1:12" x14ac:dyDescent="0.2">
      <c r="A212">
        <v>242</v>
      </c>
      <c r="B212" s="5" t="str">
        <f>IF(abs!N213="","-",abs!N213/1000)</f>
        <v>-</v>
      </c>
      <c r="C212" s="5" t="str">
        <f>IF(abs!E213="","-",abs!E213/1000)</f>
        <v>-</v>
      </c>
      <c r="D212" s="5" t="str">
        <f t="shared" si="9"/>
        <v>-</v>
      </c>
      <c r="J212" s="3"/>
      <c r="L212" s="3"/>
    </row>
    <row r="213" spans="1:12" x14ac:dyDescent="0.2">
      <c r="A213">
        <v>243</v>
      </c>
      <c r="B213" s="5">
        <f>IF(abs!N214="","-",abs!N214/1000)</f>
        <v>2.097</v>
      </c>
      <c r="C213" s="5">
        <f>IF(abs!E214="","-",abs!E214/1000)</f>
        <v>36.606000000000002</v>
      </c>
      <c r="D213" s="5">
        <f t="shared" si="9"/>
        <v>17.456366237482118</v>
      </c>
      <c r="J213" s="3"/>
      <c r="L213" s="3"/>
    </row>
    <row r="214" spans="1:12" x14ac:dyDescent="0.2">
      <c r="A214">
        <v>246</v>
      </c>
      <c r="B214" s="5" t="str">
        <f>IF(abs!N215="","-",abs!N215/1000)</f>
        <v>-</v>
      </c>
      <c r="C214" s="5" t="str">
        <f>IF(abs!E215="","-",abs!E215/1000)</f>
        <v>-</v>
      </c>
      <c r="D214" s="5" t="str">
        <f t="shared" si="9"/>
        <v>-</v>
      </c>
      <c r="J214" s="3"/>
      <c r="L214" s="3"/>
    </row>
    <row r="215" spans="1:12" x14ac:dyDescent="0.2">
      <c r="A215">
        <v>247</v>
      </c>
      <c r="B215" s="5" t="str">
        <f>IF(abs!N216="","-",abs!N216/1000)</f>
        <v>-</v>
      </c>
      <c r="C215" s="5" t="str">
        <f>IF(abs!E216="","-",abs!E216/1000)</f>
        <v>-</v>
      </c>
      <c r="D215" s="5" t="str">
        <f t="shared" si="9"/>
        <v>-</v>
      </c>
      <c r="J215" s="3"/>
      <c r="L215" s="3"/>
    </row>
    <row r="216" spans="1:12" x14ac:dyDescent="0.2">
      <c r="A216">
        <v>248</v>
      </c>
      <c r="B216" s="5">
        <f>IF(abs!N217="","-",abs!N217/1000)</f>
        <v>110.358</v>
      </c>
      <c r="C216" s="5">
        <f>IF(abs!E217="","-",abs!E217/1000)</f>
        <v>49.579000000000001</v>
      </c>
      <c r="D216" s="5">
        <f t="shared" si="9"/>
        <v>0.44925605755812897</v>
      </c>
      <c r="J216" s="3"/>
      <c r="L216" s="3"/>
    </row>
    <row r="217" spans="1:12" x14ac:dyDescent="0.2">
      <c r="A217">
        <v>249</v>
      </c>
      <c r="B217" s="5" t="str">
        <f>IF(abs!N218="","-",abs!N218/1000)</f>
        <v>-</v>
      </c>
      <c r="C217" s="5" t="str">
        <f>IF(abs!E218="","-",abs!E218/1000)</f>
        <v>-</v>
      </c>
      <c r="D217" s="5" t="str">
        <f t="shared" si="9"/>
        <v>-</v>
      </c>
      <c r="J217" s="3"/>
      <c r="L217" s="3"/>
    </row>
    <row r="218" spans="1:12" x14ac:dyDescent="0.2">
      <c r="A218">
        <v>250</v>
      </c>
      <c r="B218" s="5">
        <f>IF(abs!N219="","-",abs!N219/1000)</f>
        <v>28.792999999999999</v>
      </c>
      <c r="C218" s="5">
        <f>IF(abs!E219="","-",abs!E219/1000)</f>
        <v>36.067999999999998</v>
      </c>
      <c r="D218" s="5">
        <f t="shared" si="9"/>
        <v>1.252665578439204</v>
      </c>
      <c r="J218" s="3"/>
      <c r="L218" s="3"/>
    </row>
    <row r="219" spans="1:12" x14ac:dyDescent="0.2">
      <c r="A219">
        <v>251</v>
      </c>
      <c r="B219" s="5">
        <f>IF(abs!N220="","-",abs!N220/1000)</f>
        <v>30.872</v>
      </c>
      <c r="C219" s="5">
        <f>IF(abs!E220="","-",abs!E220/1000)</f>
        <v>36.247999999999998</v>
      </c>
      <c r="D219" s="5">
        <f t="shared" si="9"/>
        <v>1.1741383778180876</v>
      </c>
      <c r="J219" s="3"/>
      <c r="L219" s="3"/>
    </row>
    <row r="220" spans="1:12" x14ac:dyDescent="0.2">
      <c r="A220">
        <v>252</v>
      </c>
      <c r="B220" s="5" t="str">
        <f>IF(abs!N221="","-",abs!N221/1000)</f>
        <v>-</v>
      </c>
      <c r="C220" s="5" t="str">
        <f>IF(abs!E221="","-",abs!E221/1000)</f>
        <v>-</v>
      </c>
      <c r="D220" s="5" t="str">
        <f t="shared" si="9"/>
        <v>-</v>
      </c>
      <c r="J220" s="3"/>
      <c r="L220" s="3"/>
    </row>
    <row r="221" spans="1:12" x14ac:dyDescent="0.2">
      <c r="A221">
        <v>253</v>
      </c>
      <c r="B221" s="5">
        <f>IF(abs!N222="","-",abs!N222/1000)</f>
        <v>81.992000000000004</v>
      </c>
      <c r="C221" s="5">
        <f>IF(abs!E222="","-",abs!E222/1000)</f>
        <v>36.173999999999999</v>
      </c>
      <c r="D221" s="5">
        <f t="shared" si="9"/>
        <v>0.44118938433017851</v>
      </c>
      <c r="J221" s="3"/>
      <c r="L221" s="3"/>
    </row>
    <row r="222" spans="1:12" x14ac:dyDescent="0.2">
      <c r="A222">
        <v>254</v>
      </c>
      <c r="B222" s="5">
        <f>IF(abs!N223="","-",abs!N223/1000)</f>
        <v>21.4</v>
      </c>
      <c r="C222" s="5">
        <f>IF(abs!E223="","-",abs!E223/1000)</f>
        <v>36.249000000000002</v>
      </c>
      <c r="D222" s="5">
        <f t="shared" si="9"/>
        <v>1.6938785046728975</v>
      </c>
      <c r="J222" s="3"/>
      <c r="L222" s="3"/>
    </row>
    <row r="223" spans="1:12" x14ac:dyDescent="0.2">
      <c r="A223">
        <v>256</v>
      </c>
      <c r="B223" s="5">
        <f>IF(abs!N224="","-",abs!N224/1000)</f>
        <v>2.1440000000000001</v>
      </c>
      <c r="C223" s="5">
        <f>IF(abs!E224="","-",abs!E224/1000)</f>
        <v>35.6</v>
      </c>
      <c r="D223" s="5">
        <f t="shared" si="9"/>
        <v>16.604477611940297</v>
      </c>
      <c r="J223" s="3"/>
      <c r="L223" s="3"/>
    </row>
    <row r="224" spans="1:12" x14ac:dyDescent="0.2">
      <c r="A224">
        <v>257</v>
      </c>
      <c r="B224" s="5">
        <f>IF(abs!N225="","-",abs!N225/1000)</f>
        <v>2.1469999999999998</v>
      </c>
      <c r="C224" s="5">
        <f>IF(abs!E225="","-",abs!E225/1000)</f>
        <v>36.036999999999999</v>
      </c>
      <c r="D224" s="5">
        <f t="shared" si="9"/>
        <v>16.784816022356779</v>
      </c>
      <c r="J224" s="3"/>
      <c r="L224" s="3"/>
    </row>
    <row r="225" spans="1:12" x14ac:dyDescent="0.2">
      <c r="A225">
        <v>258</v>
      </c>
      <c r="B225" s="5">
        <f>IF(abs!N226="","-",abs!N226/1000)</f>
        <v>2.6160000000000001</v>
      </c>
      <c r="C225" s="5">
        <f>IF(abs!E226="","-",abs!E226/1000)</f>
        <v>58.948999999999998</v>
      </c>
      <c r="D225" s="5">
        <f t="shared" si="9"/>
        <v>22.534021406727827</v>
      </c>
      <c r="J225" s="3"/>
      <c r="L225" s="3"/>
    </row>
    <row r="226" spans="1:12" x14ac:dyDescent="0.2">
      <c r="A226">
        <v>259</v>
      </c>
      <c r="B226" s="5" t="str">
        <f>IF(abs!N227="","-",abs!N227/1000)</f>
        <v>-</v>
      </c>
      <c r="C226" s="5" t="str">
        <f>IF(abs!E227="","-",abs!E227/1000)</f>
        <v>-</v>
      </c>
      <c r="D226" s="5" t="str">
        <f t="shared" si="9"/>
        <v>-</v>
      </c>
      <c r="J226" s="3"/>
      <c r="L226" s="3"/>
    </row>
    <row r="227" spans="1:12" x14ac:dyDescent="0.2">
      <c r="A227">
        <v>260</v>
      </c>
      <c r="B227" s="5">
        <f>IF(abs!N228="","-",abs!N228/1000)</f>
        <v>51.284999999999997</v>
      </c>
      <c r="C227" s="5">
        <f>IF(abs!E228="","-",abs!E228/1000)</f>
        <v>36.997</v>
      </c>
      <c r="D227" s="5">
        <f t="shared" si="9"/>
        <v>0.72140001949887889</v>
      </c>
      <c r="J227" s="3"/>
      <c r="L227" s="3"/>
    </row>
    <row r="228" spans="1:12" x14ac:dyDescent="0.2">
      <c r="A228">
        <v>261</v>
      </c>
      <c r="B228" s="5">
        <f>IF(abs!N229="","-",abs!N229/1000)</f>
        <v>59.512999999999998</v>
      </c>
      <c r="C228" s="5">
        <f>IF(abs!E229="","-",abs!E229/1000)</f>
        <v>37.378</v>
      </c>
      <c r="D228" s="5">
        <f t="shared" si="9"/>
        <v>0.62806445650530141</v>
      </c>
      <c r="J228" s="3"/>
      <c r="L228" s="3"/>
    </row>
    <row r="229" spans="1:12" x14ac:dyDescent="0.2">
      <c r="A229">
        <v>262</v>
      </c>
      <c r="B229" s="5" t="str">
        <f>IF(abs!N230="","-",abs!N230/1000)</f>
        <v>-</v>
      </c>
      <c r="C229" s="5" t="str">
        <f>IF(abs!E230="","-",abs!E230/1000)</f>
        <v>-</v>
      </c>
      <c r="D229" s="5" t="str">
        <f t="shared" si="9"/>
        <v>-</v>
      </c>
      <c r="J229" s="3"/>
      <c r="L229" s="3"/>
    </row>
    <row r="230" spans="1:12" x14ac:dyDescent="0.2">
      <c r="A230">
        <v>264</v>
      </c>
      <c r="B230" s="5" t="str">
        <f>IF(abs!N231="","-",abs!N231/1000)</f>
        <v>-</v>
      </c>
      <c r="C230" s="5" t="str">
        <f>IF(abs!E231="","-",abs!E231/1000)</f>
        <v>-</v>
      </c>
      <c r="D230" s="5" t="str">
        <f t="shared" si="9"/>
        <v>-</v>
      </c>
      <c r="J230" s="3"/>
      <c r="L230" s="3"/>
    </row>
    <row r="231" spans="1:12" x14ac:dyDescent="0.2">
      <c r="A231">
        <v>265</v>
      </c>
      <c r="B231" s="5" t="str">
        <f>IF(abs!N232="","-",abs!N232/1000)</f>
        <v>-</v>
      </c>
      <c r="C231" s="5" t="str">
        <f>IF(abs!E232="","-",abs!E232/1000)</f>
        <v>-</v>
      </c>
      <c r="D231" s="5" t="str">
        <f t="shared" si="9"/>
        <v>-</v>
      </c>
      <c r="J231" s="3"/>
      <c r="L231" s="3"/>
    </row>
    <row r="232" spans="1:12" x14ac:dyDescent="0.2">
      <c r="A232">
        <v>266</v>
      </c>
      <c r="B232" s="5">
        <f>IF(abs!N233="","-",abs!N233/1000)</f>
        <v>17.297999999999998</v>
      </c>
      <c r="C232" s="5">
        <f>IF(abs!E233="","-",abs!E233/1000)</f>
        <v>35.968000000000004</v>
      </c>
      <c r="D232" s="5">
        <f t="shared" si="9"/>
        <v>2.0793155278066831</v>
      </c>
      <c r="J232" s="3"/>
      <c r="L232" s="3"/>
    </row>
    <row r="233" spans="1:12" x14ac:dyDescent="0.2">
      <c r="A233">
        <v>267</v>
      </c>
      <c r="B233" s="5">
        <f>IF(abs!N234="","-",abs!N234/1000)</f>
        <v>147.136</v>
      </c>
      <c r="C233" s="5">
        <f>IF(abs!E234="","-",abs!E234/1000)</f>
        <v>47.18</v>
      </c>
      <c r="D233" s="5">
        <f t="shared" si="9"/>
        <v>0.3206557198782079</v>
      </c>
      <c r="J233" s="3"/>
      <c r="L233" s="3"/>
    </row>
    <row r="234" spans="1:12" x14ac:dyDescent="0.2">
      <c r="A234">
        <v>268</v>
      </c>
      <c r="B234" s="5" t="str">
        <f>IF(abs!N235="","-",abs!N235/1000)</f>
        <v>-</v>
      </c>
      <c r="C234" s="5" t="str">
        <f>IF(abs!E235="","-",abs!E235/1000)</f>
        <v>-</v>
      </c>
      <c r="D234" s="5" t="str">
        <f t="shared" si="9"/>
        <v>-</v>
      </c>
      <c r="J234" s="3"/>
      <c r="L234" s="3"/>
    </row>
    <row r="235" spans="1:12" x14ac:dyDescent="0.2">
      <c r="A235">
        <v>269</v>
      </c>
      <c r="B235" s="5" t="str">
        <f>IF(abs!N236="","-",abs!N236/1000)</f>
        <v>-</v>
      </c>
      <c r="C235" s="5" t="str">
        <f>IF(abs!E236="","-",abs!E236/1000)</f>
        <v>-</v>
      </c>
      <c r="D235" s="5" t="str">
        <f t="shared" si="9"/>
        <v>-</v>
      </c>
      <c r="J235" s="3"/>
      <c r="L235" s="3"/>
    </row>
    <row r="236" spans="1:12" x14ac:dyDescent="0.2">
      <c r="A236">
        <v>270</v>
      </c>
      <c r="B236" s="5" t="str">
        <f>IF(abs!N237="","-",abs!N237/1000)</f>
        <v>-</v>
      </c>
      <c r="C236" s="5" t="str">
        <f>IF(abs!E237="","-",abs!E237/1000)</f>
        <v>-</v>
      </c>
      <c r="D236" s="5" t="str">
        <f t="shared" si="9"/>
        <v>-</v>
      </c>
      <c r="J236" s="3"/>
      <c r="L236" s="3"/>
    </row>
    <row r="237" spans="1:12" x14ac:dyDescent="0.2">
      <c r="A237">
        <v>271</v>
      </c>
      <c r="B237" s="5">
        <f>IF(abs!N238="","-",abs!N238/1000)</f>
        <v>61.668999999999997</v>
      </c>
      <c r="C237" s="5">
        <f>IF(abs!E238="","-",abs!E238/1000)</f>
        <v>36.564</v>
      </c>
      <c r="D237" s="5">
        <f t="shared" si="9"/>
        <v>0.5929072953996336</v>
      </c>
      <c r="J237" s="3"/>
      <c r="L237" s="3"/>
    </row>
    <row r="238" spans="1:12" x14ac:dyDescent="0.2">
      <c r="A238">
        <v>272</v>
      </c>
      <c r="B238" s="5" t="str">
        <f>IF(abs!N239="","-",abs!N239/1000)</f>
        <v>-</v>
      </c>
      <c r="C238" s="5" t="str">
        <f>IF(abs!E239="","-",abs!E239/1000)</f>
        <v>-</v>
      </c>
      <c r="D238" s="5" t="str">
        <f t="shared" si="9"/>
        <v>-</v>
      </c>
      <c r="J238" s="3"/>
      <c r="L238" s="3"/>
    </row>
    <row r="239" spans="1:12" x14ac:dyDescent="0.2">
      <c r="A239">
        <v>273</v>
      </c>
      <c r="B239" s="5" t="str">
        <f>IF(abs!N240="","-",abs!N240/1000)</f>
        <v>-</v>
      </c>
      <c r="C239" s="5" t="str">
        <f>IF(abs!E240="","-",abs!E240/1000)</f>
        <v>-</v>
      </c>
      <c r="D239" s="5" t="str">
        <f t="shared" si="9"/>
        <v>-</v>
      </c>
      <c r="J239" s="3"/>
      <c r="L239" s="3"/>
    </row>
    <row r="240" spans="1:12" x14ac:dyDescent="0.2">
      <c r="A240">
        <v>274</v>
      </c>
      <c r="B240" s="5">
        <f>IF(abs!N241="","-",abs!N241/1000)</f>
        <v>14.784000000000001</v>
      </c>
      <c r="C240" s="5">
        <f>IF(abs!E241="","-",abs!E241/1000)</f>
        <v>118.976</v>
      </c>
      <c r="D240" s="5">
        <f t="shared" si="9"/>
        <v>8.0476190476190474</v>
      </c>
      <c r="J240" s="3"/>
      <c r="L240" s="3"/>
    </row>
    <row r="241" spans="1:12" x14ac:dyDescent="0.2">
      <c r="A241">
        <v>275</v>
      </c>
      <c r="B241" s="5">
        <f>IF(abs!N242="","-",abs!N242/1000)</f>
        <v>2.423</v>
      </c>
      <c r="C241" s="5" t="str">
        <f>IF(abs!E242="","-",abs!E242/1000)</f>
        <v>-</v>
      </c>
      <c r="D241" s="5" t="str">
        <f t="shared" si="9"/>
        <v>-</v>
      </c>
      <c r="J241" s="3"/>
      <c r="L241" s="3"/>
    </row>
    <row r="242" spans="1:12" x14ac:dyDescent="0.2">
      <c r="A242">
        <v>276</v>
      </c>
      <c r="B242" s="5" t="str">
        <f>IF(abs!N243="","-",abs!N243/1000)</f>
        <v>-</v>
      </c>
      <c r="C242" s="5" t="str">
        <f>IF(abs!E243="","-",abs!E243/1000)</f>
        <v>-</v>
      </c>
      <c r="D242" s="5" t="str">
        <f t="shared" si="9"/>
        <v>-</v>
      </c>
      <c r="J242" s="3"/>
      <c r="L242" s="3"/>
    </row>
    <row r="243" spans="1:12" x14ac:dyDescent="0.2">
      <c r="A243">
        <v>277</v>
      </c>
      <c r="B243" s="5" t="str">
        <f>IF(abs!N244="","-",abs!N244/1000)</f>
        <v>-</v>
      </c>
      <c r="C243" s="5" t="str">
        <f>IF(abs!E244="","-",abs!E244/1000)</f>
        <v>-</v>
      </c>
      <c r="D243" s="5" t="str">
        <f t="shared" si="9"/>
        <v>-</v>
      </c>
      <c r="J243" s="3"/>
      <c r="L243" s="3"/>
    </row>
    <row r="244" spans="1:12" x14ac:dyDescent="0.2">
      <c r="A244">
        <v>278</v>
      </c>
      <c r="B244" s="5">
        <f>IF(abs!N245="","-",abs!N245/1000)</f>
        <v>40.332999999999998</v>
      </c>
      <c r="C244" s="5" t="str">
        <f>IF(abs!E245="","-",abs!E245/1000)</f>
        <v>-</v>
      </c>
      <c r="D244" s="5" t="str">
        <f t="shared" si="9"/>
        <v>-</v>
      </c>
      <c r="J244" s="3"/>
      <c r="L244" s="3"/>
    </row>
    <row r="245" spans="1:12" x14ac:dyDescent="0.2">
      <c r="A245">
        <v>279</v>
      </c>
      <c r="B245" s="5">
        <f>IF(abs!N246="","-",abs!N246/1000)</f>
        <v>24.372</v>
      </c>
      <c r="C245" s="5">
        <f>IF(abs!E246="","-",abs!E246/1000)</f>
        <v>36.17</v>
      </c>
      <c r="D245" s="5">
        <f t="shared" si="9"/>
        <v>1.4840800919087478</v>
      </c>
      <c r="J245" s="3"/>
      <c r="L245" s="3"/>
    </row>
    <row r="246" spans="1:12" x14ac:dyDescent="0.2">
      <c r="A246">
        <v>280</v>
      </c>
      <c r="B246" s="5" t="str">
        <f>IF(abs!N247="","-",abs!N247/1000)</f>
        <v>-</v>
      </c>
      <c r="C246" s="5" t="str">
        <f>IF(abs!E247="","-",abs!E247/1000)</f>
        <v>-</v>
      </c>
      <c r="D246" s="5" t="str">
        <f t="shared" si="9"/>
        <v>-</v>
      </c>
      <c r="J246" s="3"/>
      <c r="L246" s="3"/>
    </row>
    <row r="247" spans="1:12" x14ac:dyDescent="0.2">
      <c r="A247">
        <v>281</v>
      </c>
      <c r="B247" s="5">
        <f>IF(abs!N248="","-",abs!N248/1000)</f>
        <v>23.475000000000001</v>
      </c>
      <c r="C247" s="5">
        <f>IF(abs!E248="","-",abs!E248/1000)</f>
        <v>40.493000000000002</v>
      </c>
      <c r="D247" s="5">
        <f t="shared" si="9"/>
        <v>1.7249414270500532</v>
      </c>
      <c r="J247" s="3"/>
      <c r="L247" s="3"/>
    </row>
    <row r="248" spans="1:12" x14ac:dyDescent="0.2">
      <c r="A248">
        <v>282</v>
      </c>
      <c r="B248" s="5" t="str">
        <f>IF(abs!N249="","-",abs!N249/1000)</f>
        <v>-</v>
      </c>
      <c r="C248" s="5" t="str">
        <f>IF(abs!E249="","-",abs!E249/1000)</f>
        <v>-</v>
      </c>
      <c r="D248" s="5" t="str">
        <f t="shared" si="9"/>
        <v>-</v>
      </c>
      <c r="J248" s="3"/>
      <c r="L248" s="3"/>
    </row>
    <row r="249" spans="1:12" x14ac:dyDescent="0.2">
      <c r="A249">
        <v>283</v>
      </c>
      <c r="B249" s="5" t="str">
        <f>IF(abs!N250="","-",abs!N250/1000)</f>
        <v>-</v>
      </c>
      <c r="C249" s="5" t="str">
        <f>IF(abs!E250="","-",abs!E250/1000)</f>
        <v>-</v>
      </c>
      <c r="D249" s="5" t="str">
        <f t="shared" si="9"/>
        <v>-</v>
      </c>
      <c r="J249" s="3"/>
      <c r="L249" s="3"/>
    </row>
    <row r="250" spans="1:12" x14ac:dyDescent="0.2">
      <c r="A250">
        <v>284</v>
      </c>
      <c r="B250" s="5">
        <f>IF(abs!N251="","-",abs!N251/1000)</f>
        <v>2.2189999999999999</v>
      </c>
      <c r="C250" s="5" t="str">
        <f>IF(abs!E251="","-",abs!E251/1000)</f>
        <v>-</v>
      </c>
      <c r="D250" s="5" t="str">
        <f t="shared" si="9"/>
        <v>-</v>
      </c>
      <c r="J250" s="3"/>
      <c r="L250" s="3"/>
    </row>
    <row r="251" spans="1:12" x14ac:dyDescent="0.2">
      <c r="A251">
        <v>285</v>
      </c>
      <c r="B251" s="5" t="str">
        <f>IF(abs!N252="","-",abs!N252/1000)</f>
        <v>-</v>
      </c>
      <c r="C251" s="5" t="str">
        <f>IF(abs!E252="","-",abs!E252/1000)</f>
        <v>-</v>
      </c>
      <c r="D251" s="5" t="str">
        <f t="shared" si="9"/>
        <v>-</v>
      </c>
      <c r="J251" s="3"/>
      <c r="L251" s="3"/>
    </row>
    <row r="252" spans="1:12" x14ac:dyDescent="0.2">
      <c r="A252">
        <v>286</v>
      </c>
      <c r="B252" s="5" t="str">
        <f>IF(abs!N253="","-",abs!N253/1000)</f>
        <v>-</v>
      </c>
      <c r="C252" s="5" t="str">
        <f>IF(abs!E253="","-",abs!E253/1000)</f>
        <v>-</v>
      </c>
      <c r="D252" s="5" t="str">
        <f t="shared" si="9"/>
        <v>-</v>
      </c>
      <c r="J252" s="3"/>
      <c r="L252" s="3"/>
    </row>
    <row r="253" spans="1:12" x14ac:dyDescent="0.2">
      <c r="A253">
        <v>287</v>
      </c>
      <c r="B253" s="5" t="str">
        <f>IF(abs!N254="","-",abs!N254/1000)</f>
        <v>-</v>
      </c>
      <c r="C253" s="5" t="str">
        <f>IF(abs!E254="","-",abs!E254/1000)</f>
        <v>-</v>
      </c>
      <c r="D253" s="5" t="str">
        <f t="shared" si="9"/>
        <v>-</v>
      </c>
      <c r="J253" s="3"/>
      <c r="L253" s="3"/>
    </row>
    <row r="254" spans="1:12" x14ac:dyDescent="0.2">
      <c r="A254">
        <v>289</v>
      </c>
      <c r="B254" s="5" t="str">
        <f>IF(abs!N255="","-",abs!N255/1000)</f>
        <v>-</v>
      </c>
      <c r="C254" s="5" t="str">
        <f>IF(abs!E255="","-",abs!E255/1000)</f>
        <v>-</v>
      </c>
      <c r="D254" s="5" t="str">
        <f t="shared" si="9"/>
        <v>-</v>
      </c>
      <c r="J254" s="3"/>
      <c r="L254" s="3"/>
    </row>
    <row r="255" spans="1:12" x14ac:dyDescent="0.2">
      <c r="A255">
        <v>290</v>
      </c>
      <c r="B255" s="5" t="str">
        <f>IF(abs!N256="","-",abs!N256/1000)</f>
        <v>-</v>
      </c>
      <c r="C255" s="5" t="str">
        <f>IF(abs!E256="","-",abs!E256/1000)</f>
        <v>-</v>
      </c>
      <c r="D255" s="5" t="str">
        <f t="shared" si="9"/>
        <v>-</v>
      </c>
      <c r="J255" s="3"/>
      <c r="L255" s="3"/>
    </row>
    <row r="256" spans="1:12" x14ac:dyDescent="0.2">
      <c r="A256">
        <v>291</v>
      </c>
      <c r="B256" s="5">
        <f>IF(abs!N257="","-",abs!N257/1000)</f>
        <v>103.93899999999999</v>
      </c>
      <c r="C256" s="5">
        <f>IF(abs!E257="","-",abs!E257/1000)</f>
        <v>36.488999999999997</v>
      </c>
      <c r="D256" s="5">
        <f t="shared" si="9"/>
        <v>0.35106168040870128</v>
      </c>
      <c r="J256" s="3"/>
      <c r="L256" s="3"/>
    </row>
    <row r="257" spans="1:12" x14ac:dyDescent="0.2">
      <c r="A257">
        <v>292</v>
      </c>
      <c r="B257" s="5">
        <f>IF(abs!N258="","-",abs!N258/1000)</f>
        <v>26.364999999999998</v>
      </c>
      <c r="C257" s="5">
        <f>IF(abs!E258="","-",abs!E258/1000)</f>
        <v>37.884999999999998</v>
      </c>
      <c r="D257" s="5">
        <f t="shared" si="9"/>
        <v>1.4369429167456855</v>
      </c>
      <c r="J257" s="3"/>
      <c r="L257" s="3"/>
    </row>
    <row r="258" spans="1:12" x14ac:dyDescent="0.2">
      <c r="A258">
        <v>293</v>
      </c>
      <c r="B258" s="5" t="str">
        <f>IF(abs!N259="","-",abs!N259/1000)</f>
        <v>-</v>
      </c>
      <c r="C258" s="5" t="str">
        <f>IF(abs!E259="","-",abs!E259/1000)</f>
        <v>-</v>
      </c>
      <c r="D258" s="5" t="str">
        <f t="shared" ref="D258:D270" si="10">IF(OR(C258="-",B258="-"), "-", C258/B258)</f>
        <v>-</v>
      </c>
      <c r="J258" s="3"/>
      <c r="L258" s="3"/>
    </row>
    <row r="259" spans="1:12" x14ac:dyDescent="0.2">
      <c r="A259">
        <v>294</v>
      </c>
      <c r="B259" s="5">
        <f>IF(abs!N260="","-",abs!N260/1000)</f>
        <v>37.792000000000002</v>
      </c>
      <c r="C259" s="5">
        <f>IF(abs!E260="","-",abs!E260/1000)</f>
        <v>36.1</v>
      </c>
      <c r="D259" s="5">
        <f t="shared" si="10"/>
        <v>0.95522861981371721</v>
      </c>
      <c r="J259" s="3"/>
      <c r="L259" s="3"/>
    </row>
    <row r="260" spans="1:12" x14ac:dyDescent="0.2">
      <c r="A260">
        <v>295</v>
      </c>
      <c r="B260" s="5" t="str">
        <f>IF(abs!N261="","-",abs!N261/1000)</f>
        <v>-</v>
      </c>
      <c r="C260" s="5" t="str">
        <f>IF(abs!E261="","-",abs!E261/1000)</f>
        <v>-</v>
      </c>
      <c r="D260" s="5" t="str">
        <f t="shared" si="10"/>
        <v>-</v>
      </c>
      <c r="J260" s="3"/>
      <c r="L260" s="3"/>
    </row>
    <row r="261" spans="1:12" x14ac:dyDescent="0.2">
      <c r="A261">
        <v>296</v>
      </c>
      <c r="B261" s="5">
        <f>IF(abs!N262="","-",abs!N262/1000)</f>
        <v>125.602</v>
      </c>
      <c r="C261" s="5">
        <f>IF(abs!E262="","-",abs!E262/1000)</f>
        <v>36.420999999999999</v>
      </c>
      <c r="D261" s="5">
        <f t="shared" si="10"/>
        <v>0.28997149726915178</v>
      </c>
      <c r="J261" s="3"/>
      <c r="L261" s="3"/>
    </row>
    <row r="262" spans="1:12" x14ac:dyDescent="0.2">
      <c r="A262">
        <v>297</v>
      </c>
      <c r="B262" s="5" t="str">
        <f>IF(abs!N263="","-",abs!N263/1000)</f>
        <v>-</v>
      </c>
      <c r="C262" s="5" t="str">
        <f>IF(abs!E263="","-",abs!E263/1000)</f>
        <v>-</v>
      </c>
      <c r="D262" s="5" t="str">
        <f t="shared" si="10"/>
        <v>-</v>
      </c>
      <c r="J262" s="3"/>
      <c r="L262" s="3"/>
    </row>
    <row r="263" spans="1:12" x14ac:dyDescent="0.2">
      <c r="A263">
        <v>298</v>
      </c>
      <c r="B263" s="5" t="str">
        <f>IF(abs!N264="","-",abs!N264/1000)</f>
        <v>-</v>
      </c>
      <c r="C263" s="5" t="str">
        <f>IF(abs!E264="","-",abs!E264/1000)</f>
        <v>-</v>
      </c>
      <c r="D263" s="5" t="str">
        <f t="shared" si="10"/>
        <v>-</v>
      </c>
      <c r="J263" s="3"/>
      <c r="L263" s="3"/>
    </row>
    <row r="264" spans="1:12" x14ac:dyDescent="0.2">
      <c r="A264">
        <v>299</v>
      </c>
      <c r="B264" s="5">
        <f>IF(abs!N265="","-",abs!N265/1000)</f>
        <v>2.1659999999999999</v>
      </c>
      <c r="C264" s="5">
        <f>IF(abs!E265="","-",abs!E265/1000)</f>
        <v>35.901000000000003</v>
      </c>
      <c r="D264" s="5">
        <f t="shared" si="10"/>
        <v>16.574792243767316</v>
      </c>
      <c r="J264" s="3"/>
      <c r="L264" s="3"/>
    </row>
    <row r="265" spans="1:12" x14ac:dyDescent="0.2">
      <c r="A265">
        <v>300</v>
      </c>
      <c r="B265" s="5">
        <f>IF(abs!N266="","-",abs!N266/1000)</f>
        <v>99.739000000000004</v>
      </c>
      <c r="C265" s="5">
        <f>IF(abs!E266="","-",abs!E266/1000)</f>
        <v>36.347000000000001</v>
      </c>
      <c r="D265" s="5">
        <f t="shared" si="10"/>
        <v>0.36442113917324215</v>
      </c>
      <c r="J265" s="3"/>
      <c r="L265" s="3"/>
    </row>
    <row r="266" spans="1:12" x14ac:dyDescent="0.2">
      <c r="A266">
        <v>301</v>
      </c>
      <c r="B266" s="5">
        <f>IF(abs!N267="","-",abs!N267/1000)</f>
        <v>2.14</v>
      </c>
      <c r="C266" s="5">
        <f>IF(abs!E267="","-",abs!E267/1000)</f>
        <v>35.67</v>
      </c>
      <c r="D266" s="5">
        <f t="shared" si="10"/>
        <v>16.668224299065422</v>
      </c>
      <c r="J266" s="3"/>
      <c r="L266" s="3"/>
    </row>
    <row r="267" spans="1:12" x14ac:dyDescent="0.2">
      <c r="A267">
        <v>302</v>
      </c>
      <c r="B267" s="5">
        <f>IF(abs!N268="","-",abs!N268/1000)</f>
        <v>2.294</v>
      </c>
      <c r="C267" s="5">
        <f>IF(abs!E268="","-",abs!E268/1000)</f>
        <v>36.198999999999998</v>
      </c>
      <c r="D267" s="5">
        <f t="shared" si="10"/>
        <v>15.779860505666957</v>
      </c>
      <c r="J267" s="3"/>
      <c r="L267" s="3"/>
    </row>
    <row r="268" spans="1:12" x14ac:dyDescent="0.2">
      <c r="A268">
        <v>303</v>
      </c>
      <c r="B268" s="5" t="str">
        <f>IF(abs!N269="","-",abs!N269/1000)</f>
        <v>-</v>
      </c>
      <c r="C268" s="5" t="str">
        <f>IF(abs!E269="","-",abs!E269/1000)</f>
        <v>-</v>
      </c>
      <c r="D268" s="5" t="str">
        <f t="shared" si="10"/>
        <v>-</v>
      </c>
      <c r="J268" s="3"/>
      <c r="L268" s="3"/>
    </row>
    <row r="269" spans="1:12" x14ac:dyDescent="0.2">
      <c r="A269">
        <v>304</v>
      </c>
      <c r="B269" s="5" t="str">
        <f>IF(abs!N270="","-",abs!N270/1000)</f>
        <v>-</v>
      </c>
      <c r="C269" s="5">
        <f>IF(abs!E270="","-",abs!E270/1000)</f>
        <v>73.968000000000004</v>
      </c>
      <c r="D269" s="5" t="str">
        <f t="shared" si="10"/>
        <v>-</v>
      </c>
      <c r="J269" s="3"/>
      <c r="L269" s="3"/>
    </row>
    <row r="270" spans="1:12" x14ac:dyDescent="0.2">
      <c r="A270">
        <v>305</v>
      </c>
      <c r="B270" s="5">
        <f>IF(abs!N271="","-",abs!N271/1000)</f>
        <v>54.469000000000001</v>
      </c>
      <c r="C270" s="5" t="str">
        <f>IF(abs!E271="","-",abs!E271/1000)</f>
        <v>-</v>
      </c>
      <c r="D270" s="5" t="str">
        <f t="shared" si="10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8952-FC60-824C-9F2F-1CD1CBA2DAB0}">
  <dimension ref="A1:N3464"/>
  <sheetViews>
    <sheetView zoomScale="167" zoomScaleNormal="400" workbookViewId="0">
      <selection activeCell="M9" sqref="M9"/>
    </sheetView>
  </sheetViews>
  <sheetFormatPr baseColWidth="10" defaultRowHeight="16" x14ac:dyDescent="0.2"/>
  <cols>
    <col min="1" max="1" width="4.1640625" bestFit="1" customWidth="1"/>
    <col min="2" max="2" width="13" bestFit="1" customWidth="1"/>
    <col min="3" max="3" width="9.83203125" bestFit="1" customWidth="1"/>
    <col min="4" max="4" width="10.83203125" bestFit="1" customWidth="1"/>
    <col min="6" max="6" width="9.6640625" bestFit="1" customWidth="1"/>
    <col min="7" max="7" width="4.6640625" bestFit="1" customWidth="1"/>
    <col min="9" max="9" width="8.83203125" bestFit="1" customWidth="1"/>
    <col min="10" max="10" width="20.33203125" bestFit="1" customWidth="1"/>
    <col min="11" max="11" width="18" bestFit="1" customWidth="1"/>
    <col min="12" max="12" width="20.83203125" bestFit="1" customWidth="1"/>
  </cols>
  <sheetData>
    <row r="1" spans="1:14" x14ac:dyDescent="0.2">
      <c r="A1" s="21" t="s">
        <v>13</v>
      </c>
      <c r="B1" s="21" t="s">
        <v>38</v>
      </c>
      <c r="C1" s="21" t="s">
        <v>39</v>
      </c>
      <c r="D1" s="21" t="s">
        <v>12</v>
      </c>
      <c r="H1" s="28" t="s">
        <v>16</v>
      </c>
      <c r="I1" s="28"/>
      <c r="J1" s="21" t="s">
        <v>16</v>
      </c>
      <c r="K1" s="21" t="s">
        <v>489</v>
      </c>
      <c r="L1" s="13" t="s">
        <v>488</v>
      </c>
      <c r="M1" s="21" t="s">
        <v>489</v>
      </c>
      <c r="N1" s="13" t="s">
        <v>488</v>
      </c>
    </row>
    <row r="2" spans="1:14" x14ac:dyDescent="0.2">
      <c r="A2">
        <v>1</v>
      </c>
      <c r="B2" s="5">
        <f>IF(abs!N3="","-",abs!N3/1000)</f>
        <v>2.1789999999999998</v>
      </c>
      <c r="C2" s="5">
        <f>IF(abs!E3="","-",abs!E3/1000)</f>
        <v>35.854999999999997</v>
      </c>
      <c r="D2" s="5">
        <f t="shared" ref="D2:D65" si="0">IF(OR(C2="-",B2="-"), "-", C2/B2)</f>
        <v>16.45479577787976</v>
      </c>
      <c r="H2" s="3">
        <v>0</v>
      </c>
      <c r="I2" s="3">
        <f>H3</f>
        <v>20</v>
      </c>
      <c r="J2" s="3" t="str">
        <f>H2&amp;"-"&amp;I2</f>
        <v>0-20</v>
      </c>
      <c r="K2" s="3">
        <f>IF(M2=0,"",M2)</f>
        <v>58</v>
      </c>
      <c r="L2" s="3"/>
      <c r="M2" s="3">
        <f>COUNTIFS(B$2:B$270,"&lt;&gt;*",B$2:B$270,"&gt;"&amp;$H2,B$2:B$270,"&lt;="&amp;$I2)</f>
        <v>58</v>
      </c>
      <c r="N2" s="3">
        <f>COUNTIFS(C$2:C$270,"&lt;&gt;*",C$2:C$270,"&gt;"&amp;$H2,C$2:C$270,"&lt;="&amp;$I2)</f>
        <v>0</v>
      </c>
    </row>
    <row r="3" spans="1:14" x14ac:dyDescent="0.2">
      <c r="A3">
        <v>2</v>
      </c>
      <c r="B3" s="5">
        <f>IF(abs!N4="","-",abs!N4/1000)</f>
        <v>2.1829999999999998</v>
      </c>
      <c r="C3" s="5">
        <f>IF(abs!E4="","-",abs!E4/1000)</f>
        <v>35.682000000000002</v>
      </c>
      <c r="D3" s="5">
        <f t="shared" si="0"/>
        <v>16.34539624370133</v>
      </c>
      <c r="H3" s="3">
        <v>20</v>
      </c>
      <c r="I3" s="3">
        <f t="shared" ref="I3:I7" si="1">H4</f>
        <v>40</v>
      </c>
      <c r="J3" s="3" t="str">
        <f t="shared" ref="J3:J7" si="2">H3&amp;"-"&amp;I3</f>
        <v>20-40</v>
      </c>
      <c r="K3" s="3">
        <f t="shared" ref="K3:K9" si="3">IF(M3=0,"",M3)</f>
        <v>40</v>
      </c>
      <c r="L3" s="3">
        <f t="shared" ref="L3:L8" si="4">IF(N3=0,"",N3)</f>
        <v>120</v>
      </c>
      <c r="M3" s="3">
        <f t="shared" ref="M3:M7" si="5">COUNTIFS(B$2:B$270,"&lt;&gt;*",B$2:B$270,"&gt;"&amp;$H3,B$2:B$270,"&lt;="&amp;$I3)</f>
        <v>40</v>
      </c>
      <c r="N3" s="3">
        <f t="shared" ref="N3:N7" si="6">COUNTIFS(C$2:C$270,"&lt;&gt;*",C$2:C$270,"&gt;"&amp;$H3,C$2:C$270,"&lt;="&amp;$I3)</f>
        <v>120</v>
      </c>
    </row>
    <row r="4" spans="1:14" x14ac:dyDescent="0.2">
      <c r="A4">
        <v>3</v>
      </c>
      <c r="B4" s="5" t="str">
        <f>IF(abs!N5="","-",abs!N5/1000)</f>
        <v>-</v>
      </c>
      <c r="C4" s="5" t="str">
        <f>IF(abs!E5="","-",abs!E5/1000)</f>
        <v>-</v>
      </c>
      <c r="D4" s="5" t="str">
        <f t="shared" si="0"/>
        <v>-</v>
      </c>
      <c r="H4" s="3">
        <v>40</v>
      </c>
      <c r="I4" s="3">
        <f t="shared" si="1"/>
        <v>60</v>
      </c>
      <c r="J4" s="3" t="str">
        <f t="shared" si="2"/>
        <v>40-60</v>
      </c>
      <c r="K4" s="3">
        <f t="shared" si="3"/>
        <v>21</v>
      </c>
      <c r="L4" s="3">
        <f t="shared" si="4"/>
        <v>21</v>
      </c>
      <c r="M4" s="3">
        <f t="shared" si="5"/>
        <v>21</v>
      </c>
      <c r="N4" s="3">
        <f t="shared" si="6"/>
        <v>21</v>
      </c>
    </row>
    <row r="5" spans="1:14" x14ac:dyDescent="0.2">
      <c r="A5">
        <v>4</v>
      </c>
      <c r="B5" s="5">
        <f>IF(abs!N6="","-",abs!N6/1000)</f>
        <v>2.198</v>
      </c>
      <c r="C5" s="5">
        <f>IF(abs!E6="","-",abs!E6/1000)</f>
        <v>35.938000000000002</v>
      </c>
      <c r="D5" s="5">
        <f t="shared" si="0"/>
        <v>16.35031847133758</v>
      </c>
      <c r="H5" s="3">
        <v>60</v>
      </c>
      <c r="I5" s="3">
        <f t="shared" si="1"/>
        <v>80</v>
      </c>
      <c r="J5" s="3" t="str">
        <f t="shared" si="2"/>
        <v>60-80</v>
      </c>
      <c r="K5" s="3">
        <f t="shared" si="3"/>
        <v>24</v>
      </c>
      <c r="L5" s="3">
        <f t="shared" si="4"/>
        <v>8</v>
      </c>
      <c r="M5" s="3">
        <f t="shared" si="5"/>
        <v>24</v>
      </c>
      <c r="N5" s="3">
        <f t="shared" si="6"/>
        <v>8</v>
      </c>
    </row>
    <row r="6" spans="1:14" x14ac:dyDescent="0.2">
      <c r="A6">
        <v>5</v>
      </c>
      <c r="B6" s="5">
        <f>IF(abs!N7="","-",abs!N7/1000)</f>
        <v>26.77</v>
      </c>
      <c r="C6" s="5">
        <f>IF(abs!E7="","-",abs!E7/1000)</f>
        <v>35.344000000000001</v>
      </c>
      <c r="D6" s="5">
        <f t="shared" si="0"/>
        <v>1.3202838998879343</v>
      </c>
      <c r="H6" s="3">
        <v>80</v>
      </c>
      <c r="I6" s="3">
        <f t="shared" si="1"/>
        <v>100</v>
      </c>
      <c r="J6" s="3" t="str">
        <f t="shared" si="2"/>
        <v>80-100</v>
      </c>
      <c r="K6" s="3">
        <f t="shared" si="3"/>
        <v>8</v>
      </c>
      <c r="L6" s="3">
        <f t="shared" si="4"/>
        <v>2</v>
      </c>
      <c r="M6" s="3">
        <f t="shared" si="5"/>
        <v>8</v>
      </c>
      <c r="N6" s="3">
        <f t="shared" si="6"/>
        <v>2</v>
      </c>
    </row>
    <row r="7" spans="1:14" x14ac:dyDescent="0.2">
      <c r="A7">
        <v>6</v>
      </c>
      <c r="B7" s="5">
        <f>IF(abs!N8="","-",abs!N8/1000)</f>
        <v>30.248000000000001</v>
      </c>
      <c r="C7" s="5">
        <f>IF(abs!E8="","-",abs!E8/1000)</f>
        <v>35.674999999999997</v>
      </c>
      <c r="D7" s="5">
        <f t="shared" si="0"/>
        <v>1.1794168209468394</v>
      </c>
      <c r="H7" s="3">
        <v>100</v>
      </c>
      <c r="I7" s="3">
        <f t="shared" si="1"/>
        <v>120</v>
      </c>
      <c r="J7" s="3" t="str">
        <f t="shared" si="2"/>
        <v>100-120</v>
      </c>
      <c r="K7" s="3">
        <f t="shared" si="3"/>
        <v>7</v>
      </c>
      <c r="L7" s="3">
        <f t="shared" si="4"/>
        <v>3</v>
      </c>
      <c r="M7" s="3">
        <f t="shared" si="5"/>
        <v>7</v>
      </c>
      <c r="N7" s="3">
        <f t="shared" si="6"/>
        <v>3</v>
      </c>
    </row>
    <row r="8" spans="1:14" x14ac:dyDescent="0.2">
      <c r="A8">
        <v>8</v>
      </c>
      <c r="B8" s="5">
        <f>IF(abs!N9="","-",abs!N9/1000)</f>
        <v>2.14</v>
      </c>
      <c r="C8" s="5">
        <f>IF(abs!E9="","-",abs!E9/1000)</f>
        <v>35.423999999999999</v>
      </c>
      <c r="D8" s="5">
        <f t="shared" si="0"/>
        <v>16.553271028037383</v>
      </c>
      <c r="H8" s="3">
        <v>120</v>
      </c>
      <c r="I8" s="3"/>
      <c r="J8" s="3" t="str">
        <f>H8&amp;"+"</f>
        <v>120+</v>
      </c>
      <c r="K8" s="3">
        <f t="shared" si="3"/>
        <v>9</v>
      </c>
      <c r="L8" s="3">
        <f t="shared" si="4"/>
        <v>4</v>
      </c>
      <c r="M8" s="3">
        <f>COUNTIFS(B$2:B$270,"&lt;&gt;*",B$2:B$270,"&gt;"&amp;$H8)</f>
        <v>9</v>
      </c>
      <c r="N8" s="3">
        <f>COUNTIFS(C$2:C$270,"&lt;&gt;*",C$2:C$270,"&gt;"&amp;$H8)</f>
        <v>4</v>
      </c>
    </row>
    <row r="9" spans="1:14" x14ac:dyDescent="0.2">
      <c r="A9">
        <v>10</v>
      </c>
      <c r="B9" s="5">
        <f>IF(abs!N10="","-",abs!N10/1000)</f>
        <v>2.1160000000000001</v>
      </c>
      <c r="C9" s="5">
        <f>IF(abs!E10="","-",abs!E10/1000)</f>
        <v>35.381999999999998</v>
      </c>
      <c r="D9" s="5">
        <f t="shared" si="0"/>
        <v>16.721172022684307</v>
      </c>
      <c r="H9" s="3"/>
      <c r="I9" s="3"/>
      <c r="J9" s="3"/>
      <c r="K9" s="3" t="str">
        <f t="shared" si="3"/>
        <v/>
      </c>
      <c r="L9" s="3"/>
      <c r="M9" s="3"/>
      <c r="N9" s="3"/>
    </row>
    <row r="10" spans="1:14" x14ac:dyDescent="0.2">
      <c r="A10">
        <v>11</v>
      </c>
      <c r="B10" s="5">
        <f>IF(abs!N11="","-",abs!N11/1000)</f>
        <v>16.747</v>
      </c>
      <c r="C10" s="5">
        <f>IF(abs!E11="","-",abs!E11/1000)</f>
        <v>37.122</v>
      </c>
      <c r="D10" s="5">
        <f t="shared" si="0"/>
        <v>2.2166358153699171</v>
      </c>
      <c r="H10" s="3"/>
      <c r="I10" s="3"/>
      <c r="J10" s="3"/>
      <c r="K10" s="3"/>
      <c r="L10" s="3"/>
      <c r="M10" s="3"/>
      <c r="N10" s="3"/>
    </row>
    <row r="11" spans="1:14" x14ac:dyDescent="0.2">
      <c r="A11">
        <v>12</v>
      </c>
      <c r="B11" s="5" t="str">
        <f>IF(abs!N12="","-",abs!N12/1000)</f>
        <v>-</v>
      </c>
      <c r="C11" s="5" t="str">
        <f>IF(abs!E12="","-",abs!E12/1000)</f>
        <v>-</v>
      </c>
      <c r="D11" s="5" t="str">
        <f t="shared" si="0"/>
        <v>-</v>
      </c>
      <c r="H11" s="3"/>
      <c r="I11" s="3"/>
      <c r="J11" s="3"/>
      <c r="K11" s="3"/>
      <c r="L11" s="3"/>
      <c r="M11" s="3"/>
      <c r="N11" s="3"/>
    </row>
    <row r="12" spans="1:14" x14ac:dyDescent="0.2">
      <c r="A12">
        <v>13</v>
      </c>
      <c r="B12" s="5">
        <f>IF(abs!N13="","-",abs!N13/1000)</f>
        <v>75.751999999999995</v>
      </c>
      <c r="C12" s="5">
        <f>IF(abs!E13="","-",abs!E13/1000)</f>
        <v>36.947000000000003</v>
      </c>
      <c r="D12" s="5">
        <f t="shared" si="0"/>
        <v>0.48773629739148811</v>
      </c>
      <c r="H12" s="3"/>
      <c r="I12" s="3"/>
      <c r="J12" s="3"/>
      <c r="K12" s="3"/>
      <c r="L12" s="3"/>
      <c r="M12" s="3"/>
      <c r="N12" s="3"/>
    </row>
    <row r="13" spans="1:14" x14ac:dyDescent="0.2">
      <c r="A13">
        <v>14</v>
      </c>
      <c r="B13" s="5">
        <f>IF(abs!N14="","-",abs!N14/1000)</f>
        <v>43.436</v>
      </c>
      <c r="C13" s="5">
        <f>IF(abs!E14="","-",abs!E14/1000)</f>
        <v>36.341000000000001</v>
      </c>
      <c r="D13" s="5">
        <f t="shared" si="0"/>
        <v>0.83665622985541954</v>
      </c>
      <c r="H13" s="3"/>
      <c r="I13" s="3"/>
      <c r="J13" s="3"/>
      <c r="K13" s="3"/>
      <c r="L13" s="3"/>
      <c r="M13" s="3"/>
      <c r="N13" s="3"/>
    </row>
    <row r="14" spans="1:14" x14ac:dyDescent="0.2">
      <c r="A14">
        <v>16</v>
      </c>
      <c r="B14" s="5" t="str">
        <f>IF(abs!N15="","-",abs!N15/1000)</f>
        <v>-</v>
      </c>
      <c r="C14" s="5" t="str">
        <f>IF(abs!E15="","-",abs!E15/1000)</f>
        <v>-</v>
      </c>
      <c r="D14" s="5" t="str">
        <f t="shared" si="0"/>
        <v>-</v>
      </c>
      <c r="H14" s="3"/>
      <c r="I14" s="3"/>
      <c r="J14" s="3"/>
      <c r="K14" s="3"/>
      <c r="L14" s="3"/>
      <c r="M14" s="3"/>
      <c r="N14" s="3"/>
    </row>
    <row r="15" spans="1:14" x14ac:dyDescent="0.2">
      <c r="A15">
        <v>17</v>
      </c>
      <c r="B15" s="5" t="str">
        <f>IF(abs!N16="","-",abs!N16/1000)</f>
        <v>-</v>
      </c>
      <c r="C15" s="5" t="str">
        <f>IF(abs!E16="","-",abs!E16/1000)</f>
        <v>-</v>
      </c>
      <c r="D15" s="5" t="str">
        <f t="shared" si="0"/>
        <v>-</v>
      </c>
      <c r="H15" s="3"/>
      <c r="I15" s="3"/>
      <c r="J15" s="3"/>
      <c r="K15" s="3"/>
      <c r="L15" s="3"/>
    </row>
    <row r="16" spans="1:14" x14ac:dyDescent="0.2">
      <c r="A16">
        <v>19</v>
      </c>
      <c r="B16" s="5">
        <f>IF(abs!N17="","-",abs!N17/1000)</f>
        <v>35.33</v>
      </c>
      <c r="C16" s="5" t="str">
        <f>IF(abs!E17="","-",abs!E17/1000)</f>
        <v>-</v>
      </c>
      <c r="D16" s="5" t="str">
        <f t="shared" si="0"/>
        <v>-</v>
      </c>
      <c r="H16" s="3"/>
      <c r="I16" s="3"/>
      <c r="J16" s="3"/>
      <c r="K16" s="3"/>
      <c r="L16" s="3"/>
    </row>
    <row r="17" spans="1:12" x14ac:dyDescent="0.2">
      <c r="A17">
        <v>20</v>
      </c>
      <c r="B17" s="5">
        <f>IF(abs!N18="","-",abs!N18/1000)</f>
        <v>23.576000000000001</v>
      </c>
      <c r="C17" s="5">
        <f>IF(abs!E18="","-",abs!E18/1000)</f>
        <v>35.774000000000001</v>
      </c>
      <c r="D17" s="5">
        <f t="shared" si="0"/>
        <v>1.5173905666779777</v>
      </c>
      <c r="H17" s="3"/>
      <c r="I17" s="3"/>
      <c r="J17" s="3"/>
      <c r="K17" s="3"/>
      <c r="L17" s="3"/>
    </row>
    <row r="18" spans="1:12" x14ac:dyDescent="0.2">
      <c r="A18">
        <v>21</v>
      </c>
      <c r="B18" s="5">
        <f>IF(abs!N19="","-",abs!N19/1000)</f>
        <v>2.262</v>
      </c>
      <c r="C18" s="5">
        <f>IF(abs!E19="","-",abs!E19/1000)</f>
        <v>41.064</v>
      </c>
      <c r="D18" s="5">
        <f t="shared" si="0"/>
        <v>18.153846153846153</v>
      </c>
      <c r="H18" s="3"/>
      <c r="I18" s="3"/>
      <c r="J18" s="3"/>
      <c r="K18" s="3"/>
      <c r="L18" s="3"/>
    </row>
    <row r="19" spans="1:12" x14ac:dyDescent="0.2">
      <c r="A19">
        <v>22</v>
      </c>
      <c r="B19" s="5" t="str">
        <f>IF(abs!N20="","-",abs!N20/1000)</f>
        <v>-</v>
      </c>
      <c r="C19" s="5">
        <f>IF(abs!E20="","-",abs!E20/1000)</f>
        <v>39.963000000000001</v>
      </c>
      <c r="D19" s="5" t="str">
        <f t="shared" si="0"/>
        <v>-</v>
      </c>
      <c r="H19" s="3"/>
      <c r="I19" s="3"/>
      <c r="J19" s="3"/>
      <c r="K19" s="3"/>
      <c r="L19" s="3"/>
    </row>
    <row r="20" spans="1:12" x14ac:dyDescent="0.2">
      <c r="A20">
        <v>23</v>
      </c>
      <c r="B20" s="5" t="str">
        <f>IF(abs!N21="","-",abs!N21/1000)</f>
        <v>-</v>
      </c>
      <c r="C20" s="5" t="str">
        <f>IF(abs!E21="","-",abs!E21/1000)</f>
        <v>-</v>
      </c>
      <c r="D20" s="5" t="str">
        <f t="shared" si="0"/>
        <v>-</v>
      </c>
      <c r="H20" s="3"/>
      <c r="I20" s="3"/>
      <c r="J20" s="3"/>
      <c r="K20" s="3"/>
      <c r="L20" s="3"/>
    </row>
    <row r="21" spans="1:12" x14ac:dyDescent="0.2">
      <c r="A21">
        <v>24</v>
      </c>
      <c r="B21" s="5">
        <f>IF(abs!N22="","-",abs!N22/1000)</f>
        <v>40.493000000000002</v>
      </c>
      <c r="C21" s="5">
        <f>IF(abs!E22="","-",abs!E22/1000)</f>
        <v>35.976999999999997</v>
      </c>
      <c r="D21" s="5">
        <f t="shared" si="0"/>
        <v>0.88847455115698992</v>
      </c>
      <c r="H21" s="3"/>
      <c r="I21" s="3"/>
      <c r="J21" s="3"/>
      <c r="K21" s="3"/>
      <c r="L21" s="3"/>
    </row>
    <row r="22" spans="1:12" x14ac:dyDescent="0.2">
      <c r="A22">
        <v>25</v>
      </c>
      <c r="B22" s="5">
        <f>IF(abs!N23="","-",abs!N23/1000)</f>
        <v>134.76499999999999</v>
      </c>
      <c r="C22" s="5" t="str">
        <f>IF(abs!E23="","-",abs!E23/1000)</f>
        <v>-</v>
      </c>
      <c r="D22" s="5" t="str">
        <f t="shared" si="0"/>
        <v>-</v>
      </c>
      <c r="H22" s="3"/>
      <c r="I22" s="3"/>
      <c r="J22" s="3"/>
      <c r="K22" s="3"/>
      <c r="L22" s="3"/>
    </row>
    <row r="23" spans="1:12" x14ac:dyDescent="0.2">
      <c r="A23">
        <v>26</v>
      </c>
      <c r="B23" s="5">
        <f>IF(abs!N24="","-",abs!N24/1000)</f>
        <v>2.3460000000000001</v>
      </c>
      <c r="C23" s="5">
        <f>IF(abs!E24="","-",abs!E24/1000)</f>
        <v>41.459000000000003</v>
      </c>
      <c r="D23" s="5">
        <f t="shared" si="0"/>
        <v>17.67220801364024</v>
      </c>
      <c r="H23" s="3"/>
      <c r="I23" s="3"/>
      <c r="J23" s="3"/>
      <c r="K23" s="3"/>
      <c r="L23" s="3"/>
    </row>
    <row r="24" spans="1:12" x14ac:dyDescent="0.2">
      <c r="A24">
        <v>27</v>
      </c>
      <c r="B24" s="5" t="str">
        <f>IF(abs!N25="","-",abs!N25/1000)</f>
        <v>-</v>
      </c>
      <c r="C24" s="5">
        <f>IF(abs!E25="","-",abs!E25/1000)</f>
        <v>64.192999999999998</v>
      </c>
      <c r="D24" s="5" t="str">
        <f t="shared" si="0"/>
        <v>-</v>
      </c>
      <c r="H24" s="3"/>
      <c r="I24" s="3"/>
      <c r="J24" s="3"/>
      <c r="K24" s="3"/>
      <c r="L24" s="3"/>
    </row>
    <row r="25" spans="1:12" x14ac:dyDescent="0.2">
      <c r="A25">
        <v>28</v>
      </c>
      <c r="B25" s="5">
        <f>IF(abs!N26="","-",abs!N26/1000)</f>
        <v>45.564</v>
      </c>
      <c r="C25" s="5">
        <f>IF(abs!E26="","-",abs!E26/1000)</f>
        <v>36.78</v>
      </c>
      <c r="D25" s="5">
        <f t="shared" si="0"/>
        <v>0.80721622333421128</v>
      </c>
      <c r="H25" s="3"/>
      <c r="I25" s="3"/>
      <c r="J25" s="3"/>
      <c r="K25" s="3"/>
      <c r="L25" s="3"/>
    </row>
    <row r="26" spans="1:12" x14ac:dyDescent="0.2">
      <c r="A26">
        <v>29</v>
      </c>
      <c r="B26" s="5">
        <f>IF(abs!N27="","-",abs!N27/1000)</f>
        <v>2.1819999999999999</v>
      </c>
      <c r="C26" s="5">
        <f>IF(abs!E27="","-",abs!E27/1000)</f>
        <v>35.875999999999998</v>
      </c>
      <c r="D26" s="5">
        <f t="shared" si="0"/>
        <v>16.44179651695692</v>
      </c>
      <c r="H26" s="3"/>
      <c r="I26" s="3"/>
      <c r="J26" s="3"/>
      <c r="K26" s="3"/>
      <c r="L26" s="3"/>
    </row>
    <row r="27" spans="1:12" x14ac:dyDescent="0.2">
      <c r="A27">
        <v>30</v>
      </c>
      <c r="B27" s="5">
        <f>IF(abs!N28="","-",abs!N28/1000)</f>
        <v>2.5390000000000001</v>
      </c>
      <c r="C27" s="5">
        <f>IF(abs!E28="","-",abs!E28/1000)</f>
        <v>41.194000000000003</v>
      </c>
      <c r="D27" s="5">
        <f t="shared" si="0"/>
        <v>16.224497833792832</v>
      </c>
      <c r="H27" s="3"/>
      <c r="I27" s="3"/>
      <c r="J27" s="3"/>
      <c r="K27" s="3"/>
      <c r="L27" s="3"/>
    </row>
    <row r="28" spans="1:12" x14ac:dyDescent="0.2">
      <c r="A28">
        <v>31</v>
      </c>
      <c r="B28" s="5">
        <f>IF(abs!N29="","-",abs!N29/1000)</f>
        <v>22.317</v>
      </c>
      <c r="C28" s="5">
        <f>IF(abs!E29="","-",abs!E29/1000)</f>
        <v>35.786999999999999</v>
      </c>
      <c r="D28" s="5">
        <f t="shared" si="0"/>
        <v>1.6035757494286866</v>
      </c>
      <c r="I28" s="3"/>
      <c r="J28" s="3"/>
      <c r="K28" s="3"/>
      <c r="L28" s="3"/>
    </row>
    <row r="29" spans="1:12" x14ac:dyDescent="0.2">
      <c r="A29">
        <v>32</v>
      </c>
      <c r="B29" s="5" t="str">
        <f>IF(abs!N30="","-",abs!N30/1000)</f>
        <v>-</v>
      </c>
      <c r="C29" s="5">
        <f>IF(abs!E30="","-",abs!E30/1000)</f>
        <v>89.153000000000006</v>
      </c>
      <c r="D29" s="5" t="str">
        <f t="shared" si="0"/>
        <v>-</v>
      </c>
      <c r="I29" s="3"/>
      <c r="J29" s="3"/>
      <c r="K29" s="3"/>
      <c r="L29" s="3"/>
    </row>
    <row r="30" spans="1:12" x14ac:dyDescent="0.2">
      <c r="A30">
        <v>33</v>
      </c>
      <c r="B30" s="5">
        <f>IF(abs!N31="","-",abs!N31/1000)</f>
        <v>55.920999999999999</v>
      </c>
      <c r="C30" s="5">
        <f>IF(abs!E31="","-",abs!E31/1000)</f>
        <v>45.131</v>
      </c>
      <c r="D30" s="5">
        <f t="shared" si="0"/>
        <v>0.80704923016398133</v>
      </c>
      <c r="I30" s="3"/>
      <c r="J30" s="3"/>
      <c r="K30" s="3"/>
      <c r="L30" s="3"/>
    </row>
    <row r="31" spans="1:12" x14ac:dyDescent="0.2">
      <c r="A31">
        <v>36</v>
      </c>
      <c r="B31" s="5" t="str">
        <f>IF(abs!N32="","-",abs!N32/1000)</f>
        <v>-</v>
      </c>
      <c r="C31" s="5" t="str">
        <f>IF(abs!E32="","-",abs!E32/1000)</f>
        <v>-</v>
      </c>
      <c r="D31" s="5" t="str">
        <f t="shared" si="0"/>
        <v>-</v>
      </c>
      <c r="I31" s="3"/>
      <c r="J31" s="3"/>
      <c r="K31" s="3"/>
      <c r="L31" s="3"/>
    </row>
    <row r="32" spans="1:12" x14ac:dyDescent="0.2">
      <c r="A32">
        <v>37</v>
      </c>
      <c r="B32" s="5" t="str">
        <f>IF(abs!N33="","-",abs!N33/1000)</f>
        <v>-</v>
      </c>
      <c r="C32" s="5" t="str">
        <f>IF(abs!E33="","-",abs!E33/1000)</f>
        <v>-</v>
      </c>
      <c r="D32" s="5" t="str">
        <f t="shared" si="0"/>
        <v>-</v>
      </c>
      <c r="I32" s="3"/>
      <c r="J32" s="3"/>
      <c r="K32" s="3"/>
      <c r="L32" s="3"/>
    </row>
    <row r="33" spans="1:12" x14ac:dyDescent="0.2">
      <c r="A33">
        <v>38</v>
      </c>
      <c r="B33" s="5" t="str">
        <f>IF(abs!N34="","-",abs!N34/1000)</f>
        <v>-</v>
      </c>
      <c r="C33" s="5" t="str">
        <f>IF(abs!E34="","-",abs!E34/1000)</f>
        <v>-</v>
      </c>
      <c r="D33" s="5" t="str">
        <f t="shared" si="0"/>
        <v>-</v>
      </c>
      <c r="I33" s="3"/>
      <c r="J33" s="3"/>
      <c r="K33" s="3"/>
      <c r="L33" s="3"/>
    </row>
    <row r="34" spans="1:12" x14ac:dyDescent="0.2">
      <c r="A34">
        <v>39</v>
      </c>
      <c r="B34" s="5">
        <f>IF(abs!N35="","-",abs!N35/1000)</f>
        <v>84.918000000000006</v>
      </c>
      <c r="C34" s="5" t="str">
        <f>IF(abs!E35="","-",abs!E35/1000)</f>
        <v>-</v>
      </c>
      <c r="D34" s="5" t="str">
        <f t="shared" si="0"/>
        <v>-</v>
      </c>
      <c r="I34" s="3"/>
      <c r="J34" s="3"/>
      <c r="K34" s="3"/>
      <c r="L34" s="3"/>
    </row>
    <row r="35" spans="1:12" x14ac:dyDescent="0.2">
      <c r="A35">
        <v>40</v>
      </c>
      <c r="B35" s="5">
        <f>IF(abs!N36="","-",abs!N36/1000)</f>
        <v>218.77099999999999</v>
      </c>
      <c r="C35" s="5" t="str">
        <f>IF(abs!E36="","-",abs!E36/1000)</f>
        <v>-</v>
      </c>
      <c r="D35" s="5" t="str">
        <f t="shared" si="0"/>
        <v>-</v>
      </c>
      <c r="I35" s="3"/>
      <c r="J35" s="3"/>
      <c r="K35" s="3"/>
      <c r="L35" s="3"/>
    </row>
    <row r="36" spans="1:12" x14ac:dyDescent="0.2">
      <c r="A36">
        <v>41</v>
      </c>
      <c r="B36" s="5">
        <f>IF(abs!N37="","-",abs!N37/1000)</f>
        <v>2.48</v>
      </c>
      <c r="C36" s="5">
        <f>IF(abs!E37="","-",abs!E37/1000)</f>
        <v>36.216999999999999</v>
      </c>
      <c r="D36" s="5">
        <f t="shared" si="0"/>
        <v>14.603629032258064</v>
      </c>
      <c r="I36" s="3"/>
      <c r="J36" s="3"/>
      <c r="K36" s="3"/>
      <c r="L36" s="3"/>
    </row>
    <row r="37" spans="1:12" x14ac:dyDescent="0.2">
      <c r="A37">
        <v>42</v>
      </c>
      <c r="B37" s="5">
        <f>IF(abs!N38="","-",abs!N38/1000)</f>
        <v>2.3109999999999999</v>
      </c>
      <c r="C37" s="5">
        <f>IF(abs!E38="","-",abs!E38/1000)</f>
        <v>36.402999999999999</v>
      </c>
      <c r="D37" s="5">
        <f t="shared" si="0"/>
        <v>15.752055387278235</v>
      </c>
    </row>
    <row r="38" spans="1:12" x14ac:dyDescent="0.2">
      <c r="A38">
        <v>43</v>
      </c>
      <c r="B38" s="5" t="str">
        <f>IF(abs!N39="","-",abs!N39/1000)</f>
        <v>-</v>
      </c>
      <c r="C38" s="5" t="str">
        <f>IF(abs!E39="","-",abs!E39/1000)</f>
        <v>-</v>
      </c>
      <c r="D38" s="5" t="str">
        <f t="shared" si="0"/>
        <v>-</v>
      </c>
    </row>
    <row r="39" spans="1:12" x14ac:dyDescent="0.2">
      <c r="A39">
        <v>44</v>
      </c>
      <c r="B39" s="5" t="str">
        <f>IF(abs!N40="","-",abs!N40/1000)</f>
        <v>-</v>
      </c>
      <c r="C39" s="5" t="str">
        <f>IF(abs!E40="","-",abs!E40/1000)</f>
        <v>-</v>
      </c>
      <c r="D39" s="5" t="str">
        <f t="shared" si="0"/>
        <v>-</v>
      </c>
    </row>
    <row r="40" spans="1:12" x14ac:dyDescent="0.2">
      <c r="A40">
        <v>45</v>
      </c>
      <c r="B40" s="5" t="str">
        <f>IF(abs!N41="","-",abs!N41/1000)</f>
        <v>-</v>
      </c>
      <c r="C40" s="5" t="str">
        <f>IF(abs!E41="","-",abs!E41/1000)</f>
        <v>-</v>
      </c>
      <c r="D40" s="5" t="str">
        <f t="shared" si="0"/>
        <v>-</v>
      </c>
    </row>
    <row r="41" spans="1:12" x14ac:dyDescent="0.2">
      <c r="A41">
        <v>46</v>
      </c>
      <c r="B41" s="5" t="str">
        <f>IF(abs!N42="","-",abs!N42/1000)</f>
        <v>-</v>
      </c>
      <c r="C41" s="5" t="str">
        <f>IF(abs!E42="","-",abs!E42/1000)</f>
        <v>-</v>
      </c>
      <c r="D41" s="5" t="str">
        <f t="shared" si="0"/>
        <v>-</v>
      </c>
    </row>
    <row r="42" spans="1:12" x14ac:dyDescent="0.2">
      <c r="A42">
        <v>47</v>
      </c>
      <c r="B42" s="5">
        <f>IF(abs!N43="","-",abs!N43/1000)</f>
        <v>27.349</v>
      </c>
      <c r="C42" s="5">
        <f>IF(abs!E43="","-",abs!E43/1000)</f>
        <v>35.548000000000002</v>
      </c>
      <c r="D42" s="5">
        <f t="shared" si="0"/>
        <v>1.2997915828732312</v>
      </c>
      <c r="J42" s="3"/>
      <c r="L42" s="3"/>
    </row>
    <row r="43" spans="1:12" x14ac:dyDescent="0.2">
      <c r="A43">
        <v>48</v>
      </c>
      <c r="B43" s="5" t="str">
        <f>IF(abs!N44="","-",abs!N44/1000)</f>
        <v>-</v>
      </c>
      <c r="C43" s="5">
        <f>IF(abs!E44="","-",abs!E44/1000)</f>
        <v>78.150000000000006</v>
      </c>
      <c r="D43" s="5" t="str">
        <f t="shared" si="0"/>
        <v>-</v>
      </c>
      <c r="J43" s="3"/>
      <c r="L43" s="3"/>
    </row>
    <row r="44" spans="1:12" x14ac:dyDescent="0.2">
      <c r="A44">
        <v>49</v>
      </c>
      <c r="B44" s="5" t="str">
        <f>IF(abs!N45="","-",abs!N45/1000)</f>
        <v>-</v>
      </c>
      <c r="C44" s="5" t="str">
        <f>IF(abs!E45="","-",abs!E45/1000)</f>
        <v>-</v>
      </c>
      <c r="D44" s="5" t="str">
        <f t="shared" si="0"/>
        <v>-</v>
      </c>
      <c r="J44" s="3"/>
      <c r="L44" s="3"/>
    </row>
    <row r="45" spans="1:12" x14ac:dyDescent="0.2">
      <c r="A45">
        <v>50</v>
      </c>
      <c r="B45" s="5" t="str">
        <f>IF(abs!N46="","-",abs!N46/1000)</f>
        <v>-</v>
      </c>
      <c r="C45" s="5">
        <f>IF(abs!E46="","-",abs!E46/1000)</f>
        <v>37.375999999999998</v>
      </c>
      <c r="D45" s="5" t="str">
        <f t="shared" si="0"/>
        <v>-</v>
      </c>
      <c r="J45" s="3"/>
      <c r="L45" s="3"/>
    </row>
    <row r="46" spans="1:12" x14ac:dyDescent="0.2">
      <c r="A46">
        <v>51</v>
      </c>
      <c r="B46" s="5" t="str">
        <f>IF(abs!N47="","-",abs!N47/1000)</f>
        <v>-</v>
      </c>
      <c r="C46" s="5">
        <f>IF(abs!E47="","-",abs!E47/1000)</f>
        <v>43.274999999999999</v>
      </c>
      <c r="D46" s="5" t="str">
        <f t="shared" si="0"/>
        <v>-</v>
      </c>
      <c r="J46" s="3"/>
      <c r="L46" s="3"/>
    </row>
    <row r="47" spans="1:12" x14ac:dyDescent="0.2">
      <c r="A47">
        <v>52</v>
      </c>
      <c r="B47" s="5">
        <f>IF(abs!N48="","-",abs!N48/1000)</f>
        <v>72.911000000000001</v>
      </c>
      <c r="C47" s="5">
        <f>IF(abs!E48="","-",abs!E48/1000)</f>
        <v>36.350999999999999</v>
      </c>
      <c r="D47" s="5">
        <f t="shared" si="0"/>
        <v>0.4985667457585275</v>
      </c>
      <c r="J47" s="3"/>
      <c r="L47" s="3"/>
    </row>
    <row r="48" spans="1:12" x14ac:dyDescent="0.2">
      <c r="A48">
        <v>53</v>
      </c>
      <c r="B48" s="5">
        <f>IF(abs!N49="","-",abs!N49/1000)</f>
        <v>2.3140000000000001</v>
      </c>
      <c r="C48" s="5">
        <f>IF(abs!E49="","-",abs!E49/1000)</f>
        <v>36.058</v>
      </c>
      <c r="D48" s="5">
        <f t="shared" si="0"/>
        <v>15.582541054451166</v>
      </c>
      <c r="J48" s="3"/>
      <c r="L48" s="3"/>
    </row>
    <row r="49" spans="1:12" x14ac:dyDescent="0.2">
      <c r="A49">
        <v>54</v>
      </c>
      <c r="B49" s="5">
        <f>IF(abs!N50="","-",abs!N50/1000)</f>
        <v>15.609</v>
      </c>
      <c r="C49" s="5">
        <f>IF(abs!E50="","-",abs!E50/1000)</f>
        <v>35.979999999999997</v>
      </c>
      <c r="D49" s="5">
        <f t="shared" si="0"/>
        <v>2.305080402331988</v>
      </c>
      <c r="J49" s="3"/>
      <c r="L49" s="3"/>
    </row>
    <row r="50" spans="1:12" x14ac:dyDescent="0.2">
      <c r="A50">
        <v>55</v>
      </c>
      <c r="B50" s="5">
        <f>IF(abs!N51="","-",abs!N51/1000)</f>
        <v>2.3050000000000002</v>
      </c>
      <c r="C50" s="5">
        <f>IF(abs!E51="","-",abs!E51/1000)</f>
        <v>35.104999999999997</v>
      </c>
      <c r="D50" s="5">
        <f t="shared" si="0"/>
        <v>15.229934924078089</v>
      </c>
      <c r="J50" s="3"/>
      <c r="L50" s="3"/>
    </row>
    <row r="51" spans="1:12" x14ac:dyDescent="0.2">
      <c r="A51">
        <v>56</v>
      </c>
      <c r="B51" s="5">
        <f>IF(abs!N52="","-",abs!N52/1000)</f>
        <v>36.042000000000002</v>
      </c>
      <c r="C51" s="5">
        <f>IF(abs!E52="","-",abs!E52/1000)</f>
        <v>36.067999999999998</v>
      </c>
      <c r="D51" s="5">
        <f t="shared" si="0"/>
        <v>1.0007213806115087</v>
      </c>
      <c r="J51" s="3"/>
      <c r="L51" s="3"/>
    </row>
    <row r="52" spans="1:12" x14ac:dyDescent="0.2">
      <c r="A52">
        <v>57</v>
      </c>
      <c r="B52" s="5">
        <f>IF(abs!N53="","-",abs!N53/1000)</f>
        <v>22.355</v>
      </c>
      <c r="C52" s="5" t="str">
        <f>IF(abs!E53="","-",abs!E53/1000)</f>
        <v>-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 t="str">
        <f>IF(abs!N54="","-",abs!N54/1000)</f>
        <v>-</v>
      </c>
      <c r="C53" s="5" t="str">
        <f>IF(abs!E54="","-",abs!E54/1000)</f>
        <v>-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IF(abs!N55="","-",abs!N55/1000)</f>
        <v>32.963999999999999</v>
      </c>
      <c r="C54" s="5">
        <f>IF(abs!E55="","-",abs!E55/1000)</f>
        <v>36.648000000000003</v>
      </c>
      <c r="D54" s="5">
        <f t="shared" si="0"/>
        <v>1.1117582817619223</v>
      </c>
      <c r="J54" s="3"/>
      <c r="L54" s="3"/>
    </row>
    <row r="55" spans="1:12" x14ac:dyDescent="0.2">
      <c r="A55">
        <v>60</v>
      </c>
      <c r="B55" s="5">
        <f>IF(abs!N56="","-",abs!N56/1000)</f>
        <v>42.970999999999997</v>
      </c>
      <c r="C55" s="5">
        <f>IF(abs!E56="","-",abs!E56/1000)</f>
        <v>107.31399999999999</v>
      </c>
      <c r="D55" s="5">
        <f t="shared" si="0"/>
        <v>2.4973586837634683</v>
      </c>
      <c r="J55" s="3"/>
      <c r="L55" s="3"/>
    </row>
    <row r="56" spans="1:12" x14ac:dyDescent="0.2">
      <c r="A56">
        <v>61</v>
      </c>
      <c r="B56" s="5">
        <f>IF(abs!N57="","-",abs!N57/1000)</f>
        <v>93.555999999999997</v>
      </c>
      <c r="C56" s="5">
        <f>IF(abs!E57="","-",abs!E57/1000)</f>
        <v>36.51</v>
      </c>
      <c r="D56" s="5">
        <f t="shared" si="0"/>
        <v>0.39024755226816021</v>
      </c>
      <c r="J56" s="3"/>
      <c r="L56" s="3"/>
    </row>
    <row r="57" spans="1:12" x14ac:dyDescent="0.2">
      <c r="A57">
        <v>62</v>
      </c>
      <c r="B57" s="5">
        <f>IF(abs!N58="","-",abs!N58/1000)</f>
        <v>92.352999999999994</v>
      </c>
      <c r="C57" s="5" t="str">
        <f>IF(abs!E58="","-",abs!E58/1000)</f>
        <v>-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>
        <f>IF(abs!N59="","-",abs!N59/1000)</f>
        <v>39.417000000000002</v>
      </c>
      <c r="C58" s="5" t="str">
        <f>IF(abs!E59="","-",abs!E59/1000)</f>
        <v>-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 t="str">
        <f>IF(abs!N60="","-",abs!N60/1000)</f>
        <v>-</v>
      </c>
      <c r="C59" s="5" t="str">
        <f>IF(abs!E60="","-",abs!E60/1000)</f>
        <v>-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>
        <f>IF(abs!N61="","-",abs!N61/1000)</f>
        <v>34.656999999999996</v>
      </c>
      <c r="C60" s="5" t="str">
        <f>IF(abs!E61="","-",abs!E61/1000)</f>
        <v>-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 t="str">
        <f>IF(abs!N62="","-",abs!N62/1000)</f>
        <v>-</v>
      </c>
      <c r="C61" s="5" t="str">
        <f>IF(abs!E62="","-",abs!E62/1000)</f>
        <v>-</v>
      </c>
      <c r="D61" s="5" t="str">
        <f t="shared" si="0"/>
        <v>-</v>
      </c>
      <c r="J61" s="3"/>
      <c r="L61" s="3"/>
    </row>
    <row r="62" spans="1:12" x14ac:dyDescent="0.2">
      <c r="A62">
        <v>67</v>
      </c>
      <c r="B62" s="5" t="str">
        <f>IF(abs!N63="","-",abs!N63/1000)</f>
        <v>-</v>
      </c>
      <c r="C62" s="5">
        <f>IF(abs!E63="","-",abs!E63/1000)</f>
        <v>185.01599999999999</v>
      </c>
      <c r="D62" s="5" t="str">
        <f t="shared" si="0"/>
        <v>-</v>
      </c>
      <c r="J62" s="3"/>
      <c r="L62" s="3"/>
    </row>
    <row r="63" spans="1:12" x14ac:dyDescent="0.2">
      <c r="A63">
        <v>68</v>
      </c>
      <c r="B63" s="5">
        <f>IF(abs!N64="","-",abs!N64/1000)</f>
        <v>156.88</v>
      </c>
      <c r="C63" s="5">
        <f>IF(abs!E64="","-",abs!E64/1000)</f>
        <v>42.104999999999997</v>
      </c>
      <c r="D63" s="5">
        <f t="shared" si="0"/>
        <v>0.2683898521162672</v>
      </c>
      <c r="J63" s="3"/>
      <c r="L63" s="3"/>
    </row>
    <row r="64" spans="1:12" x14ac:dyDescent="0.2">
      <c r="A64">
        <v>69</v>
      </c>
      <c r="B64" s="5" t="str">
        <f>IF(abs!N65="","-",abs!N65/1000)</f>
        <v>-</v>
      </c>
      <c r="C64" s="5">
        <f>IF(abs!E65="","-",abs!E65/1000)</f>
        <v>72.742999999999995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IF(abs!N66="","-",abs!N66/1000)</f>
        <v>2.1549999999999998</v>
      </c>
      <c r="C65" s="5">
        <f>IF(abs!E66="","-",abs!E66/1000)</f>
        <v>35.299999999999997</v>
      </c>
      <c r="D65" s="5">
        <f t="shared" si="0"/>
        <v>16.380510440835266</v>
      </c>
      <c r="J65" s="3"/>
      <c r="L65" s="3"/>
    </row>
    <row r="66" spans="1:12" x14ac:dyDescent="0.2">
      <c r="A66">
        <v>72</v>
      </c>
      <c r="B66" s="5">
        <f>IF(abs!N67="","-",abs!N67/1000)</f>
        <v>2.1339999999999999</v>
      </c>
      <c r="C66" s="5">
        <f>IF(abs!E67="","-",abs!E67/1000)</f>
        <v>35.164999999999999</v>
      </c>
      <c r="D66" s="5">
        <f t="shared" ref="D66:D129" si="7">IF(OR(C66="-",B66="-"), "-", C66/B66)</f>
        <v>16.478444236176195</v>
      </c>
      <c r="J66" s="3"/>
      <c r="L66" s="3"/>
    </row>
    <row r="67" spans="1:12" x14ac:dyDescent="0.2">
      <c r="A67">
        <v>73</v>
      </c>
      <c r="B67" s="5">
        <f>IF(abs!N68="","-",abs!N68/1000)</f>
        <v>13.173999999999999</v>
      </c>
      <c r="C67" s="5">
        <f>IF(abs!E68="","-",abs!E68/1000)</f>
        <v>36.189</v>
      </c>
      <c r="D67" s="5">
        <f t="shared" si="7"/>
        <v>2.7470016699559738</v>
      </c>
      <c r="J67" s="3"/>
      <c r="L67" s="3"/>
    </row>
    <row r="68" spans="1:12" x14ac:dyDescent="0.2">
      <c r="A68">
        <v>74</v>
      </c>
      <c r="B68" s="5" t="str">
        <f>IF(abs!N69="","-",abs!N69/1000)</f>
        <v>-</v>
      </c>
      <c r="C68" s="5" t="str">
        <f>IF(abs!E69="","-",abs!E69/1000)</f>
        <v>-</v>
      </c>
      <c r="D68" s="5" t="str">
        <f t="shared" si="7"/>
        <v>-</v>
      </c>
      <c r="J68" s="3"/>
      <c r="L68" s="3"/>
    </row>
    <row r="69" spans="1:12" x14ac:dyDescent="0.2">
      <c r="A69">
        <v>75</v>
      </c>
      <c r="B69" s="5">
        <f>IF(abs!N70="","-",abs!N70/1000)</f>
        <v>114.51</v>
      </c>
      <c r="C69" s="5" t="str">
        <f>IF(abs!E70="","-",abs!E70/1000)</f>
        <v>-</v>
      </c>
      <c r="D69" s="5" t="str">
        <f t="shared" si="7"/>
        <v>-</v>
      </c>
      <c r="J69" s="3"/>
      <c r="L69" s="3"/>
    </row>
    <row r="70" spans="1:12" x14ac:dyDescent="0.2">
      <c r="A70">
        <v>77</v>
      </c>
      <c r="B70" s="5">
        <f>IF(abs!N71="","-",abs!N71/1000)</f>
        <v>38.366999999999997</v>
      </c>
      <c r="C70" s="5">
        <f>IF(abs!E71="","-",abs!E71/1000)</f>
        <v>37.270000000000003</v>
      </c>
      <c r="D70" s="5">
        <f t="shared" si="7"/>
        <v>0.97140772017619326</v>
      </c>
      <c r="J70" s="3"/>
      <c r="L70" s="3"/>
    </row>
    <row r="71" spans="1:12" x14ac:dyDescent="0.2">
      <c r="A71">
        <v>79</v>
      </c>
      <c r="B71" s="5">
        <f>IF(abs!N72="","-",abs!N72/1000)</f>
        <v>54.365000000000002</v>
      </c>
      <c r="C71" s="5" t="str">
        <f>IF(abs!E72="","-",abs!E72/1000)</f>
        <v>-</v>
      </c>
      <c r="D71" s="5" t="str">
        <f t="shared" si="7"/>
        <v>-</v>
      </c>
      <c r="J71" s="3"/>
      <c r="L71" s="3"/>
    </row>
    <row r="72" spans="1:12" x14ac:dyDescent="0.2">
      <c r="A72">
        <v>80</v>
      </c>
      <c r="B72" s="5">
        <f>IF(abs!N73="","-",abs!N73/1000)</f>
        <v>22.986999999999998</v>
      </c>
      <c r="C72" s="5">
        <f>IF(abs!E73="","-",abs!E73/1000)</f>
        <v>35.747999999999998</v>
      </c>
      <c r="D72" s="5">
        <f t="shared" si="7"/>
        <v>1.5551398616609389</v>
      </c>
      <c r="J72" s="3"/>
      <c r="L72" s="3"/>
    </row>
    <row r="73" spans="1:12" x14ac:dyDescent="0.2">
      <c r="A73">
        <v>81</v>
      </c>
      <c r="B73" s="5" t="str">
        <f>IF(abs!N74="","-",abs!N74/1000)</f>
        <v>-</v>
      </c>
      <c r="C73" s="5">
        <f>IF(abs!E74="","-",abs!E74/1000)</f>
        <v>128.297</v>
      </c>
      <c r="D73" s="5" t="str">
        <f t="shared" si="7"/>
        <v>-</v>
      </c>
      <c r="J73" s="3"/>
      <c r="L73" s="3"/>
    </row>
    <row r="74" spans="1:12" x14ac:dyDescent="0.2">
      <c r="A74">
        <v>82</v>
      </c>
      <c r="B74" s="5">
        <f>IF(abs!N75="","-",abs!N75/1000)</f>
        <v>27.757000000000001</v>
      </c>
      <c r="C74" s="5">
        <f>IF(abs!E75="","-",abs!E75/1000)</f>
        <v>35.472000000000001</v>
      </c>
      <c r="D74" s="5">
        <f t="shared" si="7"/>
        <v>1.2779479050329647</v>
      </c>
      <c r="J74" s="3"/>
      <c r="L74" s="3"/>
    </row>
    <row r="75" spans="1:12" x14ac:dyDescent="0.2">
      <c r="A75">
        <v>83</v>
      </c>
      <c r="B75" s="5">
        <f>IF(abs!N76="","-",abs!N76/1000)</f>
        <v>28.54</v>
      </c>
      <c r="C75" s="5">
        <f>IF(abs!E76="","-",abs!E76/1000)</f>
        <v>35.950000000000003</v>
      </c>
      <c r="D75" s="5">
        <f t="shared" si="7"/>
        <v>1.2596355991590751</v>
      </c>
      <c r="J75" s="3"/>
      <c r="L75" s="3"/>
    </row>
    <row r="76" spans="1:12" x14ac:dyDescent="0.2">
      <c r="A76">
        <v>85</v>
      </c>
      <c r="B76" s="5" t="str">
        <f>IF(abs!N77="","-",abs!N77/1000)</f>
        <v>-</v>
      </c>
      <c r="C76" s="5">
        <f>IF(abs!E77="","-",abs!E77/1000)</f>
        <v>38.128999999999998</v>
      </c>
      <c r="D76" s="5" t="str">
        <f t="shared" si="7"/>
        <v>-</v>
      </c>
      <c r="J76" s="3"/>
      <c r="L76" s="3"/>
    </row>
    <row r="77" spans="1:12" x14ac:dyDescent="0.2">
      <c r="A77">
        <v>86</v>
      </c>
      <c r="B77" s="5">
        <f>IF(abs!N78="","-",abs!N78/1000)</f>
        <v>2.1549999999999998</v>
      </c>
      <c r="C77" s="5">
        <f>IF(abs!E78="","-",abs!E78/1000)</f>
        <v>36.164000000000001</v>
      </c>
      <c r="D77" s="5">
        <f t="shared" si="7"/>
        <v>16.781438515081209</v>
      </c>
      <c r="J77" s="3"/>
      <c r="L77" s="3"/>
    </row>
    <row r="78" spans="1:12" x14ac:dyDescent="0.2">
      <c r="A78">
        <v>87</v>
      </c>
      <c r="B78" s="5">
        <f>IF(abs!N79="","-",abs!N79/1000)</f>
        <v>58.89</v>
      </c>
      <c r="C78" s="5" t="str">
        <f>IF(abs!E79="","-",abs!E79/1000)</f>
        <v>-</v>
      </c>
      <c r="D78" s="5" t="str">
        <f t="shared" si="7"/>
        <v>-</v>
      </c>
      <c r="J78" s="3"/>
      <c r="L78" s="3"/>
    </row>
    <row r="79" spans="1:12" x14ac:dyDescent="0.2">
      <c r="A79">
        <v>88</v>
      </c>
      <c r="B79" s="5" t="str">
        <f>IF(abs!N80="","-",abs!N80/1000)</f>
        <v>-</v>
      </c>
      <c r="C79" s="5" t="str">
        <f>IF(abs!E80="","-",abs!E80/1000)</f>
        <v>-</v>
      </c>
      <c r="D79" s="5" t="str">
        <f t="shared" si="7"/>
        <v>-</v>
      </c>
      <c r="J79" s="3"/>
      <c r="L79" s="3"/>
    </row>
    <row r="80" spans="1:12" x14ac:dyDescent="0.2">
      <c r="A80">
        <v>89</v>
      </c>
      <c r="B80" s="5">
        <f>IF(abs!N81="","-",abs!N81/1000)</f>
        <v>106.83799999999999</v>
      </c>
      <c r="C80" s="5">
        <f>IF(abs!E81="","-",abs!E81/1000)</f>
        <v>36.700000000000003</v>
      </c>
      <c r="D80" s="5">
        <f t="shared" si="7"/>
        <v>0.34351073588049202</v>
      </c>
      <c r="J80" s="3"/>
      <c r="L80" s="3"/>
    </row>
    <row r="81" spans="1:12" x14ac:dyDescent="0.2">
      <c r="A81">
        <v>90</v>
      </c>
      <c r="B81" s="5" t="str">
        <f>IF(abs!N82="","-",abs!N82/1000)</f>
        <v>-</v>
      </c>
      <c r="C81" s="5" t="str">
        <f>IF(abs!E82="","-",abs!E82/1000)</f>
        <v>-</v>
      </c>
      <c r="D81" s="5" t="str">
        <f t="shared" si="7"/>
        <v>-</v>
      </c>
      <c r="J81" s="3"/>
      <c r="L81" s="3"/>
    </row>
    <row r="82" spans="1:12" x14ac:dyDescent="0.2">
      <c r="A82">
        <v>91</v>
      </c>
      <c r="B82" s="5" t="str">
        <f>IF(abs!N83="","-",abs!N83/1000)</f>
        <v>-</v>
      </c>
      <c r="C82" s="5" t="str">
        <f>IF(abs!E83="","-",abs!E83/1000)</f>
        <v>-</v>
      </c>
      <c r="D82" s="5" t="str">
        <f t="shared" si="7"/>
        <v>-</v>
      </c>
      <c r="J82" s="3"/>
      <c r="L82" s="3"/>
    </row>
    <row r="83" spans="1:12" x14ac:dyDescent="0.2">
      <c r="A83">
        <v>92</v>
      </c>
      <c r="B83" s="5" t="str">
        <f>IF(abs!N84="","-",abs!N84/1000)</f>
        <v>-</v>
      </c>
      <c r="C83" s="5" t="str">
        <f>IF(abs!E84="","-",abs!E84/1000)</f>
        <v>-</v>
      </c>
      <c r="D83" s="5" t="str">
        <f t="shared" si="7"/>
        <v>-</v>
      </c>
      <c r="J83" s="3"/>
      <c r="L83" s="3"/>
    </row>
    <row r="84" spans="1:12" x14ac:dyDescent="0.2">
      <c r="A84">
        <v>93</v>
      </c>
      <c r="B84" s="5" t="str">
        <f>IF(abs!N85="","-",abs!N85/1000)</f>
        <v>-</v>
      </c>
      <c r="C84" s="5" t="str">
        <f>IF(abs!E85="","-",abs!E85/1000)</f>
        <v>-</v>
      </c>
      <c r="D84" s="5" t="str">
        <f t="shared" si="7"/>
        <v>-</v>
      </c>
      <c r="J84" s="3"/>
      <c r="L84" s="3"/>
    </row>
    <row r="85" spans="1:12" x14ac:dyDescent="0.2">
      <c r="A85">
        <v>94</v>
      </c>
      <c r="B85" s="5">
        <f>IF(abs!N86="","-",abs!N86/1000)</f>
        <v>95.1</v>
      </c>
      <c r="C85" s="5">
        <f>IF(abs!E86="","-",abs!E86/1000)</f>
        <v>48.896000000000001</v>
      </c>
      <c r="D85" s="5">
        <f t="shared" si="7"/>
        <v>0.51415352260778135</v>
      </c>
      <c r="J85" s="3"/>
      <c r="L85" s="3"/>
    </row>
    <row r="86" spans="1:12" x14ac:dyDescent="0.2">
      <c r="A86">
        <v>95</v>
      </c>
      <c r="B86" s="5" t="str">
        <f>IF(abs!N87="","-",abs!N87/1000)</f>
        <v>-</v>
      </c>
      <c r="C86" s="5" t="str">
        <f>IF(abs!E87="","-",abs!E87/1000)</f>
        <v>-</v>
      </c>
      <c r="D86" s="5" t="str">
        <f t="shared" si="7"/>
        <v>-</v>
      </c>
      <c r="J86" s="3"/>
      <c r="L86" s="3"/>
    </row>
    <row r="87" spans="1:12" x14ac:dyDescent="0.2">
      <c r="A87">
        <v>96</v>
      </c>
      <c r="B87" s="5" t="str">
        <f>IF(abs!N88="","-",abs!N88/1000)</f>
        <v>-</v>
      </c>
      <c r="C87" s="5" t="str">
        <f>IF(abs!E88="","-",abs!E88/1000)</f>
        <v>-</v>
      </c>
      <c r="D87" s="5" t="str">
        <f t="shared" si="7"/>
        <v>-</v>
      </c>
      <c r="J87" s="3"/>
      <c r="L87" s="3"/>
    </row>
    <row r="88" spans="1:12" x14ac:dyDescent="0.2">
      <c r="A88">
        <v>97</v>
      </c>
      <c r="B88" s="5">
        <f>IF(abs!N89="","-",abs!N89/1000)</f>
        <v>64.566999999999993</v>
      </c>
      <c r="C88" s="5">
        <f>IF(abs!E89="","-",abs!E89/1000)</f>
        <v>35.942</v>
      </c>
      <c r="D88" s="5">
        <f t="shared" si="7"/>
        <v>0.55666207195626249</v>
      </c>
      <c r="J88" s="3"/>
      <c r="L88" s="3"/>
    </row>
    <row r="89" spans="1:12" x14ac:dyDescent="0.2">
      <c r="A89">
        <v>98</v>
      </c>
      <c r="B89" s="5">
        <f>IF(abs!N90="","-",abs!N90/1000)</f>
        <v>62.607999999999997</v>
      </c>
      <c r="C89" s="5">
        <f>IF(abs!E90="","-",abs!E90/1000)</f>
        <v>35.524999999999999</v>
      </c>
      <c r="D89" s="5">
        <f t="shared" si="7"/>
        <v>0.56741949910554568</v>
      </c>
      <c r="J89" s="3"/>
      <c r="L89" s="3"/>
    </row>
    <row r="90" spans="1:12" x14ac:dyDescent="0.2">
      <c r="A90">
        <v>99</v>
      </c>
      <c r="B90" s="5">
        <f>IF(abs!N91="","-",abs!N91/1000)</f>
        <v>66.046999999999997</v>
      </c>
      <c r="C90" s="5">
        <f>IF(abs!E91="","-",abs!E91/1000)</f>
        <v>35.939</v>
      </c>
      <c r="D90" s="5">
        <f t="shared" si="7"/>
        <v>0.54414280739473408</v>
      </c>
      <c r="J90" s="3"/>
      <c r="L90" s="3"/>
    </row>
    <row r="91" spans="1:12" x14ac:dyDescent="0.2">
      <c r="A91">
        <v>100</v>
      </c>
      <c r="B91" s="5">
        <f>IF(abs!N92="","-",abs!N92/1000)</f>
        <v>65.846000000000004</v>
      </c>
      <c r="C91" s="5">
        <f>IF(abs!E92="","-",abs!E92/1000)</f>
        <v>36.463999999999999</v>
      </c>
      <c r="D91" s="5">
        <f t="shared" si="7"/>
        <v>0.55377699480606257</v>
      </c>
      <c r="J91" s="3"/>
      <c r="L91" s="3"/>
    </row>
    <row r="92" spans="1:12" x14ac:dyDescent="0.2">
      <c r="A92">
        <v>101</v>
      </c>
      <c r="B92" s="5">
        <f>IF(abs!N93="","-",abs!N93/1000)</f>
        <v>31.558</v>
      </c>
      <c r="C92" s="5">
        <f>IF(abs!E93="","-",abs!E93/1000)</f>
        <v>35.527999999999999</v>
      </c>
      <c r="D92" s="5">
        <f t="shared" si="7"/>
        <v>1.1258001140756702</v>
      </c>
      <c r="J92" s="3"/>
      <c r="L92" s="3"/>
    </row>
    <row r="93" spans="1:12" x14ac:dyDescent="0.2">
      <c r="A93">
        <v>102</v>
      </c>
      <c r="B93" s="5">
        <f>IF(abs!N94="","-",abs!N94/1000)</f>
        <v>65.451999999999998</v>
      </c>
      <c r="C93" s="5">
        <f>IF(abs!E94="","-",abs!E94/1000)</f>
        <v>35.789000000000001</v>
      </c>
      <c r="D93" s="5">
        <f t="shared" si="7"/>
        <v>0.54679765324207052</v>
      </c>
      <c r="J93" s="3"/>
      <c r="L93" s="3"/>
    </row>
    <row r="94" spans="1:12" x14ac:dyDescent="0.2">
      <c r="A94">
        <v>103</v>
      </c>
      <c r="B94" s="5">
        <f>IF(abs!N95="","-",abs!N95/1000)</f>
        <v>56.817</v>
      </c>
      <c r="C94" s="5">
        <f>IF(abs!E95="","-",abs!E95/1000)</f>
        <v>35.720999999999997</v>
      </c>
      <c r="D94" s="5">
        <f t="shared" si="7"/>
        <v>0.62870267701568183</v>
      </c>
      <c r="J94" s="3"/>
      <c r="L94" s="3"/>
    </row>
    <row r="95" spans="1:12" x14ac:dyDescent="0.2">
      <c r="A95">
        <v>104</v>
      </c>
      <c r="B95" s="5">
        <f>IF(abs!N96="","-",abs!N96/1000)</f>
        <v>65.084000000000003</v>
      </c>
      <c r="C95" s="5">
        <f>IF(abs!E96="","-",abs!E96/1000)</f>
        <v>35.906999999999996</v>
      </c>
      <c r="D95" s="5">
        <f t="shared" si="7"/>
        <v>0.55170241534017572</v>
      </c>
      <c r="J95" s="3"/>
      <c r="L95" s="3"/>
    </row>
    <row r="96" spans="1:12" x14ac:dyDescent="0.2">
      <c r="A96">
        <v>105</v>
      </c>
      <c r="B96" s="5">
        <f>IF(abs!N97="","-",abs!N97/1000)</f>
        <v>2.3730000000000002</v>
      </c>
      <c r="C96" s="5">
        <f>IF(abs!E97="","-",abs!E97/1000)</f>
        <v>37.252000000000002</v>
      </c>
      <c r="D96" s="5">
        <f t="shared" si="7"/>
        <v>15.69827222924568</v>
      </c>
      <c r="J96" s="3"/>
      <c r="L96" s="3"/>
    </row>
    <row r="97" spans="1:12" x14ac:dyDescent="0.2">
      <c r="A97">
        <v>106</v>
      </c>
      <c r="B97" s="5" t="str">
        <f>IF(abs!N98="","-",abs!N98/1000)</f>
        <v>-</v>
      </c>
      <c r="C97" s="5" t="str">
        <f>IF(abs!E98="","-",abs!E98/1000)</f>
        <v>-</v>
      </c>
      <c r="D97" s="5" t="str">
        <f t="shared" si="7"/>
        <v>-</v>
      </c>
      <c r="J97" s="3"/>
      <c r="L97" s="3"/>
    </row>
    <row r="98" spans="1:12" x14ac:dyDescent="0.2">
      <c r="A98">
        <v>107</v>
      </c>
      <c r="B98" s="5">
        <f>IF(abs!N99="","-",abs!N99/1000)</f>
        <v>2.3860000000000001</v>
      </c>
      <c r="C98" s="5" t="str">
        <f>IF(abs!E99="","-",abs!E99/1000)</f>
        <v>-</v>
      </c>
      <c r="D98" s="5" t="str">
        <f t="shared" si="7"/>
        <v>-</v>
      </c>
      <c r="J98" s="3"/>
      <c r="L98" s="3"/>
    </row>
    <row r="99" spans="1:12" x14ac:dyDescent="0.2">
      <c r="A99">
        <v>108</v>
      </c>
      <c r="B99" s="5">
        <f>IF(abs!N100="","-",abs!N100/1000)</f>
        <v>24.640999999999998</v>
      </c>
      <c r="C99" s="5">
        <f>IF(abs!E100="","-",abs!E100/1000)</f>
        <v>36.271999999999998</v>
      </c>
      <c r="D99" s="5">
        <f t="shared" si="7"/>
        <v>1.4720181810803132</v>
      </c>
      <c r="J99" s="3"/>
      <c r="L99" s="3"/>
    </row>
    <row r="100" spans="1:12" x14ac:dyDescent="0.2">
      <c r="A100">
        <v>109</v>
      </c>
      <c r="B100" s="5">
        <f>IF(abs!N101="","-",abs!N101/1000)</f>
        <v>64.938999999999993</v>
      </c>
      <c r="C100" s="5">
        <f>IF(abs!E101="","-",abs!E101/1000)</f>
        <v>36.296999999999997</v>
      </c>
      <c r="D100" s="5">
        <f t="shared" si="7"/>
        <v>0.55893992824034866</v>
      </c>
      <c r="J100" s="3"/>
      <c r="L100" s="3"/>
    </row>
    <row r="101" spans="1:12" x14ac:dyDescent="0.2">
      <c r="A101">
        <v>110</v>
      </c>
      <c r="B101" s="5">
        <f>IF(abs!N102="","-",abs!N102/1000)</f>
        <v>2.0680000000000001</v>
      </c>
      <c r="C101" s="5">
        <f>IF(abs!E102="","-",abs!E102/1000)</f>
        <v>35.994999999999997</v>
      </c>
      <c r="D101" s="5">
        <f t="shared" si="7"/>
        <v>17.405705996131527</v>
      </c>
      <c r="J101" s="3"/>
      <c r="L101" s="3"/>
    </row>
    <row r="102" spans="1:12" x14ac:dyDescent="0.2">
      <c r="A102">
        <v>111</v>
      </c>
      <c r="B102" s="5">
        <f>IF(abs!N103="","-",abs!N103/1000)</f>
        <v>2.2320000000000002</v>
      </c>
      <c r="C102" s="5">
        <f>IF(abs!E103="","-",abs!E103/1000)</f>
        <v>37.006999999999998</v>
      </c>
      <c r="D102" s="5">
        <f t="shared" si="7"/>
        <v>16.580197132616487</v>
      </c>
      <c r="J102" s="3"/>
      <c r="L102" s="3"/>
    </row>
    <row r="103" spans="1:12" x14ac:dyDescent="0.2">
      <c r="A103">
        <v>112</v>
      </c>
      <c r="B103" s="5">
        <f>IF(abs!N104="","-",abs!N104/1000)</f>
        <v>61.774000000000001</v>
      </c>
      <c r="C103" s="5">
        <f>IF(abs!E104="","-",abs!E104/1000)</f>
        <v>36.021999999999998</v>
      </c>
      <c r="D103" s="5">
        <f t="shared" si="7"/>
        <v>0.58312558681645998</v>
      </c>
      <c r="J103" s="3"/>
      <c r="L103" s="3"/>
    </row>
    <row r="104" spans="1:12" x14ac:dyDescent="0.2">
      <c r="A104">
        <v>113</v>
      </c>
      <c r="B104" s="5">
        <f>IF(abs!N105="","-",abs!N105/1000)</f>
        <v>72.867999999999995</v>
      </c>
      <c r="C104" s="5">
        <f>IF(abs!E105="","-",abs!E105/1000)</f>
        <v>36.268999999999998</v>
      </c>
      <c r="D104" s="5">
        <f t="shared" si="7"/>
        <v>0.49773563155294509</v>
      </c>
      <c r="J104" s="3"/>
      <c r="L104" s="3"/>
    </row>
    <row r="105" spans="1:12" x14ac:dyDescent="0.2">
      <c r="A105">
        <v>114</v>
      </c>
      <c r="B105" s="5">
        <f>IF(abs!N106="","-",abs!N106/1000)</f>
        <v>2.3769999999999998</v>
      </c>
      <c r="C105" s="5" t="str">
        <f>IF(abs!E106="","-",abs!E106/1000)</f>
        <v>-</v>
      </c>
      <c r="D105" s="5" t="str">
        <f t="shared" si="7"/>
        <v>-</v>
      </c>
      <c r="J105" s="3"/>
      <c r="L105" s="3"/>
    </row>
    <row r="106" spans="1:12" x14ac:dyDescent="0.2">
      <c r="A106">
        <v>115</v>
      </c>
      <c r="B106" s="5">
        <f>IF(abs!N107="","-",abs!N107/1000)</f>
        <v>2.1819999999999999</v>
      </c>
      <c r="C106" s="5">
        <f>IF(abs!E107="","-",abs!E107/1000)</f>
        <v>36.293999999999997</v>
      </c>
      <c r="D106" s="5">
        <f t="shared" si="7"/>
        <v>16.633363886342803</v>
      </c>
      <c r="J106" s="3"/>
      <c r="L106" s="3"/>
    </row>
    <row r="107" spans="1:12" x14ac:dyDescent="0.2">
      <c r="A107">
        <v>116</v>
      </c>
      <c r="B107" s="5">
        <f>IF(abs!N108="","-",abs!N108/1000)</f>
        <v>3.6469999999999998</v>
      </c>
      <c r="C107" s="5">
        <f>IF(abs!E108="","-",abs!E108/1000)</f>
        <v>115.68300000000001</v>
      </c>
      <c r="D107" s="5">
        <f t="shared" si="7"/>
        <v>31.720043871675355</v>
      </c>
      <c r="J107" s="3"/>
      <c r="L107" s="3"/>
    </row>
    <row r="108" spans="1:12" x14ac:dyDescent="0.2">
      <c r="A108">
        <v>117</v>
      </c>
      <c r="B108" s="5">
        <f>IF(abs!N109="","-",abs!N109/1000)</f>
        <v>64.284000000000006</v>
      </c>
      <c r="C108" s="5">
        <f>IF(abs!E109="","-",abs!E109/1000)</f>
        <v>35.67</v>
      </c>
      <c r="D108" s="5">
        <f t="shared" si="7"/>
        <v>0.55488146350569345</v>
      </c>
      <c r="J108" s="3"/>
      <c r="L108" s="3"/>
    </row>
    <row r="109" spans="1:12" x14ac:dyDescent="0.2">
      <c r="A109">
        <v>118</v>
      </c>
      <c r="B109" s="5">
        <f>IF(abs!N110="","-",abs!N110/1000)</f>
        <v>2.2440000000000002</v>
      </c>
      <c r="C109" s="5">
        <f>IF(abs!E110="","-",abs!E110/1000)</f>
        <v>35.526000000000003</v>
      </c>
      <c r="D109" s="5">
        <f t="shared" si="7"/>
        <v>15.831550802139038</v>
      </c>
      <c r="J109" s="3"/>
      <c r="L109" s="3"/>
    </row>
    <row r="110" spans="1:12" x14ac:dyDescent="0.2">
      <c r="A110">
        <v>119</v>
      </c>
      <c r="B110" s="5">
        <f>IF(abs!N111="","-",abs!N111/1000)</f>
        <v>2.0659999999999998</v>
      </c>
      <c r="C110" s="5">
        <f>IF(abs!E111="","-",abs!E111/1000)</f>
        <v>35.612000000000002</v>
      </c>
      <c r="D110" s="5">
        <f t="shared" si="7"/>
        <v>17.237173281703779</v>
      </c>
      <c r="J110" s="3"/>
      <c r="L110" s="3"/>
    </row>
    <row r="111" spans="1:12" x14ac:dyDescent="0.2">
      <c r="A111">
        <v>120</v>
      </c>
      <c r="B111" s="5">
        <f>IF(abs!N112="","-",abs!N112/1000)</f>
        <v>61.335000000000001</v>
      </c>
      <c r="C111" s="5">
        <f>IF(abs!E112="","-",abs!E112/1000)</f>
        <v>35.792999999999999</v>
      </c>
      <c r="D111" s="5">
        <f t="shared" si="7"/>
        <v>0.58356566397652232</v>
      </c>
      <c r="J111" s="3"/>
      <c r="L111" s="3"/>
    </row>
    <row r="112" spans="1:12" x14ac:dyDescent="0.2">
      <c r="A112">
        <v>121</v>
      </c>
      <c r="B112" s="5">
        <f>IF(abs!N113="","-",abs!N113/1000)</f>
        <v>53.511000000000003</v>
      </c>
      <c r="C112" s="5">
        <f>IF(abs!E113="","-",abs!E113/1000)</f>
        <v>35.796999999999997</v>
      </c>
      <c r="D112" s="5">
        <f t="shared" si="7"/>
        <v>0.66896525947935925</v>
      </c>
      <c r="J112" s="3"/>
      <c r="L112" s="3"/>
    </row>
    <row r="113" spans="1:12" x14ac:dyDescent="0.2">
      <c r="A113">
        <v>122</v>
      </c>
      <c r="B113" s="5">
        <f>IF(abs!N114="","-",abs!N114/1000)</f>
        <v>2.1309999999999998</v>
      </c>
      <c r="C113" s="5">
        <f>IF(abs!E114="","-",abs!E114/1000)</f>
        <v>36.101999999999997</v>
      </c>
      <c r="D113" s="5">
        <f t="shared" si="7"/>
        <v>16.941342092914127</v>
      </c>
      <c r="J113" s="3"/>
      <c r="L113" s="3"/>
    </row>
    <row r="114" spans="1:12" x14ac:dyDescent="0.2">
      <c r="A114">
        <v>123</v>
      </c>
      <c r="B114" s="5">
        <f>IF(abs!N115="","-",abs!N115/1000)</f>
        <v>54.603000000000002</v>
      </c>
      <c r="C114" s="5">
        <f>IF(abs!E115="","-",abs!E115/1000)</f>
        <v>35.689</v>
      </c>
      <c r="D114" s="5">
        <f t="shared" si="7"/>
        <v>0.65360877607457468</v>
      </c>
      <c r="J114" s="3"/>
      <c r="L114" s="3"/>
    </row>
    <row r="115" spans="1:12" x14ac:dyDescent="0.2">
      <c r="A115">
        <v>124</v>
      </c>
      <c r="B115" s="5">
        <f>IF(abs!N116="","-",abs!N116/1000)</f>
        <v>69.135000000000005</v>
      </c>
      <c r="C115" s="5">
        <f>IF(abs!E116="","-",abs!E116/1000)</f>
        <v>36.201999999999998</v>
      </c>
      <c r="D115" s="5">
        <f t="shared" si="7"/>
        <v>0.52364214941780562</v>
      </c>
      <c r="J115" s="3"/>
      <c r="L115" s="3"/>
    </row>
    <row r="116" spans="1:12" x14ac:dyDescent="0.2">
      <c r="A116">
        <v>125</v>
      </c>
      <c r="B116" s="5">
        <f>IF(abs!N117="","-",abs!N117/1000)</f>
        <v>61.786000000000001</v>
      </c>
      <c r="C116" s="5">
        <f>IF(abs!E117="","-",abs!E117/1000)</f>
        <v>35.838999999999999</v>
      </c>
      <c r="D116" s="5">
        <f t="shared" si="7"/>
        <v>0.58005049687631494</v>
      </c>
      <c r="J116" s="3"/>
      <c r="L116" s="3"/>
    </row>
    <row r="117" spans="1:12" x14ac:dyDescent="0.2">
      <c r="A117">
        <v>126</v>
      </c>
      <c r="B117" s="5">
        <f>IF(abs!N118="","-",abs!N118/1000)</f>
        <v>64.805000000000007</v>
      </c>
      <c r="C117" s="5">
        <f>IF(abs!E118="","-",abs!E118/1000)</f>
        <v>35.741999999999997</v>
      </c>
      <c r="D117" s="5">
        <f t="shared" si="7"/>
        <v>0.55153151762981245</v>
      </c>
      <c r="J117" s="3"/>
      <c r="L117" s="3"/>
    </row>
    <row r="118" spans="1:12" x14ac:dyDescent="0.2">
      <c r="A118">
        <v>127</v>
      </c>
      <c r="B118" s="5">
        <f>IF(abs!N119="","-",abs!N119/1000)</f>
        <v>62.207999999999998</v>
      </c>
      <c r="C118" s="5">
        <f>IF(abs!E119="","-",abs!E119/1000)</f>
        <v>36.374000000000002</v>
      </c>
      <c r="D118" s="5">
        <f t="shared" si="7"/>
        <v>0.58471579218107006</v>
      </c>
      <c r="J118" s="3"/>
      <c r="L118" s="3"/>
    </row>
    <row r="119" spans="1:12" x14ac:dyDescent="0.2">
      <c r="A119">
        <v>128</v>
      </c>
      <c r="B119" s="5">
        <f>IF(abs!N120="","-",abs!N120/1000)</f>
        <v>22.835000000000001</v>
      </c>
      <c r="C119" s="5">
        <f>IF(abs!E120="","-",abs!E120/1000)</f>
        <v>35.585000000000001</v>
      </c>
      <c r="D119" s="5">
        <f t="shared" si="7"/>
        <v>1.5583534048609591</v>
      </c>
      <c r="J119" s="3"/>
      <c r="L119" s="3"/>
    </row>
    <row r="120" spans="1:12" x14ac:dyDescent="0.2">
      <c r="A120">
        <v>129</v>
      </c>
      <c r="B120" s="5">
        <f>IF(abs!N121="","-",abs!N121/1000)</f>
        <v>2.137</v>
      </c>
      <c r="C120" s="5">
        <f>IF(abs!E121="","-",abs!E121/1000)</f>
        <v>36.064999999999998</v>
      </c>
      <c r="D120" s="5">
        <f t="shared" si="7"/>
        <v>16.876462330369677</v>
      </c>
      <c r="J120" s="3"/>
      <c r="L120" s="3"/>
    </row>
    <row r="121" spans="1:12" x14ac:dyDescent="0.2">
      <c r="A121">
        <v>130</v>
      </c>
      <c r="B121" s="5">
        <f>IF(abs!N122="","-",abs!N122/1000)</f>
        <v>71.677000000000007</v>
      </c>
      <c r="C121" s="5">
        <f>IF(abs!E122="","-",abs!E122/1000)</f>
        <v>35.627000000000002</v>
      </c>
      <c r="D121" s="5">
        <f t="shared" si="7"/>
        <v>0.49704926266445304</v>
      </c>
      <c r="J121" s="3"/>
      <c r="L121" s="3"/>
    </row>
    <row r="122" spans="1:12" x14ac:dyDescent="0.2">
      <c r="A122">
        <v>131</v>
      </c>
      <c r="B122" s="5">
        <f>IF(abs!N123="","-",abs!N123/1000)</f>
        <v>2.1339999999999999</v>
      </c>
      <c r="C122" s="5">
        <f>IF(abs!E123="","-",abs!E123/1000)</f>
        <v>36.624000000000002</v>
      </c>
      <c r="D122" s="5">
        <f t="shared" si="7"/>
        <v>17.162136832239927</v>
      </c>
      <c r="J122" s="3"/>
      <c r="L122" s="3"/>
    </row>
    <row r="123" spans="1:12" x14ac:dyDescent="0.2">
      <c r="A123">
        <v>132</v>
      </c>
      <c r="B123" s="5" t="str">
        <f>IF(abs!N124="","-",abs!N124/1000)</f>
        <v>-</v>
      </c>
      <c r="C123" s="5" t="str">
        <f>IF(abs!E124="","-",abs!E124/1000)</f>
        <v>-</v>
      </c>
      <c r="D123" s="5" t="str">
        <f t="shared" si="7"/>
        <v>-</v>
      </c>
      <c r="J123" s="3"/>
      <c r="L123" s="3"/>
    </row>
    <row r="124" spans="1:12" x14ac:dyDescent="0.2">
      <c r="A124">
        <v>133</v>
      </c>
      <c r="B124" s="5" t="str">
        <f>IF(abs!N125="","-",abs!N125/1000)</f>
        <v>-</v>
      </c>
      <c r="C124" s="5" t="str">
        <f>IF(abs!E125="","-",abs!E125/1000)</f>
        <v>-</v>
      </c>
      <c r="D124" s="5" t="str">
        <f t="shared" si="7"/>
        <v>-</v>
      </c>
      <c r="J124" s="3"/>
      <c r="L124" s="3"/>
    </row>
    <row r="125" spans="1:12" x14ac:dyDescent="0.2">
      <c r="A125">
        <v>134</v>
      </c>
      <c r="B125" s="5">
        <f>IF(abs!N126="","-",abs!N126/1000)</f>
        <v>2.0640000000000001</v>
      </c>
      <c r="C125" s="5">
        <f>IF(abs!E126="","-",abs!E126/1000)</f>
        <v>35.753</v>
      </c>
      <c r="D125" s="5">
        <f t="shared" si="7"/>
        <v>17.322189922480622</v>
      </c>
      <c r="J125" s="3"/>
      <c r="L125" s="3"/>
    </row>
    <row r="126" spans="1:12" x14ac:dyDescent="0.2">
      <c r="A126">
        <v>135</v>
      </c>
      <c r="B126" s="5" t="str">
        <f>IF(abs!N127="","-",abs!N127/1000)</f>
        <v>-</v>
      </c>
      <c r="C126" s="5" t="str">
        <f>IF(abs!E127="","-",abs!E127/1000)</f>
        <v>-</v>
      </c>
      <c r="D126" s="5" t="str">
        <f t="shared" si="7"/>
        <v>-</v>
      </c>
      <c r="J126" s="3"/>
      <c r="L126" s="3"/>
    </row>
    <row r="127" spans="1:12" x14ac:dyDescent="0.2">
      <c r="A127">
        <v>136</v>
      </c>
      <c r="B127" s="5" t="str">
        <f>IF(abs!N128="","-",abs!N128/1000)</f>
        <v>-</v>
      </c>
      <c r="C127" s="5">
        <f>IF(abs!E128="","-",abs!E128/1000)</f>
        <v>126.015</v>
      </c>
      <c r="D127" s="5" t="str">
        <f t="shared" si="7"/>
        <v>-</v>
      </c>
      <c r="J127" s="3"/>
      <c r="L127" s="3"/>
    </row>
    <row r="128" spans="1:12" x14ac:dyDescent="0.2">
      <c r="A128">
        <v>137</v>
      </c>
      <c r="B128" s="5" t="str">
        <f>IF(abs!N129="","-",abs!N129/1000)</f>
        <v>-</v>
      </c>
      <c r="C128" s="5">
        <f>IF(abs!E129="","-",abs!E129/1000)</f>
        <v>38.226999999999997</v>
      </c>
      <c r="D128" s="5" t="str">
        <f t="shared" si="7"/>
        <v>-</v>
      </c>
      <c r="J128" s="3"/>
      <c r="L128" s="3"/>
    </row>
    <row r="129" spans="1:12" x14ac:dyDescent="0.2">
      <c r="A129">
        <v>138</v>
      </c>
      <c r="B129" s="5">
        <f>IF(abs!N130="","-",abs!N130/1000)</f>
        <v>23.082000000000001</v>
      </c>
      <c r="C129" s="5">
        <f>IF(abs!E130="","-",abs!E130/1000)</f>
        <v>36.064999999999998</v>
      </c>
      <c r="D129" s="5">
        <f t="shared" si="7"/>
        <v>1.5624729226236893</v>
      </c>
      <c r="J129" s="3"/>
      <c r="L129" s="3"/>
    </row>
    <row r="130" spans="1:12" x14ac:dyDescent="0.2">
      <c r="A130">
        <v>139</v>
      </c>
      <c r="B130" s="5">
        <f>IF(abs!N131="","-",abs!N131/1000)</f>
        <v>24.904</v>
      </c>
      <c r="C130" s="5">
        <f>IF(abs!E131="","-",abs!E131/1000)</f>
        <v>36.256</v>
      </c>
      <c r="D130" s="5">
        <f t="shared" ref="D130:D193" si="8">IF(OR(C130="-",B130="-"), "-", C130/B130)</f>
        <v>1.4558303886925794</v>
      </c>
      <c r="J130" s="3"/>
      <c r="L130" s="3"/>
    </row>
    <row r="131" spans="1:12" x14ac:dyDescent="0.2">
      <c r="A131">
        <v>140</v>
      </c>
      <c r="B131" s="5">
        <f>IF(abs!N132="","-",abs!N132/1000)</f>
        <v>28.472999999999999</v>
      </c>
      <c r="C131" s="5">
        <f>IF(abs!E132="","-",abs!E132/1000)</f>
        <v>35.770000000000003</v>
      </c>
      <c r="D131" s="5">
        <f t="shared" si="8"/>
        <v>1.2562778772872547</v>
      </c>
      <c r="J131" s="3"/>
      <c r="L131" s="3"/>
    </row>
    <row r="132" spans="1:12" x14ac:dyDescent="0.2">
      <c r="A132">
        <v>141</v>
      </c>
      <c r="B132" s="5">
        <f>IF(abs!N133="","-",abs!N133/1000)</f>
        <v>28.038</v>
      </c>
      <c r="C132" s="5">
        <f>IF(abs!E133="","-",abs!E133/1000)</f>
        <v>35.526000000000003</v>
      </c>
      <c r="D132" s="5">
        <f t="shared" si="8"/>
        <v>1.2670661245452601</v>
      </c>
      <c r="J132" s="3"/>
      <c r="L132" s="3"/>
    </row>
    <row r="133" spans="1:12" x14ac:dyDescent="0.2">
      <c r="A133">
        <v>142</v>
      </c>
      <c r="B133" s="5" t="str">
        <f>IF(abs!N134="","-",abs!N134/1000)</f>
        <v>-</v>
      </c>
      <c r="C133" s="5" t="str">
        <f>IF(abs!E134="","-",abs!E134/1000)</f>
        <v>-</v>
      </c>
      <c r="D133" s="5" t="str">
        <f t="shared" si="8"/>
        <v>-</v>
      </c>
      <c r="J133" s="3"/>
      <c r="L133" s="3"/>
    </row>
    <row r="134" spans="1:12" x14ac:dyDescent="0.2">
      <c r="A134">
        <v>143</v>
      </c>
      <c r="B134" s="5">
        <f>IF(abs!N135="","-",abs!N135/1000)</f>
        <v>69.727000000000004</v>
      </c>
      <c r="C134" s="5">
        <f>IF(abs!E135="","-",abs!E135/1000)</f>
        <v>36.259</v>
      </c>
      <c r="D134" s="5">
        <f t="shared" si="8"/>
        <v>0.52001376798083954</v>
      </c>
      <c r="J134" s="3"/>
      <c r="L134" s="3"/>
    </row>
    <row r="135" spans="1:12" x14ac:dyDescent="0.2">
      <c r="A135">
        <v>144</v>
      </c>
      <c r="B135" s="5" t="str">
        <f>IF(abs!N136="","-",abs!N136/1000)</f>
        <v>-</v>
      </c>
      <c r="C135" s="5" t="str">
        <f>IF(abs!E136="","-",abs!E136/1000)</f>
        <v>-</v>
      </c>
      <c r="D135" s="5" t="str">
        <f t="shared" si="8"/>
        <v>-</v>
      </c>
      <c r="J135" s="3"/>
      <c r="L135" s="3"/>
    </row>
    <row r="136" spans="1:12" x14ac:dyDescent="0.2">
      <c r="A136">
        <v>145</v>
      </c>
      <c r="B136" s="5">
        <f>IF(abs!N137="","-",abs!N137/1000)</f>
        <v>46.628999999999998</v>
      </c>
      <c r="C136" s="5">
        <f>IF(abs!E137="","-",abs!E137/1000)</f>
        <v>42.814</v>
      </c>
      <c r="D136" s="5">
        <f t="shared" si="8"/>
        <v>0.91818396276995007</v>
      </c>
      <c r="J136" s="3"/>
      <c r="L136" s="3"/>
    </row>
    <row r="137" spans="1:12" x14ac:dyDescent="0.2">
      <c r="A137">
        <v>146</v>
      </c>
      <c r="B137" s="5">
        <f>IF(abs!N138="","-",abs!N138/1000)</f>
        <v>97.497</v>
      </c>
      <c r="C137" s="5">
        <f>IF(abs!E138="","-",abs!E138/1000)</f>
        <v>40.313000000000002</v>
      </c>
      <c r="D137" s="5">
        <f t="shared" si="8"/>
        <v>0.41347938910940851</v>
      </c>
      <c r="J137" s="3"/>
      <c r="L137" s="3"/>
    </row>
    <row r="138" spans="1:12" x14ac:dyDescent="0.2">
      <c r="A138">
        <v>147</v>
      </c>
      <c r="B138" s="5">
        <f>IF(abs!N139="","-",abs!N139/1000)</f>
        <v>19.559000000000001</v>
      </c>
      <c r="C138" s="5">
        <f>IF(abs!E139="","-",abs!E139/1000)</f>
        <v>55.283999999999999</v>
      </c>
      <c r="D138" s="5">
        <f t="shared" si="8"/>
        <v>2.8265248734597881</v>
      </c>
      <c r="J138" s="3"/>
      <c r="L138" s="3"/>
    </row>
    <row r="139" spans="1:12" x14ac:dyDescent="0.2">
      <c r="A139">
        <v>148</v>
      </c>
      <c r="B139" s="5">
        <f>IF(abs!N140="","-",abs!N140/1000)</f>
        <v>66.756</v>
      </c>
      <c r="C139" s="5">
        <f>IF(abs!E140="","-",abs!E140/1000)</f>
        <v>37.819000000000003</v>
      </c>
      <c r="D139" s="5">
        <f t="shared" si="8"/>
        <v>0.56652585535382594</v>
      </c>
      <c r="J139" s="3"/>
      <c r="L139" s="3"/>
    </row>
    <row r="140" spans="1:12" x14ac:dyDescent="0.2">
      <c r="A140">
        <v>149</v>
      </c>
      <c r="B140" s="5">
        <f>IF(abs!N141="","-",abs!N141/1000)</f>
        <v>223.898</v>
      </c>
      <c r="C140" s="5">
        <f>IF(abs!E141="","-",abs!E141/1000)</f>
        <v>73.578999999999994</v>
      </c>
      <c r="D140" s="5">
        <f t="shared" si="8"/>
        <v>0.32862732136955219</v>
      </c>
      <c r="J140" s="3"/>
      <c r="L140" s="3"/>
    </row>
    <row r="141" spans="1:12" x14ac:dyDescent="0.2">
      <c r="A141">
        <v>151</v>
      </c>
      <c r="B141" s="5">
        <f>IF(abs!N142="","-",abs!N142/1000)</f>
        <v>28.777999999999999</v>
      </c>
      <c r="C141" s="5">
        <f>IF(abs!E142="","-",abs!E142/1000)</f>
        <v>35.841999999999999</v>
      </c>
      <c r="D141" s="5">
        <f t="shared" si="8"/>
        <v>1.2454652859823476</v>
      </c>
      <c r="J141" s="3"/>
      <c r="L141" s="3"/>
    </row>
    <row r="142" spans="1:12" x14ac:dyDescent="0.2">
      <c r="A142">
        <v>152</v>
      </c>
      <c r="B142" s="5">
        <f>IF(abs!N143="","-",abs!N143/1000)</f>
        <v>24.71</v>
      </c>
      <c r="C142" s="5">
        <f>IF(abs!E143="","-",abs!E143/1000)</f>
        <v>37.89</v>
      </c>
      <c r="D142" s="5">
        <f t="shared" si="8"/>
        <v>1.5333872925940915</v>
      </c>
      <c r="J142" s="3"/>
      <c r="L142" s="3"/>
    </row>
    <row r="143" spans="1:12" x14ac:dyDescent="0.2">
      <c r="A143">
        <v>153</v>
      </c>
      <c r="B143" s="5">
        <f>IF(abs!N144="","-",abs!N144/1000)</f>
        <v>30.641999999999999</v>
      </c>
      <c r="C143" s="5">
        <f>IF(abs!E144="","-",abs!E144/1000)</f>
        <v>36.36</v>
      </c>
      <c r="D143" s="5">
        <f t="shared" si="8"/>
        <v>1.1866066183669473</v>
      </c>
      <c r="J143" s="3"/>
      <c r="L143" s="3"/>
    </row>
    <row r="144" spans="1:12" x14ac:dyDescent="0.2">
      <c r="A144">
        <v>155</v>
      </c>
      <c r="B144" s="5">
        <f>IF(abs!N145="","-",abs!N145/1000)</f>
        <v>2.2010000000000001</v>
      </c>
      <c r="C144" s="5">
        <f>IF(abs!E145="","-",abs!E145/1000)</f>
        <v>35.526000000000003</v>
      </c>
      <c r="D144" s="5">
        <f t="shared" si="8"/>
        <v>16.140845070422536</v>
      </c>
      <c r="J144" s="3"/>
      <c r="L144" s="3"/>
    </row>
    <row r="145" spans="1:12" x14ac:dyDescent="0.2">
      <c r="A145">
        <v>157</v>
      </c>
      <c r="B145" s="5">
        <f>IF(abs!N146="","-",abs!N146/1000)</f>
        <v>2.391</v>
      </c>
      <c r="C145" s="5">
        <f>IF(abs!E146="","-",abs!E146/1000)</f>
        <v>45.191000000000003</v>
      </c>
      <c r="D145" s="5">
        <f t="shared" si="8"/>
        <v>18.900460058552909</v>
      </c>
      <c r="J145" s="3"/>
      <c r="L145" s="3"/>
    </row>
    <row r="146" spans="1:12" x14ac:dyDescent="0.2">
      <c r="A146">
        <v>160</v>
      </c>
      <c r="B146" s="5">
        <f>IF(abs!N147="","-",abs!N147/1000)</f>
        <v>21.262</v>
      </c>
      <c r="C146" s="5">
        <f>IF(abs!E147="","-",abs!E147/1000)</f>
        <v>35.677999999999997</v>
      </c>
      <c r="D146" s="5">
        <f t="shared" si="8"/>
        <v>1.6780171197441442</v>
      </c>
      <c r="J146" s="3"/>
      <c r="L146" s="3"/>
    </row>
    <row r="147" spans="1:12" x14ac:dyDescent="0.2">
      <c r="A147">
        <v>161</v>
      </c>
      <c r="B147" s="5" t="str">
        <f>IF(abs!N148="","-",abs!N148/1000)</f>
        <v>-</v>
      </c>
      <c r="C147" s="5">
        <f>IF(abs!E148="","-",abs!E148/1000)</f>
        <v>44.133000000000003</v>
      </c>
      <c r="D147" s="5" t="str">
        <f t="shared" si="8"/>
        <v>-</v>
      </c>
      <c r="J147" s="3"/>
      <c r="L147" s="3"/>
    </row>
    <row r="148" spans="1:12" x14ac:dyDescent="0.2">
      <c r="A148">
        <v>162</v>
      </c>
      <c r="B148" s="5">
        <f>IF(abs!N149="","-",abs!N149/1000)</f>
        <v>52.121000000000002</v>
      </c>
      <c r="C148" s="5">
        <f>IF(abs!E149="","-",abs!E149/1000)</f>
        <v>64.397999999999996</v>
      </c>
      <c r="D148" s="5">
        <f t="shared" si="8"/>
        <v>1.2355480516490474</v>
      </c>
      <c r="J148" s="3"/>
      <c r="L148" s="3"/>
    </row>
    <row r="149" spans="1:12" x14ac:dyDescent="0.2">
      <c r="A149">
        <v>163</v>
      </c>
      <c r="B149" s="5">
        <f>IF(abs!N150="","-",abs!N150/1000)</f>
        <v>26.69</v>
      </c>
      <c r="C149" s="5">
        <f>IF(abs!E150="","-",abs!E150/1000)</f>
        <v>35.591999999999999</v>
      </c>
      <c r="D149" s="5">
        <f t="shared" si="8"/>
        <v>1.3335331584863244</v>
      </c>
      <c r="J149" s="3"/>
      <c r="L149" s="3"/>
    </row>
    <row r="150" spans="1:12" x14ac:dyDescent="0.2">
      <c r="A150">
        <v>164</v>
      </c>
      <c r="B150" s="5" t="str">
        <f>IF(abs!N151="","-",abs!N151/1000)</f>
        <v>-</v>
      </c>
      <c r="C150" s="5" t="str">
        <f>IF(abs!E151="","-",abs!E151/1000)</f>
        <v>-</v>
      </c>
      <c r="D150" s="5" t="str">
        <f t="shared" si="8"/>
        <v>-</v>
      </c>
      <c r="J150" s="3"/>
      <c r="L150" s="3"/>
    </row>
    <row r="151" spans="1:12" x14ac:dyDescent="0.2">
      <c r="A151">
        <v>165</v>
      </c>
      <c r="B151" s="5" t="str">
        <f>IF(abs!N152="","-",abs!N152/1000)</f>
        <v>-</v>
      </c>
      <c r="C151" s="5" t="str">
        <f>IF(abs!E152="","-",abs!E152/1000)</f>
        <v>-</v>
      </c>
      <c r="D151" s="5" t="str">
        <f t="shared" si="8"/>
        <v>-</v>
      </c>
      <c r="J151" s="3"/>
      <c r="L151" s="3"/>
    </row>
    <row r="152" spans="1:12" x14ac:dyDescent="0.2">
      <c r="A152">
        <v>166</v>
      </c>
      <c r="B152" s="5">
        <f>IF(abs!N153="","-",abs!N153/1000)</f>
        <v>54.154000000000003</v>
      </c>
      <c r="C152" s="5">
        <f>IF(abs!E153="","-",abs!E153/1000)</f>
        <v>36.387999999999998</v>
      </c>
      <c r="D152" s="5">
        <f t="shared" si="8"/>
        <v>0.67193559109207068</v>
      </c>
      <c r="J152" s="3"/>
      <c r="L152" s="3"/>
    </row>
    <row r="153" spans="1:12" x14ac:dyDescent="0.2">
      <c r="A153">
        <v>167</v>
      </c>
      <c r="B153" s="5">
        <f>IF(abs!N154="","-",abs!N154/1000)</f>
        <v>2.157</v>
      </c>
      <c r="C153" s="5">
        <f>IF(abs!E154="","-",abs!E154/1000)</f>
        <v>35.89</v>
      </c>
      <c r="D153" s="5">
        <f t="shared" si="8"/>
        <v>16.638850254983772</v>
      </c>
      <c r="J153" s="3"/>
      <c r="L153" s="3"/>
    </row>
    <row r="154" spans="1:12" x14ac:dyDescent="0.2">
      <c r="A154">
        <v>168</v>
      </c>
      <c r="B154" s="5">
        <f>IF(abs!N155="","-",abs!N155/1000)</f>
        <v>19.355</v>
      </c>
      <c r="C154" s="5">
        <f>IF(abs!E155="","-",abs!E155/1000)</f>
        <v>35.58</v>
      </c>
      <c r="D154" s="5">
        <f t="shared" si="8"/>
        <v>1.8382846809609918</v>
      </c>
      <c r="J154" s="3"/>
      <c r="L154" s="3"/>
    </row>
    <row r="155" spans="1:12" x14ac:dyDescent="0.2">
      <c r="A155">
        <v>169</v>
      </c>
      <c r="B155" s="5">
        <f>IF(abs!N156="","-",abs!N156/1000)</f>
        <v>2.2759999999999998</v>
      </c>
      <c r="C155" s="5" t="str">
        <f>IF(abs!E156="","-",abs!E156/1000)</f>
        <v>-</v>
      </c>
      <c r="D155" s="5" t="str">
        <f t="shared" si="8"/>
        <v>-</v>
      </c>
      <c r="J155" s="3"/>
      <c r="L155" s="3"/>
    </row>
    <row r="156" spans="1:12" x14ac:dyDescent="0.2">
      <c r="A156">
        <v>170</v>
      </c>
      <c r="B156" s="5" t="str">
        <f>IF(abs!N157="","-",abs!N157/1000)</f>
        <v>-</v>
      </c>
      <c r="C156" s="5" t="str">
        <f>IF(abs!E157="","-",abs!E157/1000)</f>
        <v>-</v>
      </c>
      <c r="D156" s="5" t="str">
        <f t="shared" si="8"/>
        <v>-</v>
      </c>
      <c r="J156" s="3"/>
      <c r="L156" s="3"/>
    </row>
    <row r="157" spans="1:12" x14ac:dyDescent="0.2">
      <c r="A157">
        <v>171</v>
      </c>
      <c r="B157" s="5" t="str">
        <f>IF(abs!N158="","-",abs!N158/1000)</f>
        <v>-</v>
      </c>
      <c r="C157" s="5" t="str">
        <f>IF(abs!E158="","-",abs!E158/1000)</f>
        <v>-</v>
      </c>
      <c r="D157" s="5" t="str">
        <f t="shared" si="8"/>
        <v>-</v>
      </c>
      <c r="J157" s="3"/>
      <c r="L157" s="3"/>
    </row>
    <row r="158" spans="1:12" x14ac:dyDescent="0.2">
      <c r="A158">
        <v>172</v>
      </c>
      <c r="B158" s="5" t="str">
        <f>IF(abs!N159="","-",abs!N159/1000)</f>
        <v>-</v>
      </c>
      <c r="C158" s="5" t="str">
        <f>IF(abs!E159="","-",abs!E159/1000)</f>
        <v>-</v>
      </c>
      <c r="D158" s="5" t="str">
        <f t="shared" si="8"/>
        <v>-</v>
      </c>
      <c r="J158" s="3"/>
      <c r="L158" s="3"/>
    </row>
    <row r="159" spans="1:12" x14ac:dyDescent="0.2">
      <c r="A159">
        <v>173</v>
      </c>
      <c r="B159" s="5" t="str">
        <f>IF(abs!N160="","-",abs!N160/1000)</f>
        <v>-</v>
      </c>
      <c r="C159" s="5" t="str">
        <f>IF(abs!E160="","-",abs!E160/1000)</f>
        <v>-</v>
      </c>
      <c r="D159" s="5" t="str">
        <f t="shared" si="8"/>
        <v>-</v>
      </c>
      <c r="J159" s="3"/>
      <c r="L159" s="3"/>
    </row>
    <row r="160" spans="1:12" x14ac:dyDescent="0.2">
      <c r="A160">
        <v>174</v>
      </c>
      <c r="B160" s="5">
        <f>IF(abs!N161="","-",abs!N161/1000)</f>
        <v>24.41</v>
      </c>
      <c r="C160" s="5">
        <f>IF(abs!E161="","-",abs!E161/1000)</f>
        <v>35.701999999999998</v>
      </c>
      <c r="D160" s="5">
        <f t="shared" si="8"/>
        <v>1.4625972961900859</v>
      </c>
      <c r="J160" s="3"/>
      <c r="L160" s="3"/>
    </row>
    <row r="161" spans="1:12" x14ac:dyDescent="0.2">
      <c r="A161">
        <v>175</v>
      </c>
      <c r="B161" s="5">
        <f>IF(abs!N162="","-",abs!N162/1000)</f>
        <v>158.37700000000001</v>
      </c>
      <c r="C161" s="5">
        <f>IF(abs!E162="","-",abs!E162/1000)</f>
        <v>41.04</v>
      </c>
      <c r="D161" s="5">
        <f t="shared" si="8"/>
        <v>0.25912853507769434</v>
      </c>
      <c r="J161" s="3"/>
      <c r="L161" s="3"/>
    </row>
    <row r="162" spans="1:12" x14ac:dyDescent="0.2">
      <c r="A162">
        <v>176</v>
      </c>
      <c r="B162" s="5">
        <f>IF(abs!N163="","-",abs!N163/1000)</f>
        <v>119.994</v>
      </c>
      <c r="C162" s="5">
        <f>IF(abs!E163="","-",abs!E163/1000)</f>
        <v>37.799999999999997</v>
      </c>
      <c r="D162" s="5">
        <f t="shared" si="8"/>
        <v>0.31501575078753935</v>
      </c>
      <c r="J162" s="3"/>
      <c r="L162" s="3"/>
    </row>
    <row r="163" spans="1:12" x14ac:dyDescent="0.2">
      <c r="A163">
        <v>177</v>
      </c>
      <c r="B163" s="5">
        <f>IF(abs!N164="","-",abs!N164/1000)</f>
        <v>103.895</v>
      </c>
      <c r="C163" s="5">
        <f>IF(abs!E164="","-",abs!E164/1000)</f>
        <v>39.015000000000001</v>
      </c>
      <c r="D163" s="5">
        <f t="shared" si="8"/>
        <v>0.37552336493575245</v>
      </c>
      <c r="J163" s="3"/>
      <c r="L163" s="3"/>
    </row>
    <row r="164" spans="1:12" x14ac:dyDescent="0.2">
      <c r="A164">
        <v>181</v>
      </c>
      <c r="B164" s="5">
        <f>IF(abs!N165="","-",abs!N165/1000)</f>
        <v>201.423</v>
      </c>
      <c r="C164" s="5" t="str">
        <f>IF(abs!E165="","-",abs!E165/1000)</f>
        <v>-</v>
      </c>
      <c r="D164" s="5" t="str">
        <f t="shared" si="8"/>
        <v>-</v>
      </c>
      <c r="J164" s="3"/>
      <c r="L164" s="3"/>
    </row>
    <row r="165" spans="1:12" x14ac:dyDescent="0.2">
      <c r="A165">
        <v>186</v>
      </c>
      <c r="B165" s="5">
        <f>IF(abs!N166="","-",abs!N166/1000)</f>
        <v>72.899000000000001</v>
      </c>
      <c r="C165" s="5">
        <f>IF(abs!E166="","-",abs!E166/1000)</f>
        <v>57.463999999999999</v>
      </c>
      <c r="D165" s="5">
        <f t="shared" si="8"/>
        <v>0.7882687005308715</v>
      </c>
      <c r="J165" s="3"/>
      <c r="L165" s="3"/>
    </row>
    <row r="166" spans="1:12" x14ac:dyDescent="0.2">
      <c r="A166">
        <v>187</v>
      </c>
      <c r="B166" s="5" t="str">
        <f>IF(abs!N167="","-",abs!N167/1000)</f>
        <v>-</v>
      </c>
      <c r="C166" s="5" t="str">
        <f>IF(abs!E167="","-",abs!E167/1000)</f>
        <v>-</v>
      </c>
      <c r="D166" s="5" t="str">
        <f t="shared" si="8"/>
        <v>-</v>
      </c>
      <c r="J166" s="3"/>
      <c r="L166" s="3"/>
    </row>
    <row r="167" spans="1:12" x14ac:dyDescent="0.2">
      <c r="A167">
        <v>188</v>
      </c>
      <c r="B167" s="5" t="str">
        <f>IF(abs!N168="","-",abs!N168/1000)</f>
        <v>-</v>
      </c>
      <c r="C167" s="5" t="str">
        <f>IF(abs!E168="","-",abs!E168/1000)</f>
        <v>-</v>
      </c>
      <c r="D167" s="5" t="str">
        <f t="shared" si="8"/>
        <v>-</v>
      </c>
      <c r="J167" s="3"/>
      <c r="L167" s="3"/>
    </row>
    <row r="168" spans="1:12" x14ac:dyDescent="0.2">
      <c r="A168">
        <v>189</v>
      </c>
      <c r="B168" s="5" t="str">
        <f>IF(abs!N169="","-",abs!N169/1000)</f>
        <v>-</v>
      </c>
      <c r="C168" s="5" t="str">
        <f>IF(abs!E169="","-",abs!E169/1000)</f>
        <v>-</v>
      </c>
      <c r="D168" s="5" t="str">
        <f t="shared" si="8"/>
        <v>-</v>
      </c>
      <c r="J168" s="3"/>
      <c r="L168" s="3"/>
    </row>
    <row r="169" spans="1:12" x14ac:dyDescent="0.2">
      <c r="A169">
        <v>192</v>
      </c>
      <c r="B169" s="5">
        <f>IF(abs!N170="","-",abs!N170/1000)</f>
        <v>2.169</v>
      </c>
      <c r="C169" s="5">
        <f>IF(abs!E170="","-",abs!E170/1000)</f>
        <v>35.716999999999999</v>
      </c>
      <c r="D169" s="5">
        <f t="shared" si="8"/>
        <v>16.467035500230519</v>
      </c>
      <c r="J169" s="3"/>
      <c r="L169" s="3"/>
    </row>
    <row r="170" spans="1:12" x14ac:dyDescent="0.2">
      <c r="A170">
        <v>193</v>
      </c>
      <c r="B170" s="5" t="str">
        <f>IF(abs!N171="","-",abs!N171/1000)</f>
        <v>-</v>
      </c>
      <c r="C170" s="5" t="str">
        <f>IF(abs!E171="","-",abs!E171/1000)</f>
        <v>-</v>
      </c>
      <c r="D170" s="5" t="str">
        <f t="shared" si="8"/>
        <v>-</v>
      </c>
      <c r="J170" s="3"/>
      <c r="L170" s="3"/>
    </row>
    <row r="171" spans="1:12" x14ac:dyDescent="0.2">
      <c r="A171">
        <v>194</v>
      </c>
      <c r="B171" s="5" t="str">
        <f>IF(abs!N172="","-",abs!N172/1000)</f>
        <v>-</v>
      </c>
      <c r="C171" s="5" t="str">
        <f>IF(abs!E172="","-",abs!E172/1000)</f>
        <v>-</v>
      </c>
      <c r="D171" s="5" t="str">
        <f t="shared" si="8"/>
        <v>-</v>
      </c>
      <c r="J171" s="3"/>
      <c r="L171" s="3"/>
    </row>
    <row r="172" spans="1:12" x14ac:dyDescent="0.2">
      <c r="A172">
        <v>195</v>
      </c>
      <c r="B172" s="5">
        <f>IF(abs!N173="","-",abs!N173/1000)</f>
        <v>74.198999999999998</v>
      </c>
      <c r="C172" s="5">
        <f>IF(abs!E173="","-",abs!E173/1000)</f>
        <v>40.76</v>
      </c>
      <c r="D172" s="5">
        <f t="shared" si="8"/>
        <v>0.54933354896966269</v>
      </c>
      <c r="J172" s="3"/>
      <c r="L172" s="3"/>
    </row>
    <row r="173" spans="1:12" x14ac:dyDescent="0.2">
      <c r="A173">
        <v>196</v>
      </c>
      <c r="B173" s="5" t="str">
        <f>IF(abs!N174="","-",abs!N174/1000)</f>
        <v>-</v>
      </c>
      <c r="C173" s="5" t="str">
        <f>IF(abs!E174="","-",abs!E174/1000)</f>
        <v>-</v>
      </c>
      <c r="D173" s="5" t="str">
        <f t="shared" si="8"/>
        <v>-</v>
      </c>
      <c r="J173" s="3"/>
      <c r="L173" s="3"/>
    </row>
    <row r="174" spans="1:12" x14ac:dyDescent="0.2">
      <c r="A174">
        <v>197</v>
      </c>
      <c r="B174" s="5" t="str">
        <f>IF(abs!N175="","-",abs!N175/1000)</f>
        <v>-</v>
      </c>
      <c r="C174" s="5" t="str">
        <f>IF(abs!E175="","-",abs!E175/1000)</f>
        <v>-</v>
      </c>
      <c r="D174" s="5" t="str">
        <f t="shared" si="8"/>
        <v>-</v>
      </c>
      <c r="J174" s="3"/>
      <c r="L174" s="3"/>
    </row>
    <row r="175" spans="1:12" x14ac:dyDescent="0.2">
      <c r="A175">
        <v>198</v>
      </c>
      <c r="B175" s="5" t="str">
        <f>IF(abs!N176="","-",abs!N176/1000)</f>
        <v>-</v>
      </c>
      <c r="C175" s="5" t="str">
        <f>IF(abs!E176="","-",abs!E176/1000)</f>
        <v>-</v>
      </c>
      <c r="D175" s="5" t="str">
        <f t="shared" si="8"/>
        <v>-</v>
      </c>
      <c r="J175" s="3"/>
      <c r="L175" s="3"/>
    </row>
    <row r="176" spans="1:12" x14ac:dyDescent="0.2">
      <c r="A176">
        <v>200</v>
      </c>
      <c r="B176" s="5">
        <f>IF(abs!N177="","-",abs!N177/1000)</f>
        <v>2.1829999999999998</v>
      </c>
      <c r="C176" s="5">
        <f>IF(abs!E177="","-",abs!E177/1000)</f>
        <v>36.854999999999997</v>
      </c>
      <c r="D176" s="5">
        <f t="shared" si="8"/>
        <v>16.882730187814932</v>
      </c>
      <c r="J176" s="3"/>
      <c r="L176" s="3"/>
    </row>
    <row r="177" spans="1:12" x14ac:dyDescent="0.2">
      <c r="A177">
        <v>201</v>
      </c>
      <c r="B177" s="5">
        <f>IF(abs!N178="","-",abs!N178/1000)</f>
        <v>103.003</v>
      </c>
      <c r="C177" s="5">
        <f>IF(abs!E178="","-",abs!E178/1000)</f>
        <v>36.412999999999997</v>
      </c>
      <c r="D177" s="5">
        <f t="shared" si="8"/>
        <v>0.35351397532110712</v>
      </c>
      <c r="J177" s="3"/>
      <c r="L177" s="3"/>
    </row>
    <row r="178" spans="1:12" x14ac:dyDescent="0.2">
      <c r="A178">
        <v>203</v>
      </c>
      <c r="B178" s="5">
        <f>IF(abs!N179="","-",abs!N179/1000)</f>
        <v>34.627000000000002</v>
      </c>
      <c r="C178" s="5">
        <f>IF(abs!E179="","-",abs!E179/1000)</f>
        <v>35.765999999999998</v>
      </c>
      <c r="D178" s="5">
        <f t="shared" si="8"/>
        <v>1.032893406879025</v>
      </c>
      <c r="J178" s="3"/>
      <c r="L178" s="3"/>
    </row>
    <row r="179" spans="1:12" x14ac:dyDescent="0.2">
      <c r="A179">
        <v>204</v>
      </c>
      <c r="B179" s="5" t="str">
        <f>IF(abs!N180="","-",abs!N180/1000)</f>
        <v>-</v>
      </c>
      <c r="C179" s="5" t="str">
        <f>IF(abs!E180="","-",abs!E180/1000)</f>
        <v>-</v>
      </c>
      <c r="D179" s="5" t="str">
        <f t="shared" si="8"/>
        <v>-</v>
      </c>
      <c r="J179" s="3"/>
      <c r="L179" s="3"/>
    </row>
    <row r="180" spans="1:12" x14ac:dyDescent="0.2">
      <c r="A180">
        <v>205</v>
      </c>
      <c r="B180" s="5" t="str">
        <f>IF(abs!N181="","-",abs!N181/1000)</f>
        <v>-</v>
      </c>
      <c r="C180" s="5" t="str">
        <f>IF(abs!E181="","-",abs!E181/1000)</f>
        <v>-</v>
      </c>
      <c r="D180" s="5" t="str">
        <f t="shared" si="8"/>
        <v>-</v>
      </c>
      <c r="J180" s="3"/>
      <c r="L180" s="3"/>
    </row>
    <row r="181" spans="1:12" x14ac:dyDescent="0.2">
      <c r="A181">
        <v>207</v>
      </c>
      <c r="B181" s="5">
        <f>IF(abs!N182="","-",abs!N182/1000)</f>
        <v>25.317</v>
      </c>
      <c r="C181" s="5">
        <f>IF(abs!E182="","-",abs!E182/1000)</f>
        <v>35.912999999999997</v>
      </c>
      <c r="D181" s="5">
        <f t="shared" si="8"/>
        <v>1.4185330015404667</v>
      </c>
      <c r="J181" s="3"/>
      <c r="L181" s="3"/>
    </row>
    <row r="182" spans="1:12" x14ac:dyDescent="0.2">
      <c r="A182">
        <v>208</v>
      </c>
      <c r="B182" s="5">
        <f>IF(abs!N183="","-",abs!N183/1000)</f>
        <v>19.835000000000001</v>
      </c>
      <c r="C182" s="5" t="str">
        <f>IF(abs!E183="","-",abs!E183/1000)</f>
        <v>-</v>
      </c>
      <c r="D182" s="5" t="str">
        <f t="shared" si="8"/>
        <v>-</v>
      </c>
      <c r="J182" s="3"/>
      <c r="L182" s="3"/>
    </row>
    <row r="183" spans="1:12" x14ac:dyDescent="0.2">
      <c r="A183">
        <v>209</v>
      </c>
      <c r="B183" s="5" t="str">
        <f>IF(abs!N184="","-",abs!N184/1000)</f>
        <v>-</v>
      </c>
      <c r="C183" s="5" t="str">
        <f>IF(abs!E184="","-",abs!E184/1000)</f>
        <v>-</v>
      </c>
      <c r="D183" s="5" t="str">
        <f t="shared" si="8"/>
        <v>-</v>
      </c>
      <c r="J183" s="3"/>
      <c r="L183" s="3"/>
    </row>
    <row r="184" spans="1:12" x14ac:dyDescent="0.2">
      <c r="A184">
        <v>210</v>
      </c>
      <c r="B184" s="5" t="str">
        <f>IF(abs!N185="","-",abs!N185/1000)</f>
        <v>-</v>
      </c>
      <c r="C184" s="5" t="str">
        <f>IF(abs!E185="","-",abs!E185/1000)</f>
        <v>-</v>
      </c>
      <c r="D184" s="5" t="str">
        <f t="shared" si="8"/>
        <v>-</v>
      </c>
      <c r="J184" s="3"/>
      <c r="L184" s="3"/>
    </row>
    <row r="185" spans="1:12" x14ac:dyDescent="0.2">
      <c r="A185">
        <v>211</v>
      </c>
      <c r="B185" s="5" t="str">
        <f>IF(abs!N186="","-",abs!N186/1000)</f>
        <v>-</v>
      </c>
      <c r="C185" s="5" t="str">
        <f>IF(abs!E186="","-",abs!E186/1000)</f>
        <v>-</v>
      </c>
      <c r="D185" s="5" t="str">
        <f t="shared" si="8"/>
        <v>-</v>
      </c>
      <c r="J185" s="3"/>
      <c r="L185" s="3"/>
    </row>
    <row r="186" spans="1:12" x14ac:dyDescent="0.2">
      <c r="A186">
        <v>212</v>
      </c>
      <c r="B186" s="5" t="str">
        <f>IF(abs!N187="","-",abs!N187/1000)</f>
        <v>-</v>
      </c>
      <c r="C186" s="5" t="str">
        <f>IF(abs!E187="","-",abs!E187/1000)</f>
        <v>-</v>
      </c>
      <c r="D186" s="5" t="str">
        <f t="shared" si="8"/>
        <v>-</v>
      </c>
      <c r="J186" s="3"/>
      <c r="L186" s="3"/>
    </row>
    <row r="187" spans="1:12" x14ac:dyDescent="0.2">
      <c r="A187">
        <v>213</v>
      </c>
      <c r="B187" s="5">
        <f>IF(abs!N188="","-",abs!N188/1000)</f>
        <v>4.7759999999999998</v>
      </c>
      <c r="C187" s="5">
        <f>IF(abs!E188="","-",abs!E188/1000)</f>
        <v>241.655</v>
      </c>
      <c r="D187" s="5">
        <f t="shared" si="8"/>
        <v>50.597780569514242</v>
      </c>
      <c r="J187" s="3"/>
      <c r="L187" s="3"/>
    </row>
    <row r="188" spans="1:12" x14ac:dyDescent="0.2">
      <c r="A188">
        <v>214</v>
      </c>
      <c r="B188" s="5">
        <f>IF(abs!N189="","-",abs!N189/1000)</f>
        <v>50.966000000000001</v>
      </c>
      <c r="C188" s="5">
        <f>IF(abs!E189="","-",abs!E189/1000)</f>
        <v>36.259</v>
      </c>
      <c r="D188" s="5">
        <f t="shared" si="8"/>
        <v>0.711435074363301</v>
      </c>
      <c r="J188" s="3"/>
      <c r="L188" s="3"/>
    </row>
    <row r="189" spans="1:12" x14ac:dyDescent="0.2">
      <c r="A189">
        <v>215</v>
      </c>
      <c r="B189" s="5" t="str">
        <f>IF(abs!N190="","-",abs!N190/1000)</f>
        <v>-</v>
      </c>
      <c r="C189" s="5" t="str">
        <f>IF(abs!E190="","-",abs!E190/1000)</f>
        <v>-</v>
      </c>
      <c r="D189" s="5" t="str">
        <f t="shared" si="8"/>
        <v>-</v>
      </c>
      <c r="J189" s="3"/>
      <c r="L189" s="3"/>
    </row>
    <row r="190" spans="1:12" x14ac:dyDescent="0.2">
      <c r="A190">
        <v>216</v>
      </c>
      <c r="B190" s="5" t="str">
        <f>IF(abs!N191="","-",abs!N191/1000)</f>
        <v>-</v>
      </c>
      <c r="C190" s="5" t="str">
        <f>IF(abs!E191="","-",abs!E191/1000)</f>
        <v>-</v>
      </c>
      <c r="D190" s="5" t="str">
        <f t="shared" si="8"/>
        <v>-</v>
      </c>
      <c r="J190" s="3"/>
      <c r="L190" s="3"/>
    </row>
    <row r="191" spans="1:12" x14ac:dyDescent="0.2">
      <c r="A191">
        <v>218</v>
      </c>
      <c r="B191" s="5" t="str">
        <f>IF(abs!N192="","-",abs!N192/1000)</f>
        <v>-</v>
      </c>
      <c r="C191" s="5" t="str">
        <f>IF(abs!E192="","-",abs!E192/1000)</f>
        <v>-</v>
      </c>
      <c r="D191" s="5" t="str">
        <f t="shared" si="8"/>
        <v>-</v>
      </c>
      <c r="J191" s="3"/>
      <c r="L191" s="3"/>
    </row>
    <row r="192" spans="1:12" x14ac:dyDescent="0.2">
      <c r="A192">
        <v>219</v>
      </c>
      <c r="B192" s="5">
        <f>IF(abs!N193="","-",abs!N193/1000)</f>
        <v>2.1920000000000002</v>
      </c>
      <c r="C192" s="5" t="str">
        <f>IF(abs!E193="","-",abs!E193/1000)</f>
        <v>-</v>
      </c>
      <c r="D192" s="5" t="str">
        <f t="shared" si="8"/>
        <v>-</v>
      </c>
      <c r="J192" s="3"/>
      <c r="L192" s="3"/>
    </row>
    <row r="193" spans="1:12" x14ac:dyDescent="0.2">
      <c r="A193">
        <v>220</v>
      </c>
      <c r="B193" s="5" t="str">
        <f>IF(abs!N194="","-",abs!N194/1000)</f>
        <v>-</v>
      </c>
      <c r="C193" s="5" t="str">
        <f>IF(abs!E194="","-",abs!E194/1000)</f>
        <v>-</v>
      </c>
      <c r="D193" s="5" t="str">
        <f t="shared" si="8"/>
        <v>-</v>
      </c>
      <c r="J193" s="3"/>
      <c r="L193" s="3"/>
    </row>
    <row r="194" spans="1:12" x14ac:dyDescent="0.2">
      <c r="A194">
        <v>221</v>
      </c>
      <c r="B194" s="5">
        <f>IF(abs!N195="","-",abs!N195/1000)</f>
        <v>67.171000000000006</v>
      </c>
      <c r="C194" s="5">
        <f>IF(abs!E195="","-",abs!E195/1000)</f>
        <v>36.929000000000002</v>
      </c>
      <c r="D194" s="5">
        <f t="shared" ref="D194:D257" si="9">IF(OR(C194="-",B194="-"), "-", C194/B194)</f>
        <v>0.54977594497625459</v>
      </c>
      <c r="J194" s="3"/>
      <c r="L194" s="3"/>
    </row>
    <row r="195" spans="1:12" x14ac:dyDescent="0.2">
      <c r="A195">
        <v>224</v>
      </c>
      <c r="B195" s="5">
        <f>IF(abs!N196="","-",abs!N196/1000)</f>
        <v>2.6280000000000001</v>
      </c>
      <c r="C195" s="5" t="str">
        <f>IF(abs!E196="","-",abs!E196/1000)</f>
        <v>-</v>
      </c>
      <c r="D195" s="5" t="str">
        <f t="shared" si="9"/>
        <v>-</v>
      </c>
      <c r="J195" s="3"/>
      <c r="L195" s="3"/>
    </row>
    <row r="196" spans="1:12" x14ac:dyDescent="0.2">
      <c r="A196">
        <v>225</v>
      </c>
      <c r="B196" s="5" t="str">
        <f>IF(abs!N197="","-",abs!N197/1000)</f>
        <v>-</v>
      </c>
      <c r="C196" s="5" t="str">
        <f>IF(abs!E197="","-",abs!E197/1000)</f>
        <v>-</v>
      </c>
      <c r="D196" s="5" t="str">
        <f t="shared" si="9"/>
        <v>-</v>
      </c>
      <c r="J196" s="3"/>
      <c r="L196" s="3"/>
    </row>
    <row r="197" spans="1:12" x14ac:dyDescent="0.2">
      <c r="A197">
        <v>226</v>
      </c>
      <c r="B197" s="5">
        <f>IF(abs!N198="","-",abs!N198/1000)</f>
        <v>2.1160000000000001</v>
      </c>
      <c r="C197" s="5">
        <f>IF(abs!E198="","-",abs!E198/1000)</f>
        <v>35.863</v>
      </c>
      <c r="D197" s="5">
        <f t="shared" si="9"/>
        <v>16.948487712665404</v>
      </c>
      <c r="J197" s="3"/>
      <c r="L197" s="3"/>
    </row>
    <row r="198" spans="1:12" x14ac:dyDescent="0.2">
      <c r="A198">
        <v>227</v>
      </c>
      <c r="B198" s="5" t="str">
        <f>IF(abs!N199="","-",abs!N199/1000)</f>
        <v>-</v>
      </c>
      <c r="C198" s="5" t="str">
        <f>IF(abs!E199="","-",abs!E199/1000)</f>
        <v>-</v>
      </c>
      <c r="D198" s="5" t="str">
        <f t="shared" si="9"/>
        <v>-</v>
      </c>
      <c r="J198" s="3"/>
      <c r="L198" s="3"/>
    </row>
    <row r="199" spans="1:12" x14ac:dyDescent="0.2">
      <c r="A199">
        <v>228</v>
      </c>
      <c r="B199" s="5">
        <f>IF(abs!N200="","-",abs!N200/1000)</f>
        <v>97.885000000000005</v>
      </c>
      <c r="C199" s="5" t="str">
        <f>IF(abs!E200="","-",abs!E200/1000)</f>
        <v>-</v>
      </c>
      <c r="D199" s="5" t="str">
        <f t="shared" si="9"/>
        <v>-</v>
      </c>
      <c r="J199" s="3"/>
      <c r="L199" s="3"/>
    </row>
    <row r="200" spans="1:12" x14ac:dyDescent="0.2">
      <c r="A200">
        <v>229</v>
      </c>
      <c r="B200" s="5" t="str">
        <f>IF(abs!N201="","-",abs!N201/1000)</f>
        <v>-</v>
      </c>
      <c r="C200" s="5" t="str">
        <f>IF(abs!E201="","-",abs!E201/1000)</f>
        <v>-</v>
      </c>
      <c r="D200" s="5" t="str">
        <f t="shared" si="9"/>
        <v>-</v>
      </c>
      <c r="J200" s="3"/>
      <c r="L200" s="3"/>
    </row>
    <row r="201" spans="1:12" x14ac:dyDescent="0.2">
      <c r="A201">
        <v>230</v>
      </c>
      <c r="B201" s="5">
        <f>IF(abs!N202="","-",abs!N202/1000)</f>
        <v>24.291</v>
      </c>
      <c r="C201" s="5" t="str">
        <f>IF(abs!E202="","-",abs!E202/1000)</f>
        <v>-</v>
      </c>
      <c r="D201" s="5" t="str">
        <f t="shared" si="9"/>
        <v>-</v>
      </c>
      <c r="J201" s="3"/>
      <c r="L201" s="3"/>
    </row>
    <row r="202" spans="1:12" x14ac:dyDescent="0.2">
      <c r="A202">
        <v>231</v>
      </c>
      <c r="B202" s="5">
        <f>IF(abs!N203="","-",abs!N203/1000)</f>
        <v>54.985999999999997</v>
      </c>
      <c r="C202" s="5">
        <f>IF(abs!E203="","-",abs!E203/1000)</f>
        <v>35.685000000000002</v>
      </c>
      <c r="D202" s="5">
        <f t="shared" si="9"/>
        <v>0.64898337758702218</v>
      </c>
      <c r="J202" s="3"/>
      <c r="L202" s="3"/>
    </row>
    <row r="203" spans="1:12" x14ac:dyDescent="0.2">
      <c r="A203">
        <v>233</v>
      </c>
      <c r="B203" s="5">
        <f>IF(abs!N204="","-",abs!N204/1000)</f>
        <v>49.872</v>
      </c>
      <c r="C203" s="5">
        <f>IF(abs!E204="","-",abs!E204/1000)</f>
        <v>74.900999999999996</v>
      </c>
      <c r="D203" s="5">
        <f t="shared" si="9"/>
        <v>1.5018647738209816</v>
      </c>
      <c r="J203" s="3"/>
      <c r="L203" s="3"/>
    </row>
    <row r="204" spans="1:12" x14ac:dyDescent="0.2">
      <c r="A204">
        <v>234</v>
      </c>
      <c r="B204" s="5">
        <f>IF(abs!N205="","-",abs!N205/1000)</f>
        <v>27.495000000000001</v>
      </c>
      <c r="C204" s="5">
        <f>IF(abs!E205="","-",abs!E205/1000)</f>
        <v>35.713000000000001</v>
      </c>
      <c r="D204" s="5">
        <f t="shared" si="9"/>
        <v>1.2988907074013456</v>
      </c>
      <c r="J204" s="3"/>
      <c r="L204" s="3"/>
    </row>
    <row r="205" spans="1:12" x14ac:dyDescent="0.2">
      <c r="A205">
        <v>235</v>
      </c>
      <c r="B205" s="5">
        <f>IF(abs!N206="","-",abs!N206/1000)</f>
        <v>2.423</v>
      </c>
      <c r="C205" s="5">
        <f>IF(abs!E206="","-",abs!E206/1000)</f>
        <v>86.412000000000006</v>
      </c>
      <c r="D205" s="5">
        <f t="shared" si="9"/>
        <v>35.663227404044576</v>
      </c>
      <c r="J205" s="3"/>
      <c r="L205" s="3"/>
    </row>
    <row r="206" spans="1:12" x14ac:dyDescent="0.2">
      <c r="A206">
        <v>236</v>
      </c>
      <c r="B206" s="5">
        <f>IF(abs!N207="","-",abs!N207/1000)</f>
        <v>30.131</v>
      </c>
      <c r="C206" s="5">
        <f>IF(abs!E207="","-",abs!E207/1000)</f>
        <v>36.029000000000003</v>
      </c>
      <c r="D206" s="5">
        <f t="shared" si="9"/>
        <v>1.1957452457601807</v>
      </c>
      <c r="J206" s="3"/>
      <c r="L206" s="3"/>
    </row>
    <row r="207" spans="1:12" x14ac:dyDescent="0.2">
      <c r="A207">
        <v>237</v>
      </c>
      <c r="B207" s="5">
        <f>IF(abs!N208="","-",abs!N208/1000)</f>
        <v>46.350999999999999</v>
      </c>
      <c r="C207" s="5">
        <f>IF(abs!E208="","-",abs!E208/1000)</f>
        <v>36.406999999999996</v>
      </c>
      <c r="D207" s="5">
        <f t="shared" si="9"/>
        <v>0.78546309680481541</v>
      </c>
      <c r="J207" s="3"/>
      <c r="L207" s="3"/>
    </row>
    <row r="208" spans="1:12" x14ac:dyDescent="0.2">
      <c r="A208">
        <v>238</v>
      </c>
      <c r="B208" s="5" t="str">
        <f>IF(abs!N209="","-",abs!N209/1000)</f>
        <v>-</v>
      </c>
      <c r="C208" s="5">
        <f>IF(abs!E209="","-",abs!E209/1000)</f>
        <v>55.814</v>
      </c>
      <c r="D208" s="5" t="str">
        <f t="shared" si="9"/>
        <v>-</v>
      </c>
      <c r="J208" s="3"/>
      <c r="L208" s="3"/>
    </row>
    <row r="209" spans="1:12" x14ac:dyDescent="0.2">
      <c r="A209">
        <v>239</v>
      </c>
      <c r="B209" s="5">
        <f>IF(abs!N210="","-",abs!N210/1000)</f>
        <v>138.71199999999999</v>
      </c>
      <c r="C209" s="5">
        <f>IF(abs!E210="","-",abs!E210/1000)</f>
        <v>55.853000000000002</v>
      </c>
      <c r="D209" s="5">
        <f t="shared" si="9"/>
        <v>0.40265442067016555</v>
      </c>
      <c r="J209" s="3"/>
      <c r="L209" s="3"/>
    </row>
    <row r="210" spans="1:12" x14ac:dyDescent="0.2">
      <c r="A210">
        <v>240</v>
      </c>
      <c r="B210" s="5">
        <f>IF(abs!N211="","-",abs!N211/1000)</f>
        <v>2.6779999999999999</v>
      </c>
      <c r="C210" s="5">
        <f>IF(abs!E211="","-",abs!E211/1000)</f>
        <v>66.093999999999994</v>
      </c>
      <c r="D210" s="5">
        <f t="shared" si="9"/>
        <v>24.680358476474979</v>
      </c>
      <c r="J210" s="3"/>
      <c r="L210" s="3"/>
    </row>
    <row r="211" spans="1:12" x14ac:dyDescent="0.2">
      <c r="A211">
        <v>241</v>
      </c>
      <c r="B211" s="5" t="str">
        <f>IF(abs!N212="","-",abs!N212/1000)</f>
        <v>-</v>
      </c>
      <c r="C211" s="5" t="str">
        <f>IF(abs!E212="","-",abs!E212/1000)</f>
        <v>-</v>
      </c>
      <c r="D211" s="5" t="str">
        <f t="shared" si="9"/>
        <v>-</v>
      </c>
      <c r="J211" s="3"/>
      <c r="L211" s="3"/>
    </row>
    <row r="212" spans="1:12" x14ac:dyDescent="0.2">
      <c r="A212">
        <v>242</v>
      </c>
      <c r="B212" s="5" t="str">
        <f>IF(abs!N213="","-",abs!N213/1000)</f>
        <v>-</v>
      </c>
      <c r="C212" s="5" t="str">
        <f>IF(abs!E213="","-",abs!E213/1000)</f>
        <v>-</v>
      </c>
      <c r="D212" s="5" t="str">
        <f t="shared" si="9"/>
        <v>-</v>
      </c>
      <c r="J212" s="3"/>
      <c r="L212" s="3"/>
    </row>
    <row r="213" spans="1:12" x14ac:dyDescent="0.2">
      <c r="A213">
        <v>243</v>
      </c>
      <c r="B213" s="5">
        <f>IF(abs!N214="","-",abs!N214/1000)</f>
        <v>2.097</v>
      </c>
      <c r="C213" s="5">
        <f>IF(abs!E214="","-",abs!E214/1000)</f>
        <v>36.606000000000002</v>
      </c>
      <c r="D213" s="5">
        <f t="shared" si="9"/>
        <v>17.456366237482118</v>
      </c>
      <c r="J213" s="3"/>
      <c r="L213" s="3"/>
    </row>
    <row r="214" spans="1:12" x14ac:dyDescent="0.2">
      <c r="A214">
        <v>246</v>
      </c>
      <c r="B214" s="5" t="str">
        <f>IF(abs!N215="","-",abs!N215/1000)</f>
        <v>-</v>
      </c>
      <c r="C214" s="5" t="str">
        <f>IF(abs!E215="","-",abs!E215/1000)</f>
        <v>-</v>
      </c>
      <c r="D214" s="5" t="str">
        <f t="shared" si="9"/>
        <v>-</v>
      </c>
      <c r="J214" s="3"/>
      <c r="L214" s="3"/>
    </row>
    <row r="215" spans="1:12" x14ac:dyDescent="0.2">
      <c r="A215">
        <v>247</v>
      </c>
      <c r="B215" s="5" t="str">
        <f>IF(abs!N216="","-",abs!N216/1000)</f>
        <v>-</v>
      </c>
      <c r="C215" s="5" t="str">
        <f>IF(abs!E216="","-",abs!E216/1000)</f>
        <v>-</v>
      </c>
      <c r="D215" s="5" t="str">
        <f t="shared" si="9"/>
        <v>-</v>
      </c>
      <c r="J215" s="3"/>
      <c r="L215" s="3"/>
    </row>
    <row r="216" spans="1:12" x14ac:dyDescent="0.2">
      <c r="A216">
        <v>248</v>
      </c>
      <c r="B216" s="5">
        <f>IF(abs!N217="","-",abs!N217/1000)</f>
        <v>110.358</v>
      </c>
      <c r="C216" s="5">
        <f>IF(abs!E217="","-",abs!E217/1000)</f>
        <v>49.579000000000001</v>
      </c>
      <c r="D216" s="5">
        <f t="shared" si="9"/>
        <v>0.44925605755812897</v>
      </c>
      <c r="J216" s="3"/>
      <c r="L216" s="3"/>
    </row>
    <row r="217" spans="1:12" x14ac:dyDescent="0.2">
      <c r="A217">
        <v>249</v>
      </c>
      <c r="B217" s="5" t="str">
        <f>IF(abs!N218="","-",abs!N218/1000)</f>
        <v>-</v>
      </c>
      <c r="C217" s="5" t="str">
        <f>IF(abs!E218="","-",abs!E218/1000)</f>
        <v>-</v>
      </c>
      <c r="D217" s="5" t="str">
        <f t="shared" si="9"/>
        <v>-</v>
      </c>
      <c r="J217" s="3"/>
      <c r="L217" s="3"/>
    </row>
    <row r="218" spans="1:12" x14ac:dyDescent="0.2">
      <c r="A218">
        <v>250</v>
      </c>
      <c r="B218" s="5">
        <f>IF(abs!N219="","-",abs!N219/1000)</f>
        <v>28.792999999999999</v>
      </c>
      <c r="C218" s="5">
        <f>IF(abs!E219="","-",abs!E219/1000)</f>
        <v>36.067999999999998</v>
      </c>
      <c r="D218" s="5">
        <f t="shared" si="9"/>
        <v>1.252665578439204</v>
      </c>
      <c r="J218" s="3"/>
      <c r="L218" s="3"/>
    </row>
    <row r="219" spans="1:12" x14ac:dyDescent="0.2">
      <c r="A219">
        <v>251</v>
      </c>
      <c r="B219" s="5">
        <f>IF(abs!N220="","-",abs!N220/1000)</f>
        <v>30.872</v>
      </c>
      <c r="C219" s="5">
        <f>IF(abs!E220="","-",abs!E220/1000)</f>
        <v>36.247999999999998</v>
      </c>
      <c r="D219" s="5">
        <f t="shared" si="9"/>
        <v>1.1741383778180876</v>
      </c>
      <c r="J219" s="3"/>
      <c r="L219" s="3"/>
    </row>
    <row r="220" spans="1:12" x14ac:dyDescent="0.2">
      <c r="A220">
        <v>252</v>
      </c>
      <c r="B220" s="5" t="str">
        <f>IF(abs!N221="","-",abs!N221/1000)</f>
        <v>-</v>
      </c>
      <c r="C220" s="5" t="str">
        <f>IF(abs!E221="","-",abs!E221/1000)</f>
        <v>-</v>
      </c>
      <c r="D220" s="5" t="str">
        <f t="shared" si="9"/>
        <v>-</v>
      </c>
      <c r="J220" s="3"/>
      <c r="L220" s="3"/>
    </row>
    <row r="221" spans="1:12" x14ac:dyDescent="0.2">
      <c r="A221">
        <v>253</v>
      </c>
      <c r="B221" s="5">
        <f>IF(abs!N222="","-",abs!N222/1000)</f>
        <v>81.992000000000004</v>
      </c>
      <c r="C221" s="5">
        <f>IF(abs!E222="","-",abs!E222/1000)</f>
        <v>36.173999999999999</v>
      </c>
      <c r="D221" s="5">
        <f t="shared" si="9"/>
        <v>0.44118938433017851</v>
      </c>
      <c r="J221" s="3"/>
      <c r="L221" s="3"/>
    </row>
    <row r="222" spans="1:12" x14ac:dyDescent="0.2">
      <c r="A222">
        <v>254</v>
      </c>
      <c r="B222" s="5">
        <f>IF(abs!N223="","-",abs!N223/1000)</f>
        <v>21.4</v>
      </c>
      <c r="C222" s="5">
        <f>IF(abs!E223="","-",abs!E223/1000)</f>
        <v>36.249000000000002</v>
      </c>
      <c r="D222" s="5">
        <f t="shared" si="9"/>
        <v>1.6938785046728975</v>
      </c>
      <c r="J222" s="3"/>
      <c r="L222" s="3"/>
    </row>
    <row r="223" spans="1:12" x14ac:dyDescent="0.2">
      <c r="A223">
        <v>256</v>
      </c>
      <c r="B223" s="5">
        <f>IF(abs!N224="","-",abs!N224/1000)</f>
        <v>2.1440000000000001</v>
      </c>
      <c r="C223" s="5">
        <f>IF(abs!E224="","-",abs!E224/1000)</f>
        <v>35.6</v>
      </c>
      <c r="D223" s="5">
        <f t="shared" si="9"/>
        <v>16.604477611940297</v>
      </c>
      <c r="J223" s="3"/>
      <c r="L223" s="3"/>
    </row>
    <row r="224" spans="1:12" x14ac:dyDescent="0.2">
      <c r="A224">
        <v>257</v>
      </c>
      <c r="B224" s="5">
        <f>IF(abs!N225="","-",abs!N225/1000)</f>
        <v>2.1469999999999998</v>
      </c>
      <c r="C224" s="5">
        <f>IF(abs!E225="","-",abs!E225/1000)</f>
        <v>36.036999999999999</v>
      </c>
      <c r="D224" s="5">
        <f t="shared" si="9"/>
        <v>16.784816022356779</v>
      </c>
      <c r="J224" s="3"/>
      <c r="L224" s="3"/>
    </row>
    <row r="225" spans="1:12" x14ac:dyDescent="0.2">
      <c r="A225">
        <v>258</v>
      </c>
      <c r="B225" s="5">
        <f>IF(abs!N226="","-",abs!N226/1000)</f>
        <v>2.6160000000000001</v>
      </c>
      <c r="C225" s="5">
        <f>IF(abs!E226="","-",abs!E226/1000)</f>
        <v>58.948999999999998</v>
      </c>
      <c r="D225" s="5">
        <f t="shared" si="9"/>
        <v>22.534021406727827</v>
      </c>
      <c r="J225" s="3"/>
      <c r="L225" s="3"/>
    </row>
    <row r="226" spans="1:12" x14ac:dyDescent="0.2">
      <c r="A226">
        <v>259</v>
      </c>
      <c r="B226" s="5" t="str">
        <f>IF(abs!N227="","-",abs!N227/1000)</f>
        <v>-</v>
      </c>
      <c r="C226" s="5" t="str">
        <f>IF(abs!E227="","-",abs!E227/1000)</f>
        <v>-</v>
      </c>
      <c r="D226" s="5" t="str">
        <f t="shared" si="9"/>
        <v>-</v>
      </c>
      <c r="J226" s="3"/>
      <c r="L226" s="3"/>
    </row>
    <row r="227" spans="1:12" x14ac:dyDescent="0.2">
      <c r="A227">
        <v>260</v>
      </c>
      <c r="B227" s="5">
        <f>IF(abs!N228="","-",abs!N228/1000)</f>
        <v>51.284999999999997</v>
      </c>
      <c r="C227" s="5">
        <f>IF(abs!E228="","-",abs!E228/1000)</f>
        <v>36.997</v>
      </c>
      <c r="D227" s="5">
        <f t="shared" si="9"/>
        <v>0.72140001949887889</v>
      </c>
      <c r="J227" s="3"/>
      <c r="L227" s="3"/>
    </row>
    <row r="228" spans="1:12" x14ac:dyDescent="0.2">
      <c r="A228">
        <v>261</v>
      </c>
      <c r="B228" s="5">
        <f>IF(abs!N229="","-",abs!N229/1000)</f>
        <v>59.512999999999998</v>
      </c>
      <c r="C228" s="5">
        <f>IF(abs!E229="","-",abs!E229/1000)</f>
        <v>37.378</v>
      </c>
      <c r="D228" s="5">
        <f t="shared" si="9"/>
        <v>0.62806445650530141</v>
      </c>
      <c r="J228" s="3"/>
      <c r="L228" s="3"/>
    </row>
    <row r="229" spans="1:12" x14ac:dyDescent="0.2">
      <c r="A229">
        <v>262</v>
      </c>
      <c r="B229" s="5" t="str">
        <f>IF(abs!N230="","-",abs!N230/1000)</f>
        <v>-</v>
      </c>
      <c r="C229" s="5" t="str">
        <f>IF(abs!E230="","-",abs!E230/1000)</f>
        <v>-</v>
      </c>
      <c r="D229" s="5" t="str">
        <f t="shared" si="9"/>
        <v>-</v>
      </c>
      <c r="J229" s="3"/>
      <c r="L229" s="3"/>
    </row>
    <row r="230" spans="1:12" x14ac:dyDescent="0.2">
      <c r="A230">
        <v>264</v>
      </c>
      <c r="B230" s="5" t="str">
        <f>IF(abs!N231="","-",abs!N231/1000)</f>
        <v>-</v>
      </c>
      <c r="C230" s="5" t="str">
        <f>IF(abs!E231="","-",abs!E231/1000)</f>
        <v>-</v>
      </c>
      <c r="D230" s="5" t="str">
        <f t="shared" si="9"/>
        <v>-</v>
      </c>
      <c r="J230" s="3"/>
      <c r="L230" s="3"/>
    </row>
    <row r="231" spans="1:12" x14ac:dyDescent="0.2">
      <c r="A231">
        <v>265</v>
      </c>
      <c r="B231" s="5" t="str">
        <f>IF(abs!N232="","-",abs!N232/1000)</f>
        <v>-</v>
      </c>
      <c r="C231" s="5" t="str">
        <f>IF(abs!E232="","-",abs!E232/1000)</f>
        <v>-</v>
      </c>
      <c r="D231" s="5" t="str">
        <f t="shared" si="9"/>
        <v>-</v>
      </c>
      <c r="J231" s="3"/>
      <c r="L231" s="3"/>
    </row>
    <row r="232" spans="1:12" x14ac:dyDescent="0.2">
      <c r="A232">
        <v>266</v>
      </c>
      <c r="B232" s="5">
        <f>IF(abs!N233="","-",abs!N233/1000)</f>
        <v>17.297999999999998</v>
      </c>
      <c r="C232" s="5">
        <f>IF(abs!E233="","-",abs!E233/1000)</f>
        <v>35.968000000000004</v>
      </c>
      <c r="D232" s="5">
        <f t="shared" si="9"/>
        <v>2.0793155278066831</v>
      </c>
      <c r="J232" s="3"/>
      <c r="L232" s="3"/>
    </row>
    <row r="233" spans="1:12" x14ac:dyDescent="0.2">
      <c r="A233">
        <v>267</v>
      </c>
      <c r="B233" s="5">
        <f>IF(abs!N234="","-",abs!N234/1000)</f>
        <v>147.136</v>
      </c>
      <c r="C233" s="5">
        <f>IF(abs!E234="","-",abs!E234/1000)</f>
        <v>47.18</v>
      </c>
      <c r="D233" s="5">
        <f t="shared" si="9"/>
        <v>0.3206557198782079</v>
      </c>
      <c r="J233" s="3"/>
      <c r="L233" s="3"/>
    </row>
    <row r="234" spans="1:12" x14ac:dyDescent="0.2">
      <c r="A234">
        <v>268</v>
      </c>
      <c r="B234" s="5" t="str">
        <f>IF(abs!N235="","-",abs!N235/1000)</f>
        <v>-</v>
      </c>
      <c r="C234" s="5" t="str">
        <f>IF(abs!E235="","-",abs!E235/1000)</f>
        <v>-</v>
      </c>
      <c r="D234" s="5" t="str">
        <f t="shared" si="9"/>
        <v>-</v>
      </c>
      <c r="J234" s="3"/>
      <c r="L234" s="3"/>
    </row>
    <row r="235" spans="1:12" x14ac:dyDescent="0.2">
      <c r="A235">
        <v>269</v>
      </c>
      <c r="B235" s="5" t="str">
        <f>IF(abs!N236="","-",abs!N236/1000)</f>
        <v>-</v>
      </c>
      <c r="C235" s="5" t="str">
        <f>IF(abs!E236="","-",abs!E236/1000)</f>
        <v>-</v>
      </c>
      <c r="D235" s="5" t="str">
        <f t="shared" si="9"/>
        <v>-</v>
      </c>
      <c r="J235" s="3"/>
      <c r="L235" s="3"/>
    </row>
    <row r="236" spans="1:12" x14ac:dyDescent="0.2">
      <c r="A236">
        <v>270</v>
      </c>
      <c r="B236" s="5" t="str">
        <f>IF(abs!N237="","-",abs!N237/1000)</f>
        <v>-</v>
      </c>
      <c r="C236" s="5" t="str">
        <f>IF(abs!E237="","-",abs!E237/1000)</f>
        <v>-</v>
      </c>
      <c r="D236" s="5" t="str">
        <f t="shared" si="9"/>
        <v>-</v>
      </c>
      <c r="J236" s="3"/>
      <c r="L236" s="3"/>
    </row>
    <row r="237" spans="1:12" x14ac:dyDescent="0.2">
      <c r="A237">
        <v>271</v>
      </c>
      <c r="B237" s="5">
        <f>IF(abs!N238="","-",abs!N238/1000)</f>
        <v>61.668999999999997</v>
      </c>
      <c r="C237" s="5">
        <f>IF(abs!E238="","-",abs!E238/1000)</f>
        <v>36.564</v>
      </c>
      <c r="D237" s="5">
        <f t="shared" si="9"/>
        <v>0.5929072953996336</v>
      </c>
      <c r="J237" s="3"/>
      <c r="L237" s="3"/>
    </row>
    <row r="238" spans="1:12" x14ac:dyDescent="0.2">
      <c r="A238">
        <v>272</v>
      </c>
      <c r="B238" s="5" t="str">
        <f>IF(abs!N239="","-",abs!N239/1000)</f>
        <v>-</v>
      </c>
      <c r="C238" s="5" t="str">
        <f>IF(abs!E239="","-",abs!E239/1000)</f>
        <v>-</v>
      </c>
      <c r="D238" s="5" t="str">
        <f t="shared" si="9"/>
        <v>-</v>
      </c>
      <c r="J238" s="3"/>
      <c r="L238" s="3"/>
    </row>
    <row r="239" spans="1:12" x14ac:dyDescent="0.2">
      <c r="A239">
        <v>273</v>
      </c>
      <c r="B239" s="5" t="str">
        <f>IF(abs!N240="","-",abs!N240/1000)</f>
        <v>-</v>
      </c>
      <c r="C239" s="5" t="str">
        <f>IF(abs!E240="","-",abs!E240/1000)</f>
        <v>-</v>
      </c>
      <c r="D239" s="5" t="str">
        <f t="shared" si="9"/>
        <v>-</v>
      </c>
      <c r="J239" s="3"/>
      <c r="L239" s="3"/>
    </row>
    <row r="240" spans="1:12" x14ac:dyDescent="0.2">
      <c r="A240">
        <v>274</v>
      </c>
      <c r="B240" s="5">
        <f>IF(abs!N241="","-",abs!N241/1000)</f>
        <v>14.784000000000001</v>
      </c>
      <c r="C240" s="5">
        <f>IF(abs!E241="","-",abs!E241/1000)</f>
        <v>118.976</v>
      </c>
      <c r="D240" s="5">
        <f t="shared" si="9"/>
        <v>8.0476190476190474</v>
      </c>
      <c r="J240" s="3"/>
      <c r="L240" s="3"/>
    </row>
    <row r="241" spans="1:12" x14ac:dyDescent="0.2">
      <c r="A241">
        <v>275</v>
      </c>
      <c r="B241" s="5">
        <f>IF(abs!N242="","-",abs!N242/1000)</f>
        <v>2.423</v>
      </c>
      <c r="C241" s="5" t="str">
        <f>IF(abs!E242="","-",abs!E242/1000)</f>
        <v>-</v>
      </c>
      <c r="D241" s="5" t="str">
        <f t="shared" si="9"/>
        <v>-</v>
      </c>
      <c r="J241" s="3"/>
      <c r="L241" s="3"/>
    </row>
    <row r="242" spans="1:12" x14ac:dyDescent="0.2">
      <c r="A242">
        <v>276</v>
      </c>
      <c r="B242" s="5" t="str">
        <f>IF(abs!N243="","-",abs!N243/1000)</f>
        <v>-</v>
      </c>
      <c r="C242" s="5" t="str">
        <f>IF(abs!E243="","-",abs!E243/1000)</f>
        <v>-</v>
      </c>
      <c r="D242" s="5" t="str">
        <f t="shared" si="9"/>
        <v>-</v>
      </c>
      <c r="J242" s="3"/>
      <c r="L242" s="3"/>
    </row>
    <row r="243" spans="1:12" x14ac:dyDescent="0.2">
      <c r="A243">
        <v>277</v>
      </c>
      <c r="B243" s="5" t="str">
        <f>IF(abs!N244="","-",abs!N244/1000)</f>
        <v>-</v>
      </c>
      <c r="C243" s="5" t="str">
        <f>IF(abs!E244="","-",abs!E244/1000)</f>
        <v>-</v>
      </c>
      <c r="D243" s="5" t="str">
        <f t="shared" si="9"/>
        <v>-</v>
      </c>
      <c r="J243" s="3"/>
      <c r="L243" s="3"/>
    </row>
    <row r="244" spans="1:12" x14ac:dyDescent="0.2">
      <c r="A244">
        <v>278</v>
      </c>
      <c r="B244" s="5">
        <f>IF(abs!N245="","-",abs!N245/1000)</f>
        <v>40.332999999999998</v>
      </c>
      <c r="C244" s="5" t="str">
        <f>IF(abs!E245="","-",abs!E245/1000)</f>
        <v>-</v>
      </c>
      <c r="D244" s="5" t="str">
        <f t="shared" si="9"/>
        <v>-</v>
      </c>
      <c r="J244" s="3"/>
      <c r="L244" s="3"/>
    </row>
    <row r="245" spans="1:12" x14ac:dyDescent="0.2">
      <c r="A245">
        <v>279</v>
      </c>
      <c r="B245" s="5">
        <f>IF(abs!N246="","-",abs!N246/1000)</f>
        <v>24.372</v>
      </c>
      <c r="C245" s="5">
        <f>IF(abs!E246="","-",abs!E246/1000)</f>
        <v>36.17</v>
      </c>
      <c r="D245" s="5">
        <f t="shared" si="9"/>
        <v>1.4840800919087478</v>
      </c>
      <c r="J245" s="3"/>
      <c r="L245" s="3"/>
    </row>
    <row r="246" spans="1:12" x14ac:dyDescent="0.2">
      <c r="A246">
        <v>280</v>
      </c>
      <c r="B246" s="5" t="str">
        <f>IF(abs!N247="","-",abs!N247/1000)</f>
        <v>-</v>
      </c>
      <c r="C246" s="5" t="str">
        <f>IF(abs!E247="","-",abs!E247/1000)</f>
        <v>-</v>
      </c>
      <c r="D246" s="5" t="str">
        <f t="shared" si="9"/>
        <v>-</v>
      </c>
      <c r="J246" s="3"/>
      <c r="L246" s="3"/>
    </row>
    <row r="247" spans="1:12" x14ac:dyDescent="0.2">
      <c r="A247">
        <v>281</v>
      </c>
      <c r="B247" s="5">
        <f>IF(abs!N248="","-",abs!N248/1000)</f>
        <v>23.475000000000001</v>
      </c>
      <c r="C247" s="5">
        <f>IF(abs!E248="","-",abs!E248/1000)</f>
        <v>40.493000000000002</v>
      </c>
      <c r="D247" s="5">
        <f t="shared" si="9"/>
        <v>1.7249414270500532</v>
      </c>
      <c r="J247" s="3"/>
      <c r="L247" s="3"/>
    </row>
    <row r="248" spans="1:12" x14ac:dyDescent="0.2">
      <c r="A248">
        <v>282</v>
      </c>
      <c r="B248" s="5" t="str">
        <f>IF(abs!N249="","-",abs!N249/1000)</f>
        <v>-</v>
      </c>
      <c r="C248" s="5" t="str">
        <f>IF(abs!E249="","-",abs!E249/1000)</f>
        <v>-</v>
      </c>
      <c r="D248" s="5" t="str">
        <f t="shared" si="9"/>
        <v>-</v>
      </c>
      <c r="J248" s="3"/>
      <c r="L248" s="3"/>
    </row>
    <row r="249" spans="1:12" x14ac:dyDescent="0.2">
      <c r="A249">
        <v>283</v>
      </c>
      <c r="B249" s="5" t="str">
        <f>IF(abs!N250="","-",abs!N250/1000)</f>
        <v>-</v>
      </c>
      <c r="C249" s="5" t="str">
        <f>IF(abs!E250="","-",abs!E250/1000)</f>
        <v>-</v>
      </c>
      <c r="D249" s="5" t="str">
        <f t="shared" si="9"/>
        <v>-</v>
      </c>
      <c r="J249" s="3"/>
      <c r="L249" s="3"/>
    </row>
    <row r="250" spans="1:12" x14ac:dyDescent="0.2">
      <c r="A250">
        <v>284</v>
      </c>
      <c r="B250" s="5">
        <f>IF(abs!N251="","-",abs!N251/1000)</f>
        <v>2.2189999999999999</v>
      </c>
      <c r="C250" s="5" t="str">
        <f>IF(abs!E251="","-",abs!E251/1000)</f>
        <v>-</v>
      </c>
      <c r="D250" s="5" t="str">
        <f t="shared" si="9"/>
        <v>-</v>
      </c>
      <c r="J250" s="3"/>
      <c r="L250" s="3"/>
    </row>
    <row r="251" spans="1:12" x14ac:dyDescent="0.2">
      <c r="A251">
        <v>285</v>
      </c>
      <c r="B251" s="5" t="str">
        <f>IF(abs!N252="","-",abs!N252/1000)</f>
        <v>-</v>
      </c>
      <c r="C251" s="5" t="str">
        <f>IF(abs!E252="","-",abs!E252/1000)</f>
        <v>-</v>
      </c>
      <c r="D251" s="5" t="str">
        <f t="shared" si="9"/>
        <v>-</v>
      </c>
      <c r="J251" s="3"/>
      <c r="L251" s="3"/>
    </row>
    <row r="252" spans="1:12" x14ac:dyDescent="0.2">
      <c r="A252">
        <v>286</v>
      </c>
      <c r="B252" s="5" t="str">
        <f>IF(abs!N253="","-",abs!N253/1000)</f>
        <v>-</v>
      </c>
      <c r="C252" s="5" t="str">
        <f>IF(abs!E253="","-",abs!E253/1000)</f>
        <v>-</v>
      </c>
      <c r="D252" s="5" t="str">
        <f t="shared" si="9"/>
        <v>-</v>
      </c>
      <c r="J252" s="3"/>
      <c r="L252" s="3"/>
    </row>
    <row r="253" spans="1:12" x14ac:dyDescent="0.2">
      <c r="A253">
        <v>287</v>
      </c>
      <c r="B253" s="5" t="str">
        <f>IF(abs!N254="","-",abs!N254/1000)</f>
        <v>-</v>
      </c>
      <c r="C253" s="5" t="str">
        <f>IF(abs!E254="","-",abs!E254/1000)</f>
        <v>-</v>
      </c>
      <c r="D253" s="5" t="str">
        <f t="shared" si="9"/>
        <v>-</v>
      </c>
      <c r="J253" s="3"/>
      <c r="L253" s="3"/>
    </row>
    <row r="254" spans="1:12" x14ac:dyDescent="0.2">
      <c r="A254">
        <v>289</v>
      </c>
      <c r="B254" s="5" t="str">
        <f>IF(abs!N255="","-",abs!N255/1000)</f>
        <v>-</v>
      </c>
      <c r="C254" s="5" t="str">
        <f>IF(abs!E255="","-",abs!E255/1000)</f>
        <v>-</v>
      </c>
      <c r="D254" s="5" t="str">
        <f t="shared" si="9"/>
        <v>-</v>
      </c>
      <c r="J254" s="3"/>
      <c r="L254" s="3"/>
    </row>
    <row r="255" spans="1:12" x14ac:dyDescent="0.2">
      <c r="A255">
        <v>290</v>
      </c>
      <c r="B255" s="5" t="str">
        <f>IF(abs!N256="","-",abs!N256/1000)</f>
        <v>-</v>
      </c>
      <c r="C255" s="5" t="str">
        <f>IF(abs!E256="","-",abs!E256/1000)</f>
        <v>-</v>
      </c>
      <c r="D255" s="5" t="str">
        <f t="shared" si="9"/>
        <v>-</v>
      </c>
      <c r="J255" s="3"/>
      <c r="L255" s="3"/>
    </row>
    <row r="256" spans="1:12" x14ac:dyDescent="0.2">
      <c r="A256">
        <v>291</v>
      </c>
      <c r="B256" s="5">
        <f>IF(abs!N257="","-",abs!N257/1000)</f>
        <v>103.93899999999999</v>
      </c>
      <c r="C256" s="5">
        <f>IF(abs!E257="","-",abs!E257/1000)</f>
        <v>36.488999999999997</v>
      </c>
      <c r="D256" s="5">
        <f t="shared" si="9"/>
        <v>0.35106168040870128</v>
      </c>
      <c r="J256" s="3"/>
      <c r="L256" s="3"/>
    </row>
    <row r="257" spans="1:12" x14ac:dyDescent="0.2">
      <c r="A257">
        <v>292</v>
      </c>
      <c r="B257" s="5">
        <f>IF(abs!N258="","-",abs!N258/1000)</f>
        <v>26.364999999999998</v>
      </c>
      <c r="C257" s="5">
        <f>IF(abs!E258="","-",abs!E258/1000)</f>
        <v>37.884999999999998</v>
      </c>
      <c r="D257" s="5">
        <f t="shared" si="9"/>
        <v>1.4369429167456855</v>
      </c>
      <c r="J257" s="3"/>
      <c r="L257" s="3"/>
    </row>
    <row r="258" spans="1:12" x14ac:dyDescent="0.2">
      <c r="A258">
        <v>293</v>
      </c>
      <c r="B258" s="5" t="str">
        <f>IF(abs!N259="","-",abs!N259/1000)</f>
        <v>-</v>
      </c>
      <c r="C258" s="5" t="str">
        <f>IF(abs!E259="","-",abs!E259/1000)</f>
        <v>-</v>
      </c>
      <c r="D258" s="5" t="str">
        <f t="shared" ref="D258:D270" si="10">IF(OR(C258="-",B258="-"), "-", C258/B258)</f>
        <v>-</v>
      </c>
      <c r="J258" s="3"/>
      <c r="L258" s="3"/>
    </row>
    <row r="259" spans="1:12" x14ac:dyDescent="0.2">
      <c r="A259">
        <v>294</v>
      </c>
      <c r="B259" s="5">
        <f>IF(abs!N260="","-",abs!N260/1000)</f>
        <v>37.792000000000002</v>
      </c>
      <c r="C259" s="5">
        <f>IF(abs!E260="","-",abs!E260/1000)</f>
        <v>36.1</v>
      </c>
      <c r="D259" s="5">
        <f t="shared" si="10"/>
        <v>0.95522861981371721</v>
      </c>
      <c r="J259" s="3"/>
      <c r="L259" s="3"/>
    </row>
    <row r="260" spans="1:12" x14ac:dyDescent="0.2">
      <c r="A260">
        <v>295</v>
      </c>
      <c r="B260" s="5" t="str">
        <f>IF(abs!N261="","-",abs!N261/1000)</f>
        <v>-</v>
      </c>
      <c r="C260" s="5" t="str">
        <f>IF(abs!E261="","-",abs!E261/1000)</f>
        <v>-</v>
      </c>
      <c r="D260" s="5" t="str">
        <f t="shared" si="10"/>
        <v>-</v>
      </c>
      <c r="J260" s="3"/>
      <c r="L260" s="3"/>
    </row>
    <row r="261" spans="1:12" x14ac:dyDescent="0.2">
      <c r="A261">
        <v>296</v>
      </c>
      <c r="B261" s="5">
        <f>IF(abs!N262="","-",abs!N262/1000)</f>
        <v>125.602</v>
      </c>
      <c r="C261" s="5">
        <f>IF(abs!E262="","-",abs!E262/1000)</f>
        <v>36.420999999999999</v>
      </c>
      <c r="D261" s="5">
        <f t="shared" si="10"/>
        <v>0.28997149726915178</v>
      </c>
      <c r="J261" s="3"/>
      <c r="L261" s="3"/>
    </row>
    <row r="262" spans="1:12" x14ac:dyDescent="0.2">
      <c r="A262">
        <v>297</v>
      </c>
      <c r="B262" s="5" t="str">
        <f>IF(abs!N263="","-",abs!N263/1000)</f>
        <v>-</v>
      </c>
      <c r="C262" s="5" t="str">
        <f>IF(abs!E263="","-",abs!E263/1000)</f>
        <v>-</v>
      </c>
      <c r="D262" s="5" t="str">
        <f t="shared" si="10"/>
        <v>-</v>
      </c>
      <c r="J262" s="3"/>
      <c r="L262" s="3"/>
    </row>
    <row r="263" spans="1:12" x14ac:dyDescent="0.2">
      <c r="A263">
        <v>298</v>
      </c>
      <c r="B263" s="5" t="str">
        <f>IF(abs!N264="","-",abs!N264/1000)</f>
        <v>-</v>
      </c>
      <c r="C263" s="5" t="str">
        <f>IF(abs!E264="","-",abs!E264/1000)</f>
        <v>-</v>
      </c>
      <c r="D263" s="5" t="str">
        <f t="shared" si="10"/>
        <v>-</v>
      </c>
      <c r="J263" s="3"/>
      <c r="L263" s="3"/>
    </row>
    <row r="264" spans="1:12" x14ac:dyDescent="0.2">
      <c r="A264">
        <v>299</v>
      </c>
      <c r="B264" s="5">
        <f>IF(abs!N265="","-",abs!N265/1000)</f>
        <v>2.1659999999999999</v>
      </c>
      <c r="C264" s="5">
        <f>IF(abs!E265="","-",abs!E265/1000)</f>
        <v>35.901000000000003</v>
      </c>
      <c r="D264" s="5">
        <f t="shared" si="10"/>
        <v>16.574792243767316</v>
      </c>
      <c r="J264" s="3"/>
      <c r="L264" s="3"/>
    </row>
    <row r="265" spans="1:12" x14ac:dyDescent="0.2">
      <c r="A265">
        <v>300</v>
      </c>
      <c r="B265" s="5">
        <f>IF(abs!N266="","-",abs!N266/1000)</f>
        <v>99.739000000000004</v>
      </c>
      <c r="C265" s="5">
        <f>IF(abs!E266="","-",abs!E266/1000)</f>
        <v>36.347000000000001</v>
      </c>
      <c r="D265" s="5">
        <f t="shared" si="10"/>
        <v>0.36442113917324215</v>
      </c>
      <c r="J265" s="3"/>
      <c r="L265" s="3"/>
    </row>
    <row r="266" spans="1:12" x14ac:dyDescent="0.2">
      <c r="A266">
        <v>301</v>
      </c>
      <c r="B266" s="5">
        <f>IF(abs!N267="","-",abs!N267/1000)</f>
        <v>2.14</v>
      </c>
      <c r="C266" s="5">
        <f>IF(abs!E267="","-",abs!E267/1000)</f>
        <v>35.67</v>
      </c>
      <c r="D266" s="5">
        <f t="shared" si="10"/>
        <v>16.668224299065422</v>
      </c>
      <c r="J266" s="3"/>
      <c r="L266" s="3"/>
    </row>
    <row r="267" spans="1:12" x14ac:dyDescent="0.2">
      <c r="A267">
        <v>302</v>
      </c>
      <c r="B267" s="5">
        <f>IF(abs!N268="","-",abs!N268/1000)</f>
        <v>2.294</v>
      </c>
      <c r="C267" s="5">
        <f>IF(abs!E268="","-",abs!E268/1000)</f>
        <v>36.198999999999998</v>
      </c>
      <c r="D267" s="5">
        <f t="shared" si="10"/>
        <v>15.779860505666957</v>
      </c>
      <c r="J267" s="3"/>
      <c r="L267" s="3"/>
    </row>
    <row r="268" spans="1:12" x14ac:dyDescent="0.2">
      <c r="A268">
        <v>303</v>
      </c>
      <c r="B268" s="5" t="str">
        <f>IF(abs!N269="","-",abs!N269/1000)</f>
        <v>-</v>
      </c>
      <c r="C268" s="5" t="str">
        <f>IF(abs!E269="","-",abs!E269/1000)</f>
        <v>-</v>
      </c>
      <c r="D268" s="5" t="str">
        <f t="shared" si="10"/>
        <v>-</v>
      </c>
      <c r="J268" s="3"/>
      <c r="L268" s="3"/>
    </row>
    <row r="269" spans="1:12" x14ac:dyDescent="0.2">
      <c r="A269">
        <v>304</v>
      </c>
      <c r="B269" s="5" t="str">
        <f>IF(abs!N270="","-",abs!N270/1000)</f>
        <v>-</v>
      </c>
      <c r="C269" s="5">
        <f>IF(abs!E270="","-",abs!E270/1000)</f>
        <v>73.968000000000004</v>
      </c>
      <c r="D269" s="5" t="str">
        <f t="shared" si="10"/>
        <v>-</v>
      </c>
      <c r="J269" s="3"/>
      <c r="L269" s="3"/>
    </row>
    <row r="270" spans="1:12" x14ac:dyDescent="0.2">
      <c r="A270">
        <v>305</v>
      </c>
      <c r="B270" s="5">
        <f>IF(abs!N271="","-",abs!N271/1000)</f>
        <v>54.469000000000001</v>
      </c>
      <c r="C270" s="5" t="str">
        <f>IF(abs!E271="","-",abs!E271/1000)</f>
        <v>-</v>
      </c>
      <c r="D270" s="5" t="str">
        <f t="shared" si="10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mergeCells count="1">
    <mergeCell ref="H1:I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random</vt:lpstr>
      <vt:lpstr>Figure 1</vt:lpstr>
      <vt:lpstr>Figure 1 (2)</vt:lpstr>
      <vt:lpstr>conc</vt:lpstr>
      <vt:lpstr>abs</vt:lpstr>
      <vt:lpstr>Figure 8</vt:lpstr>
      <vt:lpstr>Figure 8 (2)</vt:lpstr>
      <vt:lpstr>Figure 9</vt:lpstr>
      <vt:lpstr>Figure 9 (2)</vt:lpstr>
      <vt:lpstr>Figure 10</vt:lpstr>
      <vt:lpstr>Figure 10 (2)</vt:lpstr>
      <vt:lpstr>Figure 10 (3)</vt:lpstr>
      <vt:lpstr>Figure 11</vt:lpstr>
      <vt:lpstr>Figure 12 conc</vt:lpstr>
      <vt:lpstr>Figure 12</vt:lpstr>
      <vt:lpstr>Figure 13 conc</vt:lpstr>
      <vt:lpstr>Figure 13</vt:lpstr>
      <vt:lpstr>'Figure 1 (2)'!summary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2020-11-21T08:11:23Z</dcterms:modified>
</cp:coreProperties>
</file>