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ldings" sheetId="1" r:id="rId1"/>
  </sheets>
  <definedNames>
    <definedName name="_xlnm._FilterDatabase" localSheetId="0" hidden="1">holdings!$Q$2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O4" i="1"/>
  <c r="O7" i="1"/>
  <c r="O9" i="1"/>
  <c r="O11" i="1"/>
  <c r="O14" i="1"/>
  <c r="O13" i="1"/>
  <c r="O10" i="1"/>
  <c r="O16" i="1"/>
  <c r="O8" i="1"/>
  <c r="O15" i="1"/>
  <c r="O12" i="1"/>
  <c r="O18" i="1"/>
  <c r="O17" i="1"/>
  <c r="O19" i="1"/>
  <c r="O20" i="1"/>
  <c r="O21" i="1"/>
  <c r="O3" i="1"/>
  <c r="O5" i="1"/>
  <c r="O6" i="1"/>
  <c r="O2" i="1"/>
  <c r="P17" i="1" l="1"/>
  <c r="Q17" i="1" l="1"/>
  <c r="P2" i="1" l="1"/>
  <c r="Q2" i="1" l="1"/>
  <c r="P12" i="1"/>
  <c r="Q12" i="1" l="1"/>
  <c r="P10" i="1" l="1"/>
  <c r="Q10" i="1" s="1"/>
  <c r="P11" i="1"/>
  <c r="Q11" i="1" s="1"/>
  <c r="P15" i="1"/>
  <c r="Q15" i="1" s="1"/>
  <c r="P3" i="1"/>
  <c r="P6" i="1"/>
  <c r="Q6" i="1" s="1"/>
  <c r="P5" i="1"/>
  <c r="Q5" i="1" s="1"/>
  <c r="P14" i="1"/>
  <c r="Q14" i="1" s="1"/>
  <c r="P18" i="1"/>
  <c r="Q18" i="1" s="1"/>
  <c r="P21" i="1"/>
  <c r="Q21" i="1" s="1"/>
  <c r="P19" i="1"/>
  <c r="Q19" i="1" s="1"/>
  <c r="P16" i="1"/>
  <c r="Q16" i="1" s="1"/>
  <c r="P8" i="1"/>
  <c r="Q8" i="1" s="1"/>
  <c r="P20" i="1"/>
  <c r="Q20" i="1" s="1"/>
  <c r="P13" i="1"/>
  <c r="Q13" i="1" s="1"/>
  <c r="P7" i="1"/>
  <c r="Q7" i="1" s="1"/>
  <c r="P4" i="1"/>
  <c r="Q4" i="1" s="1"/>
  <c r="P9" i="1"/>
  <c r="Q9" i="1" s="1"/>
  <c r="D22" i="1" l="1"/>
  <c r="C22" i="1"/>
  <c r="Q3" i="1"/>
  <c r="J22" i="1"/>
  <c r="Q22" i="1"/>
  <c r="T6" i="1" s="1"/>
  <c r="E22" i="1"/>
  <c r="I22" i="1"/>
  <c r="N22" i="1"/>
  <c r="B22" i="1"/>
  <c r="M22" i="1"/>
  <c r="L22" i="1"/>
  <c r="F22" i="1"/>
  <c r="K22" i="1"/>
  <c r="H22" i="1"/>
  <c r="G22" i="1"/>
  <c r="T3" i="1" l="1"/>
  <c r="T2" i="1"/>
</calcChain>
</file>

<file path=xl/sharedStrings.xml><?xml version="1.0" encoding="utf-8"?>
<sst xmlns="http://schemas.openxmlformats.org/spreadsheetml/2006/main" count="44" uniqueCount="43">
  <si>
    <t>BINANCE</t>
  </si>
  <si>
    <t>BTC</t>
  </si>
  <si>
    <t>ETH</t>
  </si>
  <si>
    <t>AAVE</t>
  </si>
  <si>
    <t>LINK</t>
  </si>
  <si>
    <t>USDT</t>
  </si>
  <si>
    <t>REQ</t>
  </si>
  <si>
    <t>DAI</t>
  </si>
  <si>
    <t>MATIC</t>
  </si>
  <si>
    <t>EGLD</t>
  </si>
  <si>
    <t>AVAX</t>
  </si>
  <si>
    <t>KRAKEN</t>
  </si>
  <si>
    <t>DOT</t>
  </si>
  <si>
    <t>SOL</t>
  </si>
  <si>
    <t>ALGO</t>
  </si>
  <si>
    <t>NEXO</t>
  </si>
  <si>
    <t>USDC</t>
  </si>
  <si>
    <t>COINBASE</t>
  </si>
  <si>
    <t>TOTAL</t>
  </si>
  <si>
    <t>BITPAY</t>
  </si>
  <si>
    <t>SWISSBORG</t>
  </si>
  <si>
    <t>FIREFLY</t>
  </si>
  <si>
    <t>EURT</t>
  </si>
  <si>
    <t>PRICE</t>
  </si>
  <si>
    <t>AMOUNT</t>
  </si>
  <si>
    <t>Total</t>
  </si>
  <si>
    <t>Ctrl+Alt+F9</t>
  </si>
  <si>
    <t>Refresh</t>
  </si>
  <si>
    <t>Wallet</t>
  </si>
  <si>
    <t>ATR</t>
  </si>
  <si>
    <t>TOKEN</t>
  </si>
  <si>
    <t>Exchange</t>
  </si>
  <si>
    <t>BORG</t>
  </si>
  <si>
    <t>IOTA</t>
  </si>
  <si>
    <t>Stable</t>
  </si>
  <si>
    <t>Not stable</t>
  </si>
  <si>
    <t>W. ETH D</t>
  </si>
  <si>
    <t>W. ETH E</t>
  </si>
  <si>
    <t>W. SOL A</t>
  </si>
  <si>
    <t>W. ETH C</t>
  </si>
  <si>
    <t>W. ETH B</t>
  </si>
  <si>
    <t>W. ETH A</t>
  </si>
  <si>
    <t>XRP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</si>
</sst>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rgb="FFFA7D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3" borderId="0" xfId="1"/>
    <xf numFmtId="164" fontId="3" fillId="4" borderId="0" xfId="2" applyNumberFormat="1"/>
    <xf numFmtId="164" fontId="3" fillId="5" borderId="0" xfId="3" applyNumberFormat="1"/>
    <xf numFmtId="0" fontId="1" fillId="0" borderId="0" xfId="0" applyFont="1" applyFill="1"/>
    <xf numFmtId="0" fontId="4" fillId="6" borderId="0" xfId="0" applyFont="1" applyFill="1"/>
    <xf numFmtId="164" fontId="5" fillId="2" borderId="1" xfId="0" applyNumberFormat="1" applyFont="1" applyFill="1" applyBorder="1"/>
  </cellXfs>
  <cellStyles count="4">
    <cellStyle name="20 % - Accent1" xfId="1" builtinId="30"/>
    <cellStyle name="20 % - Accent4" xfId="2" builtinId="42"/>
    <cellStyle name="20 % - Accent6" xfId="3" builtinId="50"/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A7D00"/>
        <name val="Calibri"/>
        <scheme val="minor"/>
      </font>
      <numFmt numFmtId="164" formatCode="[$$-409]#,##0.00"/>
      <fill>
        <patternFill patternType="solid">
          <fgColor indexed="64"/>
          <bgColor rgb="FFF2F2F2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numFmt numFmtId="164" formatCode="[$$-409]#,##0.00"/>
    </dxf>
    <dxf>
      <numFmt numFmtId="164" formatCode="[$$-409]#,##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Tokens</a:t>
            </a:r>
          </a:p>
        </c:rich>
      </c:tx>
      <c:layout>
        <c:manualLayout>
          <c:xMode val="edge"/>
          <c:yMode val="edge"/>
          <c:x val="0.43398649735045758"/>
          <c:y val="2.94310711161104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holdings!$A$1</c:f>
              <c:strCache>
                <c:ptCount val="1"/>
                <c:pt idx="0">
                  <c:v>TOKEN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F82-43BD-BA87-DA5BA0F736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C3-4623-A453-A19C7C1E049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C3-4623-A453-A19C7C1E04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C3-4623-A453-A19C7C1E04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C3-4623-A453-A19C7C1E0490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C3-4623-A453-A19C7C1E0490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CF82-43BD-BA87-DA5BA0F7360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CF82-43BD-BA87-DA5BA0F7360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CF82-43BD-BA87-DA5BA0F7360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CF82-43BD-BA87-DA5BA0F7360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CF82-43BD-BA87-DA5BA0F7360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CF82-43BD-BA87-DA5BA0F7360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CF82-43BD-BA87-DA5BA0F7360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CF82-43BD-BA87-DA5BA0F7360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CF82-43BD-BA87-DA5BA0F7360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CF82-43BD-BA87-DA5BA0F7360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CF82-43BD-BA87-DA5BA0F7360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CF82-43BD-BA87-DA5BA0F73606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CF82-43BD-BA87-DA5BA0F73606}"/>
              </c:ext>
            </c:extLst>
          </c:dPt>
          <c:dPt>
            <c:idx val="1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CF82-43BD-BA87-DA5BA0F73606}"/>
              </c:ext>
            </c:extLst>
          </c:dPt>
          <c:dPt>
            <c:idx val="20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CF82-43BD-BA87-DA5BA0F73606}"/>
              </c:ext>
            </c:extLst>
          </c:dPt>
          <c:dPt>
            <c:idx val="21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AC3-4623-A453-A19C7C1E0490}"/>
              </c:ext>
            </c:extLst>
          </c:dPt>
          <c:dPt>
            <c:idx val="22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CF82-43BD-BA87-DA5BA0F73606}"/>
              </c:ext>
            </c:extLst>
          </c:dPt>
          <c:dPt>
            <c:idx val="23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CF82-43BD-BA87-DA5BA0F73606}"/>
              </c:ext>
            </c:extLst>
          </c:dPt>
          <c:dPt>
            <c:idx val="24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F82-43BD-BA87-DA5BA0F73606}"/>
              </c:ext>
            </c:extLst>
          </c:dPt>
          <c:dPt>
            <c:idx val="25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CF82-43BD-BA87-DA5BA0F73606}"/>
              </c:ext>
            </c:extLst>
          </c:dPt>
          <c:dPt>
            <c:idx val="26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F82-43BD-BA87-DA5BA0F73606}"/>
              </c:ext>
            </c:extLst>
          </c:dPt>
          <c:dPt>
            <c:idx val="27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AC3-4623-A453-A19C7C1E0490}"/>
              </c:ext>
            </c:extLst>
          </c:dPt>
          <c:dPt>
            <c:idx val="28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2-43BD-BA87-DA5BA0F73606}"/>
              </c:ext>
            </c:extLst>
          </c:dPt>
          <c:dPt>
            <c:idx val="29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F82-43BD-BA87-DA5BA0F73606}"/>
              </c:ext>
            </c:extLst>
          </c:dPt>
          <c:dPt>
            <c:idx val="30"/>
            <c:bubble3D val="0"/>
            <c:spPr>
              <a:gradFill rotWithShape="1">
                <a:gsLst>
                  <a:gs pos="0">
                    <a:schemeClr val="accent1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9AC3-4623-A453-A19C7C1E0490}"/>
              </c:ext>
            </c:extLst>
          </c:dPt>
          <c:dPt>
            <c:idx val="31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F82-43BD-BA87-DA5BA0F73606}"/>
              </c:ext>
            </c:extLst>
          </c:dPt>
          <c:dPt>
            <c:idx val="32"/>
            <c:bubble3D val="0"/>
            <c:spPr>
              <a:gradFill rotWithShape="1">
                <a:gsLst>
                  <a:gs pos="0">
                    <a:schemeClr val="accent3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9AC3-4623-A453-A19C7C1E0490}"/>
              </c:ext>
            </c:extLst>
          </c:dPt>
          <c:dPt>
            <c:idx val="33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9AC3-4623-A453-A19C7C1E0490}"/>
              </c:ext>
            </c:extLst>
          </c:dPt>
          <c:dPt>
            <c:idx val="34"/>
            <c:bubble3D val="0"/>
            <c:spPr>
              <a:gradFill rotWithShape="1">
                <a:gsLst>
                  <a:gs pos="0">
                    <a:schemeClr val="accent5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9AC3-4623-A453-A19C7C1E0490}"/>
              </c:ext>
            </c:extLst>
          </c:dPt>
          <c:dPt>
            <c:idx val="35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9AC3-4623-A453-A19C7C1E0490}"/>
              </c:ext>
            </c:extLst>
          </c:dPt>
          <c:dPt>
            <c:idx val="36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9AC3-4623-A453-A19C7C1E0490}"/>
              </c:ext>
            </c:extLst>
          </c:dPt>
          <c:dPt>
            <c:idx val="37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F82-43BD-BA87-DA5BA0F73606}"/>
              </c:ext>
            </c:extLst>
          </c:dPt>
          <c:dPt>
            <c:idx val="38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9AC3-4623-A453-A19C7C1E0490}"/>
              </c:ext>
            </c:extLst>
          </c:dPt>
          <c:dPt>
            <c:idx val="3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2904-40DE-984F-6888BB9ACCC1}"/>
              </c:ext>
            </c:extLst>
          </c:dPt>
          <c:dPt>
            <c:idx val="40"/>
            <c:bubble3D val="0"/>
            <c:spPr>
              <a:gradFill rotWithShape="1">
                <a:gsLst>
                  <a:gs pos="0">
                    <a:schemeClr val="accent5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2904-40DE-984F-6888BB9ACCC1}"/>
              </c:ext>
            </c:extLst>
          </c:dPt>
          <c:dPt>
            <c:idx val="41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DE3D-4782-8AA1-8A323A3E3099}"/>
              </c:ext>
            </c:extLst>
          </c:dPt>
          <c:dPt>
            <c:idx val="42"/>
            <c:bubble3D val="0"/>
            <c:spPr>
              <a:gradFill rotWithShape="1">
                <a:gsLst>
                  <a:gs pos="0">
                    <a:schemeClr val="accent1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36EA-4FD8-B688-431370973937}"/>
              </c:ext>
            </c:extLst>
          </c:dPt>
          <c:dPt>
            <c:idx val="43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E14F-4B07-9EFD-B02E4F4D63FB}"/>
              </c:ext>
            </c:extLst>
          </c:dPt>
          <c:dPt>
            <c:idx val="44"/>
            <c:bubble3D val="0"/>
            <c:spPr>
              <a:gradFill rotWithShape="1">
                <a:gsLst>
                  <a:gs pos="0">
                    <a:schemeClr val="accent3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9263-4F44-B11A-7A7A564347CE}"/>
              </c:ext>
            </c:extLst>
          </c:dPt>
          <c:dPt>
            <c:idx val="45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9B82-4A45-A562-AA7E70BB2EC4}"/>
              </c:ext>
            </c:extLst>
          </c:dPt>
          <c:dLbls>
            <c:dLbl>
              <c:idx val="6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CF82-43BD-BA87-DA5BA0F73606}"/>
                </c:ext>
              </c:extLst>
            </c:dLbl>
            <c:dLbl>
              <c:idx val="8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CF82-43BD-BA87-DA5BA0F73606}"/>
                </c:ext>
              </c:extLst>
            </c:dLbl>
            <c:dLbl>
              <c:idx val="10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CF82-43BD-BA87-DA5BA0F73606}"/>
                </c:ext>
              </c:extLst>
            </c:dLbl>
            <c:dLbl>
              <c:idx val="11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5-CF82-43BD-BA87-DA5BA0F73606}"/>
                </c:ext>
              </c:extLst>
            </c:dLbl>
            <c:dLbl>
              <c:idx val="13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3-CF82-43BD-BA87-DA5BA0F73606}"/>
                </c:ext>
              </c:extLst>
            </c:dLbl>
            <c:dLbl>
              <c:idx val="14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2-CF82-43BD-BA87-DA5BA0F73606}"/>
                </c:ext>
              </c:extLst>
            </c:dLbl>
            <c:dLbl>
              <c:idx val="16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CF82-43BD-BA87-DA5BA0F73606}"/>
                </c:ext>
              </c:extLst>
            </c:dLbl>
            <c:dLbl>
              <c:idx val="17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CF82-43BD-BA87-DA5BA0F73606}"/>
                </c:ext>
              </c:extLst>
            </c:dLbl>
            <c:dLbl>
              <c:idx val="18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CF82-43BD-BA87-DA5BA0F73606}"/>
                </c:ext>
              </c:extLst>
            </c:dLbl>
            <c:dLbl>
              <c:idx val="19"/>
              <c:layout/>
              <c:dLblPos val="inEnd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CF82-43BD-BA87-DA5BA0F736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holdings!$A$2:$A$21</c:f>
              <c:strCache>
                <c:ptCount val="20"/>
                <c:pt idx="0">
                  <c:v>BTC</c:v>
                </c:pt>
                <c:pt idx="1">
                  <c:v>ETH</c:v>
                </c:pt>
                <c:pt idx="2">
                  <c:v>USDC</c:v>
                </c:pt>
                <c:pt idx="3">
                  <c:v>LINK</c:v>
                </c:pt>
                <c:pt idx="4">
                  <c:v>AAVE</c:v>
                </c:pt>
                <c:pt idx="5">
                  <c:v>USDT</c:v>
                </c:pt>
                <c:pt idx="6">
                  <c:v>SOL</c:v>
                </c:pt>
                <c:pt idx="7">
                  <c:v>DAI</c:v>
                </c:pt>
                <c:pt idx="8">
                  <c:v>IOTA</c:v>
                </c:pt>
                <c:pt idx="9">
                  <c:v>EURT</c:v>
                </c:pt>
                <c:pt idx="10">
                  <c:v>XRP</c:v>
                </c:pt>
                <c:pt idx="11">
                  <c:v>NEXO</c:v>
                </c:pt>
                <c:pt idx="12">
                  <c:v>REQ</c:v>
                </c:pt>
                <c:pt idx="13">
                  <c:v>BORG</c:v>
                </c:pt>
                <c:pt idx="14">
                  <c:v>DOT</c:v>
                </c:pt>
                <c:pt idx="15">
                  <c:v>ATR</c:v>
                </c:pt>
                <c:pt idx="16">
                  <c:v>MATIC</c:v>
                </c:pt>
                <c:pt idx="17">
                  <c:v>AVAX</c:v>
                </c:pt>
                <c:pt idx="18">
                  <c:v>ALGO</c:v>
                </c:pt>
                <c:pt idx="19">
                  <c:v>EGLD</c:v>
                </c:pt>
              </c:strCache>
            </c:strRef>
          </c:cat>
          <c:val>
            <c:numRef>
              <c:f>holdings!$Q$2:$Q$21</c:f>
              <c:numCache>
                <c:formatCode>[$$-409]#\ ##0.00</c:formatCode>
                <c:ptCount val="20"/>
                <c:pt idx="0">
                  <c:v>88278.696548559994</c:v>
                </c:pt>
                <c:pt idx="1">
                  <c:v>76390.457034071907</c:v>
                </c:pt>
                <c:pt idx="2">
                  <c:v>24410.255000000001</c:v>
                </c:pt>
                <c:pt idx="3">
                  <c:v>24085.1</c:v>
                </c:pt>
                <c:pt idx="4">
                  <c:v>16839.7041747648</c:v>
                </c:pt>
                <c:pt idx="5">
                  <c:v>10300.22473521041</c:v>
                </c:pt>
                <c:pt idx="6">
                  <c:v>5670.1680311999989</c:v>
                </c:pt>
                <c:pt idx="7">
                  <c:v>3890.341486030999</c:v>
                </c:pt>
                <c:pt idx="8">
                  <c:v>3590.188138477321</c:v>
                </c:pt>
                <c:pt idx="9">
                  <c:v>3382.9919199999999</c:v>
                </c:pt>
                <c:pt idx="10">
                  <c:v>3031.70909076</c:v>
                </c:pt>
                <c:pt idx="11">
                  <c:v>2549.3581824511998</c:v>
                </c:pt>
                <c:pt idx="12">
                  <c:v>2438.0622276411759</c:v>
                </c:pt>
                <c:pt idx="13">
                  <c:v>1746.9982497000001</c:v>
                </c:pt>
                <c:pt idx="14">
                  <c:v>1475.3302299334</c:v>
                </c:pt>
                <c:pt idx="15">
                  <c:v>1113.80613537</c:v>
                </c:pt>
                <c:pt idx="16">
                  <c:v>428.3242226838446</c:v>
                </c:pt>
                <c:pt idx="17">
                  <c:v>330.36444969300004</c:v>
                </c:pt>
                <c:pt idx="18">
                  <c:v>310.02850080036001</c:v>
                </c:pt>
                <c:pt idx="19">
                  <c:v>183.78673285859998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2-43BD-BA87-DA5BA0F736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50"/>
        <c:splitType val="percent"/>
        <c:splitPos val="2"/>
        <c:secondPieSize val="60"/>
        <c:ser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Holdings per wallet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holdings!$B$1</c:f>
              <c:strCache>
                <c:ptCount val="1"/>
                <c:pt idx="0">
                  <c:v>BINANCE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holdings!$B$22</c:f>
              <c:numCache>
                <c:formatCode>General</c:formatCode>
                <c:ptCount val="1"/>
                <c:pt idx="0">
                  <c:v>18565.931791501833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B-43FC-9064-06A2AE753EB0}"/>
            </c:ext>
          </c:extLst>
        </c:ser>
        <c:ser>
          <c:idx val="1"/>
          <c:order val="1"/>
          <c:tx>
            <c:strRef>
              <c:f>holdings!$C$1</c:f>
              <c:strCache>
                <c:ptCount val="1"/>
                <c:pt idx="0">
                  <c:v>KRAKEN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holdings!$C$22</c:f>
              <c:numCache>
                <c:formatCode>General</c:formatCode>
                <c:ptCount val="1"/>
                <c:pt idx="0">
                  <c:v>11739.620944293758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6E-4B9C-AA43-6852479AF670}"/>
            </c:ext>
          </c:extLst>
        </c:ser>
        <c:ser>
          <c:idx val="2"/>
          <c:order val="2"/>
          <c:tx>
            <c:strRef>
              <c:f>holdings!$D$1</c:f>
              <c:strCache>
                <c:ptCount val="1"/>
                <c:pt idx="0">
                  <c:v>COINBASE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865226098074254E-17"/>
                  <c:y val="-4.7494063242094737E-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D32C-44A9-BC2B-8545094A8EE4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holdings!$D$22</c:f>
              <c:numCache>
                <c:formatCode>General</c:formatCode>
                <c:ptCount val="1"/>
                <c:pt idx="0">
                  <c:v>20517.654162999999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E-4B9C-AA43-6852479AF670}"/>
            </c:ext>
          </c:extLst>
        </c:ser>
        <c:ser>
          <c:idx val="3"/>
          <c:order val="3"/>
          <c:tx>
            <c:strRef>
              <c:f>holdings!$E$1</c:f>
              <c:strCache>
                <c:ptCount val="1"/>
                <c:pt idx="0">
                  <c:v>NEXO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holdings!$E$22</c:f>
              <c:numCache>
                <c:formatCode>General</c:formatCode>
                <c:ptCount val="1"/>
                <c:pt idx="0">
                  <c:v>13549.3581824512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E-4B9C-AA43-6852479AF670}"/>
            </c:ext>
          </c:extLst>
        </c:ser>
        <c:ser>
          <c:idx val="4"/>
          <c:order val="4"/>
          <c:tx>
            <c:strRef>
              <c:f>holdings!$F$1</c:f>
              <c:strCache>
                <c:ptCount val="1"/>
                <c:pt idx="0">
                  <c:v>SWISSBORG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32C-44A9-BC2B-8545094A8EE4}"/>
              </c:ext>
            </c:extLst>
          </c:dPt>
          <c:dLbls>
            <c:dLbl>
              <c:idx val="0"/>
              <c:layout>
                <c:manualLayout>
                  <c:x val="-2.8216936249498667E-3"/>
                  <c:y val="-6.396700412448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32C-44A9-BC2B-8545094A8EE4}"/>
                </c:ext>
              </c:extLst>
            </c:dLbl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holdings!$F$22</c:f>
              <c:numCache>
                <c:formatCode>General</c:formatCode>
                <c:ptCount val="1"/>
                <c:pt idx="0">
                  <c:v>16248.923638851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E-4B9C-AA43-6852479AF670}"/>
            </c:ext>
          </c:extLst>
        </c:ser>
        <c:ser>
          <c:idx val="5"/>
          <c:order val="5"/>
          <c:tx>
            <c:strRef>
              <c:f>holdings!$G$1</c:f>
              <c:strCache>
                <c:ptCount val="1"/>
                <c:pt idx="0">
                  <c:v>BITPAY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holdings!$G$22</c:f>
              <c:numCache>
                <c:formatCode>General</c:formatCode>
                <c:ptCount val="1"/>
                <c:pt idx="0">
                  <c:v>68344.774428000004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6E-4B9C-AA43-6852479AF670}"/>
            </c:ext>
          </c:extLst>
        </c:ser>
        <c:ser>
          <c:idx val="6"/>
          <c:order val="6"/>
          <c:tx>
            <c:strRef>
              <c:f>holdings!$H$1</c:f>
              <c:strCache>
                <c:ptCount val="1"/>
                <c:pt idx="0">
                  <c:v>FIREFLY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holdings!$H$22</c:f>
              <c:numCache>
                <c:formatCode>General</c:formatCode>
                <c:ptCount val="1"/>
                <c:pt idx="0">
                  <c:v>3590.188138477321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6E-4B9C-AA43-6852479AF670}"/>
            </c:ext>
          </c:extLst>
        </c:ser>
        <c:ser>
          <c:idx val="7"/>
          <c:order val="7"/>
          <c:tx>
            <c:strRef>
              <c:f>holdings!$I$1</c:f>
              <c:strCache>
                <c:ptCount val="1"/>
                <c:pt idx="0">
                  <c:v>W. ETH 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holdings!$I$22</c:f>
              <c:numCache>
                <c:formatCode>General</c:formatCode>
                <c:ptCount val="1"/>
                <c:pt idx="0">
                  <c:v>16542.788279940556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6E-4B9C-AA43-6852479AF670}"/>
            </c:ext>
          </c:extLst>
        </c:ser>
        <c:ser>
          <c:idx val="8"/>
          <c:order val="8"/>
          <c:tx>
            <c:strRef>
              <c:f>holdings!$J$1</c:f>
              <c:strCache>
                <c:ptCount val="1"/>
                <c:pt idx="0">
                  <c:v>W. ETH B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holdings!$J$22</c:f>
              <c:numCache>
                <c:formatCode>General</c:formatCode>
                <c:ptCount val="1"/>
                <c:pt idx="0">
                  <c:v>49960.661093591203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6E-4B9C-AA43-6852479AF670}"/>
            </c:ext>
          </c:extLst>
        </c:ser>
        <c:ser>
          <c:idx val="9"/>
          <c:order val="9"/>
          <c:tx>
            <c:strRef>
              <c:f>holdings!$K$1</c:f>
              <c:strCache>
                <c:ptCount val="1"/>
                <c:pt idx="0">
                  <c:v>W. ETH 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holdings!$K$22</c:f>
              <c:numCache>
                <c:formatCode>General</c:formatCode>
                <c:ptCount val="1"/>
                <c:pt idx="0">
                  <c:v>19734.353841888544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6E-4B9C-AA43-6852479AF670}"/>
            </c:ext>
          </c:extLst>
        </c:ser>
        <c:ser>
          <c:idx val="10"/>
          <c:order val="10"/>
          <c:tx>
            <c:strRef>
              <c:f>holdings!$L$1</c:f>
              <c:strCache>
                <c:ptCount val="1"/>
                <c:pt idx="0">
                  <c:v>W. ETH 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holdings!$L$22</c:f>
              <c:numCache>
                <c:formatCode>General</c:formatCode>
                <c:ptCount val="1"/>
                <c:pt idx="0">
                  <c:v>3418.4804623226901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6E-4B9C-AA43-6852479AF670}"/>
            </c:ext>
          </c:extLst>
        </c:ser>
        <c:ser>
          <c:idx val="11"/>
          <c:order val="11"/>
          <c:tx>
            <c:strRef>
              <c:f>holdings!$M$1</c:f>
              <c:strCache>
                <c:ptCount val="1"/>
                <c:pt idx="0">
                  <c:v>W. ETH E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holdings!$M$22</c:f>
              <c:numCache>
                <c:formatCode>General</c:formatCode>
                <c:ptCount val="1"/>
                <c:pt idx="0">
                  <c:v>27119.353990518935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6E-4B9C-AA43-6852479AF670}"/>
            </c:ext>
          </c:extLst>
        </c:ser>
        <c:ser>
          <c:idx val="12"/>
          <c:order val="12"/>
          <c:tx>
            <c:strRef>
              <c:f>holdings!$N$1</c:f>
              <c:strCache>
                <c:ptCount val="1"/>
                <c:pt idx="0">
                  <c:v>W. SOL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Exchange</c:v>
              </c:pt>
            </c:strLit>
          </c:cat>
          <c:val>
            <c:numRef>
              <c:f>holdings!$N$22</c:f>
              <c:numCache>
                <c:formatCode>General</c:formatCode>
                <c:ptCount val="1"/>
                <c:pt idx="0">
                  <c:v>1113.80613537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6E-4B9C-AA43-6852479A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0"/>
        <c:axId val="528893848"/>
        <c:axId val="528898768"/>
      </c:barChart>
      <c:catAx>
        <c:axId val="528893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28898768"/>
        <c:crosses val="autoZero"/>
        <c:auto val="1"/>
        <c:lblAlgn val="ctr"/>
        <c:lblOffset val="100"/>
        <c:noMultiLvlLbl val="0"/>
      </c:catAx>
      <c:valAx>
        <c:axId val="5288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893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Exchange / Wallet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holdings!$S$2</c:f>
              <c:strCache>
                <c:ptCount val="1"/>
                <c:pt idx="0">
                  <c:v>Exchange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holdings!$T$2</c:f>
              <c:numCache>
                <c:formatCode>[$$-409]#\ ##0.00</c:formatCode>
                <c:ptCount val="1"/>
                <c:pt idx="0">
                  <c:v>80621.488720097783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D-4034-9F1E-B28CF8C7B1B4}"/>
            </c:ext>
          </c:extLst>
        </c:ser>
        <c:ser>
          <c:idx val="1"/>
          <c:order val="1"/>
          <c:tx>
            <c:strRef>
              <c:f>holdings!$S$3</c:f>
              <c:strCache>
                <c:ptCount val="1"/>
                <c:pt idx="0">
                  <c:v>Wallet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5978305288760551E-7"/>
                  <c:y val="6.6666666666666671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538404016562468"/>
                      <c:h val="0.11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3D7D-426C-8D01-0D6EA9FBEB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holdings!$T$3</c:f>
              <c:numCache>
                <c:formatCode>[$$-409]#\ ##0.00</c:formatCode>
                <c:ptCount val="1"/>
                <c:pt idx="0">
                  <c:v>189824.40637010924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D-4034-9F1E-B28CF8C7B1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8751504"/>
        <c:axId val="658751832"/>
      </c:barChart>
      <c:catAx>
        <c:axId val="65875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8751832"/>
        <c:crosses val="autoZero"/>
        <c:auto val="1"/>
        <c:lblAlgn val="ctr"/>
        <c:lblOffset val="100"/>
        <c:noMultiLvlLbl val="0"/>
      </c:catAx>
      <c:valAx>
        <c:axId val="6587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Stable / Unstable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holdings!$S$5</c:f>
              <c:strCache>
                <c:ptCount val="1"/>
                <c:pt idx="0">
                  <c:v>Stable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numFmt formatCode="[$$-409]#\ 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holdings!$T$5</c:f>
              <c:numCache>
                <c:formatCode>[$$-409]#\ ##0.00</c:formatCode>
                <c:ptCount val="1"/>
                <c:pt idx="0">
                  <c:v>41787.204831409996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618-AED2-139ECCA68694}"/>
            </c:ext>
          </c:extLst>
        </c:ser>
        <c:ser>
          <c:idx val="1"/>
          <c:order val="1"/>
          <c:tx>
            <c:strRef>
              <c:f>holdings!$S$6</c:f>
              <c:strCache>
                <c:ptCount val="1"/>
                <c:pt idx="0">
                  <c:v>Not stable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0"/>
              <c:layout/>
              <c:numFmt formatCode="[$$-409]#\ 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163992802161267"/>
                      <c:h val="9.979999999999998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F7F5-4149-B430-6EC67C7BE199}"/>
                </c:ext>
              </c:extLst>
            </c:dLbl>
            <c:numFmt formatCode="[$$-409]#\ 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holdings!$T$6</c:f>
              <c:numCache>
                <c:formatCode>[$$-409]#\ ##0.00</c:formatCode>
                <c:ptCount val="1"/>
                <c:pt idx="0">
                  <c:v>228658.69025879705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BA-4618-AED2-139ECCA686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58751504"/>
        <c:axId val="658751832"/>
      </c:barChart>
      <c:catAx>
        <c:axId val="658751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8751832"/>
        <c:crosses val="autoZero"/>
        <c:auto val="1"/>
        <c:lblAlgn val="ctr"/>
        <c:lblOffset val="100"/>
        <c:noMultiLvlLbl val="0"/>
      </c:catAx>
      <c:valAx>
        <c:axId val="65875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\ 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587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9921</xdr:colOff>
      <xdr:row>23</xdr:row>
      <xdr:rowOff>9525</xdr:rowOff>
    </xdr:from>
    <xdr:to>
      <xdr:col>6</xdr:col>
      <xdr:colOff>420779</xdr:colOff>
      <xdr:row>44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8404</xdr:colOff>
      <xdr:row>23</xdr:row>
      <xdr:rowOff>0</xdr:rowOff>
    </xdr:from>
    <xdr:to>
      <xdr:col>12</xdr:col>
      <xdr:colOff>419100</xdr:colOff>
      <xdr:row>44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14006</xdr:colOff>
      <xdr:row>34</xdr:row>
      <xdr:rowOff>9525</xdr:rowOff>
    </xdr:from>
    <xdr:to>
      <xdr:col>16</xdr:col>
      <xdr:colOff>752474</xdr:colOff>
      <xdr:row>44</xdr:row>
      <xdr:rowOff>9525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10642</xdr:colOff>
      <xdr:row>23</xdr:row>
      <xdr:rowOff>0</xdr:rowOff>
    </xdr:from>
    <xdr:to>
      <xdr:col>16</xdr:col>
      <xdr:colOff>752474</xdr:colOff>
      <xdr:row>33</xdr:row>
      <xdr:rowOff>0</xdr:rowOff>
    </xdr:to>
    <xdr:graphicFrame macro="">
      <xdr:nvGraphicFramePr>
        <xdr:cNvPr id="5" name="Graphique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au1" displayName="Tableau1" ref="A1:Q22" totalsRowCount="1" headerRowDxfId="19">
  <autoFilter ref="A1:Q21"/>
  <sortState ref="A2:Q21">
    <sortCondition descending="1" ref="Q1:Q21"/>
  </sortState>
  <tableColumns count="17">
    <tableColumn id="1" name="TOKEN" totalsRowLabel="Total" dataDxfId="18" totalsRowDxfId="17"/>
    <tableColumn id="2" name="BINANCE" totalsRowFunction="custom" totalsRowDxfId="16" dataCellStyle="20 % - Accent6">
      <totalsRowFormula>SUMPRODUCT(--(B1:B21&lt;&gt;""),B1:B21,P1:P21)</totalsRowFormula>
    </tableColumn>
    <tableColumn id="3" name="KRAKEN" totalsRowFunction="custom" totalsRowDxfId="15" dataCellStyle="20 % - Accent6">
      <totalsRowFormula>SUMPRODUCT(--(C1:C21&lt;&gt;""),C1:C21,P1:P21)</totalsRowFormula>
    </tableColumn>
    <tableColumn id="6" name="COINBASE" totalsRowFunction="custom" totalsRowDxfId="14">
      <totalsRowFormula>SUMPRODUCT(--(D1:D21&lt;&gt;""),D1:D21,P1:P21)</totalsRowFormula>
    </tableColumn>
    <tableColumn id="4" name="NEXO" totalsRowFunction="custom" totalsRowDxfId="13" dataCellStyle="20 % - Accent6">
      <totalsRowFormula>SUMPRODUCT(--(E1:E21&lt;&gt;""),E1:E21,P1:P21)</totalsRowFormula>
    </tableColumn>
    <tableColumn id="17" name="SWISSBORG" totalsRowFunction="custom" totalsRowDxfId="12" dataCellStyle="20 % - Accent6">
      <totalsRowFormula>SUMPRODUCT(--(F1:F21&lt;&gt;""),F1:F21,P1:P21)</totalsRowFormula>
    </tableColumn>
    <tableColumn id="19" name="BITPAY" totalsRowFunction="custom" totalsRowDxfId="11" dataCellStyle="20 % - Accent6">
      <totalsRowFormula>SUMPRODUCT(--(G1:G21&lt;&gt;""),G1:G21,P1:P21)</totalsRowFormula>
    </tableColumn>
    <tableColumn id="20" name="FIREFLY" totalsRowFunction="custom" totalsRowDxfId="10" dataCellStyle="20 % - Accent6">
      <totalsRowFormula>SUMPRODUCT(--(H1:H21&lt;&gt;""),H1:H21,P1:P21)</totalsRowFormula>
    </tableColumn>
    <tableColumn id="18" name="W. ETH A" totalsRowFunction="custom" totalsRowDxfId="9" dataCellStyle="20 % - Accent6">
      <totalsRowFormula>SUMPRODUCT(--(I1:I21&lt;&gt;""),I1:I21,P1:P21)</totalsRowFormula>
    </tableColumn>
    <tableColumn id="28" name="W. ETH B" totalsRowFunction="custom" totalsRowDxfId="8" dataCellStyle="20 % - Accent6">
      <totalsRowFormula>SUMPRODUCT(--(J1:J21&lt;&gt;""),J1:J21,P1:P21)</totalsRowFormula>
    </tableColumn>
    <tableColumn id="21" name="W. ETH C" totalsRowFunction="custom" totalsRowDxfId="7" dataCellStyle="20 % - Accent6">
      <totalsRowFormula>SUMPRODUCT(--(K1:K21&lt;&gt;""),K1:K21,P1:P21)</totalsRowFormula>
    </tableColumn>
    <tableColumn id="22" name="W. ETH D" totalsRowFunction="custom" totalsRowDxfId="6" dataCellStyle="20 % - Accent6">
      <totalsRowFormula>SUMPRODUCT(--(L1:L21&lt;&gt;""),L1:L21,P1:P21)</totalsRowFormula>
    </tableColumn>
    <tableColumn id="23" name="W. ETH E" totalsRowFunction="custom" totalsRowDxfId="5" dataCellStyle="20 % - Accent6">
      <totalsRowFormula>SUMPRODUCT(--(M1:M21&lt;&gt;""),M1:M21,P1:P21)</totalsRowFormula>
    </tableColumn>
    <tableColumn id="24" name="W. SOL A" totalsRowFunction="custom" totalsRowDxfId="4" dataCellStyle="20 % - Accent6">
      <totalsRowFormula>SUMPRODUCT(--(N1:N21&lt;&gt;""),N1:N21,P1:P21)</totalsRowFormula>
    </tableColumn>
    <tableColumn id="25" name="AMOUNT" dataDxfId="3" dataCellStyle="20 % - Accent1">
      <calculatedColumnFormula>SUM(B2:N2)</calculatedColumnFormula>
    </tableColumn>
    <tableColumn id="26" name="PRICE" dataDxfId="2" totalsRowDxfId="1" dataCellStyle="20 % - Accent4">
      <calculatedColumnFormula>_xlfn.NUMBERVALUE(_xlfn.WEBSERVICE(CONCATENATE("https://cryptoprices.cc/", A2)))</calculatedColumnFormula>
    </tableColumn>
    <tableColumn id="27" name="TOTAL" totalsRowFunction="sum" totalsRowDxfId="0" dataCellStyle="20 % - Accent6">
      <calculatedColumnFormula>O2*P2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showGridLines="0"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S26" sqref="S26"/>
    </sheetView>
  </sheetViews>
  <sheetFormatPr baseColWidth="10" defaultColWidth="9.140625" defaultRowHeight="15" x14ac:dyDescent="0.25"/>
  <cols>
    <col min="1" max="1" width="12.85546875" style="1" customWidth="1"/>
    <col min="2" max="3" width="12.28515625" bestFit="1" customWidth="1"/>
    <col min="4" max="4" width="12.42578125" bestFit="1" customWidth="1"/>
    <col min="5" max="5" width="12.28515625" customWidth="1"/>
    <col min="6" max="6" width="14.28515625" bestFit="1" customWidth="1"/>
    <col min="7" max="14" width="12.28515625" bestFit="1" customWidth="1"/>
    <col min="15" max="15" width="12.28515625" style="2" bestFit="1" customWidth="1"/>
    <col min="16" max="17" width="11.28515625" bestFit="1" customWidth="1"/>
    <col min="18" max="18" width="11.85546875" customWidth="1"/>
    <col min="19" max="19" width="10.7109375" bestFit="1" customWidth="1"/>
    <col min="20" max="20" width="11.28515625" bestFit="1" customWidth="1"/>
    <col min="22" max="22" width="9.140625" customWidth="1"/>
  </cols>
  <sheetData>
    <row r="1" spans="1:20" s="1" customFormat="1" x14ac:dyDescent="0.25">
      <c r="A1" s="1" t="s">
        <v>30</v>
      </c>
      <c r="B1" s="1" t="s">
        <v>0</v>
      </c>
      <c r="C1" s="1" t="s">
        <v>11</v>
      </c>
      <c r="D1" s="1" t="s">
        <v>17</v>
      </c>
      <c r="E1" s="1" t="s">
        <v>15</v>
      </c>
      <c r="F1" s="1" t="s">
        <v>20</v>
      </c>
      <c r="G1" s="1" t="s">
        <v>19</v>
      </c>
      <c r="H1" s="1" t="s">
        <v>21</v>
      </c>
      <c r="I1" s="1" t="s">
        <v>41</v>
      </c>
      <c r="J1" s="1" t="s">
        <v>40</v>
      </c>
      <c r="K1" s="1" t="s">
        <v>39</v>
      </c>
      <c r="L1" s="1" t="s">
        <v>36</v>
      </c>
      <c r="M1" s="1" t="s">
        <v>37</v>
      </c>
      <c r="N1" s="1" t="s">
        <v>38</v>
      </c>
      <c r="O1" s="1" t="s">
        <v>24</v>
      </c>
      <c r="P1" s="3" t="s">
        <v>23</v>
      </c>
      <c r="Q1" s="3" t="s">
        <v>18</v>
      </c>
    </row>
    <row r="2" spans="1:20" x14ac:dyDescent="0.25">
      <c r="A2" s="1" t="s">
        <v>1</v>
      </c>
      <c r="B2">
        <v>4.0700519999999997E-2</v>
      </c>
      <c r="D2">
        <v>0.15810589999999999</v>
      </c>
      <c r="G2">
        <v>0.68162100000000003</v>
      </c>
      <c r="O2" s="5">
        <f t="shared" ref="O2:O21" si="0">SUM(B2:N2)</f>
        <v>0.88042741999999996</v>
      </c>
      <c r="P2" s="6">
        <f t="shared" ref="P2:P21" si="1">_xlfn.NUMBERVALUE(_xlfn.WEBSERVICE(CONCATENATE("https://cryptoprices.cc/", A2)))</f>
        <v>100268</v>
      </c>
      <c r="Q2" s="7">
        <f t="shared" ref="Q2:Q21" si="2">O2*P2</f>
        <v>88278.696548559994</v>
      </c>
      <c r="S2" s="1" t="s">
        <v>31</v>
      </c>
      <c r="T2" s="2">
        <f>SUM(B22:F22)</f>
        <v>80621.488720097783</v>
      </c>
    </row>
    <row r="3" spans="1:20" x14ac:dyDescent="0.25">
      <c r="A3" s="1" t="s">
        <v>2</v>
      </c>
      <c r="F3">
        <v>3.0745534999999999</v>
      </c>
      <c r="I3">
        <v>2.0009126073352701</v>
      </c>
      <c r="J3">
        <v>11.994818520000001</v>
      </c>
      <c r="K3">
        <v>1.0000095295451601</v>
      </c>
      <c r="L3">
        <v>0.35096539480009997</v>
      </c>
      <c r="M3">
        <v>0.58342181495460599</v>
      </c>
      <c r="O3" s="5">
        <f t="shared" si="0"/>
        <v>19.004681366635133</v>
      </c>
      <c r="P3" s="6">
        <f t="shared" si="1"/>
        <v>4019.56</v>
      </c>
      <c r="Q3" s="7">
        <f t="shared" si="2"/>
        <v>76390.457034071907</v>
      </c>
      <c r="S3" s="1" t="s">
        <v>28</v>
      </c>
      <c r="T3" s="2">
        <f>SUM(G22:N22)</f>
        <v>189824.40637010924</v>
      </c>
    </row>
    <row r="4" spans="1:20" x14ac:dyDescent="0.25">
      <c r="A4" s="1" t="s">
        <v>16</v>
      </c>
      <c r="E4">
        <v>11000</v>
      </c>
      <c r="I4">
        <v>8500</v>
      </c>
      <c r="M4">
        <v>4910.2550000000001</v>
      </c>
      <c r="O4" s="5">
        <f t="shared" si="0"/>
        <v>24410.255000000001</v>
      </c>
      <c r="P4" s="6">
        <f t="shared" si="1"/>
        <v>1</v>
      </c>
      <c r="Q4" s="7">
        <f t="shared" si="2"/>
        <v>24410.255000000001</v>
      </c>
      <c r="T4" s="2"/>
    </row>
    <row r="5" spans="1:20" x14ac:dyDescent="0.25">
      <c r="A5" s="1" t="s">
        <v>4</v>
      </c>
      <c r="B5">
        <v>170</v>
      </c>
      <c r="M5">
        <v>800</v>
      </c>
      <c r="O5" s="5">
        <f t="shared" si="0"/>
        <v>970</v>
      </c>
      <c r="P5" s="6">
        <f t="shared" si="1"/>
        <v>24.83</v>
      </c>
      <c r="Q5" s="7">
        <f t="shared" si="2"/>
        <v>24085.1</v>
      </c>
      <c r="S5" s="1" t="s">
        <v>34</v>
      </c>
      <c r="T5" s="2">
        <f>SUM(SUMIF(Tableau1[TOKEN],{"USDC";"USDT";"DAI";"EURT";"GBPX"},Tableau1[AMOUNT]))</f>
        <v>41787.204831409996</v>
      </c>
    </row>
    <row r="6" spans="1:20" x14ac:dyDescent="0.25">
      <c r="A6" s="1" t="s">
        <v>3</v>
      </c>
      <c r="B6">
        <v>6.0009704800000003</v>
      </c>
      <c r="K6">
        <v>53.978029999999997</v>
      </c>
      <c r="O6" s="5">
        <f t="shared" si="0"/>
        <v>59.979000479999996</v>
      </c>
      <c r="P6" s="6">
        <f t="shared" si="1"/>
        <v>280.76</v>
      </c>
      <c r="Q6" s="7">
        <f t="shared" si="2"/>
        <v>16839.7041747648</v>
      </c>
      <c r="S6" s="1" t="s">
        <v>35</v>
      </c>
      <c r="T6" s="2">
        <f>Tableau1[[#Totals],[TOTAL]]-T5</f>
        <v>228658.69025879705</v>
      </c>
    </row>
    <row r="7" spans="1:20" x14ac:dyDescent="0.25">
      <c r="A7" s="1" t="s">
        <v>5</v>
      </c>
      <c r="B7">
        <v>7199.0568904100001</v>
      </c>
      <c r="C7">
        <v>2531.5533999999998</v>
      </c>
      <c r="K7">
        <v>559.32451000000003</v>
      </c>
      <c r="O7" s="5">
        <f t="shared" si="0"/>
        <v>10289.934800410001</v>
      </c>
      <c r="P7" s="6">
        <f t="shared" si="1"/>
        <v>1.0009999999999999</v>
      </c>
      <c r="Q7" s="7">
        <f t="shared" si="2"/>
        <v>10300.22473521041</v>
      </c>
    </row>
    <row r="8" spans="1:20" x14ac:dyDescent="0.25">
      <c r="A8" s="8" t="s">
        <v>13</v>
      </c>
      <c r="C8">
        <v>4.1456099999999996</v>
      </c>
      <c r="D8">
        <v>19.232669999999999</v>
      </c>
      <c r="O8" s="5">
        <f t="shared" si="0"/>
        <v>23.378279999999997</v>
      </c>
      <c r="P8" s="6">
        <f t="shared" si="1"/>
        <v>242.54</v>
      </c>
      <c r="Q8" s="7">
        <f t="shared" si="2"/>
        <v>5670.1680311999989</v>
      </c>
      <c r="S8" s="1" t="s">
        <v>27</v>
      </c>
    </row>
    <row r="9" spans="1:20" x14ac:dyDescent="0.25">
      <c r="A9" s="1" t="s">
        <v>7</v>
      </c>
      <c r="F9">
        <v>2141.4316909999998</v>
      </c>
      <c r="J9">
        <v>1745.02334</v>
      </c>
      <c r="O9" s="5">
        <f t="shared" si="0"/>
        <v>3886.4550309999995</v>
      </c>
      <c r="P9" s="6">
        <f t="shared" si="1"/>
        <v>1.0009999999999999</v>
      </c>
      <c r="Q9" s="7">
        <f t="shared" si="2"/>
        <v>3890.341486030999</v>
      </c>
      <c r="S9" t="s">
        <v>26</v>
      </c>
    </row>
    <row r="10" spans="1:20" x14ac:dyDescent="0.25">
      <c r="A10" s="1" t="s">
        <v>33</v>
      </c>
      <c r="H10">
        <v>7500.8579330000002</v>
      </c>
      <c r="O10" s="5">
        <f t="shared" si="0"/>
        <v>7500.8579330000002</v>
      </c>
      <c r="P10" s="6">
        <f t="shared" si="1"/>
        <v>0.47863699999999998</v>
      </c>
      <c r="Q10" s="7">
        <f t="shared" si="2"/>
        <v>3590.188138477321</v>
      </c>
    </row>
    <row r="11" spans="1:20" x14ac:dyDescent="0.25">
      <c r="A11" s="1" t="s">
        <v>22</v>
      </c>
      <c r="C11">
        <v>3200.56</v>
      </c>
      <c r="O11" s="5">
        <f t="shared" si="0"/>
        <v>3200.56</v>
      </c>
      <c r="P11" s="6">
        <f t="shared" si="1"/>
        <v>1.0569999999999999</v>
      </c>
      <c r="Q11" s="7">
        <f t="shared" si="2"/>
        <v>3382.9919199999999</v>
      </c>
    </row>
    <row r="12" spans="1:20" x14ac:dyDescent="0.25">
      <c r="A12" s="8" t="s">
        <v>42</v>
      </c>
      <c r="C12">
        <v>1203.0591629999999</v>
      </c>
      <c r="O12" s="5">
        <f t="shared" si="0"/>
        <v>1203.0591629999999</v>
      </c>
      <c r="P12" s="6">
        <f t="shared" si="1"/>
        <v>2.52</v>
      </c>
      <c r="Q12" s="7">
        <f t="shared" si="2"/>
        <v>3031.70909076</v>
      </c>
    </row>
    <row r="13" spans="1:20" x14ac:dyDescent="0.25">
      <c r="A13" s="1" t="s">
        <v>15</v>
      </c>
      <c r="E13">
        <v>1677.2093305599999</v>
      </c>
      <c r="O13" s="5">
        <f t="shared" si="0"/>
        <v>1677.2093305599999</v>
      </c>
      <c r="P13" s="6">
        <f t="shared" si="1"/>
        <v>1.52</v>
      </c>
      <c r="Q13" s="7">
        <f t="shared" si="2"/>
        <v>2549.3581824511998</v>
      </c>
    </row>
    <row r="14" spans="1:20" x14ac:dyDescent="0.25">
      <c r="A14" s="1" t="s">
        <v>6</v>
      </c>
      <c r="B14">
        <v>3000.52455977</v>
      </c>
      <c r="L14">
        <v>14000</v>
      </c>
      <c r="O14" s="5">
        <f t="shared" si="0"/>
        <v>17000.524559770001</v>
      </c>
      <c r="P14" s="6">
        <f t="shared" si="1"/>
        <v>0.14341100000000001</v>
      </c>
      <c r="Q14" s="7">
        <f t="shared" si="2"/>
        <v>2438.0622276411759</v>
      </c>
    </row>
    <row r="15" spans="1:20" x14ac:dyDescent="0.25">
      <c r="A15" s="8" t="s">
        <v>32</v>
      </c>
      <c r="F15">
        <v>5002.3</v>
      </c>
      <c r="O15" s="5">
        <f t="shared" si="0"/>
        <v>5002.3</v>
      </c>
      <c r="P15" s="6">
        <f t="shared" si="1"/>
        <v>0.34923900000000002</v>
      </c>
      <c r="Q15" s="7">
        <f t="shared" si="2"/>
        <v>1746.9982497000001</v>
      </c>
    </row>
    <row r="16" spans="1:20" x14ac:dyDescent="0.25">
      <c r="A16" s="8" t="s">
        <v>12</v>
      </c>
      <c r="C16">
        <v>137.49582758</v>
      </c>
      <c r="O16" s="5">
        <f t="shared" si="0"/>
        <v>137.49582758</v>
      </c>
      <c r="P16" s="6">
        <f t="shared" si="1"/>
        <v>10.73</v>
      </c>
      <c r="Q16" s="7">
        <f t="shared" si="2"/>
        <v>1475.3302299334</v>
      </c>
    </row>
    <row r="17" spans="1:17" x14ac:dyDescent="0.25">
      <c r="A17" s="4" t="s">
        <v>29</v>
      </c>
      <c r="N17">
        <v>21910.222000000002</v>
      </c>
      <c r="O17" s="5">
        <f t="shared" si="0"/>
        <v>21910.222000000002</v>
      </c>
      <c r="P17" s="6">
        <f t="shared" si="1"/>
        <v>5.0834999999999998E-2</v>
      </c>
      <c r="Q17" s="7">
        <f t="shared" si="2"/>
        <v>1113.80613537</v>
      </c>
    </row>
    <row r="18" spans="1:17" x14ac:dyDescent="0.25">
      <c r="A18" s="8" t="s">
        <v>8</v>
      </c>
      <c r="B18">
        <v>610.39105667900003</v>
      </c>
      <c r="O18" s="5">
        <f t="shared" si="0"/>
        <v>610.39105667900003</v>
      </c>
      <c r="P18" s="6">
        <f t="shared" si="1"/>
        <v>0.70172100000000004</v>
      </c>
      <c r="Q18" s="7">
        <f t="shared" si="2"/>
        <v>428.3242226838446</v>
      </c>
    </row>
    <row r="19" spans="1:17" x14ac:dyDescent="0.25">
      <c r="A19" s="8" t="s">
        <v>10</v>
      </c>
      <c r="B19">
        <v>6.3070723500000003</v>
      </c>
      <c r="O19" s="5">
        <f t="shared" si="0"/>
        <v>6.3070723500000003</v>
      </c>
      <c r="P19" s="6">
        <f t="shared" si="1"/>
        <v>52.38</v>
      </c>
      <c r="Q19" s="7">
        <f t="shared" si="2"/>
        <v>330.36444969300004</v>
      </c>
    </row>
    <row r="20" spans="1:17" x14ac:dyDescent="0.25">
      <c r="A20" s="1" t="s">
        <v>14</v>
      </c>
      <c r="C20">
        <v>605.34234000000004</v>
      </c>
      <c r="O20" s="5">
        <f t="shared" si="0"/>
        <v>605.34234000000004</v>
      </c>
      <c r="P20" s="6">
        <f t="shared" si="1"/>
        <v>0.512154</v>
      </c>
      <c r="Q20" s="7">
        <f t="shared" si="2"/>
        <v>310.02850080036001</v>
      </c>
    </row>
    <row r="21" spans="1:17" x14ac:dyDescent="0.25">
      <c r="A21" s="8" t="s">
        <v>9</v>
      </c>
      <c r="B21">
        <v>3.4205608199999999</v>
      </c>
      <c r="O21" s="5">
        <f t="shared" si="0"/>
        <v>3.4205608199999999</v>
      </c>
      <c r="P21" s="6">
        <f t="shared" si="1"/>
        <v>53.73</v>
      </c>
      <c r="Q21" s="7">
        <f t="shared" si="2"/>
        <v>183.78673285859998</v>
      </c>
    </row>
    <row r="22" spans="1:17" x14ac:dyDescent="0.25">
      <c r="A22" s="4" t="s">
        <v>25</v>
      </c>
      <c r="B22" s="9">
        <f>SUMPRODUCT(--(B1:B21&lt;&gt;""),B1:B21,P1:P21)</f>
        <v>18565.931791501833</v>
      </c>
      <c r="C22" s="9">
        <f>SUMPRODUCT(--(C1:C21&lt;&gt;""),C1:C21,P1:P21)</f>
        <v>11739.620944293758</v>
      </c>
      <c r="D22" s="9">
        <f>SUMPRODUCT(--(D1:D21&lt;&gt;""),D1:D21,P1:P21)</f>
        <v>20517.654162999999</v>
      </c>
      <c r="E22" s="9">
        <f>SUMPRODUCT(--(E1:E21&lt;&gt;""),E1:E21,P1:P21)</f>
        <v>13549.3581824512</v>
      </c>
      <c r="F22" s="9">
        <f>SUMPRODUCT(--(F1:F21&lt;&gt;""),F1:F21,P1:P21)</f>
        <v>16248.923638851</v>
      </c>
      <c r="G22" s="9">
        <f>SUMPRODUCT(--(G1:G21&lt;&gt;""),G1:G21,P1:P21)</f>
        <v>68344.774428000004</v>
      </c>
      <c r="H22" s="9">
        <f>SUMPRODUCT(--(H1:H21&lt;&gt;""),H1:H21,P1:P21)</f>
        <v>3590.188138477321</v>
      </c>
      <c r="I22" s="9">
        <f>SUMPRODUCT(--(I1:I21&lt;&gt;""),I1:I21,P1:P21)</f>
        <v>16542.788279940556</v>
      </c>
      <c r="J22" s="9">
        <f>SUMPRODUCT(--(J1:J21&lt;&gt;""),J1:J21,P1:P21)</f>
        <v>49960.661093591203</v>
      </c>
      <c r="K22" s="9">
        <f>SUMPRODUCT(--(K1:K21&lt;&gt;""),K1:K21,P1:P21)</f>
        <v>19734.353841888544</v>
      </c>
      <c r="L22" s="9">
        <f>SUMPRODUCT(--(L1:L21&lt;&gt;""),L1:L21,P1:P21)</f>
        <v>3418.4804623226901</v>
      </c>
      <c r="M22" s="9">
        <f>SUMPRODUCT(--(M1:M21&lt;&gt;""),M1:M21,P1:P21)</f>
        <v>27119.353990518935</v>
      </c>
      <c r="N22" s="9">
        <f>SUMPRODUCT(--(N1:N21&lt;&gt;""),N1:N21,P1:P21)</f>
        <v>1113.80613537</v>
      </c>
      <c r="O22"/>
      <c r="P22" s="2"/>
      <c r="Q22" s="10">
        <f>SUBTOTAL(109,Tableau1[TOTAL])</f>
        <v>270445.89509020705</v>
      </c>
    </row>
  </sheetData>
  <pageMargins left="0.7" right="0.7" top="0.75" bottom="0.75" header="0.3" footer="0.3"/>
  <pageSetup paperSize="9" orientation="portrait" horizontalDpi="4294967293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1 9 7 8 a 2 3 - e 3 e 8 - 4 c 0 c - 8 3 0 3 - 9 e 7 f 4 4 8 2 e 2 b d "   x m l n s = " h t t p : / / s c h e m a s . m i c r o s o f t . c o m / D a t a M a s h u p " > A A A A A B g D A A B Q S w M E F A A C A A g A P X R Y V 5 p o x 6 O o A A A A + Q A A A B I A H A B D b 2 5 m a W c v U G F j a 2 F n Z S 5 4 b W w g o h g A K K A U A A A A A A A A A A A A A A A A A A A A A A A A A A A A h Y / N C o J A G E V f R W b v / J h F y O e 4 c N M i I Q i i r Y y T D u k Y M 2 P j u 7 X o k X q F h D L c t b y X c + H c 1 + M J 2 d i 1 w V 0 a q 3 q d I o Y p C q Q W f a V 0 n a L B X c I t y j g c S n E t a x l M s L b J a F W K G u d u C S H e e + x X u D c 1 i S h l 5 F z s j 6 K R X R k q b V 2 p h U S / V f V / h T i c P j I 8 w l G M Y 7 p Z Y x Z T B m T u o V B 6 w U z K m A J Z l J A P r R u M 5 B c T 5 j s g c w T y v c H f U E s D B B Q A A g A I A D 1 0 W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9 d F h X K I p H u A 4 A A A A R A A A A E w A c A E Z v c m 1 1 b G F z L 1 N l Y 3 R p b 2 4 x L m 0 g o h g A K K A U A A A A A A A A A A A A A A A A A A A A A A A A A A A A K 0 5 N L s n M z 1 M I h t C G 1 g B Q S w E C L Q A U A A I A C A A 9 d F h X m m j H o 6 g A A A D 5 A A A A E g A A A A A A A A A A A A A A A A A A A A A A Q 2 9 u Z m l n L 1 B h Y 2 t h Z 2 U u e G 1 s U E s B A i 0 A F A A C A A g A P X R Y V w / K 6 a u k A A A A 6 Q A A A B M A A A A A A A A A A A A A A A A A 9 A A A A F t D b 2 5 0 Z W 5 0 X 1 R 5 c G V z X S 5 4 b W x Q S w E C L Q A U A A I A C A A 9 d F h X K I p H u A 4 A A A A R A A A A E w A A A A A A A A A A A A A A A A D l A Q A A R m 9 y b X V s Y X M v U 2 V j d G l v b j E u b V B L B Q Y A A A A A A w A D A M I A A A B A A g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x a 9 I r F 9 M l K j 5 T O H y E v r u g A A A A A A g A A A A A A E G Y A A A A B A A A g A A A A k + h 2 G R W 6 s 5 1 s m O 2 o E h Z N c 7 5 Q 7 b 8 E U v m 4 i j e l 6 p w R 8 f A A A A A A D o A A A A A C A A A g A A A A n H J v 4 k + d N 5 a 8 V c q + 7 k k X V N n M v 5 9 k m k K P U k I d j n C 6 + s x Q A A A A w n H / F 3 E E T q 9 u t q k l A z 2 6 U K Z F z 5 4 X + a L T y 9 s v D r P P D D q P W Z 4 S T e J P l 9 s 2 / V w r j b c z V F e / 0 p a s / D 5 K O k u C E G 8 G / 5 o R b C 4 Z p L b e q W I V 0 E P w Q D 5 A A A A A g p V 9 T b 0 0 9 z N 0 / n / B w C V e Q X B y V 7 f Z V S G n 8 T 8 0 / 5 z J d + 2 i S p t d H S T j t q Q + d J 8 Z P G w 0 I + 8 Z O M 2 m u R M S b p 7 j C x k O A w = = < / D a t a M a s h u p > 
</file>

<file path=customXml/itemProps1.xml><?xml version="1.0" encoding="utf-8"?>
<ds:datastoreItem xmlns:ds="http://schemas.openxmlformats.org/officeDocument/2006/customXml" ds:itemID="{699983C4-C96A-4A7E-8983-B557E53BC6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holdings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2024-12-07T20:21:28Z</dcterms:modified>
</cp:coreProperties>
</file>