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ésumé de l’exportation" sheetId="1" r:id="rId4"/>
    <sheet name="Activité 2 p 228 - Énergie ther" sheetId="2" r:id="rId5"/>
    <sheet name="Activité 2 p 228 - Énergie the1" sheetId="3" r:id="rId6"/>
    <sheet name="Activité 2 p 228 - Utilisation " sheetId="4" r:id="rId7"/>
  </sheets>
</workbook>
</file>

<file path=xl/sharedStrings.xml><?xml version="1.0" encoding="utf-8"?>
<sst xmlns="http://schemas.openxmlformats.org/spreadsheetml/2006/main" uniqueCount="28">
  <si>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</si>
  <si>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</si>
  <si>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</si>
  <si>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</si>
  <si>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Activité 2 p 228</t>
  </si>
  <si>
    <t>Énergie thermique enveloppes terre</t>
  </si>
  <si>
    <t>Activité 2 p 228 - Énergie ther</t>
  </si>
  <si>
    <t>Masse (kg)</t>
  </si>
  <si>
    <t>Concentration des éléments en ppm</t>
  </si>
  <si>
    <t>Masse des éléments en kg</t>
  </si>
  <si>
    <t>Énergie (W)</t>
  </si>
  <si>
    <t>U</t>
  </si>
  <si>
    <t>Th</t>
  </si>
  <si>
    <t>K</t>
  </si>
  <si>
    <t>CC</t>
  </si>
  <si>
    <t>CO</t>
  </si>
  <si>
    <t>M</t>
  </si>
  <si>
    <t>N</t>
  </si>
  <si>
    <t>Énergie thermique (W/kg)</t>
  </si>
  <si>
    <t>Activité 2 p 228 - Énergie the1</t>
  </si>
  <si>
    <t>Utilisation énergie géothermique</t>
  </si>
  <si>
    <t xml:space="preserve">Activité 2 p 228 - Utilisation </t>
  </si>
  <si>
    <t>Flux géo moyen (W/km²)</t>
  </si>
  <si>
    <t>Surface terre (km²)</t>
  </si>
  <si>
    <t>Électricité géo conso 2010 (j)</t>
  </si>
  <si>
    <t>Énergie géo conso 2010 (j)</t>
  </si>
  <si>
    <t>Énergie géo total 2010 (j)</t>
  </si>
  <si>
    <t>Rapport conso / émis %</t>
  </si>
</sst>
</file>

<file path=xl/styles.xml><?xml version="1.0" encoding="utf-8"?>
<styleSheet xmlns="http://schemas.openxmlformats.org/spreadsheetml/2006/main">
  <numFmts count="3">
    <numFmt numFmtId="0" formatCode="General"/>
    <numFmt numFmtId="59" formatCode="0E+00"/>
    <numFmt numFmtId="60" formatCode="0.0000000E+00"/>
  </numFmts>
  <fonts count="7">
    <font>
      <sz val="15"/>
      <color indexed="8"/>
      <name val="Helvetica"/>
    </font>
    <font>
      <sz val="12"/>
      <color indexed="8"/>
      <name val="Helvetica"/>
    </font>
    <font>
      <sz val="14"/>
      <color indexed="8"/>
      <name val="Helvetica"/>
    </font>
    <font>
      <u val="single"/>
      <sz val="12"/>
      <color indexed="11"/>
      <name val="Helvetica"/>
    </font>
    <font>
      <b val="1"/>
      <sz val="15"/>
      <color indexed="8"/>
      <name val="Times New Roman"/>
    </font>
    <font>
      <sz val="15"/>
      <color indexed="8"/>
      <name val="Times New Roman"/>
    </font>
    <font>
      <b val="1"/>
      <sz val="15"/>
      <color indexed="8"/>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readingOrder="1"/>
    </xf>
  </cellStyleXfs>
  <cellXfs count="22">
    <xf numFmtId="0" fontId="0" applyNumberFormat="0" applyFont="1" applyFill="0" applyBorder="0" applyAlignment="1" applyProtection="0">
      <alignment vertical="top" readingOrder="1"/>
    </xf>
    <xf numFmtId="0" fontId="1" applyNumberFormat="0" applyFont="1" applyFill="0" applyBorder="0" applyAlignment="1" applyProtection="0">
      <alignment horizontal="left" vertical="top" wrapText="1" readingOrder="1"/>
    </xf>
    <xf numFmtId="0" fontId="2" applyNumberFormat="0" applyFont="1" applyFill="0" applyBorder="0" applyAlignment="1" applyProtection="0">
      <alignment horizontal="left" vertical="top" readingOrder="1"/>
    </xf>
    <xf numFmtId="0" fontId="1" fillId="2" applyNumberFormat="0" applyFont="1" applyFill="1" applyBorder="0" applyAlignment="1" applyProtection="0">
      <alignment horizontal="left" vertical="top" readingOrder="1"/>
    </xf>
    <xf numFmtId="0" fontId="1" fillId="3" applyNumberFormat="0" applyFont="1" applyFill="1" applyBorder="0" applyAlignment="1" applyProtection="0">
      <alignment horizontal="left" vertical="top" readingOrder="1"/>
    </xf>
    <xf numFmtId="0" fontId="3" fillId="3" applyNumberFormat="0" applyFont="1" applyFill="1" applyBorder="0" applyAlignment="1" applyProtection="0">
      <alignment horizontal="left" vertical="top" readingOrder="1"/>
    </xf>
    <xf numFmtId="0" fontId="0" applyNumberFormat="1" applyFont="1" applyFill="0" applyBorder="0" applyAlignment="1" applyProtection="0">
      <alignment vertical="top" readingOrder="1"/>
    </xf>
    <xf numFmtId="0" fontId="4" applyNumberFormat="0" applyFont="1" applyFill="0" applyBorder="0" applyAlignment="1" applyProtection="0">
      <alignment horizontal="center" vertical="center"/>
    </xf>
    <xf numFmtId="0" fontId="5" borderId="1" applyNumberFormat="1" applyFont="1" applyFill="0" applyBorder="1" applyAlignment="1" applyProtection="0">
      <alignment vertical="top" readingOrder="1"/>
    </xf>
    <xf numFmtId="49" fontId="4" borderId="1" applyNumberFormat="1" applyFont="1" applyFill="0" applyBorder="1" applyAlignment="1" applyProtection="0">
      <alignment horizontal="center" vertical="center" readingOrder="1"/>
    </xf>
    <xf numFmtId="0" fontId="6" borderId="1" applyNumberFormat="0" applyFont="1" applyFill="0" applyBorder="1" applyAlignment="1" applyProtection="0">
      <alignment vertical="top" readingOrder="1"/>
    </xf>
    <xf numFmtId="0" fontId="0" borderId="1" applyNumberFormat="0" applyFont="1" applyFill="0" applyBorder="1" applyAlignment="1" applyProtection="0">
      <alignment vertical="top" readingOrder="1"/>
    </xf>
    <xf numFmtId="0" fontId="0" borderId="1" applyNumberFormat="0" applyFont="1" applyFill="0" applyBorder="1" applyAlignment="1" applyProtection="0">
      <alignment vertical="center" readingOrder="1"/>
    </xf>
    <xf numFmtId="49" fontId="4" borderId="1" applyNumberFormat="1" applyFont="1" applyFill="0" applyBorder="1" applyAlignment="1" applyProtection="0">
      <alignment vertical="top" readingOrder="1"/>
    </xf>
    <xf numFmtId="59" fontId="5" borderId="1" applyNumberFormat="1" applyFont="1" applyFill="0" applyBorder="1" applyAlignment="1" applyProtection="0">
      <alignment vertical="top" readingOrder="1"/>
    </xf>
    <xf numFmtId="11" fontId="5" borderId="1" applyNumberFormat="1" applyFont="1" applyFill="0" applyBorder="1" applyAlignment="1" applyProtection="0">
      <alignment vertical="top" readingOrder="1"/>
    </xf>
    <xf numFmtId="0" fontId="0" applyNumberFormat="1" applyFont="1" applyFill="0" applyBorder="0" applyAlignment="1" applyProtection="0">
      <alignment vertical="top" readingOrder="1"/>
    </xf>
    <xf numFmtId="49" fontId="5" borderId="1" applyNumberFormat="1" applyFont="1" applyFill="0" applyBorder="1" applyAlignment="1" applyProtection="0">
      <alignment horizontal="center" vertical="top" readingOrder="1"/>
    </xf>
    <xf numFmtId="60" fontId="5" borderId="1" applyNumberFormat="1" applyFont="1" applyFill="0" applyBorder="1" applyAlignment="1" applyProtection="0">
      <alignment horizontal="right" vertical="top" readingOrder="1"/>
    </xf>
    <xf numFmtId="0" fontId="0" applyNumberFormat="1" applyFont="1" applyFill="0" applyBorder="0" applyAlignment="1" applyProtection="0">
      <alignment vertical="top" readingOrder="1"/>
    </xf>
    <xf numFmtId="49" fontId="5" borderId="1" applyNumberFormat="1" applyFont="1" applyFill="0" applyBorder="1" applyAlignment="1" applyProtection="0">
      <alignment vertical="top" readingOrder="1"/>
    </xf>
    <xf numFmtId="2" fontId="5" borderId="1" applyNumberFormat="1" applyFont="1" applyFill="0" applyBorder="1" applyAlignment="1" applyProtection="0">
      <alignment vertical="top"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1b1b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313131"/>
      </a:dk2>
      <a:lt2>
        <a:srgbClr val="B2B2B2"/>
      </a:lt2>
      <a:accent1>
        <a:srgbClr val="570D72"/>
      </a:accent1>
      <a:accent2>
        <a:srgbClr val="228FD7"/>
      </a:accent2>
      <a:accent3>
        <a:srgbClr val="5EB82B"/>
      </a:accent3>
      <a:accent4>
        <a:srgbClr val="FF0F1B"/>
      </a:accent4>
      <a:accent5>
        <a:srgbClr val="FF992E"/>
      </a:accent5>
      <a:accent6>
        <a:srgbClr val="EDC926"/>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sx="100000" sy="100000" kx="0" ky="0" algn="b" rotWithShape="0" blurRad="63500" dist="63500" dir="5400000">
              <a:srgbClr val="000000">
                <a:alpha val="45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3">
            <a:hueOff val="-474195"/>
            <a:satOff val="-7140"/>
            <a:lumOff val="-3429"/>
          </a:schemeClr>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1" spc="0" strike="noStrike" sz="18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400" u="none" kumimoji="0" normalizeH="0">
            <a:ln>
              <a:noFill/>
            </a:ln>
            <a:solidFill>
              <a:srgbClr val="37484C"/>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2.4219"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18</v>
      </c>
      <c r="D11" t="s" s="5">
        <v>19</v>
      </c>
    </row>
    <row r="12">
      <c r="B12" s="4"/>
      <c r="C12" t="s" s="4">
        <v>20</v>
      </c>
      <c r="D12" t="s" s="5">
        <v>21</v>
      </c>
    </row>
  </sheetData>
  <mergeCells count="1">
    <mergeCell ref="B3:D3"/>
  </mergeCells>
  <hyperlinks>
    <hyperlink ref="D10" location="'Activité 2 p 228 - Énergie ther'!R2C1" tooltip="" display="Activité 2 p 228 - Énergie ther"/>
    <hyperlink ref="D11" location="'Activité 2 p 228 - Énergie the1'!R2C1" tooltip="" display="Activité 2 p 228 - Énergie the1"/>
    <hyperlink ref="D12" location="'Activité 2 p 228 - Utilisation '!R2C1" tooltip="" display="Activité 2 p 228 - Utilisation "/>
  </hyperlinks>
</worksheet>
</file>

<file path=xl/worksheets/sheet2.xml><?xml version="1.0" encoding="utf-8"?>
<worksheet xmlns:r="http://schemas.openxmlformats.org/officeDocument/2006/relationships" xmlns="http://schemas.openxmlformats.org/spreadsheetml/2006/main">
  <sheetPr>
    <pageSetUpPr fitToPage="1"/>
  </sheetPr>
  <dimension ref="A2:I7"/>
  <sheetViews>
    <sheetView workbookViewId="0" showGridLines="0" defaultGridColor="1"/>
  </sheetViews>
  <sheetFormatPr defaultColWidth="9.8" defaultRowHeight="26" customHeight="1" outlineLevelRow="0" outlineLevelCol="0"/>
  <cols>
    <col min="1" max="1" width="3.3125" style="6" customWidth="1"/>
    <col min="2" max="8" width="9.8125" style="6" customWidth="1"/>
    <col min="9" max="9" width="12.6016" style="6" customWidth="1"/>
    <col min="10" max="256" width="9.8125" style="6" customWidth="1"/>
  </cols>
  <sheetData>
    <row r="1" ht="26.35" customHeight="1">
      <c r="A1" t="s" s="7">
        <v>5</v>
      </c>
      <c r="B1" s="7"/>
      <c r="C1" s="7"/>
      <c r="D1" s="7"/>
      <c r="E1" s="7"/>
      <c r="F1" s="7"/>
      <c r="G1" s="7"/>
      <c r="H1" s="7"/>
      <c r="I1" s="7"/>
    </row>
    <row r="2" ht="25.35" customHeight="1">
      <c r="A2" s="8"/>
      <c r="B2" t="s" s="9">
        <v>7</v>
      </c>
      <c r="C2" t="s" s="9">
        <v>8</v>
      </c>
      <c r="D2" s="10"/>
      <c r="E2" s="10"/>
      <c r="F2" t="s" s="9">
        <v>9</v>
      </c>
      <c r="G2" s="10"/>
      <c r="H2" s="10"/>
      <c r="I2" t="s" s="9">
        <v>10</v>
      </c>
    </row>
    <row r="3" ht="25.35" customHeight="1">
      <c r="A3" s="11"/>
      <c r="B3" s="10"/>
      <c r="C3" t="s" s="9">
        <v>11</v>
      </c>
      <c r="D3" t="s" s="9">
        <v>12</v>
      </c>
      <c r="E3" t="s" s="9">
        <v>13</v>
      </c>
      <c r="F3" t="s" s="9">
        <v>11</v>
      </c>
      <c r="G3" t="s" s="9">
        <v>12</v>
      </c>
      <c r="H3" t="s" s="9">
        <v>13</v>
      </c>
      <c r="I3" s="12"/>
    </row>
    <row r="4" ht="25.35" customHeight="1">
      <c r="A4" t="s" s="13">
        <v>14</v>
      </c>
      <c r="B4" s="14">
        <f>1.38*POWER(10,22)</f>
        <v>1.38e+22</v>
      </c>
      <c r="C4" s="15">
        <v>1.6</v>
      </c>
      <c r="D4" s="15">
        <v>5.8</v>
      </c>
      <c r="E4" s="15">
        <v>2.38</v>
      </c>
      <c r="F4" s="15">
        <f>B4*C4/POWER(10,6)</f>
        <v>2.208e+16</v>
      </c>
      <c r="G4" s="15">
        <f>B4*D4/POWER(10,6)</f>
        <v>8.003999999999998e+16</v>
      </c>
      <c r="H4" s="15">
        <f>B4*E4/POWER(10,6)</f>
        <v>3.284399999999999e+16</v>
      </c>
      <c r="I4" s="15">
        <f>(F4*'Activité 2 p 228 - Énergie the1'!$A$3)+(G4*'Activité 2 p 228 - Énergie the1'!$B$3)+(H4*'Activité 2 p 228 - Énergie the1'!$C$3)</f>
        <v>5264175599999.999</v>
      </c>
    </row>
    <row r="5" ht="25.35" customHeight="1">
      <c r="A5" t="s" s="13">
        <v>15</v>
      </c>
      <c r="B5" s="14">
        <f>6.9*POWER(10,21)</f>
        <v>6.9e+21</v>
      </c>
      <c r="C5" s="15">
        <f>9*POWER(10,-1)</f>
        <v>0.9</v>
      </c>
      <c r="D5" s="15">
        <v>2.7</v>
      </c>
      <c r="E5" s="15">
        <f>4.76*POWER(10,-1)</f>
        <v>0.476</v>
      </c>
      <c r="F5" s="15">
        <f>B5*C5/POWER(10,6)</f>
        <v>6210000000000001</v>
      </c>
      <c r="G5" s="15">
        <f>B5*D5/POWER(10,6)</f>
        <v>1.863e+16</v>
      </c>
      <c r="H5" s="15">
        <f>B5*E5/POWER(10,6)</f>
        <v>3284400000000000</v>
      </c>
      <c r="I5" s="15">
        <f>(F5*'Activité 2 p 228 - Énergie the1'!$A$3)+(G5*'Activité 2 p 228 - Énergie the1'!$B$3)+(H5*'Activité 2 p 228 - Énergie the1'!$C$3)</f>
        <v>1210055760000</v>
      </c>
    </row>
    <row r="6" ht="25.35" customHeight="1">
      <c r="A6" t="s" s="13">
        <v>16</v>
      </c>
      <c r="B6" s="14">
        <f>4*POWER(10,24)</f>
        <v>4e+24</v>
      </c>
      <c r="C6" s="15">
        <f>2.7*POWER(10,-2)</f>
        <v>0.027</v>
      </c>
      <c r="D6" s="15">
        <f>9.4*POWER(10,-2)</f>
        <v>0.094</v>
      </c>
      <c r="E6" s="15">
        <f>3.9*POWER(10,-2)</f>
        <v>0.039</v>
      </c>
      <c r="F6" s="15">
        <f>B6*C6/POWER(10,6)</f>
        <v>1.08e+17</v>
      </c>
      <c r="G6" s="15">
        <f>B6*D6/POWER(10,6)</f>
        <v>3.76e+17</v>
      </c>
      <c r="H6" s="15">
        <f>B6*E6/POWER(10,6)</f>
        <v>1.56e+17</v>
      </c>
      <c r="I6" s="15">
        <f>(F6*'Activité 2 p 228 - Énergie the1'!$A$3)+(G6*'Activité 2 p 228 - Énergie the1'!$B$3)+(H6*'Activité 2 p 228 - Énergie the1'!$C$3)</f>
        <v>25202000000000</v>
      </c>
    </row>
    <row r="7" ht="25.35" customHeight="1">
      <c r="A7" t="s" s="13">
        <v>17</v>
      </c>
      <c r="B7" s="14">
        <f>1.99*POWER(10,24)</f>
        <v>1.99e+24</v>
      </c>
      <c r="C7" s="15">
        <f>1*POWER(10,-5)</f>
        <v>1e-05</v>
      </c>
      <c r="D7" s="15">
        <f>1*POWER(10,-4)</f>
        <v>0.0001</v>
      </c>
      <c r="E7" s="15">
        <f>1.19*POWER(10,-4)</f>
        <v>0.000119</v>
      </c>
      <c r="F7" s="15">
        <f>B7*C7/POWER(10,6)</f>
        <v>19900000000000</v>
      </c>
      <c r="G7" s="15">
        <f>B7*D7/POWER(10,6)</f>
        <v>199000000000000</v>
      </c>
      <c r="H7" s="15">
        <f>B7*E7/POWER(10,6)</f>
        <v>236810000000000</v>
      </c>
      <c r="I7" s="15">
        <f>(F7*'Activité 2 p 228 - Énergie the1'!$A$3)+(G7*'Activité 2 p 228 - Énergie the1'!$B$3)+(H7*'Activité 2 p 228 - Énergie the1'!$C$3)</f>
        <v>13938159000</v>
      </c>
    </row>
  </sheetData>
  <mergeCells count="6">
    <mergeCell ref="A1:I1"/>
    <mergeCell ref="B2:B3"/>
    <mergeCell ref="I2:I3"/>
    <mergeCell ref="C2:E2"/>
    <mergeCell ref="F2:H2"/>
    <mergeCell ref="A2:A3"/>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3"/>
  <sheetViews>
    <sheetView workbookViewId="0" showGridLines="0" defaultGridColor="1"/>
  </sheetViews>
  <sheetFormatPr defaultColWidth="9.8" defaultRowHeight="26" customHeight="1" outlineLevelRow="0" outlineLevelCol="0"/>
  <cols>
    <col min="1" max="3" width="9.8125" style="16" customWidth="1"/>
    <col min="4" max="256" width="9.8125" style="16" customWidth="1"/>
  </cols>
  <sheetData>
    <row r="1" ht="26.35" customHeight="1">
      <c r="A1" t="s" s="7">
        <v>18</v>
      </c>
      <c r="B1" s="7"/>
      <c r="C1" s="7"/>
    </row>
    <row r="2" ht="25.35" customHeight="1">
      <c r="A2" t="s" s="17">
        <v>11</v>
      </c>
      <c r="B2" t="s" s="17">
        <v>12</v>
      </c>
      <c r="C2" t="s" s="17">
        <v>13</v>
      </c>
    </row>
    <row r="3" ht="25.35" customHeight="1">
      <c r="A3" s="18">
        <f>9.94*POWER(10,-5)</f>
        <v>9.94e-05</v>
      </c>
      <c r="B3" s="18">
        <f>2.69*POWER(10,-5)</f>
        <v>2.69e-05</v>
      </c>
      <c r="C3" s="18">
        <f>2.79*POWER(10,-5)</f>
        <v>2.79e-05</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8"/>
  <sheetViews>
    <sheetView workbookViewId="0" showGridLines="0" defaultGridColor="1"/>
  </sheetViews>
  <sheetFormatPr defaultColWidth="9.8" defaultRowHeight="26" customHeight="1" outlineLevelRow="0" outlineLevelCol="0"/>
  <cols>
    <col min="1" max="1" width="21.6016" style="19" customWidth="1"/>
    <col min="2" max="2" width="9.8125" style="19" customWidth="1"/>
    <col min="3" max="256" width="9.8125" style="19" customWidth="1"/>
  </cols>
  <sheetData>
    <row r="1" ht="26.35" customHeight="1">
      <c r="A1" t="s" s="7">
        <v>20</v>
      </c>
      <c r="B1" s="7"/>
    </row>
    <row r="2" ht="27" customHeight="1">
      <c r="A2" s="11"/>
      <c r="B2" s="11"/>
    </row>
    <row r="3" ht="25.35" customHeight="1">
      <c r="A3" t="s" s="20">
        <v>22</v>
      </c>
      <c r="B3" s="8">
        <f>60*POWER(10,-3)*POWER(10,6)</f>
        <v>60000</v>
      </c>
    </row>
    <row r="4" ht="25.35" customHeight="1">
      <c r="A4" t="s" s="20">
        <v>23</v>
      </c>
      <c r="B4" s="15">
        <f>510*POWER(10,6)</f>
        <v>510000000</v>
      </c>
    </row>
    <row r="5" ht="25.35" customHeight="1">
      <c r="A5" t="s" s="20">
        <v>24</v>
      </c>
      <c r="B5" s="15">
        <f>2.42*POWER(10,17)</f>
        <v>2.42e+17</v>
      </c>
    </row>
    <row r="6" ht="25.35" customHeight="1">
      <c r="A6" t="s" s="20">
        <v>25</v>
      </c>
      <c r="B6" s="15">
        <f>B5*5</f>
        <v>1.21e+18</v>
      </c>
    </row>
    <row r="7" ht="25.35" customHeight="1">
      <c r="A7" t="s" s="20">
        <v>26</v>
      </c>
      <c r="B7" s="15">
        <f>B3*B4*60*60*24*365</f>
        <v>9.650016e+20</v>
      </c>
    </row>
    <row r="8" ht="25.35" customHeight="1">
      <c r="A8" t="s" s="20">
        <v>27</v>
      </c>
      <c r="B8" s="21">
        <f>B6/B7*100</f>
        <v>0.1253883931384155</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