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trlProps/ctrlProp2.xml" ContentType="application/vnd.ms-excel.controlproperties+xml"/>
  <Override PartName="/xl/drawings/drawing4.xml" ContentType="application/vnd.openxmlformats-officedocument.drawing+xml"/>
  <Override PartName="/xl/ctrlProps/ctrlProp3.xml" ContentType="application/vnd.ms-excel.controlproperties+xml"/>
  <Override PartName="/xl/drawings/drawing5.xml" ContentType="application/vnd.openxmlformats-officedocument.drawing+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7328" codeName="{E757BCB4-07E6-AE0B-56E0-F0EEF7A6E26C}"/>
  <workbookPr showInkAnnotation="0" codeName="ThisWorkbook" autoCompressPictures="0"/>
  <mc:AlternateContent xmlns:mc="http://schemas.openxmlformats.org/markup-compatibility/2006">
    <mc:Choice Requires="x15">
      <x15ac:absPath xmlns:x15ac="http://schemas.microsoft.com/office/spreadsheetml/2010/11/ac" url="C:\Users\Lion\Documents\GitHub\CB_AutoArbitrage_Stratigies\CB_AutoArbitrage_Stratigies\"/>
    </mc:Choice>
  </mc:AlternateContent>
  <xr:revisionPtr revIDLastSave="0" documentId="13_ncr:1_{9C600C5D-DD23-4B80-A240-CDA21CB1F99B}" xr6:coauthVersionLast="47" xr6:coauthVersionMax="47" xr10:uidLastSave="{00000000-0000-0000-0000-000000000000}"/>
  <bookViews>
    <workbookView xWindow="-110" yWindow="-110" windowWidth="25820" windowHeight="15500" tabRatio="807" activeTab="4" xr2:uid="{00000000-000D-0000-FFFF-FFFF00000000}"/>
  </bookViews>
  <sheets>
    <sheet name="Readme" sheetId="14" r:id="rId1"/>
    <sheet name="RealTimeData_ConvertibleBond" sheetId="15" r:id="rId2"/>
    <sheet name="Underlying_Values" sheetId="16" r:id="rId3"/>
    <sheet name="Singlefactor Strategies" sheetId="6" r:id="rId4"/>
    <sheet name="Multifactor Strategies" sheetId="9" r:id="rId5"/>
    <sheet name="_xlwings.conf" sheetId="2" r:id="rId6"/>
  </sheets>
  <functionGroups builtInGroupCount="19">
    <functionGroup name="Commands"/>
    <functionGroup name="ChatGPT for Excel"/>
    <functionGroup name="xlwings"/>
  </functionGroups>
  <definedNames>
    <definedName name="_xlnm._FilterDatabase" localSheetId="4" hidden="1">'Multifactor Strategies'!$A$2:$W$17</definedName>
    <definedName name="_xlnm._FilterDatabase" localSheetId="1" hidden="1">RealTimeData_ConvertibleBond!$A$7:$T$10</definedName>
    <definedName name="_xlnm._FilterDatabase" localSheetId="3" hidden="1">'Singlefactor Strategies'!$A$2:$X$18</definedName>
    <definedName name="_xlnm._FilterDatabase" localSheetId="2" hidden="1">Underlying_Values!$A$7:$X$10</definedName>
  </definedNames>
  <calcPr calcId="191029"/>
  <extLst>
    <ext xmlns:x14="http://schemas.microsoft.com/office/spreadsheetml/2009/9/main" uri="{8193D73E-4604-4355-AFF4-8A2333D13BE4}">
      <x14:definedNames>
        <x14:definedName name="get_fund_k_history">
          <x14:argumentDescriptions count="2">
            <x14:argumentDescription index="0">Positional argument 1</x14:argumentDescription>
            <x14:argumentDescription index="1">Positional argument 2</x14:argumentDescription>
          </x14:argumentDescriptions>
        </x14:definedName>
        <x14:definedName name="get_fund_LJJZ_PRE20">
          <x14:argumentDescriptions count="1">
            <x14:argumentDescription index="0">Positional argument 1</x14:argumentDescription>
          </x14:argumentDescriptions>
        </x14:definedName>
        <x14:definedName name="get_fund_net_asset_value_history">
          <x14:argumentDescriptions count="2">
            <x14:argumentDescription index="0">Positional argument 1</x14:argumentDescription>
            <x14:argumentDescription index="1">Positional argument 2</x14:argumentDescription>
          </x14:argumentDescriptions>
        </x14:definedName>
        <x14:definedName name="get_fund_premium_rate">
          <x14:argumentDescriptions count="1">
            <x14:argumentDescription index="0">Positional argument 1</x14:argumentDescription>
          </x14:argumentDescriptions>
        </x14:definedName>
        <x14:definedName name="get_rank_value">
          <x14:argumentDescriptions count="2">
            <x14:argumentDescription index="0">Positional argument 1</x14:argumentDescription>
            <x14:argumentDescription index="1">Positional argument 2</x14:argumentDescription>
          </x14:argumentDescriptions>
        </x14:definedName>
        <x14:definedName name="getfund20LJJZ">
          <x14:argumentDescriptions count="1">
            <x14:argumentDescription index="0">Positional argument 1</x14:argumentDescription>
          </x14:argumentDescriptions>
        </x14:definedName>
        <x14:definedName name="rotate_fund_by_premium_rate_and_20net_asset_value">
          <x14:argumentDescriptions count="3">
            <x14:argumentDescription index="0">Positional argument 1</x14:argumentDescription>
            <x14:argumentDescription index="1">Positional argument 2</x14:argumentDescription>
            <x14:argumentDescription index="2">Positional argument 3</x14:argumentDescription>
          </x14:argumentDescriptions>
        </x14:definedName>
      </x14:definedNames>
    </ext>
    <ext xmlns:x14="http://schemas.microsoft.com/office/spreadsheetml/2009/9/main" uri="{79F54976-1DA5-4618-B147-4CDE4B953A38}">
      <x14:workbookPr defaultImageDpi="330"/>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28" i="6" l="1"/>
  <c r="O8" i="9"/>
  <c r="O9" i="9"/>
  <c r="O10" i="9"/>
  <c r="AG6" i="9"/>
  <c r="AG5" i="9"/>
  <c r="AG4" i="9"/>
  <c r="AG3" i="9"/>
  <c r="X3" i="9"/>
  <c r="X4" i="9"/>
  <c r="X5" i="9"/>
  <c r="D3" i="9"/>
  <c r="E3" i="9"/>
  <c r="F3" i="9"/>
  <c r="D4" i="9"/>
  <c r="E4" i="9"/>
  <c r="F4" i="9"/>
  <c r="D5" i="9"/>
  <c r="E5" i="9"/>
  <c r="F5" i="9"/>
  <c r="H26" i="6"/>
  <c r="F10" i="9"/>
  <c r="F9" i="9"/>
  <c r="F8" i="9"/>
  <c r="F7" i="9"/>
  <c r="F6" i="9"/>
  <c r="H4" i="6"/>
  <c r="H5" i="6"/>
  <c r="H6" i="6"/>
  <c r="H7" i="6"/>
  <c r="H8" i="6"/>
  <c r="H9" i="6"/>
  <c r="H10" i="6"/>
  <c r="H3" i="6"/>
  <c r="G3" i="6"/>
  <c r="G4" i="6"/>
  <c r="G5" i="6"/>
  <c r="G6" i="6"/>
  <c r="G7" i="6"/>
  <c r="G8" i="6"/>
  <c r="G9" i="6"/>
  <c r="G10" i="6"/>
  <c r="F4" i="6"/>
  <c r="F5" i="6"/>
  <c r="F6" i="6"/>
  <c r="F7" i="6"/>
  <c r="F8" i="6"/>
  <c r="F9" i="6"/>
  <c r="F10" i="6"/>
  <c r="F3" i="6"/>
  <c r="E4" i="6"/>
  <c r="E5" i="6"/>
  <c r="E6" i="6"/>
  <c r="E7" i="6"/>
  <c r="E8" i="6"/>
  <c r="E9" i="6"/>
  <c r="E10" i="6"/>
  <c r="E3" i="6"/>
  <c r="D4" i="6"/>
  <c r="D5" i="6"/>
  <c r="D6" i="6"/>
  <c r="D7" i="6"/>
  <c r="D8" i="6"/>
  <c r="D9" i="6"/>
  <c r="D10" i="6"/>
  <c r="D3" i="6"/>
  <c r="H21" i="6"/>
  <c r="H22" i="6"/>
  <c r="H23" i="6"/>
  <c r="H24" i="6"/>
  <c r="H25" i="6"/>
  <c r="X24" i="6"/>
  <c r="X23" i="6"/>
  <c r="X22" i="6"/>
  <c r="X21" i="6"/>
  <c r="P27" i="6"/>
  <c r="P26" i="6"/>
  <c r="P25" i="6"/>
  <c r="P24" i="6"/>
  <c r="P23" i="6"/>
  <c r="P22" i="6"/>
  <c r="P21" i="6"/>
  <c r="X4" i="6"/>
  <c r="X5" i="6"/>
  <c r="X3" i="6"/>
  <c r="P4" i="6"/>
  <c r="P5" i="6"/>
  <c r="P6" i="6"/>
  <c r="P7" i="6"/>
  <c r="P8" i="6"/>
  <c r="P9" i="6"/>
  <c r="P10" i="6"/>
  <c r="P3" i="6"/>
  <c r="C9" i="9" l="1"/>
  <c r="C8" i="9"/>
  <c r="C7" i="9"/>
  <c r="C6" i="9"/>
  <c r="C5" i="9"/>
  <c r="C4" i="9"/>
  <c r="C3" i="9"/>
  <c r="C8" i="6"/>
  <c r="C7" i="6"/>
  <c r="C5" i="6"/>
  <c r="C4" i="6"/>
  <c r="C3" i="6"/>
  <c r="C6" i="6"/>
  <c r="C9" i="6" l="1"/>
  <c r="C10" i="6"/>
  <c r="O4" i="9"/>
  <c r="O5" i="9"/>
  <c r="O6" i="9"/>
  <c r="O7" i="9"/>
  <c r="O3" i="9"/>
  <c r="C10" i="9" l="1"/>
  <c r="D6" i="9" l="1"/>
  <c r="D7" i="9"/>
  <c r="D8" i="9"/>
  <c r="D9" i="9"/>
  <c r="D10" i="9"/>
  <c r="E6" i="9" l="1"/>
  <c r="E7" i="9"/>
  <c r="E8" i="9"/>
  <c r="E9" i="9"/>
  <c r="E10" i="9"/>
</calcChain>
</file>

<file path=xl/sharedStrings.xml><?xml version="1.0" encoding="utf-8"?>
<sst xmlns="http://schemas.openxmlformats.org/spreadsheetml/2006/main" count="382" uniqueCount="202">
  <si>
    <t>PYTHONPATH</t>
  </si>
  <si>
    <t>UDF Modules</t>
  </si>
  <si>
    <t>Debug UDFs</t>
  </si>
  <si>
    <t>Use UDF Server</t>
  </si>
  <si>
    <t>Instructions:</t>
  </si>
  <si>
    <t>Conda Env</t>
  </si>
  <si>
    <t>When activated, these settings override the settings in the addin (.xlwings/xlwings.conf file in the user directory) and xlwings.conf in the same directory as this Excel file.</t>
  </si>
  <si>
    <t>Conda Path</t>
  </si>
  <si>
    <t>Interpreter_Win</t>
  </si>
  <si>
    <t>Interpreter_Mac</t>
  </si>
  <si>
    <t>If you want to rely on the settings in the addin or an xlwings.conf file, you can delete this sheet.</t>
  </si>
  <si>
    <t>Rename this sheet to "xlwings.conf" to activate it.  The settings have to start in cell A1.</t>
  </si>
  <si>
    <t>If you delete a row from here, it will fall back to the first non-empty value xlwings finds in an xlwings.conf file and otherwise use the default values.</t>
  </si>
  <si>
    <t>python</t>
  </si>
  <si>
    <t>Show Console</t>
  </si>
  <si>
    <t>Premium Rate</t>
  </si>
  <si>
    <t>SZ300332</t>
  </si>
  <si>
    <t>SZ002840</t>
  </si>
  <si>
    <t>SZ002126</t>
  </si>
  <si>
    <t>Quote</t>
  </si>
  <si>
    <t>Name</t>
  </si>
  <si>
    <t>Change</t>
  </si>
  <si>
    <t>Maturity Date</t>
  </si>
  <si>
    <t>Day High</t>
  </si>
  <si>
    <t>Day Low</t>
  </si>
  <si>
    <t>Turnover Rate</t>
  </si>
  <si>
    <t>Conversion Price</t>
  </si>
  <si>
    <t>Conversion Value</t>
  </si>
  <si>
    <t>Current</t>
  </si>
  <si>
    <t>Double Low</t>
  </si>
  <si>
    <t>Remain Year</t>
  </si>
  <si>
    <t>Benefit Before Tax</t>
  </si>
  <si>
    <t>银轮转债</t>
  </si>
  <si>
    <t>巨星转债</t>
  </si>
  <si>
    <t>华统转债</t>
  </si>
  <si>
    <t>天壕转债</t>
  </si>
  <si>
    <t>北方转债</t>
  </si>
  <si>
    <t>耐普转债</t>
  </si>
  <si>
    <t>永和转债</t>
  </si>
  <si>
    <t>伊力转债</t>
  </si>
  <si>
    <t>金盘转债</t>
  </si>
  <si>
    <t>Amount (k)</t>
  </si>
  <si>
    <t>Outstanding Amount (m)</t>
  </si>
  <si>
    <t>Amplitude</t>
  </si>
  <si>
    <t>Issue Date</t>
  </si>
  <si>
    <t>SH603477</t>
  </si>
  <si>
    <t>SZ000065</t>
  </si>
  <si>
    <t>SZ300818</t>
  </si>
  <si>
    <t>SH605020</t>
  </si>
  <si>
    <t>SH600197</t>
  </si>
  <si>
    <t>SH688676</t>
  </si>
  <si>
    <t>平煤转债</t>
  </si>
  <si>
    <t>SH601666</t>
  </si>
  <si>
    <t>苏行转债</t>
  </si>
  <si>
    <t>SZ002966</t>
  </si>
  <si>
    <t>家联转债</t>
  </si>
  <si>
    <t>SZ301193</t>
  </si>
  <si>
    <t>豪鹏转债</t>
  </si>
  <si>
    <t>SZ001283</t>
  </si>
  <si>
    <t>科数转债</t>
  </si>
  <si>
    <t>SZ002335</t>
  </si>
  <si>
    <t>国力转债</t>
  </si>
  <si>
    <t>SH688103</t>
  </si>
  <si>
    <t>汇通转债</t>
  </si>
  <si>
    <t>SH603176</t>
  </si>
  <si>
    <t>晶澳转债</t>
  </si>
  <si>
    <t>SZ002459</t>
  </si>
  <si>
    <t>Dividend</t>
  </si>
  <si>
    <t>Interest Rate</t>
  </si>
  <si>
    <t>Putable Price</t>
  </si>
  <si>
    <t>Callable Price</t>
  </si>
  <si>
    <t>Theoretical Value</t>
  </si>
  <si>
    <t>Bias</t>
  </si>
  <si>
    <t>平煤股份</t>
  </si>
  <si>
    <t>银轮股份</t>
  </si>
  <si>
    <t>华统股份</t>
  </si>
  <si>
    <t>巨星农牧</t>
  </si>
  <si>
    <t>天壕能源</t>
  </si>
  <si>
    <t>金盘科技</t>
  </si>
  <si>
    <t>北方国际</t>
  </si>
  <si>
    <t>永和股份</t>
  </si>
  <si>
    <t>伊力特</t>
  </si>
  <si>
    <t>耐普矿机</t>
  </si>
  <si>
    <t>苏州银行</t>
  </si>
  <si>
    <t>家联科技</t>
  </si>
  <si>
    <t>豪鹏科技</t>
  </si>
  <si>
    <t>科华数据</t>
  </si>
  <si>
    <t>国力股份</t>
  </si>
  <si>
    <t>汇通集团</t>
  </si>
  <si>
    <t>晶澳科技</t>
  </si>
  <si>
    <t>Option Value</t>
  </si>
  <si>
    <t>GCNY10</t>
  </si>
  <si>
    <t>China 10-Year Government Bond Yield</t>
  </si>
  <si>
    <t>海亮转债</t>
  </si>
  <si>
    <t>SZ002203</t>
  </si>
  <si>
    <t>海亮股份</t>
  </si>
  <si>
    <t>Stock Name</t>
  </si>
  <si>
    <t>Stock Current</t>
  </si>
  <si>
    <t>Option Price</t>
  </si>
  <si>
    <t>DtD</t>
  </si>
  <si>
    <t>Stock Quote</t>
  </si>
  <si>
    <t>Implied Volitality</t>
  </si>
  <si>
    <t>Strategies</t>
  </si>
  <si>
    <t>DoubleLow</t>
  </si>
  <si>
    <t>Prem. Rate</t>
  </si>
  <si>
    <t>Multifactor1</t>
  </si>
  <si>
    <t>Multifactor2</t>
  </si>
  <si>
    <t>Current Threshold</t>
  </si>
  <si>
    <t>Prem. Rate Threshold</t>
  </si>
  <si>
    <t>Out. Amount Threshold</t>
  </si>
  <si>
    <t>Weights</t>
  </si>
  <si>
    <t>Singlefactor Strategies</t>
  </si>
  <si>
    <t>Multifactor Strategies</t>
  </si>
  <si>
    <t>Straight Bond Value</t>
  </si>
  <si>
    <t>Realized Volatility</t>
  </si>
  <si>
    <t>Differential Volitality</t>
  </si>
  <si>
    <t>High Bias</t>
  </si>
  <si>
    <t>Low DtD</t>
  </si>
  <si>
    <t>Multifactor3</t>
  </si>
  <si>
    <t>Current CB Holdings</t>
  </si>
  <si>
    <t>Diff. Vol.</t>
  </si>
  <si>
    <t>Diff. Vol. Threshold</t>
  </si>
  <si>
    <t>Bias Threshold</t>
  </si>
  <si>
    <t>DtD Threshold</t>
  </si>
  <si>
    <t>Low Premium Rate</t>
  </si>
  <si>
    <t>Ranks of the holding CBs</t>
  </si>
  <si>
    <t>Low Bias</t>
  </si>
  <si>
    <t>High DtD</t>
  </si>
  <si>
    <t>Holding?</t>
  </si>
  <si>
    <t>High 
Diff. Vol.</t>
  </si>
  <si>
    <t>Up-to-date Lowest Premium Rate CB ranking</t>
  </si>
  <si>
    <t>Up-to_date Double Low Strategy CB ranking</t>
  </si>
  <si>
    <t>Note: Refresh Real time data before refreshing this page</t>
  </si>
  <si>
    <t>Up-to-date Highest Differential Volitality CB ranking</t>
  </si>
  <si>
    <t>Up-to-date Highest Bias CB ranking</t>
  </si>
  <si>
    <t>Up-to-date Highest DtD CB ranking</t>
  </si>
  <si>
    <t>250&amp;5</t>
  </si>
  <si>
    <t>900&amp;3</t>
  </si>
  <si>
    <t>150&amp;7</t>
  </si>
  <si>
    <t>400&amp;1</t>
  </si>
  <si>
    <t>multifactor1</t>
  </si>
  <si>
    <t>multifactor2</t>
  </si>
  <si>
    <t>0&amp;2</t>
  </si>
  <si>
    <t>-0.05&amp;3</t>
  </si>
  <si>
    <t>-0.1&amp;5</t>
  </si>
  <si>
    <t>multifactor3</t>
  </si>
  <si>
    <t>Up-to-date Multifactor Model 1 Ranking</t>
  </si>
  <si>
    <t>Up-to-date Multifactor Model 2 Ranking</t>
  </si>
  <si>
    <t>Up-to-date Multifactor Model 3 Ranking</t>
  </si>
  <si>
    <t>50&amp;2</t>
  </si>
  <si>
    <t>50&amp;3</t>
  </si>
  <si>
    <t>AutoArbitrage: A Convertible Bonds Analysis Tool</t>
  </si>
  <si>
    <t>Description</t>
  </si>
  <si>
    <t xml:space="preserve">This tool automates the analysis and ranking of convertible bonds based on various financial metrics and strategies. </t>
  </si>
  <si>
    <t>It integrates real-time financial data, updates convertible bond and underlying stock values, and evaluates them against single-factor or multifactor models for optimal decision-making. </t>
  </si>
  <si>
    <t xml:space="preserve">Based on the public data, the tool can calculate the implied volitality, option feature value, and price bias of the selected convertible bonds, as well as the implied distance to default (DtD) of the corresponding stock. </t>
  </si>
  <si>
    <t>Designed for financial analysts and investors, it leverages Python libraries such as xlwings for Excel integration, pandas, numpy, and scipy.stats for data manipulation, and pysnowball for accessing financial data from snowball's API.</t>
  </si>
  <si>
    <t>Installation</t>
  </si>
  <si>
    <t>1. **Clone the Repository**</t>
  </si>
  <si>
    <t xml:space="preserve">   ```</t>
  </si>
  <si>
    <t xml:space="preserve">   git clone &lt;https://github.com/Yannik-Linn/CB_AutoArbitrage_Stratigies&gt;</t>
  </si>
  <si>
    <t>2. **Install Dependencies**</t>
  </si>
  <si>
    <t xml:space="preserve">   - Ensure Python 3.x is installed on your system. For example:</t>
  </si>
  <si>
    <t xml:space="preserve">     https://www.python.org/ftp/python/3.9.9/python-3.9.9-amd64.exe</t>
  </si>
  <si>
    <t xml:space="preserve">   - Install the required Python libraries:</t>
  </si>
  <si>
    <t xml:space="preserve">     ```</t>
  </si>
  <si>
    <t xml:space="preserve">     pip install pandas schedule xlwings requests scipy pysnowball browser-cookie3 chinese_calendar</t>
  </si>
  <si>
    <t>Usage</t>
  </si>
  <si>
    <t>1. **Setup Excel**</t>
  </si>
  <si>
    <t xml:space="preserve">   - Open the Excel workbook designed to work with this tool: AutoArbitrage.xlsm</t>
  </si>
  <si>
    <t xml:space="preserve">   - Ensure macros are enabled for `xlwings` integration. Open the console to run:</t>
  </si>
  <si>
    <t xml:space="preserve">     xlwings addin install</t>
  </si>
  <si>
    <t xml:space="preserve">   - Enable Trust access to the VBA project object model under File &gt; Options &gt; Trust Center &gt; Trust Center Settings &gt; Macro Settings. Select "Turn on VBA macrons" and click "Trust the visit for VBA project subject models"</t>
  </si>
  <si>
    <t xml:space="preserve">   - Set Firefox as your default explorer, to allow the program to visit the data source website and obtain a free token</t>
  </si>
  <si>
    <t>2. **Run the Program**</t>
  </si>
  <si>
    <t xml:space="preserve">   - Execute the main script to start the analysis:</t>
  </si>
  <si>
    <t xml:space="preserve">     python main.py</t>
  </si>
  <si>
    <t xml:space="preserve">   - Alternatively, you may also click the "Refresh" button in every sheet of the excel file, which will allow the xlwings to call UDF server to exeucate the scripts related to each sheet.</t>
  </si>
  <si>
    <t>Features</t>
  </si>
  <si>
    <t>• **Real-time Data Updates**: Fetches and updates convertible bond and underlying stock data in real-time.</t>
  </si>
  <si>
    <t>• **Arbitrage Opportunity Searching**: with several strategies for price value mismatches, such as low premium rate, high value-bias rotation, high differential volatility, and others.</t>
  </si>
  <si>
    <t>• **Multifactor Ranking Models**: Includes several strategies for ranking convertible bonds, such as low premium rate, double low strategy, high differential volatility, and others.</t>
  </si>
  <si>
    <t>• **Excel Integration**: Directly updates and manipulates Excel spreadsheets with financial data for easy analysis.</t>
  </si>
  <si>
    <t>Contributing</t>
  </si>
  <si>
    <t>Contributions are welcome! Please open an issue or submit a pull request with your suggestions or enhancements.</t>
  </si>
  <si>
    <t>License</t>
  </si>
  <si>
    <t>This project is licensed under the [MIT License](LICENSE.md) - see the LICENSE file for details.</t>
  </si>
  <si>
    <t>Acknowledgments</t>
  </si>
  <si>
    <t>• Special thanks to the [pysnowball](https://github.com/uname-yang/pysnowball) project for providing an accessible API for financial data.</t>
  </si>
  <si>
    <t>FAQs</t>
  </si>
  <si>
    <t>• **Q: How often is data updated?**</t>
  </si>
  <si>
    <t xml:space="preserve">  - A: The tool is designed to refresh data based on the user's execution of the script. Scheduled updates can be set within the script using the `schedule` library.</t>
  </si>
  <si>
    <t>• **Q: Why there is an error code 400016 when I run the script?**</t>
  </si>
  <si>
    <t xml:space="preserve">  - A: The means you token for the data source does not exist or has expired. Please make sure you have set Firefox as the default explorer and closed Chrome and MS Edge completely.</t>
  </si>
  <si>
    <t>• **Q: Why there is an message showing : no available data for year 2024, only year between [2004, 2023] supported. ?**</t>
  </si>
  <si>
    <t xml:space="preserve">  - A: Your chese_calendar has expired, please update it by run:</t>
  </si>
  <si>
    <t xml:space="preserve">     pip install -U chinese_calendar</t>
  </si>
  <si>
    <t xml:space="preserve">     ```    </t>
  </si>
  <si>
    <t>• **Q: Why the interest rate is same and unchanged?**</t>
  </si>
  <si>
    <t xml:space="preserve">  - A: The risk free interest rate is assumed by the **China 10-Year Government Bond Yield**. Since the data source in use does not provide this data, you need to update it by hand from, e.g.: https://tradingeconomics.com/china/government-bond-yield.</t>
  </si>
  <si>
    <t>T_refresh:20240229-12.53.43</t>
  </si>
  <si>
    <t>T_refresh:20240229-12.57.14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</si>
</sst>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0.00_ "/>
    <numFmt numFmtId="165" formatCode="[$-F400]h:mm:ss\ AM/PM"/>
    <numFmt numFmtId="166" formatCode="0.000_ "/>
    <numFmt numFmtId="167" formatCode="0.0000"/>
    <numFmt numFmtId="168" formatCode="0.0%"/>
    <numFmt numFmtId="169" formatCode="0.000"/>
    <numFmt numFmtId="170" formatCode="0_ "/>
  </numFmts>
  <fonts count="30">
    <font>
      <sz val="12"/>
      <color theme="1"/>
      <name val="Calibri"/>
      <family val="2"/>
      <scheme val="minor"/>
    </font>
    <font>
      <sz val="11"/>
      <color theme="1"/>
      <name val="Calibri"/>
      <family val="2"/>
      <scheme val="minor"/>
    </font>
    <font>
      <b/>
      <sz val="12"/>
      <color theme="1"/>
      <name val="Calibri"/>
      <family val="2"/>
      <scheme val="minor"/>
    </font>
    <font>
      <sz val="9"/>
      <name val="Calibri"/>
      <family val="3"/>
      <charset val="134"/>
      <scheme val="minor"/>
    </font>
    <font>
      <sz val="11"/>
      <color theme="1"/>
      <name val="Calibri"/>
      <family val="2"/>
      <scheme val="minor"/>
    </font>
    <font>
      <b/>
      <sz val="12"/>
      <color theme="1"/>
      <name val="Calibri"/>
      <family val="3"/>
      <charset val="134"/>
      <scheme val="minor"/>
    </font>
    <font>
      <b/>
      <sz val="12"/>
      <color theme="0"/>
      <name val="Calibri"/>
      <family val="3"/>
      <charset val="134"/>
      <scheme val="minor"/>
    </font>
    <font>
      <sz val="12"/>
      <color theme="1"/>
      <name val="Calibri"/>
      <family val="3"/>
      <charset val="134"/>
      <scheme val="minor"/>
    </font>
    <font>
      <sz val="12"/>
      <color rgb="FFFFFF00"/>
      <name val="Calibri"/>
      <family val="3"/>
      <charset val="134"/>
      <scheme val="minor"/>
    </font>
    <font>
      <b/>
      <sz val="12"/>
      <color rgb="FFFFFF00"/>
      <name val="Calibri"/>
      <family val="3"/>
      <charset val="134"/>
      <scheme val="minor"/>
    </font>
    <font>
      <sz val="11"/>
      <color rgb="FFFFFF00"/>
      <name val="Calibri"/>
      <family val="3"/>
      <charset val="134"/>
      <scheme val="minor"/>
    </font>
    <font>
      <sz val="12"/>
      <color theme="1"/>
      <name val="Calibri"/>
      <family val="2"/>
      <scheme val="minor"/>
    </font>
    <font>
      <sz val="11"/>
      <color indexed="8"/>
      <name val="宋体"/>
      <family val="3"/>
      <charset val="134"/>
    </font>
    <font>
      <sz val="12"/>
      <name val="Calibri"/>
      <family val="3"/>
      <charset val="134"/>
      <scheme val="minor"/>
    </font>
    <font>
      <u/>
      <sz val="12"/>
      <color theme="10"/>
      <name val="Calibri"/>
      <family val="2"/>
      <scheme val="minor"/>
    </font>
    <font>
      <sz val="12"/>
      <name val="Calibri"/>
      <family val="2"/>
      <scheme val="minor"/>
    </font>
    <font>
      <sz val="12"/>
      <color rgb="FFFF0000"/>
      <name val="Calibri"/>
      <family val="2"/>
      <scheme val="minor"/>
    </font>
    <font>
      <i/>
      <sz val="11"/>
      <color theme="1"/>
      <name val="Calibri"/>
      <family val="2"/>
      <scheme val="minor"/>
    </font>
    <font>
      <b/>
      <sz val="12"/>
      <color rgb="FFFF0000"/>
      <name val="Calibri"/>
      <family val="2"/>
      <scheme val="minor"/>
    </font>
    <font>
      <i/>
      <sz val="12"/>
      <color theme="1"/>
      <name val="Calibri"/>
      <family val="2"/>
      <scheme val="minor"/>
    </font>
    <font>
      <b/>
      <sz val="12"/>
      <color rgb="FFFFFF00"/>
      <name val="Calibri"/>
      <family val="2"/>
      <scheme val="minor"/>
    </font>
    <font>
      <b/>
      <sz val="11"/>
      <color rgb="FFFFFF00"/>
      <name val="Calibri"/>
      <family val="2"/>
      <scheme val="minor"/>
    </font>
    <font>
      <u/>
      <sz val="14"/>
      <color rgb="FF993300"/>
      <name val="Cambria"/>
      <family val="1"/>
    </font>
    <font>
      <b/>
      <sz val="12"/>
      <color theme="0"/>
      <name val="Calibri"/>
      <family val="2"/>
      <scheme val="minor"/>
    </font>
    <font>
      <sz val="11"/>
      <color rgb="FFFFFF00"/>
      <name val="Calibri"/>
      <family val="2"/>
      <scheme val="minor"/>
    </font>
    <font>
      <sz val="12"/>
      <color rgb="FFFFFF00"/>
      <name val="Calibri"/>
      <family val="2"/>
      <scheme val="minor"/>
    </font>
    <font>
      <b/>
      <sz val="24"/>
      <color rgb="FF1F2328"/>
      <name val="Segoe UI"/>
      <family val="2"/>
    </font>
    <font>
      <b/>
      <sz val="18"/>
      <color rgb="FF1F2328"/>
      <name val="Segoe UI"/>
      <family val="2"/>
    </font>
    <font>
      <b/>
      <sz val="14"/>
      <name val="Calibri"/>
      <family val="2"/>
    </font>
    <font>
      <u/>
      <sz val="14"/>
      <color indexed="60"/>
      <name val="Calibri"/>
      <family val="2"/>
      <scheme val="minor"/>
    </font>
  </fonts>
  <fills count="14">
    <fill>
      <patternFill patternType="none"/>
    </fill>
    <fill>
      <patternFill patternType="gray125"/>
    </fill>
    <fill>
      <patternFill patternType="solid">
        <fgColor rgb="FFFFFF00"/>
        <bgColor indexed="64"/>
      </patternFill>
    </fill>
    <fill>
      <patternFill patternType="solid">
        <fgColor theme="5"/>
        <bgColor theme="5"/>
      </patternFill>
    </fill>
    <fill>
      <patternFill patternType="solid">
        <fgColor theme="4" tint="0.59999389629810485"/>
        <bgColor theme="4" tint="0.59999389629810485"/>
      </patternFill>
    </fill>
    <fill>
      <patternFill patternType="solid">
        <fgColor theme="2" tint="-0.89999084444715716"/>
        <bgColor indexed="64"/>
      </patternFill>
    </fill>
    <fill>
      <patternFill patternType="solid">
        <fgColor theme="6"/>
        <bgColor indexed="64"/>
      </patternFill>
    </fill>
    <fill>
      <patternFill patternType="solid">
        <fgColor theme="3" tint="0.59999389629810485"/>
        <bgColor indexed="64"/>
      </patternFill>
    </fill>
    <fill>
      <patternFill patternType="solid">
        <fgColor theme="3" tint="0.59996337778862885"/>
        <bgColor indexed="64"/>
      </patternFill>
    </fill>
    <fill>
      <patternFill patternType="solid">
        <fgColor rgb="FFFFC000"/>
        <bgColor indexed="64"/>
      </patternFill>
    </fill>
    <fill>
      <patternFill patternType="solid">
        <fgColor theme="0" tint="-0.499984740745262"/>
        <bgColor indexed="64"/>
      </patternFill>
    </fill>
    <fill>
      <patternFill patternType="solid">
        <fgColor theme="0" tint="-0.249977111117893"/>
        <bgColor indexed="64"/>
      </patternFill>
    </fill>
    <fill>
      <patternFill patternType="solid">
        <fgColor rgb="FFFFFFCC"/>
        <bgColor indexed="64"/>
      </patternFill>
    </fill>
    <fill>
      <patternFill patternType="solid">
        <fgColor theme="5"/>
        <bgColor indexed="64"/>
      </patternFill>
    </fill>
  </fills>
  <borders count="22">
    <border>
      <left/>
      <right/>
      <top/>
      <bottom/>
      <diagonal/>
    </border>
    <border>
      <left style="thin">
        <color auto="1"/>
      </left>
      <right style="thin">
        <color auto="1"/>
      </right>
      <top style="thin">
        <color auto="1"/>
      </top>
      <bottom style="thin">
        <color auto="1"/>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bottom/>
      <diagonal/>
    </border>
    <border>
      <left/>
      <right style="medium">
        <color indexed="64"/>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auto="1"/>
      </left>
      <right style="medium">
        <color indexed="64"/>
      </right>
      <top style="thin">
        <color auto="1"/>
      </top>
      <bottom style="thin">
        <color auto="1"/>
      </bottom>
      <diagonal/>
    </border>
    <border>
      <left style="thin">
        <color auto="1"/>
      </left>
      <right style="medium">
        <color indexed="64"/>
      </right>
      <top style="thin">
        <color auto="1"/>
      </top>
      <bottom style="medium">
        <color indexed="64"/>
      </bottom>
      <diagonal/>
    </border>
    <border>
      <left style="thin">
        <color auto="1"/>
      </left>
      <right style="thin">
        <color auto="1"/>
      </right>
      <top style="thin">
        <color auto="1"/>
      </top>
      <bottom style="medium">
        <color indexed="64"/>
      </bottom>
      <diagonal/>
    </border>
    <border>
      <left/>
      <right/>
      <top style="medium">
        <color indexed="64"/>
      </top>
      <bottom style="thin">
        <color auto="1"/>
      </bottom>
      <diagonal/>
    </border>
    <border>
      <left/>
      <right style="medium">
        <color indexed="64"/>
      </right>
      <top style="medium">
        <color indexed="64"/>
      </top>
      <bottom style="thin">
        <color auto="1"/>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s>
  <cellStyleXfs count="8">
    <xf numFmtId="0" fontId="0" fillId="0" borderId="0"/>
    <xf numFmtId="0" fontId="4" fillId="0" borderId="0"/>
    <xf numFmtId="9" fontId="4" fillId="0" borderId="0" applyFont="0" applyFill="0" applyBorder="0" applyAlignment="0" applyProtection="0">
      <alignment vertical="center"/>
    </xf>
    <xf numFmtId="9" fontId="11" fillId="0" borderId="0" applyFont="0" applyFill="0" applyBorder="0" applyAlignment="0" applyProtection="0">
      <alignment vertical="center"/>
    </xf>
    <xf numFmtId="165" fontId="12" fillId="0" borderId="0">
      <alignment vertical="center"/>
    </xf>
    <xf numFmtId="0" fontId="14" fillId="0" borderId="0" applyNumberFormat="0" applyFill="0" applyBorder="0" applyAlignment="0" applyProtection="0"/>
    <xf numFmtId="0" fontId="1" fillId="0" borderId="0"/>
    <xf numFmtId="9" fontId="1" fillId="0" borderId="0" applyFont="0" applyFill="0" applyBorder="0" applyAlignment="0" applyProtection="0">
      <alignment vertical="center"/>
    </xf>
  </cellStyleXfs>
  <cellXfs count="207">
    <xf numFmtId="0" fontId="0" fillId="0" borderId="0" xfId="0"/>
    <xf numFmtId="0" fontId="0" fillId="0" borderId="0" xfId="0" applyAlignment="1">
      <alignment vertical="center"/>
    </xf>
    <xf numFmtId="0" fontId="2" fillId="0" borderId="0" xfId="0" applyFont="1" applyAlignment="1">
      <alignment vertical="center"/>
    </xf>
    <xf numFmtId="164" fontId="0" fillId="0" borderId="0" xfId="0" applyNumberFormat="1"/>
    <xf numFmtId="10" fontId="0" fillId="0" borderId="0" xfId="0" applyNumberFormat="1"/>
    <xf numFmtId="0" fontId="13" fillId="2" borderId="0" xfId="0" applyFont="1" applyFill="1" applyAlignment="1">
      <alignment vertical="top" wrapText="1"/>
    </xf>
    <xf numFmtId="0" fontId="0" fillId="0" borderId="0" xfId="0" applyAlignment="1">
      <alignment vertical="top" wrapText="1"/>
    </xf>
    <xf numFmtId="0" fontId="0" fillId="6" borderId="0" xfId="0" applyFill="1"/>
    <xf numFmtId="0" fontId="0" fillId="8" borderId="0" xfId="0" applyFill="1"/>
    <xf numFmtId="0" fontId="0" fillId="9" borderId="0" xfId="0" applyFill="1"/>
    <xf numFmtId="0" fontId="0" fillId="10" borderId="0" xfId="0" applyFill="1"/>
    <xf numFmtId="0" fontId="7" fillId="0" borderId="0" xfId="1" applyFont="1" applyAlignment="1">
      <alignment horizontal="center" vertical="center"/>
    </xf>
    <xf numFmtId="0" fontId="6" fillId="3" borderId="1" xfId="0" applyFont="1" applyFill="1" applyBorder="1" applyAlignment="1">
      <alignment horizontal="center" vertical="center"/>
    </xf>
    <xf numFmtId="0" fontId="5" fillId="4" borderId="1" xfId="0" applyFont="1" applyFill="1" applyBorder="1" applyAlignment="1">
      <alignment horizontal="center" vertical="center"/>
    </xf>
    <xf numFmtId="0" fontId="5" fillId="0" borderId="0" xfId="0" applyFont="1" applyAlignment="1">
      <alignment horizontal="center" vertical="center"/>
    </xf>
    <xf numFmtId="0" fontId="15" fillId="2" borderId="0" xfId="4" applyNumberFormat="1" applyFont="1" applyFill="1" applyAlignment="1">
      <alignment horizontal="center" vertical="center" wrapText="1"/>
    </xf>
    <xf numFmtId="164" fontId="15" fillId="2" borderId="0" xfId="4" applyNumberFormat="1" applyFont="1" applyFill="1" applyAlignment="1">
      <alignment horizontal="center" vertical="center" wrapText="1"/>
    </xf>
    <xf numFmtId="10" fontId="15" fillId="2" borderId="0" xfId="3" applyNumberFormat="1" applyFont="1" applyFill="1" applyBorder="1" applyAlignment="1">
      <alignment horizontal="center" vertical="center" wrapText="1"/>
    </xf>
    <xf numFmtId="0" fontId="15" fillId="2" borderId="0" xfId="0" applyFont="1" applyFill="1" applyAlignment="1">
      <alignment horizontal="center" vertical="center" wrapText="1"/>
    </xf>
    <xf numFmtId="164" fontId="15" fillId="2" borderId="0" xfId="0" applyNumberFormat="1" applyFont="1" applyFill="1" applyAlignment="1">
      <alignment horizontal="center" vertical="center" wrapText="1"/>
    </xf>
    <xf numFmtId="164" fontId="15" fillId="2" borderId="0" xfId="3" applyNumberFormat="1" applyFont="1" applyFill="1" applyBorder="1" applyAlignment="1">
      <alignment horizontal="center" vertical="center" wrapText="1"/>
    </xf>
    <xf numFmtId="10" fontId="15" fillId="2" borderId="0" xfId="4" applyNumberFormat="1" applyFont="1" applyFill="1" applyAlignment="1">
      <alignment horizontal="center" vertical="center" wrapText="1"/>
    </xf>
    <xf numFmtId="10" fontId="15" fillId="2" borderId="0" xfId="0" applyNumberFormat="1" applyFont="1" applyFill="1" applyAlignment="1">
      <alignment horizontal="center" vertical="center" wrapText="1"/>
    </xf>
    <xf numFmtId="2" fontId="0" fillId="9" borderId="0" xfId="0" applyNumberFormat="1" applyFill="1"/>
    <xf numFmtId="2" fontId="0" fillId="0" borderId="0" xfId="0" applyNumberFormat="1"/>
    <xf numFmtId="10" fontId="15" fillId="2" borderId="0" xfId="3" applyNumberFormat="1" applyFont="1" applyFill="1" applyAlignment="1">
      <alignment horizontal="center" vertical="center" wrapText="1"/>
    </xf>
    <xf numFmtId="10" fontId="0" fillId="0" borderId="0" xfId="3" applyNumberFormat="1" applyFont="1" applyAlignment="1"/>
    <xf numFmtId="166" fontId="0" fillId="0" borderId="0" xfId="0" applyNumberFormat="1"/>
    <xf numFmtId="0" fontId="13" fillId="2" borderId="0" xfId="0" applyFont="1" applyFill="1" applyAlignment="1">
      <alignment horizontal="center" vertical="center" wrapText="1"/>
    </xf>
    <xf numFmtId="2" fontId="13" fillId="2" borderId="0" xfId="0" applyNumberFormat="1" applyFont="1" applyFill="1" applyAlignment="1">
      <alignment horizontal="center" vertical="center" wrapText="1"/>
    </xf>
    <xf numFmtId="0" fontId="15" fillId="0" borderId="0" xfId="0" applyFont="1" applyAlignment="1">
      <alignment horizontal="center" vertical="top" wrapText="1"/>
    </xf>
    <xf numFmtId="0" fontId="13" fillId="0" borderId="0" xfId="0" applyFont="1" applyAlignment="1">
      <alignment vertical="top" wrapText="1"/>
    </xf>
    <xf numFmtId="0" fontId="0" fillId="0" borderId="0" xfId="0" applyAlignment="1">
      <alignment horizontal="right" vertical="center"/>
    </xf>
    <xf numFmtId="2" fontId="0" fillId="0" borderId="0" xfId="0" applyNumberFormat="1" applyAlignment="1">
      <alignment horizontal="right" vertical="center"/>
    </xf>
    <xf numFmtId="2" fontId="0" fillId="0" borderId="0" xfId="3" applyNumberFormat="1" applyFont="1" applyAlignment="1">
      <alignment horizontal="right" vertical="center"/>
    </xf>
    <xf numFmtId="0" fontId="0" fillId="7" borderId="0" xfId="0" applyFill="1" applyAlignment="1">
      <alignment horizontal="right" vertical="center"/>
    </xf>
    <xf numFmtId="168" fontId="0" fillId="6" borderId="0" xfId="3" applyNumberFormat="1" applyFont="1" applyFill="1" applyAlignment="1">
      <alignment horizontal="right" vertical="center"/>
    </xf>
    <xf numFmtId="10" fontId="0" fillId="0" borderId="0" xfId="0" applyNumberFormat="1" applyAlignment="1">
      <alignment horizontal="right" vertical="center"/>
    </xf>
    <xf numFmtId="14" fontId="0" fillId="0" borderId="0" xfId="0" applyNumberFormat="1" applyAlignment="1">
      <alignment horizontal="right" vertical="center"/>
    </xf>
    <xf numFmtId="164" fontId="0" fillId="0" borderId="0" xfId="0" applyNumberFormat="1" applyAlignment="1">
      <alignment horizontal="right" vertical="center"/>
    </xf>
    <xf numFmtId="0" fontId="0" fillId="0" borderId="0" xfId="0" applyAlignment="1">
      <alignment horizontal="center" vertical="center"/>
    </xf>
    <xf numFmtId="0" fontId="0" fillId="2" borderId="0" xfId="0" applyFill="1"/>
    <xf numFmtId="0" fontId="0" fillId="2" borderId="0" xfId="0" applyFill="1" applyAlignment="1">
      <alignment horizontal="right" vertical="center"/>
    </xf>
    <xf numFmtId="0" fontId="16" fillId="2" borderId="0" xfId="0" applyFont="1" applyFill="1" applyAlignment="1">
      <alignment horizontal="right" vertical="center"/>
    </xf>
    <xf numFmtId="0" fontId="0" fillId="0" borderId="0" xfId="0" applyAlignment="1">
      <alignment horizontal="center" vertical="center" wrapText="1"/>
    </xf>
    <xf numFmtId="10" fontId="0" fillId="6" borderId="0" xfId="0" applyNumberFormat="1" applyFill="1" applyAlignment="1">
      <alignment horizontal="center" vertical="center"/>
    </xf>
    <xf numFmtId="0" fontId="0" fillId="6" borderId="0" xfId="0" applyFill="1" applyAlignment="1">
      <alignment horizontal="center" vertical="center"/>
    </xf>
    <xf numFmtId="164" fontId="0" fillId="6" borderId="0" xfId="0" applyNumberFormat="1" applyFill="1" applyAlignment="1">
      <alignment horizontal="center" vertical="center"/>
    </xf>
    <xf numFmtId="10" fontId="0" fillId="8" borderId="0" xfId="0" applyNumberFormat="1" applyFill="1" applyAlignment="1">
      <alignment horizontal="center" vertical="center"/>
    </xf>
    <xf numFmtId="0" fontId="0" fillId="8" borderId="0" xfId="0" applyFill="1" applyAlignment="1">
      <alignment horizontal="center" vertical="center"/>
    </xf>
    <xf numFmtId="164" fontId="0" fillId="8" borderId="0" xfId="0" applyNumberFormat="1" applyFill="1" applyAlignment="1">
      <alignment horizontal="center" vertical="center"/>
    </xf>
    <xf numFmtId="10" fontId="0" fillId="9" borderId="0" xfId="0" applyNumberFormat="1" applyFill="1" applyAlignment="1">
      <alignment horizontal="center" vertical="center"/>
    </xf>
    <xf numFmtId="0" fontId="0" fillId="9" borderId="0" xfId="0" applyFill="1" applyAlignment="1">
      <alignment horizontal="center" vertical="center"/>
    </xf>
    <xf numFmtId="164" fontId="0" fillId="9" borderId="0" xfId="0" applyNumberFormat="1" applyFill="1" applyAlignment="1">
      <alignment horizontal="center" vertical="center"/>
    </xf>
    <xf numFmtId="10" fontId="0" fillId="10" borderId="0" xfId="0" applyNumberFormat="1" applyFill="1" applyAlignment="1">
      <alignment horizontal="center" vertical="center"/>
    </xf>
    <xf numFmtId="0" fontId="0" fillId="10" borderId="0" xfId="0" applyFill="1" applyAlignment="1">
      <alignment horizontal="center" vertical="center"/>
    </xf>
    <xf numFmtId="164" fontId="0" fillId="10" borderId="0" xfId="0" applyNumberFormat="1" applyFill="1" applyAlignment="1">
      <alignment horizontal="center" vertical="center"/>
    </xf>
    <xf numFmtId="0" fontId="17" fillId="0" borderId="0" xfId="0" applyFont="1" applyAlignment="1">
      <alignment horizontal="center" vertical="center" wrapText="1"/>
    </xf>
    <xf numFmtId="0" fontId="15" fillId="6" borderId="0" xfId="0" applyFont="1" applyFill="1" applyAlignment="1">
      <alignment horizontal="center" vertical="center" wrapText="1"/>
    </xf>
    <xf numFmtId="0" fontId="15" fillId="7" borderId="0" xfId="0" applyFont="1" applyFill="1" applyAlignment="1">
      <alignment horizontal="center" vertical="center" wrapText="1"/>
    </xf>
    <xf numFmtId="0" fontId="0" fillId="6" borderId="2" xfId="0" applyFill="1" applyBorder="1" applyAlignment="1">
      <alignment horizontal="center" vertical="center"/>
    </xf>
    <xf numFmtId="10" fontId="0" fillId="6" borderId="3" xfId="0" applyNumberFormat="1" applyFill="1" applyBorder="1" applyAlignment="1">
      <alignment horizontal="center" vertical="center"/>
    </xf>
    <xf numFmtId="0" fontId="0" fillId="6" borderId="3" xfId="0" applyFill="1" applyBorder="1" applyAlignment="1">
      <alignment horizontal="center" vertical="center"/>
    </xf>
    <xf numFmtId="164" fontId="0" fillId="6" borderId="3" xfId="0" applyNumberFormat="1" applyFill="1" applyBorder="1" applyAlignment="1">
      <alignment horizontal="center" vertical="center"/>
    </xf>
    <xf numFmtId="164" fontId="0" fillId="6" borderId="4" xfId="0" applyNumberFormat="1" applyFill="1" applyBorder="1" applyAlignment="1">
      <alignment horizontal="center" vertical="center"/>
    </xf>
    <xf numFmtId="0" fontId="0" fillId="8" borderId="5" xfId="0" applyFill="1" applyBorder="1" applyAlignment="1">
      <alignment horizontal="center" vertical="center"/>
    </xf>
    <xf numFmtId="10" fontId="0" fillId="8" borderId="6" xfId="0" applyNumberFormat="1" applyFill="1" applyBorder="1" applyAlignment="1">
      <alignment horizontal="center" vertical="center"/>
    </xf>
    <xf numFmtId="0" fontId="0" fillId="8" borderId="6" xfId="0" applyFill="1" applyBorder="1" applyAlignment="1">
      <alignment horizontal="center" vertical="center"/>
    </xf>
    <xf numFmtId="164" fontId="0" fillId="8" borderId="6" xfId="0" applyNumberFormat="1" applyFill="1" applyBorder="1" applyAlignment="1">
      <alignment horizontal="center" vertical="center"/>
    </xf>
    <xf numFmtId="0" fontId="0" fillId="9" borderId="2" xfId="0" applyFill="1" applyBorder="1" applyAlignment="1">
      <alignment horizontal="center" vertical="center"/>
    </xf>
    <xf numFmtId="10" fontId="0" fillId="9" borderId="3" xfId="0" applyNumberFormat="1" applyFill="1" applyBorder="1" applyAlignment="1">
      <alignment horizontal="center" vertical="center"/>
    </xf>
    <xf numFmtId="0" fontId="0" fillId="9" borderId="3" xfId="0" applyFill="1" applyBorder="1" applyAlignment="1">
      <alignment horizontal="center" vertical="center"/>
    </xf>
    <xf numFmtId="164" fontId="0" fillId="9" borderId="3" xfId="0" applyNumberFormat="1" applyFill="1" applyBorder="1" applyAlignment="1">
      <alignment horizontal="center" vertical="center"/>
    </xf>
    <xf numFmtId="170" fontId="0" fillId="9" borderId="4" xfId="0" applyNumberFormat="1" applyFill="1" applyBorder="1" applyAlignment="1">
      <alignment horizontal="center" vertical="center"/>
    </xf>
    <xf numFmtId="0" fontId="0" fillId="10" borderId="5" xfId="0" applyFill="1" applyBorder="1" applyAlignment="1">
      <alignment horizontal="center" vertical="center"/>
    </xf>
    <xf numFmtId="10" fontId="0" fillId="10" borderId="6" xfId="0" applyNumberFormat="1" applyFill="1" applyBorder="1" applyAlignment="1">
      <alignment horizontal="center" vertical="center"/>
    </xf>
    <xf numFmtId="0" fontId="0" fillId="10" borderId="6" xfId="0" applyFill="1" applyBorder="1" applyAlignment="1">
      <alignment horizontal="center" vertical="center"/>
    </xf>
    <xf numFmtId="164" fontId="0" fillId="10" borderId="6" xfId="0" applyNumberFormat="1" applyFill="1" applyBorder="1" applyAlignment="1">
      <alignment horizontal="center" vertical="center"/>
    </xf>
    <xf numFmtId="170" fontId="0" fillId="10" borderId="7" xfId="0" applyNumberFormat="1" applyFill="1" applyBorder="1" applyAlignment="1">
      <alignment horizontal="center" vertical="center"/>
    </xf>
    <xf numFmtId="10" fontId="0" fillId="0" borderId="0" xfId="3" applyNumberFormat="1" applyFont="1" applyAlignment="1">
      <alignment horizontal="center" vertical="center" wrapText="1"/>
    </xf>
    <xf numFmtId="10" fontId="0" fillId="6" borderId="0" xfId="3" applyNumberFormat="1" applyFont="1" applyFill="1" applyAlignment="1">
      <alignment horizontal="center" vertical="center"/>
    </xf>
    <xf numFmtId="10" fontId="0" fillId="8" borderId="0" xfId="3" applyNumberFormat="1" applyFont="1" applyFill="1" applyAlignment="1">
      <alignment horizontal="center" vertical="center"/>
    </xf>
    <xf numFmtId="10" fontId="0" fillId="9" borderId="0" xfId="3" applyNumberFormat="1" applyFont="1" applyFill="1" applyAlignment="1">
      <alignment horizontal="center" vertical="center"/>
    </xf>
    <xf numFmtId="10" fontId="0" fillId="10" borderId="0" xfId="3" applyNumberFormat="1" applyFont="1" applyFill="1" applyAlignment="1">
      <alignment horizontal="center" vertical="center"/>
    </xf>
    <xf numFmtId="2" fontId="0" fillId="12" borderId="0" xfId="0" applyNumberFormat="1" applyFill="1" applyAlignment="1">
      <alignment horizontal="right" vertical="center"/>
    </xf>
    <xf numFmtId="10" fontId="0" fillId="12" borderId="0" xfId="3" applyNumberFormat="1" applyFont="1" applyFill="1" applyAlignment="1">
      <alignment horizontal="right" vertical="center"/>
    </xf>
    <xf numFmtId="2" fontId="15" fillId="12" borderId="0" xfId="3" applyNumberFormat="1" applyFont="1" applyFill="1" applyBorder="1" applyAlignment="1">
      <alignment horizontal="center" vertical="center" wrapText="1"/>
    </xf>
    <xf numFmtId="10" fontId="15" fillId="12" borderId="0" xfId="3" applyNumberFormat="1" applyFont="1" applyFill="1" applyBorder="1" applyAlignment="1">
      <alignment horizontal="center" vertical="center" wrapText="1"/>
    </xf>
    <xf numFmtId="10" fontId="15" fillId="12" borderId="0" xfId="0" applyNumberFormat="1" applyFont="1" applyFill="1" applyAlignment="1">
      <alignment horizontal="center" vertical="center" wrapText="1"/>
    </xf>
    <xf numFmtId="164" fontId="15" fillId="12" borderId="0" xfId="4" applyNumberFormat="1" applyFont="1" applyFill="1" applyAlignment="1">
      <alignment horizontal="center" vertical="center" wrapText="1"/>
    </xf>
    <xf numFmtId="10" fontId="15" fillId="6" borderId="0" xfId="3" applyNumberFormat="1" applyFont="1" applyFill="1" applyBorder="1" applyAlignment="1">
      <alignment horizontal="center" vertical="center" wrapText="1"/>
    </xf>
    <xf numFmtId="0" fontId="13" fillId="7" borderId="0" xfId="0" applyFont="1" applyFill="1" applyAlignment="1">
      <alignment horizontal="center" vertical="center" wrapText="1"/>
    </xf>
    <xf numFmtId="10" fontId="0" fillId="7" borderId="0" xfId="3" applyNumberFormat="1" applyFont="1" applyFill="1" applyAlignment="1">
      <alignment horizontal="right" vertical="center"/>
    </xf>
    <xf numFmtId="10" fontId="15" fillId="9" borderId="0" xfId="3" applyNumberFormat="1" applyFont="1" applyFill="1" applyBorder="1" applyAlignment="1">
      <alignment horizontal="center" vertical="center" wrapText="1"/>
    </xf>
    <xf numFmtId="167" fontId="0" fillId="9" borderId="0" xfId="0" applyNumberFormat="1" applyFill="1" applyAlignment="1">
      <alignment horizontal="right" vertical="center"/>
    </xf>
    <xf numFmtId="0" fontId="0" fillId="2" borderId="5" xfId="0" applyFill="1" applyBorder="1" applyAlignment="1">
      <alignment horizontal="center" vertical="center"/>
    </xf>
    <xf numFmtId="164" fontId="0" fillId="2" borderId="7" xfId="0" applyNumberFormat="1" applyFill="1" applyBorder="1"/>
    <xf numFmtId="166" fontId="18" fillId="2" borderId="6" xfId="0" applyNumberFormat="1" applyFont="1" applyFill="1" applyBorder="1" applyAlignment="1">
      <alignment horizontal="center" vertical="center"/>
    </xf>
    <xf numFmtId="169" fontId="0" fillId="0" borderId="0" xfId="3" applyNumberFormat="1" applyFont="1" applyAlignment="1">
      <alignment horizontal="right" vertical="center"/>
    </xf>
    <xf numFmtId="169" fontId="0" fillId="11" borderId="0" xfId="3" applyNumberFormat="1" applyFont="1" applyFill="1" applyAlignment="1">
      <alignment horizontal="right" vertical="center"/>
    </xf>
    <xf numFmtId="169" fontId="0" fillId="0" borderId="0" xfId="3" applyNumberFormat="1" applyFont="1" applyFill="1" applyAlignment="1">
      <alignment horizontal="right" vertical="center"/>
    </xf>
    <xf numFmtId="0" fontId="15" fillId="10" borderId="0" xfId="0" applyFont="1" applyFill="1" applyAlignment="1">
      <alignment horizontal="center" vertical="center" wrapText="1"/>
    </xf>
    <xf numFmtId="0" fontId="19" fillId="0" borderId="0" xfId="0" applyFont="1" applyAlignment="1">
      <alignment horizontal="center" vertical="center" wrapText="1"/>
    </xf>
    <xf numFmtId="0" fontId="20" fillId="6" borderId="0" xfId="0" applyFont="1" applyFill="1" applyAlignment="1">
      <alignment horizontal="center" vertical="center"/>
    </xf>
    <xf numFmtId="0" fontId="20" fillId="7" borderId="0" xfId="0" applyFont="1" applyFill="1" applyAlignment="1">
      <alignment horizontal="center" vertical="center"/>
    </xf>
    <xf numFmtId="0" fontId="21" fillId="9" borderId="0" xfId="0" applyFont="1" applyFill="1" applyAlignment="1">
      <alignment horizontal="center" vertical="center"/>
    </xf>
    <xf numFmtId="0" fontId="21" fillId="10" borderId="0" xfId="0" applyFont="1" applyFill="1" applyAlignment="1">
      <alignment horizontal="center" vertical="center"/>
    </xf>
    <xf numFmtId="0" fontId="20" fillId="8" borderId="0" xfId="0" applyFont="1" applyFill="1" applyAlignment="1">
      <alignment horizontal="center" vertical="center"/>
    </xf>
    <xf numFmtId="0" fontId="20" fillId="9" borderId="0" xfId="0" applyFont="1" applyFill="1" applyAlignment="1">
      <alignment horizontal="center" vertical="center"/>
    </xf>
    <xf numFmtId="0" fontId="2" fillId="2" borderId="8" xfId="0" applyFont="1" applyFill="1" applyBorder="1" applyAlignment="1">
      <alignment horizontal="center" vertical="center" wrapText="1"/>
    </xf>
    <xf numFmtId="2" fontId="0" fillId="0" borderId="0" xfId="0" applyNumberFormat="1" applyAlignment="1">
      <alignment horizontal="center" vertical="center" wrapText="1"/>
    </xf>
    <xf numFmtId="2" fontId="0" fillId="6" borderId="3" xfId="0" applyNumberFormat="1" applyFill="1" applyBorder="1" applyAlignment="1">
      <alignment horizontal="center" vertical="center"/>
    </xf>
    <xf numFmtId="164" fontId="0" fillId="8" borderId="8" xfId="0" applyNumberFormat="1" applyFill="1" applyBorder="1" applyAlignment="1">
      <alignment horizontal="center" vertical="center"/>
    </xf>
    <xf numFmtId="2" fontId="0" fillId="8" borderId="0" xfId="0" applyNumberFormat="1" applyFill="1" applyAlignment="1">
      <alignment horizontal="center" vertical="center"/>
    </xf>
    <xf numFmtId="164" fontId="0" fillId="8" borderId="9" xfId="0" applyNumberFormat="1" applyFill="1" applyBorder="1" applyAlignment="1">
      <alignment horizontal="center" vertical="center"/>
    </xf>
    <xf numFmtId="164" fontId="0" fillId="9" borderId="5" xfId="0" applyNumberFormat="1" applyFill="1" applyBorder="1" applyAlignment="1">
      <alignment horizontal="center" vertical="center"/>
    </xf>
    <xf numFmtId="0" fontId="0" fillId="9" borderId="6" xfId="0" applyFill="1" applyBorder="1" applyAlignment="1">
      <alignment horizontal="center" vertical="center"/>
    </xf>
    <xf numFmtId="164" fontId="0" fillId="9" borderId="6" xfId="0" applyNumberFormat="1" applyFill="1" applyBorder="1" applyAlignment="1">
      <alignment horizontal="center" vertical="center"/>
    </xf>
    <xf numFmtId="2" fontId="0" fillId="9" borderId="6" xfId="0" applyNumberFormat="1" applyFill="1" applyBorder="1" applyAlignment="1">
      <alignment horizontal="center" vertical="center"/>
    </xf>
    <xf numFmtId="164" fontId="0" fillId="9" borderId="7" xfId="0" applyNumberFormat="1" applyFill="1" applyBorder="1" applyAlignment="1">
      <alignment horizontal="center" vertical="center"/>
    </xf>
    <xf numFmtId="0" fontId="0" fillId="10" borderId="11" xfId="0" applyFill="1" applyBorder="1" applyAlignment="1">
      <alignment horizontal="center" vertical="center"/>
    </xf>
    <xf numFmtId="2" fontId="0" fillId="10" borderId="11" xfId="0" applyNumberFormat="1" applyFill="1" applyBorder="1" applyAlignment="1">
      <alignment horizontal="center" vertical="center"/>
    </xf>
    <xf numFmtId="164" fontId="0" fillId="10" borderId="11" xfId="0" applyNumberFormat="1" applyFill="1" applyBorder="1" applyAlignment="1">
      <alignment horizontal="center" vertical="center"/>
    </xf>
    <xf numFmtId="164" fontId="0" fillId="10" borderId="12" xfId="0" applyNumberFormat="1" applyFill="1" applyBorder="1" applyAlignment="1">
      <alignment horizontal="center" vertical="center"/>
    </xf>
    <xf numFmtId="0" fontId="5" fillId="0" borderId="0" xfId="1" applyFont="1" applyAlignment="1">
      <alignment horizontal="center" vertical="center" wrapText="1"/>
    </xf>
    <xf numFmtId="0" fontId="6" fillId="3" borderId="1" xfId="0" applyFont="1" applyFill="1" applyBorder="1" applyAlignment="1">
      <alignment horizontal="center" vertical="center" wrapText="1"/>
    </xf>
    <xf numFmtId="0" fontId="5" fillId="0" borderId="0" xfId="1" applyFont="1" applyAlignment="1">
      <alignment horizontal="center" vertical="center"/>
    </xf>
    <xf numFmtId="10" fontId="7" fillId="0" borderId="0" xfId="1" applyNumberFormat="1" applyFont="1" applyAlignment="1">
      <alignment horizontal="center" vertical="center"/>
    </xf>
    <xf numFmtId="164" fontId="7" fillId="0" borderId="0" xfId="1" applyNumberFormat="1" applyFont="1" applyAlignment="1">
      <alignment horizontal="center" vertical="center"/>
    </xf>
    <xf numFmtId="10" fontId="5" fillId="0" borderId="0" xfId="1" applyNumberFormat="1" applyFont="1" applyAlignment="1">
      <alignment horizontal="center" vertical="center" wrapText="1"/>
    </xf>
    <xf numFmtId="164" fontId="5" fillId="0" borderId="0" xfId="1" applyNumberFormat="1" applyFont="1" applyAlignment="1">
      <alignment horizontal="center" vertical="center" wrapText="1"/>
    </xf>
    <xf numFmtId="0" fontId="6" fillId="3" borderId="13" xfId="0" applyFont="1" applyFill="1" applyBorder="1" applyAlignment="1">
      <alignment horizontal="center" vertical="center" wrapText="1"/>
    </xf>
    <xf numFmtId="2" fontId="0" fillId="0" borderId="0" xfId="0" applyNumberFormat="1" applyAlignment="1">
      <alignment horizontal="center" vertical="center"/>
    </xf>
    <xf numFmtId="164" fontId="0" fillId="0" borderId="0" xfId="0" applyNumberFormat="1" applyAlignment="1">
      <alignment horizontal="center" vertical="center"/>
    </xf>
    <xf numFmtId="0" fontId="5" fillId="4" borderId="13" xfId="0" applyFont="1" applyFill="1" applyBorder="1" applyAlignment="1">
      <alignment horizontal="center" vertical="center"/>
    </xf>
    <xf numFmtId="10" fontId="0" fillId="0" borderId="0" xfId="0" applyNumberFormat="1" applyAlignment="1">
      <alignment horizontal="center" vertical="center"/>
    </xf>
    <xf numFmtId="0" fontId="7" fillId="0" borderId="6" xfId="1" applyFont="1" applyBorder="1" applyAlignment="1">
      <alignment horizontal="center" vertical="center"/>
    </xf>
    <xf numFmtId="10" fontId="0" fillId="0" borderId="6" xfId="0" applyNumberFormat="1" applyBorder="1" applyAlignment="1">
      <alignment horizontal="center" vertical="center"/>
    </xf>
    <xf numFmtId="164" fontId="0" fillId="0" borderId="6" xfId="0" applyNumberFormat="1" applyBorder="1" applyAlignment="1">
      <alignment horizontal="center" vertical="center"/>
    </xf>
    <xf numFmtId="0" fontId="5" fillId="4" borderId="14" xfId="0" applyFont="1" applyFill="1" applyBorder="1" applyAlignment="1">
      <alignment horizontal="center" vertical="center"/>
    </xf>
    <xf numFmtId="0" fontId="0" fillId="0" borderId="6" xfId="0" applyBorder="1" applyAlignment="1">
      <alignment horizontal="center" vertical="center"/>
    </xf>
    <xf numFmtId="0" fontId="5" fillId="0" borderId="8" xfId="1" applyFont="1" applyBorder="1" applyAlignment="1">
      <alignment horizontal="center" vertical="center" wrapText="1"/>
    </xf>
    <xf numFmtId="0" fontId="16" fillId="0" borderId="8" xfId="0" applyFont="1" applyBorder="1" applyAlignment="1">
      <alignment horizontal="center" vertical="center"/>
    </xf>
    <xf numFmtId="0" fontId="0" fillId="0" borderId="8" xfId="0" applyBorder="1" applyAlignment="1">
      <alignment horizontal="center" vertical="center"/>
    </xf>
    <xf numFmtId="0" fontId="0" fillId="0" borderId="5" xfId="0" applyBorder="1" applyAlignment="1">
      <alignment horizontal="center" vertical="center"/>
    </xf>
    <xf numFmtId="0" fontId="5" fillId="4" borderId="15" xfId="0" applyFont="1" applyFill="1" applyBorder="1" applyAlignment="1">
      <alignment horizontal="center" vertical="center"/>
    </xf>
    <xf numFmtId="0" fontId="8" fillId="0" borderId="0" xfId="1" applyFont="1" applyAlignment="1">
      <alignment horizontal="center" vertical="center"/>
    </xf>
    <xf numFmtId="0" fontId="9" fillId="13" borderId="8" xfId="1" applyFont="1" applyFill="1" applyBorder="1" applyAlignment="1">
      <alignment horizontal="center" vertical="center" wrapText="1"/>
    </xf>
    <xf numFmtId="0" fontId="8" fillId="13" borderId="8" xfId="1" applyFont="1" applyFill="1" applyBorder="1" applyAlignment="1">
      <alignment horizontal="center" vertical="center"/>
    </xf>
    <xf numFmtId="0" fontId="8" fillId="13" borderId="5" xfId="1" applyFont="1" applyFill="1" applyBorder="1" applyAlignment="1">
      <alignment horizontal="center" vertical="center"/>
    </xf>
    <xf numFmtId="0" fontId="13" fillId="5" borderId="0" xfId="0" applyFont="1" applyFill="1" applyAlignment="1">
      <alignment horizontal="center" vertical="center" wrapText="1"/>
    </xf>
    <xf numFmtId="0" fontId="8" fillId="5" borderId="0" xfId="0" applyFont="1" applyFill="1" applyAlignment="1">
      <alignment horizontal="center" vertical="center"/>
    </xf>
    <xf numFmtId="0" fontId="13" fillId="5" borderId="0" xfId="0" applyFont="1" applyFill="1" applyAlignment="1">
      <alignment horizontal="center" vertical="top" wrapText="1"/>
    </xf>
    <xf numFmtId="0" fontId="8" fillId="5" borderId="0" xfId="0" applyFont="1" applyFill="1" applyAlignment="1">
      <alignment horizontal="center"/>
    </xf>
    <xf numFmtId="2" fontId="0" fillId="0" borderId="0" xfId="3" applyNumberFormat="1" applyFont="1" applyAlignment="1">
      <alignment horizontal="center" vertical="center" wrapText="1"/>
    </xf>
    <xf numFmtId="9" fontId="0" fillId="6" borderId="2" xfId="3" applyFont="1" applyFill="1" applyBorder="1" applyAlignment="1">
      <alignment horizontal="center" vertical="center"/>
    </xf>
    <xf numFmtId="2" fontId="0" fillId="0" borderId="0" xfId="3" applyNumberFormat="1" applyFont="1" applyBorder="1" applyAlignment="1">
      <alignment horizontal="center" vertical="center"/>
    </xf>
    <xf numFmtId="10" fontId="0" fillId="0" borderId="0" xfId="3" applyNumberFormat="1" applyFont="1" applyBorder="1" applyAlignment="1">
      <alignment horizontal="center" vertical="center"/>
    </xf>
    <xf numFmtId="0" fontId="2" fillId="0" borderId="0" xfId="1" applyFont="1" applyAlignment="1">
      <alignment horizontal="center" vertical="center" wrapText="1"/>
    </xf>
    <xf numFmtId="2" fontId="7" fillId="0" borderId="0" xfId="3" applyNumberFormat="1" applyFont="1" applyBorder="1" applyAlignment="1">
      <alignment horizontal="center" vertical="center"/>
    </xf>
    <xf numFmtId="9" fontId="0" fillId="8" borderId="0" xfId="3" applyFont="1" applyFill="1" applyBorder="1" applyAlignment="1">
      <alignment horizontal="center" vertical="center"/>
    </xf>
    <xf numFmtId="170" fontId="0" fillId="6" borderId="4" xfId="0" applyNumberFormat="1" applyFill="1" applyBorder="1" applyAlignment="1">
      <alignment horizontal="center" vertical="center"/>
    </xf>
    <xf numFmtId="170" fontId="0" fillId="8" borderId="7" xfId="0" applyNumberFormat="1" applyFill="1" applyBorder="1" applyAlignment="1">
      <alignment horizontal="center" vertical="center"/>
    </xf>
    <xf numFmtId="49" fontId="0" fillId="10" borderId="10" xfId="0" applyNumberFormat="1" applyFill="1" applyBorder="1" applyAlignment="1">
      <alignment horizontal="center" vertical="center"/>
    </xf>
    <xf numFmtId="2" fontId="7" fillId="0" borderId="0" xfId="1" applyNumberFormat="1" applyFont="1" applyAlignment="1">
      <alignment horizontal="center" vertical="center"/>
    </xf>
    <xf numFmtId="10" fontId="0" fillId="0" borderId="0" xfId="3" applyNumberFormat="1" applyFont="1" applyAlignment="1">
      <alignment horizontal="center" vertical="center"/>
    </xf>
    <xf numFmtId="0" fontId="6" fillId="3" borderId="13" xfId="0" applyFont="1" applyFill="1" applyBorder="1" applyAlignment="1">
      <alignment horizontal="center" vertical="center"/>
    </xf>
    <xf numFmtId="0" fontId="9" fillId="13" borderId="8" xfId="1" applyFont="1" applyFill="1" applyBorder="1" applyAlignment="1">
      <alignment horizontal="center" vertical="center"/>
    </xf>
    <xf numFmtId="10" fontId="5" fillId="0" borderId="0" xfId="1" applyNumberFormat="1" applyFont="1" applyAlignment="1">
      <alignment horizontal="center" vertical="center"/>
    </xf>
    <xf numFmtId="164" fontId="5" fillId="0" borderId="0" xfId="1" applyNumberFormat="1" applyFont="1" applyAlignment="1">
      <alignment horizontal="center" vertical="center"/>
    </xf>
    <xf numFmtId="0" fontId="20" fillId="13" borderId="8" xfId="1" applyFont="1" applyFill="1" applyBorder="1" applyAlignment="1">
      <alignment horizontal="center" vertical="center"/>
    </xf>
    <xf numFmtId="0" fontId="4" fillId="0" borderId="0" xfId="1" applyAlignment="1">
      <alignment horizontal="center" vertical="center"/>
    </xf>
    <xf numFmtId="0" fontId="10" fillId="13" borderId="8" xfId="1" applyFont="1" applyFill="1" applyBorder="1" applyAlignment="1">
      <alignment horizontal="center" vertical="center"/>
    </xf>
    <xf numFmtId="0" fontId="24" fillId="13" borderId="8" xfId="1" applyFont="1" applyFill="1" applyBorder="1" applyAlignment="1">
      <alignment horizontal="center" vertical="center"/>
    </xf>
    <xf numFmtId="0" fontId="25" fillId="13" borderId="8" xfId="1" applyFont="1" applyFill="1" applyBorder="1" applyAlignment="1">
      <alignment horizontal="center" vertical="center"/>
    </xf>
    <xf numFmtId="0" fontId="4" fillId="0" borderId="6" xfId="1" applyBorder="1" applyAlignment="1">
      <alignment horizontal="center" vertical="center"/>
    </xf>
    <xf numFmtId="0" fontId="10" fillId="13" borderId="5" xfId="1" applyFont="1" applyFill="1" applyBorder="1" applyAlignment="1">
      <alignment horizontal="center" vertical="center"/>
    </xf>
    <xf numFmtId="0" fontId="25" fillId="13" borderId="5" xfId="1" applyFont="1" applyFill="1" applyBorder="1" applyAlignment="1">
      <alignment horizontal="center" vertical="center"/>
    </xf>
    <xf numFmtId="2" fontId="0" fillId="6" borderId="0" xfId="0" applyNumberFormat="1" applyFill="1" applyAlignment="1">
      <alignment horizontal="right" vertical="center"/>
    </xf>
    <xf numFmtId="2" fontId="0" fillId="10" borderId="0" xfId="3" applyNumberFormat="1" applyFont="1" applyFill="1" applyAlignment="1">
      <alignment horizontal="right" vertical="center"/>
    </xf>
    <xf numFmtId="2" fontId="0" fillId="0" borderId="6" xfId="0" applyNumberFormat="1" applyBorder="1" applyAlignment="1">
      <alignment horizontal="center" vertical="center"/>
    </xf>
    <xf numFmtId="2" fontId="0" fillId="6" borderId="19" xfId="3" applyNumberFormat="1" applyFont="1" applyFill="1" applyBorder="1" applyAlignment="1">
      <alignment horizontal="center" vertical="center"/>
    </xf>
    <xf numFmtId="2" fontId="0" fillId="8" borderId="20" xfId="3" applyNumberFormat="1" applyFont="1" applyFill="1" applyBorder="1" applyAlignment="1">
      <alignment horizontal="center" vertical="center"/>
    </xf>
    <xf numFmtId="2" fontId="0" fillId="9" borderId="21" xfId="3" applyNumberFormat="1" applyFont="1" applyFill="1" applyBorder="1" applyAlignment="1">
      <alignment horizontal="center" vertical="center"/>
    </xf>
    <xf numFmtId="2" fontId="0" fillId="10" borderId="18" xfId="3" applyNumberFormat="1" applyFont="1" applyFill="1" applyBorder="1" applyAlignment="1">
      <alignment horizontal="center" vertical="center"/>
    </xf>
    <xf numFmtId="0" fontId="27" fillId="0" borderId="0" xfId="0" applyFont="1" applyAlignment="1">
      <alignment vertical="center"/>
    </xf>
    <xf numFmtId="0" fontId="26" fillId="0" borderId="0" xfId="0" applyFont="1" applyAlignment="1">
      <alignment horizontal="left" vertical="center"/>
    </xf>
    <xf numFmtId="0" fontId="27" fillId="0" borderId="0" xfId="0" applyFont="1" applyAlignment="1">
      <alignment horizontal="left" vertical="center"/>
    </xf>
    <xf numFmtId="0" fontId="0" fillId="0" borderId="0" xfId="0" applyAlignment="1">
      <alignment horizontal="left" vertical="center"/>
    </xf>
    <xf numFmtId="0" fontId="5" fillId="0" borderId="0" xfId="0" applyFont="1" applyAlignment="1">
      <alignment horizontal="left" vertical="center"/>
    </xf>
    <xf numFmtId="0" fontId="28" fillId="0" borderId="0" xfId="0" applyFont="1"/>
    <xf numFmtId="0" fontId="0" fillId="0" borderId="0" xfId="0" applyAlignment="1">
      <alignment indent="1"/>
    </xf>
    <xf numFmtId="0" fontId="19" fillId="0" borderId="0" xfId="0" applyFont="1"/>
    <xf numFmtId="170" fontId="0" fillId="2" borderId="0" xfId="0" applyNumberFormat="1" applyFill="1" applyAlignment="1">
      <alignment horizontal="center" vertical="center"/>
    </xf>
    <xf numFmtId="170" fontId="0" fillId="2" borderId="9" xfId="0" applyNumberFormat="1" applyFill="1" applyBorder="1" applyAlignment="1">
      <alignment horizontal="center" vertical="center"/>
    </xf>
    <xf numFmtId="0" fontId="14" fillId="2" borderId="2" xfId="5" applyFill="1" applyBorder="1" applyAlignment="1">
      <alignment horizontal="center" vertical="center" wrapText="1"/>
    </xf>
    <xf numFmtId="0" fontId="14" fillId="2" borderId="3" xfId="5" applyFill="1" applyBorder="1" applyAlignment="1">
      <alignment horizontal="center" vertical="center" wrapText="1"/>
    </xf>
    <xf numFmtId="0" fontId="14" fillId="2" borderId="4" xfId="5" applyFill="1" applyBorder="1" applyAlignment="1">
      <alignment horizontal="center" vertical="center" wrapText="1"/>
    </xf>
    <xf numFmtId="0" fontId="2" fillId="2" borderId="2" xfId="1" applyFont="1" applyFill="1" applyBorder="1" applyAlignment="1">
      <alignment horizontal="center" vertical="center"/>
    </xf>
    <xf numFmtId="0" fontId="2" fillId="2" borderId="3" xfId="1" applyFont="1" applyFill="1" applyBorder="1" applyAlignment="1">
      <alignment horizontal="center" vertical="center"/>
    </xf>
    <xf numFmtId="0" fontId="2" fillId="2" borderId="4" xfId="1" applyFont="1" applyFill="1" applyBorder="1" applyAlignment="1">
      <alignment horizontal="center" vertical="center"/>
    </xf>
    <xf numFmtId="0" fontId="5" fillId="0" borderId="0" xfId="1" applyFont="1" applyAlignment="1">
      <alignment horizontal="left" vertical="center" wrapText="1"/>
    </xf>
    <xf numFmtId="0" fontId="23" fillId="13" borderId="3" xfId="1" applyFont="1" applyFill="1" applyBorder="1" applyAlignment="1">
      <alignment horizontal="center" vertical="center"/>
    </xf>
    <xf numFmtId="0" fontId="23" fillId="13" borderId="4" xfId="1" applyFont="1" applyFill="1" applyBorder="1" applyAlignment="1">
      <alignment horizontal="center" vertical="center"/>
    </xf>
    <xf numFmtId="0" fontId="2" fillId="0" borderId="0" xfId="1" applyFont="1" applyAlignment="1">
      <alignment horizontal="center" vertical="center" wrapText="1"/>
    </xf>
    <xf numFmtId="0" fontId="23" fillId="13" borderId="16" xfId="1" applyFont="1" applyFill="1" applyBorder="1" applyAlignment="1">
      <alignment horizontal="center" vertical="center"/>
    </xf>
    <xf numFmtId="0" fontId="23" fillId="13" borderId="17" xfId="1" applyFont="1" applyFill="1" applyBorder="1" applyAlignment="1">
      <alignment horizontal="center" vertical="center"/>
    </xf>
  </cellXfs>
  <cellStyles count="8">
    <cellStyle name="常规" xfId="0" builtinId="0"/>
    <cellStyle name="常规 2" xfId="1" xr:uid="{00000000-0005-0000-0000-000003000000}"/>
    <cellStyle name="常规 2 2" xfId="6" xr:uid="{4D846888-096A-4A30-B9D5-D4D967EB4800}"/>
    <cellStyle name="常规 4" xfId="4" xr:uid="{00000000-0005-0000-0000-000004000000}"/>
    <cellStyle name="百分比" xfId="3" builtinId="5"/>
    <cellStyle name="百分比 2" xfId="2" xr:uid="{00000000-0005-0000-0000-000001000000}"/>
    <cellStyle name="百分比 2 2" xfId="7" xr:uid="{C47F97EF-67D1-462C-81AC-C6F5EE8C14D9}"/>
    <cellStyle name="超链接" xfId="5" builtinId="8"/>
  </cellStyles>
  <dxfs count="0"/>
  <tableStyles count="0" defaultTableStyle="TableStyleMedium9" defaultPivotStyle="PivotStyleMedium4"/>
  <colors>
    <mruColors>
      <color rgb="FFFFFFCC"/>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drawing1.xml><?xml version="1.0" encoding="utf-8"?>
<xdr:wsDr xmlns:xdr="http://schemas.openxmlformats.org/drawingml/2006/spreadsheetDrawing" xmlns:a="http://schemas.openxmlformats.org/drawingml/2006/main">
  <xdr:twoCellAnchor editAs="oneCell">
    <xdr:from>
      <xdr:col>0</xdr:col>
      <xdr:colOff>241300</xdr:colOff>
      <xdr:row>40</xdr:row>
      <xdr:rowOff>25400</xdr:rowOff>
    </xdr:from>
    <xdr:to>
      <xdr:col>12</xdr:col>
      <xdr:colOff>88900</xdr:colOff>
      <xdr:row>63</xdr:row>
      <xdr:rowOff>169171</xdr:rowOff>
    </xdr:to>
    <xdr:pic>
      <xdr:nvPicPr>
        <xdr:cNvPr id="4" name="图片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
        <a:stretch>
          <a:fillRect/>
        </a:stretch>
      </xdr:blipFill>
      <xdr:spPr>
        <a:xfrm>
          <a:off x="241300" y="8547100"/>
          <a:ext cx="7772400" cy="4671321"/>
        </a:xfrm>
        <a:prstGeom prst="rect">
          <a:avLst/>
        </a:prstGeom>
      </xdr:spPr>
    </xdr:pic>
    <xdr:clientData/>
  </xdr:twoCellAnchor>
  <xdr:oneCellAnchor>
    <xdr:from>
      <xdr:col>0</xdr:col>
      <xdr:colOff>383609</xdr:colOff>
      <xdr:row>66</xdr:row>
      <xdr:rowOff>25400</xdr:rowOff>
    </xdr:from>
    <xdr:ext cx="7487781" cy="4671321"/>
    <xdr:pic>
      <xdr:nvPicPr>
        <xdr:cNvPr id="6" name="图片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2"/>
        <a:srcRect/>
        <a:stretch/>
      </xdr:blipFill>
      <xdr:spPr>
        <a:xfrm>
          <a:off x="383609" y="13665200"/>
          <a:ext cx="7487781" cy="4671321"/>
        </a:xfrm>
        <a:prstGeom prst="rect">
          <a:avLst/>
        </a:prstGeom>
      </xdr:spPr>
    </xdr:pic>
    <xdr:clientData/>
  </xdr:oneCellAnchor>
  <xdr:oneCellAnchor>
    <xdr:from>
      <xdr:col>0</xdr:col>
      <xdr:colOff>241300</xdr:colOff>
      <xdr:row>93</xdr:row>
      <xdr:rowOff>32817</xdr:rowOff>
    </xdr:from>
    <xdr:ext cx="7772400" cy="2573687"/>
    <xdr:pic>
      <xdr:nvPicPr>
        <xdr:cNvPr id="7" name="图片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3"/>
        <a:srcRect/>
        <a:stretch/>
      </xdr:blipFill>
      <xdr:spPr>
        <a:xfrm>
          <a:off x="241300" y="19025667"/>
          <a:ext cx="7772400" cy="2573687"/>
        </a:xfrm>
        <a:prstGeom prst="rect">
          <a:avLst/>
        </a:prstGeom>
      </xdr:spPr>
    </xdr:pic>
    <xdr:clientData/>
  </xdr:oneCellAnchor>
  <xdr:twoCellAnchor editAs="oneCell">
    <xdr:from>
      <xdr:col>0</xdr:col>
      <xdr:colOff>234950</xdr:colOff>
      <xdr:row>106</xdr:row>
      <xdr:rowOff>146050</xdr:rowOff>
    </xdr:from>
    <xdr:to>
      <xdr:col>12</xdr:col>
      <xdr:colOff>82550</xdr:colOff>
      <xdr:row>125</xdr:row>
      <xdr:rowOff>193027</xdr:rowOff>
    </xdr:to>
    <xdr:pic>
      <xdr:nvPicPr>
        <xdr:cNvPr id="9" name="图片 8">
          <a:extLst>
            <a:ext uri="{FF2B5EF4-FFF2-40B4-BE49-F238E27FC236}">
              <a16:creationId xmlns:a16="http://schemas.microsoft.com/office/drawing/2014/main" id="{00000000-0008-0000-0000-000009000000}"/>
            </a:ext>
          </a:extLst>
        </xdr:cNvPr>
        <xdr:cNvPicPr>
          <a:picLocks noChangeAspect="1"/>
        </xdr:cNvPicPr>
      </xdr:nvPicPr>
      <xdr:blipFill>
        <a:blip xmlns:r="http://schemas.openxmlformats.org/officeDocument/2006/relationships" r:embed="rId4"/>
        <a:stretch>
          <a:fillRect/>
        </a:stretch>
      </xdr:blipFill>
      <xdr:spPr>
        <a:xfrm>
          <a:off x="234950" y="21697950"/>
          <a:ext cx="7772400" cy="3787127"/>
        </a:xfrm>
        <a:prstGeom prst="rect">
          <a:avLst/>
        </a:prstGeom>
      </xdr:spPr>
    </xdr:pic>
    <xdr:clientData/>
  </xdr:twoCellAnchor>
  <xdr:oneCellAnchor>
    <xdr:from>
      <xdr:col>1</xdr:col>
      <xdr:colOff>305359</xdr:colOff>
      <xdr:row>128</xdr:row>
      <xdr:rowOff>13767</xdr:rowOff>
    </xdr:from>
    <xdr:ext cx="6319422" cy="3789883"/>
    <xdr:pic>
      <xdr:nvPicPr>
        <xdr:cNvPr id="10" name="图片 9">
          <a:extLst>
            <a:ext uri="{FF2B5EF4-FFF2-40B4-BE49-F238E27FC236}">
              <a16:creationId xmlns:a16="http://schemas.microsoft.com/office/drawing/2014/main" id="{00000000-0008-0000-0000-00000A000000}"/>
            </a:ext>
          </a:extLst>
        </xdr:cNvPr>
        <xdr:cNvPicPr>
          <a:picLocks noChangeAspect="1"/>
        </xdr:cNvPicPr>
      </xdr:nvPicPr>
      <xdr:blipFill>
        <a:blip xmlns:r="http://schemas.openxmlformats.org/officeDocument/2006/relationships" r:embed="rId5"/>
        <a:srcRect/>
        <a:stretch/>
      </xdr:blipFill>
      <xdr:spPr>
        <a:xfrm>
          <a:off x="965759" y="25896367"/>
          <a:ext cx="6319422" cy="3789883"/>
        </a:xfrm>
        <a:prstGeom prst="rect">
          <a:avLst/>
        </a:prstGeom>
      </xdr:spPr>
    </xdr:pic>
    <xdr:clientData/>
  </xdr:oneCellAnchor>
  <xdr:oneCellAnchor>
    <xdr:from>
      <xdr:col>1</xdr:col>
      <xdr:colOff>308732</xdr:colOff>
      <xdr:row>147</xdr:row>
      <xdr:rowOff>50800</xdr:rowOff>
    </xdr:from>
    <xdr:ext cx="6304036" cy="3787127"/>
    <xdr:pic>
      <xdr:nvPicPr>
        <xdr:cNvPr id="11" name="图片 10">
          <a:extLst>
            <a:ext uri="{FF2B5EF4-FFF2-40B4-BE49-F238E27FC236}">
              <a16:creationId xmlns:a16="http://schemas.microsoft.com/office/drawing/2014/main" id="{00000000-0008-0000-0000-00000B000000}"/>
            </a:ext>
          </a:extLst>
        </xdr:cNvPr>
        <xdr:cNvPicPr>
          <a:picLocks noChangeAspect="1"/>
        </xdr:cNvPicPr>
      </xdr:nvPicPr>
      <xdr:blipFill>
        <a:blip xmlns:r="http://schemas.openxmlformats.org/officeDocument/2006/relationships" r:embed="rId6"/>
        <a:srcRect/>
        <a:stretch/>
      </xdr:blipFill>
      <xdr:spPr>
        <a:xfrm>
          <a:off x="969132" y="29673550"/>
          <a:ext cx="6304036" cy="3787127"/>
        </a:xfrm>
        <a:prstGeom prst="rect">
          <a:avLst/>
        </a:prstGeom>
      </xdr:spPr>
    </xdr:pic>
    <xdr:clientData/>
  </xdr:oneCellAnchor>
  <xdr:oneCellAnchor>
    <xdr:from>
      <xdr:col>0</xdr:col>
      <xdr:colOff>323850</xdr:colOff>
      <xdr:row>168</xdr:row>
      <xdr:rowOff>4630</xdr:rowOff>
    </xdr:from>
    <xdr:ext cx="8058149" cy="3878393"/>
    <xdr:pic>
      <xdr:nvPicPr>
        <xdr:cNvPr id="12" name="图片 11">
          <a:extLst>
            <a:ext uri="{FF2B5EF4-FFF2-40B4-BE49-F238E27FC236}">
              <a16:creationId xmlns:a16="http://schemas.microsoft.com/office/drawing/2014/main" id="{00000000-0008-0000-0000-00000C000000}"/>
            </a:ext>
          </a:extLst>
        </xdr:cNvPr>
        <xdr:cNvPicPr>
          <a:picLocks noChangeAspect="1"/>
        </xdr:cNvPicPr>
      </xdr:nvPicPr>
      <xdr:blipFill>
        <a:blip xmlns:r="http://schemas.openxmlformats.org/officeDocument/2006/relationships" r:embed="rId7"/>
        <a:srcRect/>
        <a:stretch/>
      </xdr:blipFill>
      <xdr:spPr>
        <a:xfrm>
          <a:off x="323850" y="33761230"/>
          <a:ext cx="8058149" cy="3878393"/>
        </a:xfrm>
        <a:prstGeom prst="rect">
          <a:avLst/>
        </a:prstGeom>
      </xdr:spPr>
    </xdr:pic>
    <xdr:clientData/>
  </xdr:oneCellAnchor>
  <xdr:oneCellAnchor>
    <xdr:from>
      <xdr:col>1</xdr:col>
      <xdr:colOff>308732</xdr:colOff>
      <xdr:row>187</xdr:row>
      <xdr:rowOff>133350</xdr:rowOff>
    </xdr:from>
    <xdr:ext cx="6304036" cy="3787126"/>
    <xdr:pic>
      <xdr:nvPicPr>
        <xdr:cNvPr id="13" name="图片 12">
          <a:extLst>
            <a:ext uri="{FF2B5EF4-FFF2-40B4-BE49-F238E27FC236}">
              <a16:creationId xmlns:a16="http://schemas.microsoft.com/office/drawing/2014/main" id="{00000000-0008-0000-0000-00000D000000}"/>
            </a:ext>
          </a:extLst>
        </xdr:cNvPr>
        <xdr:cNvPicPr>
          <a:picLocks noChangeAspect="1"/>
        </xdr:cNvPicPr>
      </xdr:nvPicPr>
      <xdr:blipFill>
        <a:blip xmlns:r="http://schemas.openxmlformats.org/officeDocument/2006/relationships" r:embed="rId8"/>
        <a:srcRect/>
        <a:stretch/>
      </xdr:blipFill>
      <xdr:spPr>
        <a:xfrm>
          <a:off x="969132" y="37630100"/>
          <a:ext cx="6304036" cy="3787126"/>
        </a:xfrm>
        <a:prstGeom prst="rect">
          <a:avLst/>
        </a:prstGeom>
      </xdr:spPr>
    </xdr:pic>
    <xdr:clientData/>
  </xdr:oneCellAnchor>
  <xdr:oneCellAnchor>
    <xdr:from>
      <xdr:col>0</xdr:col>
      <xdr:colOff>323850</xdr:colOff>
      <xdr:row>208</xdr:row>
      <xdr:rowOff>9025</xdr:rowOff>
    </xdr:from>
    <xdr:ext cx="8058149" cy="3869603"/>
    <xdr:pic>
      <xdr:nvPicPr>
        <xdr:cNvPr id="14" name="图片 13">
          <a:extLst>
            <a:ext uri="{FF2B5EF4-FFF2-40B4-BE49-F238E27FC236}">
              <a16:creationId xmlns:a16="http://schemas.microsoft.com/office/drawing/2014/main" id="{00000000-0008-0000-0000-00000E000000}"/>
            </a:ext>
          </a:extLst>
        </xdr:cNvPr>
        <xdr:cNvPicPr>
          <a:picLocks noChangeAspect="1"/>
        </xdr:cNvPicPr>
      </xdr:nvPicPr>
      <xdr:blipFill>
        <a:blip xmlns:r="http://schemas.openxmlformats.org/officeDocument/2006/relationships" r:embed="rId9"/>
        <a:srcRect/>
        <a:stretch/>
      </xdr:blipFill>
      <xdr:spPr>
        <a:xfrm>
          <a:off x="323850" y="41639625"/>
          <a:ext cx="8058149" cy="3869603"/>
        </a:xfrm>
        <a:prstGeom prst="rect">
          <a:avLst/>
        </a:prstGeom>
      </xdr:spPr>
    </xdr:pic>
    <xdr:clientData/>
  </xdr:oneCellAnchor>
  <xdr:oneCellAnchor>
    <xdr:from>
      <xdr:col>1</xdr:col>
      <xdr:colOff>308732</xdr:colOff>
      <xdr:row>228</xdr:row>
      <xdr:rowOff>90455</xdr:rowOff>
    </xdr:from>
    <xdr:ext cx="6304036" cy="3479216"/>
    <xdr:pic>
      <xdr:nvPicPr>
        <xdr:cNvPr id="15" name="图片 14">
          <a:extLst>
            <a:ext uri="{FF2B5EF4-FFF2-40B4-BE49-F238E27FC236}">
              <a16:creationId xmlns:a16="http://schemas.microsoft.com/office/drawing/2014/main" id="{00000000-0008-0000-0000-00000F000000}"/>
            </a:ext>
          </a:extLst>
        </xdr:cNvPr>
        <xdr:cNvPicPr>
          <a:picLocks noChangeAspect="1"/>
        </xdr:cNvPicPr>
      </xdr:nvPicPr>
      <xdr:blipFill>
        <a:blip xmlns:r="http://schemas.openxmlformats.org/officeDocument/2006/relationships" r:embed="rId10"/>
        <a:srcRect/>
        <a:stretch/>
      </xdr:blipFill>
      <xdr:spPr>
        <a:xfrm>
          <a:off x="969132" y="45658055"/>
          <a:ext cx="6304036" cy="3479216"/>
        </a:xfrm>
        <a:prstGeom prst="rect">
          <a:avLst/>
        </a:prstGeom>
      </xdr:spPr>
    </xdr:pic>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571500</xdr:colOff>
          <xdr:row>1</xdr:row>
          <xdr:rowOff>25400</xdr:rowOff>
        </xdr:from>
        <xdr:to>
          <xdr:col>19</xdr:col>
          <xdr:colOff>146050</xdr:colOff>
          <xdr:row>2</xdr:row>
          <xdr:rowOff>177800</xdr:rowOff>
        </xdr:to>
        <xdr:sp macro="" textlink="">
          <xdr:nvSpPr>
            <xdr:cNvPr id="8194" name="Button 2" hidden="1">
              <a:extLst>
                <a:ext uri="{63B3BB69-23CF-44E3-9099-C40C66FF867C}">
                  <a14:compatExt spid="_x0000_s8194"/>
                </a:ext>
                <a:ext uri="{FF2B5EF4-FFF2-40B4-BE49-F238E27FC236}">
                  <a16:creationId xmlns:a16="http://schemas.microsoft.com/office/drawing/2014/main" id="{00000000-0008-0000-0100-00000220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400" b="0" i="0" u="sng" strike="noStrike" baseline="0">
                  <a:solidFill>
                    <a:srgbClr val="993300"/>
                  </a:solidFill>
                  <a:latin typeface="Cambria"/>
                  <a:ea typeface="Cambria"/>
                </a:rPr>
                <a:t>Refresh</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514350</xdr:colOff>
          <xdr:row>1</xdr:row>
          <xdr:rowOff>25400</xdr:rowOff>
        </xdr:from>
        <xdr:to>
          <xdr:col>8</xdr:col>
          <xdr:colOff>127000</xdr:colOff>
          <xdr:row>2</xdr:row>
          <xdr:rowOff>177800</xdr:rowOff>
        </xdr:to>
        <xdr:sp macro="" textlink="">
          <xdr:nvSpPr>
            <xdr:cNvPr id="18434" name="Button 2" hidden="1">
              <a:extLst>
                <a:ext uri="{63B3BB69-23CF-44E3-9099-C40C66FF867C}">
                  <a14:compatExt spid="_x0000_s18434"/>
                </a:ext>
                <a:ext uri="{FF2B5EF4-FFF2-40B4-BE49-F238E27FC236}">
                  <a16:creationId xmlns:a16="http://schemas.microsoft.com/office/drawing/2014/main" id="{00000000-0008-0000-0200-00000248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400" b="0" i="0" u="sng" strike="noStrike" baseline="0">
                  <a:solidFill>
                    <a:srgbClr val="993300"/>
                  </a:solidFill>
                  <a:latin typeface="Cambria"/>
                  <a:ea typeface="Cambria"/>
                </a:rPr>
                <a:t>Refresh</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133350</xdr:colOff>
          <xdr:row>15</xdr:row>
          <xdr:rowOff>38100</xdr:rowOff>
        </xdr:from>
        <xdr:to>
          <xdr:col>1</xdr:col>
          <xdr:colOff>466852</xdr:colOff>
          <xdr:row>16</xdr:row>
          <xdr:rowOff>188722</xdr:rowOff>
        </xdr:to>
        <xdr:sp macro="" textlink="">
          <xdr:nvSpPr>
            <xdr:cNvPr id="11267" name="Button 3" hidden="1">
              <a:extLst>
                <a:ext uri="{63B3BB69-23CF-44E3-9099-C40C66FF867C}">
                  <a14:compatExt spid="_x0000_s11267"/>
                </a:ext>
                <a:ext uri="{FF2B5EF4-FFF2-40B4-BE49-F238E27FC236}">
                  <a16:creationId xmlns:a16="http://schemas.microsoft.com/office/drawing/2014/main" id="{00000000-0008-0000-0300-0000032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sng" strike="noStrike" baseline="0">
                  <a:solidFill>
                    <a:srgbClr val="993300"/>
                  </a:solidFill>
                  <a:latin typeface="Calibri"/>
                  <a:ea typeface="Calibri"/>
                  <a:cs typeface="Calibri"/>
                </a:rPr>
                <a:t>Refresh</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530513</xdr:colOff>
          <xdr:row>24</xdr:row>
          <xdr:rowOff>10390</xdr:rowOff>
        </xdr:from>
        <xdr:to>
          <xdr:col>2</xdr:col>
          <xdr:colOff>103701</xdr:colOff>
          <xdr:row>26</xdr:row>
          <xdr:rowOff>102477</xdr:rowOff>
        </xdr:to>
        <xdr:sp macro="" textlink="">
          <xdr:nvSpPr>
            <xdr:cNvPr id="15362" name="Button 2" hidden="1">
              <a:extLst>
                <a:ext uri="{63B3BB69-23CF-44E3-9099-C40C66FF867C}">
                  <a14:compatExt spid="_x0000_s15362"/>
                </a:ext>
                <a:ext uri="{FF2B5EF4-FFF2-40B4-BE49-F238E27FC236}">
                  <a16:creationId xmlns:a16="http://schemas.microsoft.com/office/drawing/2014/main" id="{00000000-0008-0000-0400-0000023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sng" strike="noStrike" baseline="0">
                  <a:solidFill>
                    <a:srgbClr val="993300"/>
                  </a:solidFill>
                  <a:latin typeface="Calibri"/>
                  <a:ea typeface="Calibri"/>
                  <a:cs typeface="Calibri"/>
                </a:rPr>
                <a:t>Refresh</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2.bin"/><Relationship Id="rId1" Type="http://schemas.openxmlformats.org/officeDocument/2006/relationships/hyperlink" Target="https://tradingeconomics.com/china/government-bond-yield" TargetMode="External"/><Relationship Id="rId5" Type="http://schemas.openxmlformats.org/officeDocument/2006/relationships/ctrlProp" Target="../ctrlProps/ctrlProp2.xml"/><Relationship Id="rId4"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3.bin"/><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4.vml"/><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8">
    <tabColor rgb="FFFFFF00"/>
  </sheetPr>
  <dimension ref="A1:S270"/>
  <sheetViews>
    <sheetView topLeftCell="A216" workbookViewId="0">
      <selection activeCell="D252" sqref="D252"/>
    </sheetView>
  </sheetViews>
  <sheetFormatPr defaultRowHeight="15.5"/>
  <cols>
    <col min="1" max="16384" width="8.6640625" style="188"/>
  </cols>
  <sheetData>
    <row r="1" spans="1:19" ht="35">
      <c r="A1" s="186" t="s">
        <v>151</v>
      </c>
    </row>
    <row r="2" spans="1:19">
      <c r="A2" s="189"/>
      <c r="B2" s="189"/>
      <c r="C2" s="189"/>
      <c r="D2" s="189"/>
      <c r="E2" s="189"/>
      <c r="F2" s="189"/>
      <c r="G2" s="189"/>
      <c r="H2" s="189"/>
      <c r="I2" s="189"/>
      <c r="J2" s="189"/>
      <c r="K2" s="189"/>
      <c r="L2" s="189"/>
      <c r="M2" s="189"/>
      <c r="N2" s="189"/>
      <c r="O2" s="189"/>
      <c r="P2" s="189"/>
      <c r="Q2" s="189"/>
      <c r="R2" s="189"/>
      <c r="S2" s="189"/>
    </row>
    <row r="3" spans="1:19" ht="26">
      <c r="A3" s="187" t="s">
        <v>152</v>
      </c>
    </row>
    <row r="5" spans="1:19">
      <c r="A5" s="188" t="s">
        <v>153</v>
      </c>
    </row>
    <row r="6" spans="1:19">
      <c r="A6" s="188" t="s">
        <v>154</v>
      </c>
    </row>
    <row r="7" spans="1:19">
      <c r="A7" s="188" t="s">
        <v>155</v>
      </c>
    </row>
    <row r="8" spans="1:19">
      <c r="A8" s="188" t="s">
        <v>156</v>
      </c>
    </row>
    <row r="10" spans="1:19" ht="26">
      <c r="A10" s="185" t="s">
        <v>157</v>
      </c>
    </row>
    <row r="12" spans="1:19" customFormat="1">
      <c r="A12" t="s">
        <v>158</v>
      </c>
    </row>
    <row r="13" spans="1:19" customFormat="1">
      <c r="A13" t="s">
        <v>159</v>
      </c>
    </row>
    <row r="14" spans="1:19" customFormat="1">
      <c r="A14" t="s">
        <v>160</v>
      </c>
    </row>
    <row r="15" spans="1:19" customFormat="1">
      <c r="A15" t="s">
        <v>159</v>
      </c>
    </row>
    <row r="16" spans="1:19" customFormat="1"/>
    <row r="17" spans="1:1" customFormat="1">
      <c r="A17" t="s">
        <v>161</v>
      </c>
    </row>
    <row r="18" spans="1:1" customFormat="1">
      <c r="A18" t="s">
        <v>162</v>
      </c>
    </row>
    <row r="19" spans="1:1" customFormat="1">
      <c r="A19" t="s">
        <v>163</v>
      </c>
    </row>
    <row r="20" spans="1:1" customFormat="1">
      <c r="A20" t="s">
        <v>164</v>
      </c>
    </row>
    <row r="21" spans="1:1" customFormat="1">
      <c r="A21" t="s">
        <v>165</v>
      </c>
    </row>
    <row r="22" spans="1:1" customFormat="1">
      <c r="A22" t="s">
        <v>166</v>
      </c>
    </row>
    <row r="23" spans="1:1" customFormat="1">
      <c r="A23" t="s">
        <v>165</v>
      </c>
    </row>
    <row r="24" spans="1:1" customFormat="1"/>
    <row r="25" spans="1:1" customFormat="1" ht="26">
      <c r="A25" s="185" t="s">
        <v>167</v>
      </c>
    </row>
    <row r="26" spans="1:1" customFormat="1"/>
    <row r="27" spans="1:1" customFormat="1">
      <c r="A27" t="s">
        <v>168</v>
      </c>
    </row>
    <row r="28" spans="1:1" customFormat="1">
      <c r="A28" t="s">
        <v>169</v>
      </c>
    </row>
    <row r="29" spans="1:1" customFormat="1">
      <c r="A29" t="s">
        <v>170</v>
      </c>
    </row>
    <row r="30" spans="1:1" customFormat="1">
      <c r="A30" t="s">
        <v>165</v>
      </c>
    </row>
    <row r="31" spans="1:1" customFormat="1">
      <c r="A31" t="s">
        <v>171</v>
      </c>
    </row>
    <row r="32" spans="1:1" customFormat="1">
      <c r="A32" t="s">
        <v>165</v>
      </c>
    </row>
    <row r="33" spans="1:1" customFormat="1">
      <c r="A33" t="s">
        <v>172</v>
      </c>
    </row>
    <row r="34" spans="1:1" customFormat="1">
      <c r="A34" t="s">
        <v>173</v>
      </c>
    </row>
    <row r="35" spans="1:1" customFormat="1"/>
    <row r="36" spans="1:1" customFormat="1">
      <c r="A36" t="s">
        <v>174</v>
      </c>
    </row>
    <row r="37" spans="1:1" customFormat="1">
      <c r="A37" t="s">
        <v>175</v>
      </c>
    </row>
    <row r="38" spans="1:1" customFormat="1">
      <c r="A38" t="s">
        <v>165</v>
      </c>
    </row>
    <row r="39" spans="1:1" customFormat="1">
      <c r="A39" t="s">
        <v>176</v>
      </c>
    </row>
    <row r="40" spans="1:1" customFormat="1">
      <c r="A40" t="s">
        <v>165</v>
      </c>
    </row>
    <row r="41" spans="1:1" customFormat="1"/>
    <row r="42" spans="1:1" customFormat="1"/>
    <row r="43" spans="1:1" customFormat="1"/>
    <row r="44" spans="1:1" customFormat="1"/>
    <row r="45" spans="1:1" customFormat="1"/>
    <row r="46" spans="1:1" customFormat="1"/>
    <row r="47" spans="1:1" customFormat="1"/>
    <row r="48" spans="1:1" customFormat="1"/>
    <row r="49" customFormat="1"/>
    <row r="50" customFormat="1"/>
    <row r="51" customFormat="1"/>
    <row r="52" customFormat="1"/>
    <row r="53" customFormat="1"/>
    <row r="54" customFormat="1"/>
    <row r="55" customFormat="1"/>
    <row r="56" customFormat="1"/>
    <row r="57" customFormat="1"/>
    <row r="58" customFormat="1"/>
    <row r="59" customFormat="1"/>
    <row r="60" customFormat="1"/>
    <row r="61" customFormat="1"/>
    <row r="62" customFormat="1"/>
    <row r="63" customFormat="1"/>
    <row r="64" s="192" customFormat="1"/>
    <row r="65" spans="1:1" customFormat="1"/>
    <row r="66" spans="1:1" customFormat="1">
      <c r="A66" t="s">
        <v>177</v>
      </c>
    </row>
    <row r="67" spans="1:1" customFormat="1"/>
    <row r="68" spans="1:1" customFormat="1"/>
    <row r="69" spans="1:1" customFormat="1"/>
    <row r="70" spans="1:1" customFormat="1"/>
    <row r="71" spans="1:1" customFormat="1"/>
    <row r="72" spans="1:1" customFormat="1"/>
    <row r="73" spans="1:1" customFormat="1"/>
    <row r="74" spans="1:1" customFormat="1"/>
    <row r="75" spans="1:1" customFormat="1"/>
    <row r="76" spans="1:1" customFormat="1"/>
    <row r="77" spans="1:1" customFormat="1"/>
    <row r="78" spans="1:1" customFormat="1"/>
    <row r="79" spans="1:1" customFormat="1"/>
    <row r="80" spans="1:1" customFormat="1"/>
    <row r="81" spans="1:1" customFormat="1"/>
    <row r="82" spans="1:1" customFormat="1"/>
    <row r="83" spans="1:1" customFormat="1"/>
    <row r="84" spans="1:1" customFormat="1"/>
    <row r="85" spans="1:1" customFormat="1"/>
    <row r="86" spans="1:1" customFormat="1"/>
    <row r="87" spans="1:1" customFormat="1"/>
    <row r="88" spans="1:1" customFormat="1"/>
    <row r="89" spans="1:1" customFormat="1"/>
    <row r="90" spans="1:1" s="192" customFormat="1"/>
    <row r="91" spans="1:1" s="192" customFormat="1"/>
    <row r="92" spans="1:1" customFormat="1" ht="18.5">
      <c r="A92" s="190" t="s">
        <v>178</v>
      </c>
    </row>
    <row r="93" spans="1:1" customFormat="1">
      <c r="A93" s="191" t="s">
        <v>179</v>
      </c>
    </row>
    <row r="94" spans="1:1" customFormat="1"/>
    <row r="95" spans="1:1" customFormat="1"/>
    <row r="96" spans="1:1" customFormat="1"/>
    <row r="97" customFormat="1"/>
    <row r="98" customFormat="1"/>
    <row r="99" customFormat="1"/>
    <row r="100" customFormat="1"/>
    <row r="101" customFormat="1"/>
    <row r="102" customFormat="1"/>
    <row r="103" customFormat="1"/>
    <row r="104" customFormat="1"/>
    <row r="105" customFormat="1"/>
    <row r="106" customFormat="1"/>
    <row r="107" customFormat="1"/>
    <row r="108" customFormat="1"/>
    <row r="109" customFormat="1"/>
    <row r="110" customFormat="1"/>
    <row r="111" customFormat="1"/>
    <row r="112" customFormat="1"/>
    <row r="113" spans="1:1" customFormat="1"/>
    <row r="114" spans="1:1" customFormat="1"/>
    <row r="115" spans="1:1" customFormat="1"/>
    <row r="116" spans="1:1" customFormat="1"/>
    <row r="117" spans="1:1" customFormat="1"/>
    <row r="118" spans="1:1" customFormat="1"/>
    <row r="119" spans="1:1" customFormat="1"/>
    <row r="120" spans="1:1" customFormat="1"/>
    <row r="121" spans="1:1" customFormat="1"/>
    <row r="122" spans="1:1" customFormat="1"/>
    <row r="123" spans="1:1" customFormat="1"/>
    <row r="124" spans="1:1" customFormat="1"/>
    <row r="125" spans="1:1" customFormat="1"/>
    <row r="126" spans="1:1" s="192" customFormat="1"/>
    <row r="127" spans="1:1" customFormat="1"/>
    <row r="128" spans="1:1" customFormat="1">
      <c r="A128" s="191" t="s">
        <v>180</v>
      </c>
    </row>
    <row r="129" customFormat="1"/>
    <row r="130" customFormat="1"/>
    <row r="131" customFormat="1"/>
    <row r="132" customFormat="1"/>
    <row r="133" customFormat="1"/>
    <row r="134" customFormat="1"/>
    <row r="135" customFormat="1"/>
    <row r="136" customFormat="1"/>
    <row r="137" customFormat="1"/>
    <row r="138" customFormat="1"/>
    <row r="139" customFormat="1"/>
    <row r="140" customFormat="1"/>
    <row r="141" customFormat="1"/>
    <row r="142" customFormat="1"/>
    <row r="143" customFormat="1"/>
    <row r="144" customFormat="1"/>
    <row r="145" customFormat="1"/>
    <row r="146" customFormat="1"/>
    <row r="147" customFormat="1"/>
    <row r="148" customFormat="1"/>
    <row r="149" customFormat="1"/>
    <row r="150" customFormat="1"/>
    <row r="151" customFormat="1"/>
    <row r="152" customFormat="1"/>
    <row r="153" customFormat="1"/>
    <row r="154" customFormat="1"/>
    <row r="155" customFormat="1"/>
    <row r="156" customFormat="1"/>
    <row r="157" customFormat="1"/>
    <row r="158" customFormat="1"/>
    <row r="159" customFormat="1"/>
    <row r="160" customFormat="1"/>
    <row r="161" spans="1:1" s="192" customFormat="1"/>
    <row r="162" spans="1:1" s="192" customFormat="1"/>
    <row r="163" spans="1:1" s="192" customFormat="1"/>
    <row r="164" spans="1:1" s="192" customFormat="1"/>
    <row r="165" spans="1:1" s="192" customFormat="1"/>
    <row r="166" spans="1:1" customFormat="1"/>
    <row r="167" spans="1:1" s="192" customFormat="1"/>
    <row r="168" spans="1:1" customFormat="1">
      <c r="A168" s="191" t="s">
        <v>181</v>
      </c>
    </row>
    <row r="169" spans="1:1" customFormat="1"/>
    <row r="170" spans="1:1" customFormat="1"/>
    <row r="171" spans="1:1" customFormat="1"/>
    <row r="172" spans="1:1" customFormat="1"/>
    <row r="173" spans="1:1" customFormat="1"/>
    <row r="174" spans="1:1" customFormat="1"/>
    <row r="175" spans="1:1" customFormat="1"/>
    <row r="176" spans="1:1" customFormat="1"/>
    <row r="177" customFormat="1"/>
    <row r="178" customFormat="1"/>
    <row r="179" customFormat="1"/>
    <row r="180" customFormat="1"/>
    <row r="181" customFormat="1"/>
    <row r="182" customFormat="1"/>
    <row r="183" customFormat="1"/>
    <row r="184" customFormat="1"/>
    <row r="185" customFormat="1"/>
    <row r="186" customFormat="1"/>
    <row r="187" customFormat="1"/>
    <row r="188" customFormat="1"/>
    <row r="189" customFormat="1"/>
    <row r="190" customFormat="1"/>
    <row r="191" customFormat="1"/>
    <row r="192" customFormat="1"/>
    <row r="193" spans="1:1" customFormat="1"/>
    <row r="194" spans="1:1" customFormat="1"/>
    <row r="195" spans="1:1" customFormat="1"/>
    <row r="196" spans="1:1" customFormat="1"/>
    <row r="197" spans="1:1" customFormat="1"/>
    <row r="198" spans="1:1" customFormat="1"/>
    <row r="199" spans="1:1" customFormat="1"/>
    <row r="200" spans="1:1" customFormat="1"/>
    <row r="201" spans="1:1" s="192" customFormat="1"/>
    <row r="202" spans="1:1" s="192" customFormat="1"/>
    <row r="203" spans="1:1" s="192" customFormat="1"/>
    <row r="204" spans="1:1" s="192" customFormat="1"/>
    <row r="205" spans="1:1" s="192" customFormat="1"/>
    <row r="206" spans="1:1" customFormat="1"/>
    <row r="207" spans="1:1" s="192" customFormat="1"/>
    <row r="208" spans="1:1" customFormat="1">
      <c r="A208" s="191" t="s">
        <v>182</v>
      </c>
    </row>
    <row r="209" customFormat="1"/>
    <row r="210" customFormat="1"/>
    <row r="211" customFormat="1"/>
    <row r="212" customFormat="1"/>
    <row r="213" customFormat="1"/>
    <row r="214" customFormat="1"/>
    <row r="215" customFormat="1"/>
    <row r="216" customFormat="1"/>
    <row r="217" customFormat="1"/>
    <row r="218" customFormat="1"/>
    <row r="219" customFormat="1"/>
    <row r="220" customFormat="1"/>
    <row r="221" customFormat="1"/>
    <row r="222" customFormat="1"/>
    <row r="223" customFormat="1"/>
    <row r="224" customFormat="1"/>
    <row r="225" customFormat="1"/>
    <row r="226" customFormat="1"/>
    <row r="227" customFormat="1"/>
    <row r="228" customFormat="1"/>
    <row r="229" customFormat="1"/>
    <row r="230" customFormat="1"/>
    <row r="231" customFormat="1"/>
    <row r="232" customFormat="1"/>
    <row r="233" customFormat="1"/>
    <row r="234" customFormat="1"/>
    <row r="235" customFormat="1"/>
    <row r="236" customFormat="1"/>
    <row r="237" customFormat="1"/>
    <row r="238" customFormat="1"/>
    <row r="239" customFormat="1"/>
    <row r="240" customFormat="1"/>
    <row r="241" spans="1:1" s="192" customFormat="1"/>
    <row r="242" spans="1:1" s="192" customFormat="1"/>
    <row r="243" spans="1:1" s="192" customFormat="1"/>
    <row r="244" spans="1:1" s="192" customFormat="1"/>
    <row r="245" spans="1:1" s="192" customFormat="1"/>
    <row r="246" spans="1:1" customFormat="1"/>
    <row r="247" spans="1:1" s="192" customFormat="1"/>
    <row r="248" spans="1:1" customFormat="1"/>
    <row r="249" spans="1:1" customFormat="1" ht="18.5">
      <c r="A249" s="190" t="s">
        <v>183</v>
      </c>
    </row>
    <row r="250" spans="1:1" customFormat="1">
      <c r="A250" t="s">
        <v>184</v>
      </c>
    </row>
    <row r="251" spans="1:1" customFormat="1"/>
    <row r="252" spans="1:1" customFormat="1" ht="18.5">
      <c r="A252" s="190" t="s">
        <v>185</v>
      </c>
    </row>
    <row r="253" spans="1:1" customFormat="1">
      <c r="A253" t="s">
        <v>186</v>
      </c>
    </row>
    <row r="254" spans="1:1" customFormat="1"/>
    <row r="255" spans="1:1" customFormat="1" ht="18.5">
      <c r="A255" s="190" t="s">
        <v>187</v>
      </c>
    </row>
    <row r="256" spans="1:1" customFormat="1">
      <c r="A256" s="191" t="s">
        <v>188</v>
      </c>
    </row>
    <row r="257" spans="1:1" customFormat="1"/>
    <row r="258" spans="1:1" customFormat="1"/>
    <row r="259" spans="1:1" customFormat="1" ht="26">
      <c r="A259" s="185" t="s">
        <v>189</v>
      </c>
    </row>
    <row r="260" spans="1:1" customFormat="1">
      <c r="A260" s="191" t="s">
        <v>190</v>
      </c>
    </row>
    <row r="261" spans="1:1" customFormat="1">
      <c r="A261" t="s">
        <v>191</v>
      </c>
    </row>
    <row r="262" spans="1:1" customFormat="1">
      <c r="A262" s="191" t="s">
        <v>192</v>
      </c>
    </row>
    <row r="263" spans="1:1" customFormat="1">
      <c r="A263" t="s">
        <v>193</v>
      </c>
    </row>
    <row r="264" spans="1:1" customFormat="1">
      <c r="A264" s="191" t="s">
        <v>194</v>
      </c>
    </row>
    <row r="265" spans="1:1" customFormat="1">
      <c r="A265" t="s">
        <v>195</v>
      </c>
    </row>
    <row r="266" spans="1:1" customFormat="1">
      <c r="A266" t="s">
        <v>165</v>
      </c>
    </row>
    <row r="267" spans="1:1" customFormat="1">
      <c r="A267" t="s">
        <v>196</v>
      </c>
    </row>
    <row r="268" spans="1:1" customFormat="1">
      <c r="A268" t="s">
        <v>197</v>
      </c>
    </row>
    <row r="269" spans="1:1" customFormat="1">
      <c r="A269" s="191" t="s">
        <v>198</v>
      </c>
    </row>
    <row r="270" spans="1:1" customFormat="1">
      <c r="A270" t="s">
        <v>199</v>
      </c>
    </row>
  </sheetData>
  <phoneticPr fontId="3" type="noConversion"/>
  <pageMargins left="0.7" right="0.7" top="0.75" bottom="0.75" header="0.3" footer="0.3"/>
  <pageSetup paperSize="0" orientation="portrait" horizontalDpi="0" verticalDpi="0" copies="0"/>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J25"/>
  <sheetViews>
    <sheetView zoomScaleNormal="100" zoomScaleSheetLayoutView="80" workbookViewId="0">
      <pane ySplit="7" topLeftCell="A8" activePane="bottomLeft" state="frozen"/>
      <selection pane="bottomLeft" activeCell="Q4" sqref="Q4"/>
    </sheetView>
  </sheetViews>
  <sheetFormatPr defaultColWidth="9" defaultRowHeight="15.5"/>
  <cols>
    <col min="1" max="1" width="9.75" style="151" customWidth="1"/>
    <col min="2" max="3" width="10.75" style="41" customWidth="1"/>
    <col min="4" max="4" width="8.83203125" customWidth="1"/>
    <col min="5" max="5" width="9.5" style="4" bestFit="1" customWidth="1"/>
    <col min="6" max="6" width="10.5" customWidth="1"/>
    <col min="7" max="7" width="10.75" customWidth="1"/>
    <col min="8" max="8" width="9.6640625" style="4" customWidth="1"/>
    <col min="9" max="9" width="9.5" bestFit="1" customWidth="1"/>
    <col min="10" max="10" width="10.83203125" customWidth="1"/>
    <col min="11" max="11" width="11.08203125" customWidth="1"/>
    <col min="12" max="12" width="9.08203125" style="3" customWidth="1"/>
    <col min="13" max="13" width="11.5" style="3" customWidth="1"/>
    <col min="14" max="14" width="11.58203125" style="3" bestFit="1" customWidth="1"/>
    <col min="15" max="15" width="9" style="4" customWidth="1"/>
    <col min="16" max="16" width="11.08203125" style="4" customWidth="1"/>
    <col min="19" max="19" width="9.58203125" style="4" customWidth="1"/>
    <col min="20" max="20" width="10.9140625" customWidth="1"/>
    <col min="21" max="21" width="11.75" customWidth="1"/>
  </cols>
  <sheetData>
    <row r="1" spans="1:36" s="6" customFormat="1" ht="28.5" customHeight="1" thickBot="1">
      <c r="A1" s="57" t="s">
        <v>111</v>
      </c>
      <c r="B1" s="44"/>
      <c r="C1" s="44"/>
      <c r="D1" s="44" t="s">
        <v>107</v>
      </c>
      <c r="E1" s="44"/>
      <c r="F1" s="44"/>
      <c r="G1" s="44"/>
      <c r="H1" s="44" t="s">
        <v>108</v>
      </c>
      <c r="I1" s="40"/>
      <c r="J1" s="40"/>
      <c r="K1" s="40"/>
      <c r="L1" s="44"/>
      <c r="M1" s="44" t="s">
        <v>109</v>
      </c>
      <c r="N1" s="44"/>
      <c r="O1" s="44"/>
      <c r="P1" s="44"/>
      <c r="Q1" s="44"/>
      <c r="V1"/>
    </row>
    <row r="2" spans="1:36">
      <c r="A2" s="103" t="s">
        <v>104</v>
      </c>
      <c r="B2" s="45"/>
      <c r="C2" s="45"/>
      <c r="D2" s="60">
        <v>250</v>
      </c>
      <c r="E2" s="61"/>
      <c r="F2" s="62"/>
      <c r="G2" s="62"/>
      <c r="H2" s="62">
        <v>50</v>
      </c>
      <c r="I2" s="62"/>
      <c r="J2" s="62"/>
      <c r="K2" s="62"/>
      <c r="L2" s="63"/>
      <c r="M2" s="161">
        <v>900</v>
      </c>
      <c r="N2" s="47"/>
      <c r="O2" s="45"/>
      <c r="P2" s="45"/>
      <c r="Q2" s="46"/>
      <c r="R2" s="7"/>
      <c r="S2" s="7"/>
      <c r="T2" s="7"/>
    </row>
    <row r="3" spans="1:36" ht="16" thickBot="1">
      <c r="A3" s="104" t="s">
        <v>103</v>
      </c>
      <c r="B3" s="48"/>
      <c r="C3" s="48"/>
      <c r="D3" s="65">
        <v>150</v>
      </c>
      <c r="E3" s="66"/>
      <c r="F3" s="67"/>
      <c r="G3" s="67"/>
      <c r="H3" s="67">
        <v>50</v>
      </c>
      <c r="I3" s="67"/>
      <c r="J3" s="67"/>
      <c r="K3" s="67"/>
      <c r="L3" s="68"/>
      <c r="M3" s="162">
        <v>400</v>
      </c>
      <c r="N3" s="50"/>
      <c r="O3" s="48"/>
      <c r="P3" s="48"/>
      <c r="Q3" s="49"/>
      <c r="R3" s="8"/>
      <c r="S3" s="8"/>
      <c r="T3" s="8"/>
    </row>
    <row r="4" spans="1:36" s="6" customFormat="1" ht="28.5" customHeight="1" thickBot="1">
      <c r="A4" s="57" t="s">
        <v>112</v>
      </c>
      <c r="B4" s="44"/>
      <c r="C4" s="44"/>
      <c r="D4" s="44" t="s">
        <v>110</v>
      </c>
      <c r="F4" s="44"/>
      <c r="G4" s="44"/>
      <c r="H4" s="44" t="s">
        <v>110</v>
      </c>
      <c r="J4" s="40"/>
      <c r="K4" s="40"/>
      <c r="L4" s="44"/>
      <c r="M4" s="44" t="s">
        <v>110</v>
      </c>
      <c r="O4" s="44"/>
      <c r="P4" s="44"/>
      <c r="Q4" s="44"/>
      <c r="S4" s="40" t="s">
        <v>200</v>
      </c>
    </row>
    <row r="5" spans="1:36">
      <c r="A5" s="105" t="s">
        <v>105</v>
      </c>
      <c r="B5" s="51"/>
      <c r="C5" s="51"/>
      <c r="D5" s="69" t="s">
        <v>136</v>
      </c>
      <c r="E5" s="70"/>
      <c r="F5" s="71"/>
      <c r="G5" s="71"/>
      <c r="H5" s="71" t="s">
        <v>149</v>
      </c>
      <c r="I5" s="71"/>
      <c r="J5" s="71"/>
      <c r="K5" s="71"/>
      <c r="L5" s="72"/>
      <c r="M5" s="73" t="s">
        <v>137</v>
      </c>
      <c r="N5" s="53"/>
      <c r="O5" s="51"/>
      <c r="P5" s="51"/>
      <c r="Q5" s="52"/>
      <c r="R5" s="9"/>
      <c r="S5" s="9"/>
      <c r="T5" s="9"/>
    </row>
    <row r="6" spans="1:36" ht="16" thickBot="1">
      <c r="A6" s="106" t="s">
        <v>106</v>
      </c>
      <c r="B6" s="54"/>
      <c r="C6" s="54"/>
      <c r="D6" s="74" t="s">
        <v>138</v>
      </c>
      <c r="E6" s="75"/>
      <c r="F6" s="76"/>
      <c r="G6" s="76"/>
      <c r="H6" s="76" t="s">
        <v>150</v>
      </c>
      <c r="I6" s="76"/>
      <c r="J6" s="76"/>
      <c r="K6" s="76"/>
      <c r="L6" s="77"/>
      <c r="M6" s="78" t="s">
        <v>139</v>
      </c>
      <c r="N6" s="56"/>
      <c r="O6" s="54"/>
      <c r="P6" s="54"/>
      <c r="Q6" s="55"/>
      <c r="R6" s="10"/>
      <c r="S6" s="10"/>
      <c r="T6" s="10"/>
    </row>
    <row r="7" spans="1:36" s="5" customFormat="1" ht="36" customHeight="1">
      <c r="A7" s="150"/>
      <c r="B7" s="15" t="s">
        <v>19</v>
      </c>
      <c r="C7" s="15" t="s">
        <v>20</v>
      </c>
      <c r="D7" s="16" t="s">
        <v>28</v>
      </c>
      <c r="E7" s="17" t="s">
        <v>21</v>
      </c>
      <c r="F7" s="18" t="s">
        <v>26</v>
      </c>
      <c r="G7" s="18" t="s">
        <v>27</v>
      </c>
      <c r="H7" s="58" t="s">
        <v>15</v>
      </c>
      <c r="I7" s="59" t="s">
        <v>29</v>
      </c>
      <c r="J7" s="18" t="s">
        <v>44</v>
      </c>
      <c r="K7" s="18" t="s">
        <v>22</v>
      </c>
      <c r="L7" s="19" t="s">
        <v>30</v>
      </c>
      <c r="M7" s="20" t="s">
        <v>42</v>
      </c>
      <c r="N7" s="16" t="s">
        <v>41</v>
      </c>
      <c r="O7" s="21" t="s">
        <v>25</v>
      </c>
      <c r="P7" s="22" t="s">
        <v>31</v>
      </c>
      <c r="Q7" s="16" t="s">
        <v>23</v>
      </c>
      <c r="R7" s="16" t="s">
        <v>24</v>
      </c>
      <c r="S7" s="17" t="s">
        <v>43</v>
      </c>
      <c r="T7" s="16" t="s">
        <v>100</v>
      </c>
      <c r="U7" s="30"/>
      <c r="V7" s="30"/>
      <c r="W7" s="31"/>
      <c r="X7" s="31"/>
      <c r="Y7" s="31"/>
      <c r="Z7" s="31"/>
      <c r="AA7" s="31"/>
      <c r="AB7" s="31"/>
      <c r="AC7" s="31"/>
      <c r="AD7" s="31"/>
      <c r="AE7" s="31"/>
      <c r="AF7" s="31"/>
      <c r="AG7" s="31"/>
      <c r="AH7" s="31"/>
      <c r="AI7" s="31"/>
      <c r="AJ7" s="31"/>
    </row>
    <row r="8" spans="1:36">
      <c r="A8" s="151">
        <v>1</v>
      </c>
      <c r="B8" s="42">
        <v>111007</v>
      </c>
      <c r="C8" s="42" t="s">
        <v>38</v>
      </c>
      <c r="D8" s="32">
        <v>131.34899999999999</v>
      </c>
      <c r="E8" s="37">
        <v>8.3000000000000001E-3</v>
      </c>
      <c r="F8" s="32">
        <v>23.83</v>
      </c>
      <c r="G8" s="32">
        <v>131.56</v>
      </c>
      <c r="H8" s="178">
        <v>-0.16</v>
      </c>
      <c r="I8" s="35">
        <v>131.18899999999999</v>
      </c>
      <c r="J8" s="38">
        <v>44865</v>
      </c>
      <c r="K8" s="38">
        <v>47036</v>
      </c>
      <c r="L8" s="39">
        <v>4.6159999999999997</v>
      </c>
      <c r="M8" s="39">
        <v>791.17700000000002</v>
      </c>
      <c r="N8" s="39">
        <v>110668.856</v>
      </c>
      <c r="O8" s="37">
        <v>0.10649396481940883</v>
      </c>
      <c r="P8" s="37">
        <v>-1.9717999999999999E-2</v>
      </c>
      <c r="Q8" s="32">
        <v>132.13200000000001</v>
      </c>
      <c r="R8" s="32">
        <v>129</v>
      </c>
      <c r="S8" s="37">
        <v>2.4279069767441899E-2</v>
      </c>
      <c r="T8" s="32" t="s">
        <v>48</v>
      </c>
    </row>
    <row r="9" spans="1:36">
      <c r="A9" s="151">
        <v>2</v>
      </c>
      <c r="B9" s="42">
        <v>127037</v>
      </c>
      <c r="C9" s="42" t="s">
        <v>32</v>
      </c>
      <c r="D9" s="32">
        <v>169.84700000000001</v>
      </c>
      <c r="E9" s="37">
        <v>5.0499999999999996E-2</v>
      </c>
      <c r="F9" s="32">
        <v>10.61</v>
      </c>
      <c r="G9" s="32">
        <v>169.84</v>
      </c>
      <c r="H9" s="178">
        <v>0</v>
      </c>
      <c r="I9" s="35">
        <v>169.84700000000001</v>
      </c>
      <c r="J9" s="38">
        <v>44385</v>
      </c>
      <c r="K9" s="38">
        <v>46544</v>
      </c>
      <c r="L9" s="39">
        <v>3.2679999999999998</v>
      </c>
      <c r="M9" s="39">
        <v>608.66189999999995</v>
      </c>
      <c r="N9" s="39">
        <v>255117.307229</v>
      </c>
      <c r="O9" s="37">
        <v>0.24677770700215074</v>
      </c>
      <c r="P9" s="37">
        <v>-0.11604399999999999</v>
      </c>
      <c r="Q9" s="32">
        <v>169.87700000000001</v>
      </c>
      <c r="R9" s="32">
        <v>160.636</v>
      </c>
      <c r="S9" s="37">
        <v>5.7527577877935297E-2</v>
      </c>
      <c r="T9" s="32" t="s">
        <v>18</v>
      </c>
    </row>
    <row r="10" spans="1:36">
      <c r="A10" s="151">
        <v>3</v>
      </c>
      <c r="B10" s="43">
        <v>128106</v>
      </c>
      <c r="C10" s="42" t="s">
        <v>34</v>
      </c>
      <c r="D10" s="32">
        <v>208.239</v>
      </c>
      <c r="E10" s="37">
        <v>-8.8999999999999999E-3</v>
      </c>
      <c r="F10" s="32">
        <v>8.82</v>
      </c>
      <c r="G10" s="32">
        <v>208.16</v>
      </c>
      <c r="H10" s="178">
        <v>0.04</v>
      </c>
      <c r="I10" s="35">
        <v>208.279</v>
      </c>
      <c r="J10" s="38">
        <v>43958</v>
      </c>
      <c r="K10" s="38">
        <v>46121</v>
      </c>
      <c r="L10" s="39">
        <v>2.11</v>
      </c>
      <c r="M10" s="39">
        <v>252.55850000000001</v>
      </c>
      <c r="N10" s="39">
        <v>190342.01381</v>
      </c>
      <c r="O10" s="37">
        <v>0.3619183478842844</v>
      </c>
      <c r="P10" s="37">
        <v>-0.26027699999999998</v>
      </c>
      <c r="Q10" s="32">
        <v>213.1</v>
      </c>
      <c r="R10" s="32">
        <v>207.15</v>
      </c>
      <c r="S10" s="37">
        <v>2.8723147477673128E-2</v>
      </c>
      <c r="T10" s="32" t="s">
        <v>17</v>
      </c>
    </row>
    <row r="11" spans="1:36">
      <c r="A11" s="151">
        <v>4</v>
      </c>
      <c r="B11" s="42">
        <v>113066</v>
      </c>
      <c r="C11" s="42" t="s">
        <v>51</v>
      </c>
      <c r="D11" s="32">
        <v>153.43</v>
      </c>
      <c r="E11" s="37">
        <v>-5.0000000000000001E-3</v>
      </c>
      <c r="F11" s="32">
        <v>9.06</v>
      </c>
      <c r="G11" s="32">
        <v>153.19999999999999</v>
      </c>
      <c r="H11" s="178">
        <v>0.15</v>
      </c>
      <c r="I11" s="35">
        <v>153.58000000000001</v>
      </c>
      <c r="J11" s="38">
        <v>45025</v>
      </c>
      <c r="K11" s="38">
        <v>47192</v>
      </c>
      <c r="L11" s="39">
        <v>5.0439999999999996</v>
      </c>
      <c r="M11" s="39">
        <v>1439.0630000000001</v>
      </c>
      <c r="N11" s="39">
        <v>209549.83</v>
      </c>
      <c r="O11" s="37">
        <v>9.4906776023478981E-2</v>
      </c>
      <c r="P11" s="37">
        <v>-6.2691999999999998E-2</v>
      </c>
      <c r="Q11" s="32">
        <v>155.4</v>
      </c>
      <c r="R11" s="32">
        <v>151.74</v>
      </c>
      <c r="S11" s="37">
        <v>2.4120205614867513E-2</v>
      </c>
      <c r="T11" s="32" t="s">
        <v>52</v>
      </c>
    </row>
    <row r="12" spans="1:36">
      <c r="A12" s="151">
        <v>5</v>
      </c>
      <c r="B12" s="42">
        <v>113648</v>
      </c>
      <c r="C12" s="42" t="s">
        <v>33</v>
      </c>
      <c r="D12" s="32">
        <v>135.70400000000001</v>
      </c>
      <c r="E12" s="37">
        <v>3.4999999999999996E-3</v>
      </c>
      <c r="F12" s="32">
        <v>25.21</v>
      </c>
      <c r="G12" s="32">
        <v>134.35</v>
      </c>
      <c r="H12" s="178">
        <v>1.01</v>
      </c>
      <c r="I12" s="35">
        <v>136.714</v>
      </c>
      <c r="J12" s="38">
        <v>44697</v>
      </c>
      <c r="K12" s="38">
        <v>46867</v>
      </c>
      <c r="L12" s="39">
        <v>4.1529999999999996</v>
      </c>
      <c r="M12" s="39">
        <v>906.85900000000004</v>
      </c>
      <c r="N12" s="39">
        <v>75589.56</v>
      </c>
      <c r="O12" s="37">
        <v>6.1422770392999378E-2</v>
      </c>
      <c r="P12" s="37">
        <v>-3.3753999999999999E-2</v>
      </c>
      <c r="Q12" s="32">
        <v>136.29900000000001</v>
      </c>
      <c r="R12" s="32">
        <v>134.5</v>
      </c>
      <c r="S12" s="37">
        <v>1.3375464684014919E-2</v>
      </c>
      <c r="T12" s="32" t="s">
        <v>45</v>
      </c>
    </row>
    <row r="13" spans="1:36">
      <c r="A13" s="151">
        <v>6</v>
      </c>
      <c r="B13" s="42">
        <v>123092</v>
      </c>
      <c r="C13" s="42" t="s">
        <v>35</v>
      </c>
      <c r="D13" s="32">
        <v>145.1</v>
      </c>
      <c r="E13" s="37">
        <v>4.0999999999999995E-3</v>
      </c>
      <c r="F13" s="32">
        <v>5.04</v>
      </c>
      <c r="G13" s="32">
        <v>143.44999999999999</v>
      </c>
      <c r="H13" s="178">
        <v>1.1499999999999999</v>
      </c>
      <c r="I13" s="35">
        <v>146.25</v>
      </c>
      <c r="J13" s="38">
        <v>44210</v>
      </c>
      <c r="K13" s="38">
        <v>46379</v>
      </c>
      <c r="L13" s="39">
        <v>2.8159999999999998</v>
      </c>
      <c r="M13" s="39">
        <v>398.81670000000003</v>
      </c>
      <c r="N13" s="39">
        <v>45727.761479000001</v>
      </c>
      <c r="O13" s="37">
        <v>7.9020394540799524E-2</v>
      </c>
      <c r="P13" s="37">
        <v>-6.8486000000000005E-2</v>
      </c>
      <c r="Q13" s="32">
        <v>145.54599999999999</v>
      </c>
      <c r="R13" s="32">
        <v>142.876</v>
      </c>
      <c r="S13" s="37">
        <v>1.8687533245611492E-2</v>
      </c>
      <c r="T13" s="32" t="s">
        <v>16</v>
      </c>
    </row>
    <row r="14" spans="1:36">
      <c r="A14" s="151">
        <v>7</v>
      </c>
      <c r="B14" s="42">
        <v>127014</v>
      </c>
      <c r="C14" s="42" t="s">
        <v>36</v>
      </c>
      <c r="D14" s="32">
        <v>152.97</v>
      </c>
      <c r="E14" s="37">
        <v>2.8399999999999998E-2</v>
      </c>
      <c r="F14" s="32">
        <v>7.74</v>
      </c>
      <c r="G14" s="32">
        <v>144.69999999999999</v>
      </c>
      <c r="H14" s="178">
        <v>5.72</v>
      </c>
      <c r="I14" s="35">
        <v>158.69</v>
      </c>
      <c r="J14" s="38">
        <v>43789</v>
      </c>
      <c r="K14" s="38">
        <v>45953</v>
      </c>
      <c r="L14" s="39">
        <v>1.649</v>
      </c>
      <c r="M14" s="39">
        <v>532.11620000000005</v>
      </c>
      <c r="N14" s="39">
        <v>227867.61433000001</v>
      </c>
      <c r="O14" s="37">
        <v>0.27994315819271659</v>
      </c>
      <c r="P14" s="37">
        <v>-0.174266</v>
      </c>
      <c r="Q14" s="32">
        <v>153.49799999999999</v>
      </c>
      <c r="R14" s="32">
        <v>149</v>
      </c>
      <c r="S14" s="37">
        <v>3.0187919463087184E-2</v>
      </c>
      <c r="T14" s="32" t="s">
        <v>46</v>
      </c>
    </row>
    <row r="15" spans="1:36">
      <c r="A15" s="151">
        <v>8</v>
      </c>
      <c r="B15" s="42">
        <v>123127</v>
      </c>
      <c r="C15" s="42" t="s">
        <v>37</v>
      </c>
      <c r="D15" s="32">
        <v>130.52600000000001</v>
      </c>
      <c r="E15" s="37">
        <v>1.9699999999999999E-2</v>
      </c>
      <c r="F15" s="32">
        <v>24.4</v>
      </c>
      <c r="G15" s="32">
        <v>122.13</v>
      </c>
      <c r="H15" s="178">
        <v>6.87</v>
      </c>
      <c r="I15" s="35">
        <v>137.39600000000002</v>
      </c>
      <c r="J15" s="38">
        <v>44518</v>
      </c>
      <c r="K15" s="38">
        <v>46688</v>
      </c>
      <c r="L15" s="39">
        <v>3.6629999999999998</v>
      </c>
      <c r="M15" s="39">
        <v>399.67689999999999</v>
      </c>
      <c r="N15" s="39">
        <v>71030.920099999988</v>
      </c>
      <c r="O15" s="37">
        <v>0.13615743550713005</v>
      </c>
      <c r="P15" s="37">
        <v>-3.4206E-2</v>
      </c>
      <c r="Q15" s="32">
        <v>130.636</v>
      </c>
      <c r="R15" s="32">
        <v>128</v>
      </c>
      <c r="S15" s="37">
        <v>2.0593749999999966E-2</v>
      </c>
      <c r="T15" s="32" t="s">
        <v>47</v>
      </c>
    </row>
    <row r="16" spans="1:36">
      <c r="A16" s="151">
        <v>9</v>
      </c>
      <c r="B16" s="42">
        <v>110055</v>
      </c>
      <c r="C16" s="42" t="s">
        <v>39</v>
      </c>
      <c r="D16" s="32">
        <v>141.71600000000001</v>
      </c>
      <c r="E16" s="37">
        <v>3.4999999999999996E-3</v>
      </c>
      <c r="F16" s="32">
        <v>15.59</v>
      </c>
      <c r="G16" s="32">
        <v>128.47999999999999</v>
      </c>
      <c r="H16" s="178">
        <v>10.3</v>
      </c>
      <c r="I16" s="35">
        <v>152.01600000000002</v>
      </c>
      <c r="J16" s="38">
        <v>43558</v>
      </c>
      <c r="K16" s="38">
        <v>45730</v>
      </c>
      <c r="L16" s="39">
        <v>1.038</v>
      </c>
      <c r="M16" s="39">
        <v>243.215</v>
      </c>
      <c r="N16" s="39">
        <v>72901.361000000004</v>
      </c>
      <c r="O16" s="37">
        <v>0.21150780322117957</v>
      </c>
      <c r="P16" s="37">
        <v>-0.20621900000000001</v>
      </c>
      <c r="Q16" s="32">
        <v>142.66499999999999</v>
      </c>
      <c r="R16" s="32">
        <v>140.518</v>
      </c>
      <c r="S16" s="37">
        <v>1.5279181314849281E-2</v>
      </c>
      <c r="T16" s="32" t="s">
        <v>49</v>
      </c>
    </row>
    <row r="17" spans="1:20">
      <c r="A17" s="151">
        <v>10</v>
      </c>
      <c r="B17" s="42">
        <v>118019</v>
      </c>
      <c r="C17" s="42" t="s">
        <v>40</v>
      </c>
      <c r="D17" s="32">
        <v>127.003</v>
      </c>
      <c r="E17" s="37">
        <v>1.54E-2</v>
      </c>
      <c r="F17" s="32">
        <v>34.450000000000003</v>
      </c>
      <c r="G17" s="32">
        <v>112.51</v>
      </c>
      <c r="H17" s="178">
        <v>12.88</v>
      </c>
      <c r="I17" s="35">
        <v>139.88300000000001</v>
      </c>
      <c r="J17" s="38">
        <v>44846</v>
      </c>
      <c r="K17" s="38">
        <v>47011</v>
      </c>
      <c r="L17" s="39">
        <v>4.548</v>
      </c>
      <c r="M17" s="39">
        <v>976.63599999999997</v>
      </c>
      <c r="N17" s="39">
        <v>79277.005000000005</v>
      </c>
      <c r="O17" s="37">
        <v>6.3914666326314262E-2</v>
      </c>
      <c r="P17" s="37">
        <v>-2.2357999999999999E-2</v>
      </c>
      <c r="Q17" s="32">
        <v>127.179</v>
      </c>
      <c r="R17" s="32">
        <v>124.20099999999999</v>
      </c>
      <c r="S17" s="37">
        <v>2.3977262662941593E-2</v>
      </c>
      <c r="T17" s="32" t="s">
        <v>50</v>
      </c>
    </row>
    <row r="18" spans="1:20">
      <c r="A18" s="151">
        <v>11</v>
      </c>
      <c r="B18" s="43">
        <v>127032</v>
      </c>
      <c r="C18" s="42" t="s">
        <v>53</v>
      </c>
      <c r="D18" s="32">
        <v>118.607</v>
      </c>
      <c r="E18" s="37">
        <v>8.9999999999999998E-4</v>
      </c>
      <c r="F18" s="32">
        <v>6.78</v>
      </c>
      <c r="G18" s="32">
        <v>104.57</v>
      </c>
      <c r="H18" s="178">
        <v>13.42</v>
      </c>
      <c r="I18" s="35">
        <v>132.02699999999999</v>
      </c>
      <c r="J18" s="38">
        <v>44327</v>
      </c>
      <c r="K18" s="38">
        <v>46488</v>
      </c>
      <c r="L18" s="39">
        <v>3.1150000000000002</v>
      </c>
      <c r="M18" s="39">
        <v>4999.4674999999997</v>
      </c>
      <c r="N18" s="39">
        <v>104779.46537800001</v>
      </c>
      <c r="O18" s="37">
        <v>1.7670226138360171E-2</v>
      </c>
      <c r="P18" s="37">
        <v>-1.1492E-2</v>
      </c>
      <c r="Q18" s="32">
        <v>119</v>
      </c>
      <c r="R18" s="32">
        <v>118.31100000000001</v>
      </c>
      <c r="S18" s="37">
        <v>5.8236343197166189E-3</v>
      </c>
      <c r="T18" s="32" t="s">
        <v>54</v>
      </c>
    </row>
    <row r="19" spans="1:20">
      <c r="A19" s="151">
        <v>12</v>
      </c>
      <c r="B19" s="42">
        <v>128081</v>
      </c>
      <c r="C19" s="42" t="s">
        <v>93</v>
      </c>
      <c r="D19" s="32">
        <v>113.7</v>
      </c>
      <c r="E19" s="37">
        <v>9.1999999999999998E-3</v>
      </c>
      <c r="F19" s="32">
        <v>9.5399999999999991</v>
      </c>
      <c r="G19" s="32">
        <v>98.11</v>
      </c>
      <c r="H19" s="178">
        <v>15.89</v>
      </c>
      <c r="I19" s="35">
        <v>129.59</v>
      </c>
      <c r="J19" s="38">
        <v>43814</v>
      </c>
      <c r="K19" s="38">
        <v>45981</v>
      </c>
      <c r="L19" s="39">
        <v>1.726</v>
      </c>
      <c r="M19" s="39">
        <v>2702.3721999999993</v>
      </c>
      <c r="N19" s="39">
        <v>31446.078030000001</v>
      </c>
      <c r="O19" s="37">
        <v>1.0234363983022422E-2</v>
      </c>
      <c r="P19" s="37">
        <v>-9.7909999999999994E-3</v>
      </c>
      <c r="Q19" s="32">
        <v>114.3</v>
      </c>
      <c r="R19" s="32">
        <v>112.402</v>
      </c>
      <c r="S19" s="37">
        <v>1.6885820537001085E-2</v>
      </c>
      <c r="T19" s="32" t="s">
        <v>94</v>
      </c>
    </row>
    <row r="20" spans="1:20">
      <c r="A20" s="151">
        <v>13</v>
      </c>
      <c r="B20" s="43">
        <v>123236</v>
      </c>
      <c r="C20" s="42" t="s">
        <v>55</v>
      </c>
      <c r="D20" s="32">
        <v>117.52</v>
      </c>
      <c r="E20" s="37">
        <v>1.18E-2</v>
      </c>
      <c r="F20" s="32">
        <v>18.690000000000001</v>
      </c>
      <c r="G20" s="32">
        <v>87.21</v>
      </c>
      <c r="H20" s="178">
        <v>34.76</v>
      </c>
      <c r="I20" s="35">
        <v>152.28</v>
      </c>
      <c r="J20" s="38">
        <v>45308</v>
      </c>
      <c r="K20" s="38">
        <v>47473</v>
      </c>
      <c r="L20" s="39">
        <v>5.8140000000000001</v>
      </c>
      <c r="M20" s="39">
        <v>750</v>
      </c>
      <c r="N20" s="39">
        <v>82920.260999999999</v>
      </c>
      <c r="O20" s="37">
        <v>9.4077899931926487E-2</v>
      </c>
      <c r="P20" s="37">
        <v>3.3589999999999996E-3</v>
      </c>
      <c r="Q20" s="32">
        <v>119.399</v>
      </c>
      <c r="R20" s="32">
        <v>115.251</v>
      </c>
      <c r="S20" s="37">
        <v>3.5991010923983269E-2</v>
      </c>
      <c r="T20" s="32" t="s">
        <v>56</v>
      </c>
    </row>
    <row r="21" spans="1:20">
      <c r="A21" s="151">
        <v>14</v>
      </c>
      <c r="B21" s="43">
        <v>127101</v>
      </c>
      <c r="C21" s="42" t="s">
        <v>57</v>
      </c>
      <c r="D21" s="32">
        <v>106.68600000000001</v>
      </c>
      <c r="E21" s="37">
        <v>-2.5999999999999999E-3</v>
      </c>
      <c r="F21" s="32">
        <v>50.65</v>
      </c>
      <c r="G21" s="32">
        <v>69.16</v>
      </c>
      <c r="H21" s="178">
        <v>54.26</v>
      </c>
      <c r="I21" s="35">
        <v>160.946</v>
      </c>
      <c r="J21" s="38">
        <v>45301</v>
      </c>
      <c r="K21" s="38">
        <v>47473</v>
      </c>
      <c r="L21" s="39">
        <v>5.8140000000000001</v>
      </c>
      <c r="M21" s="39">
        <v>1100</v>
      </c>
      <c r="N21" s="39">
        <v>32333.197831999998</v>
      </c>
      <c r="O21" s="37">
        <v>2.7551708950479991E-2</v>
      </c>
      <c r="P21" s="37">
        <v>1.6576999999999998E-2</v>
      </c>
      <c r="Q21" s="32">
        <v>107.264</v>
      </c>
      <c r="R21" s="32">
        <v>105.502</v>
      </c>
      <c r="S21" s="37">
        <v>1.6701105192318634E-2</v>
      </c>
      <c r="T21" s="32" t="s">
        <v>58</v>
      </c>
    </row>
    <row r="22" spans="1:20">
      <c r="A22" s="151">
        <v>15</v>
      </c>
      <c r="B22" s="43">
        <v>127091</v>
      </c>
      <c r="C22" s="42" t="s">
        <v>59</v>
      </c>
      <c r="D22" s="32">
        <v>114.613</v>
      </c>
      <c r="E22" s="37">
        <v>9.7000000000000003E-3</v>
      </c>
      <c r="F22" s="32">
        <v>34.67</v>
      </c>
      <c r="G22" s="32">
        <v>72.400000000000006</v>
      </c>
      <c r="H22" s="178">
        <v>58.31</v>
      </c>
      <c r="I22" s="35">
        <v>172.923</v>
      </c>
      <c r="J22" s="38">
        <v>45180</v>
      </c>
      <c r="K22" s="38">
        <v>47352</v>
      </c>
      <c r="L22" s="39">
        <v>5.4820000000000002</v>
      </c>
      <c r="M22" s="39">
        <v>1492.068</v>
      </c>
      <c r="N22" s="39">
        <v>22022.392467000001</v>
      </c>
      <c r="O22" s="37">
        <v>1.2877809651035755E-2</v>
      </c>
      <c r="P22" s="37">
        <v>2.3960000000000001E-3</v>
      </c>
      <c r="Q22" s="32">
        <v>115.79900000000001</v>
      </c>
      <c r="R22" s="32">
        <v>113.004</v>
      </c>
      <c r="S22" s="37">
        <v>2.473363774733639E-2</v>
      </c>
      <c r="T22" s="32" t="s">
        <v>60</v>
      </c>
    </row>
    <row r="23" spans="1:20">
      <c r="A23" s="151">
        <v>16</v>
      </c>
      <c r="B23" s="43">
        <v>113665</v>
      </c>
      <c r="C23" s="42" t="s">
        <v>63</v>
      </c>
      <c r="D23" s="32">
        <v>98.308000000000007</v>
      </c>
      <c r="E23" s="37">
        <v>4.0999999999999995E-3</v>
      </c>
      <c r="F23" s="32">
        <v>8.2100000000000009</v>
      </c>
      <c r="G23" s="32">
        <v>56.03</v>
      </c>
      <c r="H23" s="178">
        <v>75.459999999999994</v>
      </c>
      <c r="I23" s="35">
        <v>173.768</v>
      </c>
      <c r="J23" s="38">
        <v>44936</v>
      </c>
      <c r="K23" s="38">
        <v>47101</v>
      </c>
      <c r="L23" s="39">
        <v>4.7949999999999999</v>
      </c>
      <c r="M23" s="39">
        <v>359.99</v>
      </c>
      <c r="N23" s="39">
        <v>24820.396000000001</v>
      </c>
      <c r="O23" s="37">
        <v>7.0134129116304872E-2</v>
      </c>
      <c r="P23" s="37">
        <v>4.3247000000000001E-2</v>
      </c>
      <c r="Q23" s="32">
        <v>99.596999999999994</v>
      </c>
      <c r="R23" s="32">
        <v>96.89</v>
      </c>
      <c r="S23" s="37">
        <v>2.7938899783259301E-2</v>
      </c>
      <c r="T23" s="32" t="s">
        <v>64</v>
      </c>
    </row>
    <row r="24" spans="1:20">
      <c r="A24" s="151">
        <v>17</v>
      </c>
      <c r="B24" s="43">
        <v>118035</v>
      </c>
      <c r="C24" s="42" t="s">
        <v>61</v>
      </c>
      <c r="D24" s="32">
        <v>105.74</v>
      </c>
      <c r="E24" s="37">
        <v>3.8E-3</v>
      </c>
      <c r="F24" s="32">
        <v>62.79</v>
      </c>
      <c r="G24" s="32">
        <v>56.24</v>
      </c>
      <c r="H24" s="178">
        <v>88.02</v>
      </c>
      <c r="I24" s="35">
        <v>193.76</v>
      </c>
      <c r="J24" s="38">
        <v>45112</v>
      </c>
      <c r="K24" s="38">
        <v>47280</v>
      </c>
      <c r="L24" s="39">
        <v>5.2850000000000001</v>
      </c>
      <c r="M24" s="39">
        <v>479.98200000000003</v>
      </c>
      <c r="N24" s="39">
        <v>15663.21</v>
      </c>
      <c r="O24" s="37">
        <v>3.0861463243967539E-2</v>
      </c>
      <c r="P24" s="37">
        <v>2.4837999999999999E-2</v>
      </c>
      <c r="Q24" s="32">
        <v>107.11</v>
      </c>
      <c r="R24" s="32">
        <v>104.99</v>
      </c>
      <c r="S24" s="37">
        <v>2.019239927612158E-2</v>
      </c>
      <c r="T24" s="32" t="s">
        <v>62</v>
      </c>
    </row>
    <row r="25" spans="1:20">
      <c r="A25" s="151">
        <v>18</v>
      </c>
      <c r="B25" s="43">
        <v>127089</v>
      </c>
      <c r="C25" s="42" t="s">
        <v>65</v>
      </c>
      <c r="D25" s="32">
        <v>103.36499999999999</v>
      </c>
      <c r="E25" s="37">
        <v>6.5000000000000006E-3</v>
      </c>
      <c r="F25" s="32">
        <v>38.74</v>
      </c>
      <c r="G25" s="32">
        <v>48.4</v>
      </c>
      <c r="H25" s="178">
        <v>113.56</v>
      </c>
      <c r="I25" s="35">
        <v>216.92500000000001</v>
      </c>
      <c r="J25" s="38">
        <v>45141</v>
      </c>
      <c r="K25" s="38">
        <v>47316</v>
      </c>
      <c r="L25" s="39">
        <v>5.3840000000000003</v>
      </c>
      <c r="M25" s="39">
        <v>8959.8775999999998</v>
      </c>
      <c r="N25" s="39">
        <v>47160.381804999997</v>
      </c>
      <c r="O25" s="37">
        <v>5.0921563126574698E-3</v>
      </c>
      <c r="P25" s="37">
        <v>1.6099000000000002E-2</v>
      </c>
      <c r="Q25" s="32">
        <v>103.47</v>
      </c>
      <c r="R25" s="32">
        <v>102.53</v>
      </c>
      <c r="S25" s="37">
        <v>9.1680483760850258E-3</v>
      </c>
      <c r="T25" s="32" t="s">
        <v>66</v>
      </c>
    </row>
  </sheetData>
  <autoFilter ref="A7:T25" xr:uid="{00000000-0009-0000-0000-000001000000}">
    <sortState xmlns:xlrd2="http://schemas.microsoft.com/office/spreadsheetml/2017/richdata2" ref="A8:T25">
      <sortCondition ref="H7:H25"/>
    </sortState>
  </autoFilter>
  <phoneticPr fontId="3"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4" r:id="rId4" name="Button 2">
              <controlPr defaultSize="0" print="0" autoFill="0" autoPict="0" macro="[0]!模块1.refresh_convertible_bond">
                <anchor moveWithCells="1" sizeWithCells="1">
                  <from>
                    <xdr:col>17</xdr:col>
                    <xdr:colOff>571500</xdr:colOff>
                    <xdr:row>1</xdr:row>
                    <xdr:rowOff>25400</xdr:rowOff>
                  </from>
                  <to>
                    <xdr:col>19</xdr:col>
                    <xdr:colOff>146050</xdr:colOff>
                    <xdr:row>2</xdr:row>
                    <xdr:rowOff>177800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2788C9-3144-43F2-A323-C40C849C7726}">
  <sheetPr codeName="Sheet4"/>
  <dimension ref="A1:AM25"/>
  <sheetViews>
    <sheetView zoomScaleNormal="100" zoomScaleSheetLayoutView="80" workbookViewId="0">
      <pane ySplit="7" topLeftCell="A8" activePane="bottomLeft" state="frozen"/>
      <selection pane="bottomLeft" activeCell="S9" sqref="S9"/>
    </sheetView>
  </sheetViews>
  <sheetFormatPr defaultColWidth="9" defaultRowHeight="15.5"/>
  <cols>
    <col min="1" max="1" width="9.75" style="153" customWidth="1"/>
    <col min="2" max="3" width="10.75" style="41" customWidth="1"/>
    <col min="4" max="4" width="9.33203125" customWidth="1"/>
    <col min="5" max="5" width="9.83203125" style="26" customWidth="1"/>
    <col min="6" max="6" width="10.75" customWidth="1"/>
    <col min="7" max="7" width="8.75" style="4" customWidth="1"/>
    <col min="8" max="8" width="9.33203125" customWidth="1"/>
    <col min="9" max="12" width="8.25" customWidth="1"/>
    <col min="13" max="13" width="9.08203125" style="3" customWidth="1"/>
    <col min="14" max="14" width="9.33203125" style="3" customWidth="1"/>
    <col min="15" max="15" width="11.58203125" style="3" bestFit="1" customWidth="1"/>
    <col min="16" max="16" width="11.08203125" style="3" customWidth="1"/>
    <col min="17" max="17" width="8.08203125" customWidth="1"/>
    <col min="19" max="19" width="11.75" style="24" customWidth="1"/>
    <col min="20" max="20" width="8.33203125" style="3" customWidth="1"/>
    <col min="21" max="21" width="7.08203125" style="24" customWidth="1"/>
    <col min="22" max="22" width="10.08203125" style="24" customWidth="1"/>
    <col min="23" max="23" width="9.9140625" customWidth="1"/>
    <col min="24" max="24" width="11.58203125" style="3" customWidth="1"/>
  </cols>
  <sheetData>
    <row r="1" spans="1:39" s="6" customFormat="1" ht="28.5" customHeight="1" thickBot="1">
      <c r="A1" s="102" t="s">
        <v>102</v>
      </c>
      <c r="B1" s="79"/>
      <c r="C1" s="79"/>
      <c r="D1" s="44" t="s">
        <v>107</v>
      </c>
      <c r="E1" s="79"/>
      <c r="F1" s="44"/>
      <c r="G1" s="44"/>
      <c r="H1" s="44"/>
      <c r="I1" s="40"/>
      <c r="J1" s="40"/>
      <c r="K1" s="40"/>
      <c r="L1" s="195" t="s">
        <v>92</v>
      </c>
      <c r="M1" s="196"/>
      <c r="N1" s="197"/>
      <c r="O1" s="44"/>
      <c r="P1" s="44" t="s">
        <v>121</v>
      </c>
      <c r="Q1" s="44"/>
      <c r="R1" s="44"/>
      <c r="S1" s="110"/>
      <c r="T1" s="44"/>
      <c r="U1" s="110"/>
      <c r="V1" s="110"/>
      <c r="W1" s="44" t="s">
        <v>122</v>
      </c>
      <c r="X1" s="44" t="s">
        <v>123</v>
      </c>
      <c r="Y1"/>
    </row>
    <row r="2" spans="1:39">
      <c r="A2" s="103" t="s">
        <v>120</v>
      </c>
      <c r="B2" s="80"/>
      <c r="C2" s="80"/>
      <c r="D2" s="181">
        <v>250</v>
      </c>
      <c r="E2" s="80"/>
      <c r="F2" s="46"/>
      <c r="G2" s="46"/>
      <c r="H2" s="46"/>
      <c r="I2" s="46"/>
      <c r="J2" s="46"/>
      <c r="K2" s="46"/>
      <c r="L2" s="109" t="s">
        <v>91</v>
      </c>
      <c r="M2" s="193">
        <v>20240226</v>
      </c>
      <c r="N2" s="194"/>
      <c r="O2" s="47"/>
      <c r="P2" s="155">
        <v>-0.1</v>
      </c>
      <c r="Q2" s="62"/>
      <c r="R2" s="62"/>
      <c r="S2" s="111"/>
      <c r="T2" s="63"/>
      <c r="U2" s="111"/>
      <c r="V2" s="63"/>
      <c r="W2" s="63"/>
      <c r="X2" s="64"/>
    </row>
    <row r="3" spans="1:39" ht="16" thickBot="1">
      <c r="A3" s="107" t="s">
        <v>116</v>
      </c>
      <c r="B3" s="81"/>
      <c r="C3" s="81"/>
      <c r="D3" s="182">
        <v>150</v>
      </c>
      <c r="E3" s="81"/>
      <c r="F3" s="49"/>
      <c r="G3" s="49"/>
      <c r="H3" s="49"/>
      <c r="I3" s="49"/>
      <c r="J3" s="49"/>
      <c r="K3" s="49"/>
      <c r="L3" s="95"/>
      <c r="M3" s="97">
        <v>2.4380000000000002</v>
      </c>
      <c r="N3" s="96"/>
      <c r="O3" s="50"/>
      <c r="P3" s="112">
        <v>4</v>
      </c>
      <c r="Q3" s="49"/>
      <c r="R3" s="49"/>
      <c r="S3" s="113"/>
      <c r="T3" s="50"/>
      <c r="U3" s="113"/>
      <c r="V3" s="50"/>
      <c r="W3" s="160">
        <v>-0.05</v>
      </c>
      <c r="X3" s="114"/>
    </row>
    <row r="4" spans="1:39" ht="16" thickBot="1">
      <c r="A4" s="108" t="s">
        <v>117</v>
      </c>
      <c r="B4" s="82"/>
      <c r="C4" s="82"/>
      <c r="D4" s="183">
        <v>150</v>
      </c>
      <c r="E4" s="82"/>
      <c r="F4" s="52"/>
      <c r="G4" s="23" t="s">
        <v>201</v>
      </c>
      <c r="H4" s="52"/>
      <c r="I4" s="52"/>
      <c r="J4" s="52"/>
      <c r="K4" s="52"/>
      <c r="L4" s="52"/>
      <c r="M4" s="52"/>
      <c r="N4" s="52"/>
      <c r="O4" s="53"/>
      <c r="P4" s="115"/>
      <c r="Q4" s="116"/>
      <c r="R4" s="116"/>
      <c r="S4" s="116">
        <v>100</v>
      </c>
      <c r="T4" s="117"/>
      <c r="U4" s="118"/>
      <c r="V4" s="117"/>
      <c r="W4" s="117"/>
      <c r="X4" s="119">
        <v>0</v>
      </c>
    </row>
    <row r="5" spans="1:39" s="6" customFormat="1" ht="28.5" customHeight="1" thickBot="1">
      <c r="A5" s="57" t="s">
        <v>112</v>
      </c>
      <c r="B5" s="79"/>
      <c r="C5" s="79"/>
      <c r="D5" s="154" t="s">
        <v>110</v>
      </c>
      <c r="E5" s="79"/>
      <c r="F5" s="44"/>
      <c r="G5" s="44"/>
      <c r="H5" s="44"/>
      <c r="I5" s="40"/>
      <c r="J5" s="40"/>
      <c r="K5" s="40"/>
      <c r="L5" s="44"/>
      <c r="M5" s="44"/>
      <c r="N5" s="44"/>
      <c r="O5" s="44"/>
      <c r="P5" s="44" t="s">
        <v>110</v>
      </c>
      <c r="Q5" s="44"/>
      <c r="R5" s="44"/>
      <c r="S5" s="40"/>
      <c r="T5" s="44"/>
      <c r="U5" s="110"/>
      <c r="V5" s="110"/>
      <c r="W5" s="44" t="s">
        <v>110</v>
      </c>
      <c r="X5" s="44" t="s">
        <v>110</v>
      </c>
      <c r="Y5"/>
    </row>
    <row r="6" spans="1:39" ht="16" thickBot="1">
      <c r="A6" s="106" t="s">
        <v>118</v>
      </c>
      <c r="B6" s="83"/>
      <c r="C6" s="83"/>
      <c r="D6" s="184">
        <v>7</v>
      </c>
      <c r="E6" s="83"/>
      <c r="F6" s="55"/>
      <c r="G6" s="55"/>
      <c r="H6" s="55"/>
      <c r="I6" s="55"/>
      <c r="J6" s="55"/>
      <c r="K6" s="55"/>
      <c r="L6" s="55"/>
      <c r="M6" s="56"/>
      <c r="N6" s="56"/>
      <c r="O6" s="56"/>
      <c r="P6" s="163" t="s">
        <v>144</v>
      </c>
      <c r="Q6" s="120"/>
      <c r="R6" s="120"/>
      <c r="S6" s="121"/>
      <c r="T6" s="122"/>
      <c r="U6" s="121"/>
      <c r="V6" s="122"/>
      <c r="W6" s="163" t="s">
        <v>143</v>
      </c>
      <c r="X6" s="123" t="s">
        <v>142</v>
      </c>
    </row>
    <row r="7" spans="1:39" s="5" customFormat="1" ht="36" customHeight="1">
      <c r="A7" s="152"/>
      <c r="B7" s="15" t="s">
        <v>19</v>
      </c>
      <c r="C7" s="15" t="s">
        <v>20</v>
      </c>
      <c r="D7" s="16" t="s">
        <v>28</v>
      </c>
      <c r="E7" s="25" t="s">
        <v>26</v>
      </c>
      <c r="F7" s="18" t="s">
        <v>27</v>
      </c>
      <c r="G7" s="18" t="s">
        <v>30</v>
      </c>
      <c r="H7" s="101" t="s">
        <v>15</v>
      </c>
      <c r="I7" s="86" t="s">
        <v>100</v>
      </c>
      <c r="J7" s="87" t="s">
        <v>96</v>
      </c>
      <c r="K7" s="87" t="s">
        <v>97</v>
      </c>
      <c r="L7" s="88" t="s">
        <v>67</v>
      </c>
      <c r="M7" s="89" t="s">
        <v>68</v>
      </c>
      <c r="N7" s="89" t="s">
        <v>114</v>
      </c>
      <c r="O7" s="87" t="s">
        <v>101</v>
      </c>
      <c r="P7" s="90" t="s">
        <v>115</v>
      </c>
      <c r="Q7" s="18" t="s">
        <v>69</v>
      </c>
      <c r="R7" s="28" t="s">
        <v>70</v>
      </c>
      <c r="S7" s="29" t="s">
        <v>113</v>
      </c>
      <c r="T7" s="17" t="s">
        <v>90</v>
      </c>
      <c r="U7" s="29" t="s">
        <v>98</v>
      </c>
      <c r="V7" s="29" t="s">
        <v>71</v>
      </c>
      <c r="W7" s="91" t="s">
        <v>72</v>
      </c>
      <c r="X7" s="93" t="s">
        <v>99</v>
      </c>
      <c r="Y7" s="30"/>
      <c r="Z7" s="31"/>
      <c r="AA7" s="31"/>
      <c r="AB7" s="31"/>
      <c r="AC7" s="31"/>
      <c r="AD7" s="31"/>
      <c r="AE7" s="31"/>
      <c r="AF7" s="31"/>
      <c r="AG7" s="31"/>
      <c r="AH7" s="31"/>
      <c r="AI7" s="31"/>
      <c r="AJ7" s="31"/>
      <c r="AK7" s="31"/>
      <c r="AL7" s="31"/>
      <c r="AM7" s="31"/>
    </row>
    <row r="8" spans="1:39" s="32" customFormat="1">
      <c r="A8" s="151">
        <v>1</v>
      </c>
      <c r="B8" s="42">
        <v>110055</v>
      </c>
      <c r="C8" s="42" t="s">
        <v>39</v>
      </c>
      <c r="D8" s="32">
        <v>141.71600000000001</v>
      </c>
      <c r="E8" s="34">
        <v>15.59</v>
      </c>
      <c r="F8" s="32">
        <v>128.47999999999999</v>
      </c>
      <c r="G8" s="32">
        <v>1.038</v>
      </c>
      <c r="H8" s="179">
        <v>10.3</v>
      </c>
      <c r="I8" s="84" t="s">
        <v>49</v>
      </c>
      <c r="J8" s="85" t="s">
        <v>81</v>
      </c>
      <c r="K8" s="32">
        <v>20.03</v>
      </c>
      <c r="L8" s="24">
        <v>2.0470000000000002</v>
      </c>
      <c r="M8" s="27">
        <v>2.4380000000000002</v>
      </c>
      <c r="N8" s="24">
        <v>45.91</v>
      </c>
      <c r="O8" s="98">
        <v>32.020867176055901</v>
      </c>
      <c r="P8" s="36">
        <v>-0.13889132823944095</v>
      </c>
      <c r="Q8">
        <v>10.91</v>
      </c>
      <c r="R8" s="24">
        <v>20.27</v>
      </c>
      <c r="S8">
        <v>108.98</v>
      </c>
      <c r="T8" s="33">
        <v>37.695214950338716</v>
      </c>
      <c r="U8" s="33">
        <v>32.736000000000004</v>
      </c>
      <c r="V8" s="33">
        <v>146.67521495033873</v>
      </c>
      <c r="W8" s="92">
        <v>-3.3810858583147918E-2</v>
      </c>
      <c r="X8" s="94">
        <v>0.12672887421422832</v>
      </c>
    </row>
    <row r="9" spans="1:39" s="32" customFormat="1">
      <c r="A9" s="151">
        <v>2</v>
      </c>
      <c r="B9" s="42">
        <v>111007</v>
      </c>
      <c r="C9" s="42" t="s">
        <v>38</v>
      </c>
      <c r="D9" s="32">
        <v>131.34899999999999</v>
      </c>
      <c r="E9" s="34">
        <v>23.83</v>
      </c>
      <c r="F9" s="32">
        <v>131.56</v>
      </c>
      <c r="G9" s="32">
        <v>4.6159999999999997</v>
      </c>
      <c r="H9" s="179">
        <v>-0.16</v>
      </c>
      <c r="I9" s="84" t="s">
        <v>48</v>
      </c>
      <c r="J9" s="85" t="s">
        <v>80</v>
      </c>
      <c r="K9" s="32">
        <v>31.35</v>
      </c>
      <c r="L9" s="24">
        <v>0.56799999999999995</v>
      </c>
      <c r="M9" s="27">
        <v>2.4380000000000002</v>
      </c>
      <c r="N9" s="24">
        <v>27.12</v>
      </c>
      <c r="O9" s="99">
        <v>0</v>
      </c>
      <c r="P9" s="36">
        <v>-0.2712</v>
      </c>
      <c r="Q9">
        <v>16.68</v>
      </c>
      <c r="R9" s="24">
        <v>30.98</v>
      </c>
      <c r="S9">
        <v>94.96</v>
      </c>
      <c r="T9" s="33">
        <v>48.762354413673933</v>
      </c>
      <c r="U9" s="33">
        <v>36.388999999999996</v>
      </c>
      <c r="V9" s="33">
        <v>143.72235441367394</v>
      </c>
      <c r="W9" s="92">
        <v>-8.6092065943060625E-2</v>
      </c>
      <c r="X9" s="94">
        <v>0.41631524563765243</v>
      </c>
    </row>
    <row r="10" spans="1:39" s="32" customFormat="1">
      <c r="A10" s="151">
        <v>3</v>
      </c>
      <c r="B10" s="42">
        <v>113066</v>
      </c>
      <c r="C10" s="42" t="s">
        <v>51</v>
      </c>
      <c r="D10" s="32">
        <v>153.43</v>
      </c>
      <c r="E10" s="34">
        <v>9.06</v>
      </c>
      <c r="F10" s="32">
        <v>153.19999999999999</v>
      </c>
      <c r="G10" s="32">
        <v>5.0439999999999996</v>
      </c>
      <c r="H10" s="179">
        <v>0.15</v>
      </c>
      <c r="I10" s="84" t="s">
        <v>52</v>
      </c>
      <c r="J10" s="85" t="s">
        <v>73</v>
      </c>
      <c r="K10" s="32">
        <v>13.88</v>
      </c>
      <c r="L10" s="24">
        <v>5.9009999999999998</v>
      </c>
      <c r="M10" s="27">
        <v>2.4380000000000002</v>
      </c>
      <c r="N10" s="24">
        <v>54.53</v>
      </c>
      <c r="O10" s="100">
        <v>49.163349214792248</v>
      </c>
      <c r="P10" s="36">
        <v>-5.3666507852077529E-2</v>
      </c>
      <c r="Q10">
        <v>6.34</v>
      </c>
      <c r="R10" s="24">
        <v>11.78</v>
      </c>
      <c r="S10">
        <v>97.41</v>
      </c>
      <c r="T10" s="33">
        <v>59.996031582889159</v>
      </c>
      <c r="U10" s="33">
        <v>56.02000000000001</v>
      </c>
      <c r="V10" s="33">
        <v>157.40603158288917</v>
      </c>
      <c r="W10" s="92">
        <v>-2.5259715545241979E-2</v>
      </c>
      <c r="X10" s="94">
        <v>-0.38522704858428419</v>
      </c>
    </row>
    <row r="11" spans="1:39" s="32" customFormat="1">
      <c r="A11" s="151">
        <v>4</v>
      </c>
      <c r="B11" s="42">
        <v>113648</v>
      </c>
      <c r="C11" s="42" t="s">
        <v>33</v>
      </c>
      <c r="D11" s="32">
        <v>135.70400000000001</v>
      </c>
      <c r="E11" s="34">
        <v>25.21</v>
      </c>
      <c r="F11" s="32">
        <v>134.35</v>
      </c>
      <c r="G11" s="32">
        <v>4.1529999999999996</v>
      </c>
      <c r="H11" s="179">
        <v>1.01</v>
      </c>
      <c r="I11" s="84" t="s">
        <v>45</v>
      </c>
      <c r="J11" s="85" t="s">
        <v>76</v>
      </c>
      <c r="K11" s="32">
        <v>33.869999999999997</v>
      </c>
      <c r="L11" s="24">
        <v>9.4E-2</v>
      </c>
      <c r="M11" s="27">
        <v>2.4380000000000002</v>
      </c>
      <c r="N11" s="24">
        <v>26.26</v>
      </c>
      <c r="O11" s="99">
        <v>0</v>
      </c>
      <c r="P11" s="36">
        <v>-0.2626</v>
      </c>
      <c r="Q11">
        <v>17.649999999999999</v>
      </c>
      <c r="R11" s="24">
        <v>32.770000000000003</v>
      </c>
      <c r="S11">
        <v>93.72</v>
      </c>
      <c r="T11" s="33">
        <v>51.235548150642593</v>
      </c>
      <c r="U11" s="33">
        <v>41.984000000000009</v>
      </c>
      <c r="V11" s="33">
        <v>144.95554815064258</v>
      </c>
      <c r="W11" s="92">
        <v>-6.3823346320128871E-2</v>
      </c>
      <c r="X11" s="94">
        <v>0.58729339861571239</v>
      </c>
    </row>
    <row r="12" spans="1:39" s="32" customFormat="1">
      <c r="A12" s="151">
        <v>5</v>
      </c>
      <c r="B12" s="42">
        <v>113665</v>
      </c>
      <c r="C12" s="42" t="s">
        <v>63</v>
      </c>
      <c r="D12" s="32">
        <v>98.308000000000007</v>
      </c>
      <c r="E12" s="34">
        <v>8.2100000000000009</v>
      </c>
      <c r="F12" s="32">
        <v>56.03</v>
      </c>
      <c r="G12" s="32">
        <v>4.7949999999999999</v>
      </c>
      <c r="H12" s="179">
        <v>75.459999999999994</v>
      </c>
      <c r="I12" s="84" t="s">
        <v>64</v>
      </c>
      <c r="J12" s="85" t="s">
        <v>88</v>
      </c>
      <c r="K12" s="32">
        <v>4.5999999999999996</v>
      </c>
      <c r="L12" s="24">
        <v>0.54300000000000004</v>
      </c>
      <c r="M12" s="27">
        <v>2.4380000000000002</v>
      </c>
      <c r="N12" s="24">
        <v>41.33</v>
      </c>
      <c r="O12" s="98">
        <v>26.246426935195927</v>
      </c>
      <c r="P12" s="36">
        <v>-0.15083573064804071</v>
      </c>
      <c r="Q12">
        <v>5.75</v>
      </c>
      <c r="R12" s="24">
        <v>10.67</v>
      </c>
      <c r="S12">
        <v>94.01</v>
      </c>
      <c r="T12" s="33">
        <v>11.114800106965317</v>
      </c>
      <c r="U12" s="33">
        <v>4.2980000000000018</v>
      </c>
      <c r="V12" s="33">
        <v>105.12480010696532</v>
      </c>
      <c r="W12" s="92">
        <v>-6.4844832998770641E-2</v>
      </c>
      <c r="X12" s="94">
        <v>-0.92393448514303655</v>
      </c>
    </row>
    <row r="13" spans="1:39" s="32" customFormat="1">
      <c r="A13" s="151">
        <v>6</v>
      </c>
      <c r="B13" s="42">
        <v>118019</v>
      </c>
      <c r="C13" s="42" t="s">
        <v>40</v>
      </c>
      <c r="D13" s="32">
        <v>127.003</v>
      </c>
      <c r="E13" s="34">
        <v>34.450000000000003</v>
      </c>
      <c r="F13" s="32">
        <v>112.51</v>
      </c>
      <c r="G13" s="32">
        <v>4.548</v>
      </c>
      <c r="H13" s="179">
        <v>12.88</v>
      </c>
      <c r="I13" s="84" t="s">
        <v>50</v>
      </c>
      <c r="J13" s="85" t="s">
        <v>78</v>
      </c>
      <c r="K13" s="32">
        <v>38.76</v>
      </c>
      <c r="L13" s="24">
        <v>0.64500000000000002</v>
      </c>
      <c r="M13" s="27">
        <v>2.4380000000000002</v>
      </c>
      <c r="N13" s="24">
        <v>30.57</v>
      </c>
      <c r="O13" s="98">
        <v>16.820213520050054</v>
      </c>
      <c r="P13" s="36">
        <v>-0.13749786479949946</v>
      </c>
      <c r="Q13">
        <v>24.12</v>
      </c>
      <c r="R13" s="24">
        <v>44.79</v>
      </c>
      <c r="S13">
        <v>100.88</v>
      </c>
      <c r="T13" s="33">
        <v>36.407201344429751</v>
      </c>
      <c r="U13" s="33">
        <v>26.123000000000005</v>
      </c>
      <c r="V13" s="33">
        <v>137.28720134442975</v>
      </c>
      <c r="W13" s="92">
        <v>-7.491012449608081E-2</v>
      </c>
      <c r="X13" s="94">
        <v>-3.3523032851906547E-2</v>
      </c>
    </row>
    <row r="14" spans="1:39" s="32" customFormat="1">
      <c r="A14" s="151">
        <v>7</v>
      </c>
      <c r="B14" s="42">
        <v>118035</v>
      </c>
      <c r="C14" s="42" t="s">
        <v>61</v>
      </c>
      <c r="D14" s="32">
        <v>105.74</v>
      </c>
      <c r="E14" s="34">
        <v>62.79</v>
      </c>
      <c r="F14" s="32">
        <v>56.24</v>
      </c>
      <c r="G14" s="32">
        <v>5.2850000000000001</v>
      </c>
      <c r="H14" s="179">
        <v>88.02</v>
      </c>
      <c r="I14" s="84" t="s">
        <v>62</v>
      </c>
      <c r="J14" s="85" t="s">
        <v>87</v>
      </c>
      <c r="K14" s="32">
        <v>35.31</v>
      </c>
      <c r="L14" s="24">
        <v>0.77300000000000002</v>
      </c>
      <c r="M14" s="27">
        <v>2.4380000000000002</v>
      </c>
      <c r="N14" s="24">
        <v>41.6</v>
      </c>
      <c r="O14" s="98">
        <v>67.173809252738977</v>
      </c>
      <c r="P14" s="36">
        <v>0.25573809252738977</v>
      </c>
      <c r="Q14">
        <v>43.95</v>
      </c>
      <c r="R14" s="24">
        <v>81.63</v>
      </c>
      <c r="S14">
        <v>81.41</v>
      </c>
      <c r="T14" s="33">
        <v>12.106136762465997</v>
      </c>
      <c r="U14" s="33">
        <v>24.33</v>
      </c>
      <c r="V14" s="33">
        <v>93.51613676246599</v>
      </c>
      <c r="W14" s="92">
        <v>0.1307139458570985</v>
      </c>
      <c r="X14" s="94">
        <v>-0.77291458248000355</v>
      </c>
    </row>
    <row r="15" spans="1:39" s="32" customFormat="1">
      <c r="A15" s="151">
        <v>8</v>
      </c>
      <c r="B15" s="42">
        <v>123092</v>
      </c>
      <c r="C15" s="42" t="s">
        <v>35</v>
      </c>
      <c r="D15" s="32">
        <v>145.1</v>
      </c>
      <c r="E15" s="34">
        <v>5.04</v>
      </c>
      <c r="F15" s="32">
        <v>143.44999999999999</v>
      </c>
      <c r="G15" s="32">
        <v>2.8159999999999998</v>
      </c>
      <c r="H15" s="179">
        <v>1.1499999999999999</v>
      </c>
      <c r="I15" s="84" t="s">
        <v>16</v>
      </c>
      <c r="J15" s="85" t="s">
        <v>77</v>
      </c>
      <c r="K15" s="32">
        <v>7.23</v>
      </c>
      <c r="L15" s="24">
        <v>1.1890000000000001</v>
      </c>
      <c r="M15" s="27">
        <v>2.4380000000000002</v>
      </c>
      <c r="N15" s="24">
        <v>19.47</v>
      </c>
      <c r="O15" s="98">
        <v>18.959283620834352</v>
      </c>
      <c r="P15" s="36">
        <v>-5.1071637916564683E-3</v>
      </c>
      <c r="Q15">
        <v>3.53</v>
      </c>
      <c r="R15" s="24">
        <v>6.55</v>
      </c>
      <c r="S15">
        <v>97.9</v>
      </c>
      <c r="T15" s="33">
        <v>47.380679514107385</v>
      </c>
      <c r="U15" s="33">
        <v>47.199999999999989</v>
      </c>
      <c r="V15" s="33">
        <v>145.28067951410739</v>
      </c>
      <c r="W15" s="92">
        <v>-1.2436582394278473E-3</v>
      </c>
      <c r="X15" s="94">
        <v>1.1135888513875529</v>
      </c>
    </row>
    <row r="16" spans="1:39" s="32" customFormat="1">
      <c r="A16" s="151">
        <v>9</v>
      </c>
      <c r="B16" s="42">
        <v>123127</v>
      </c>
      <c r="C16" s="42" t="s">
        <v>37</v>
      </c>
      <c r="D16" s="32">
        <v>130.52600000000001</v>
      </c>
      <c r="E16" s="34">
        <v>24.4</v>
      </c>
      <c r="F16" s="32">
        <v>122.13</v>
      </c>
      <c r="G16" s="32">
        <v>3.6629999999999998</v>
      </c>
      <c r="H16" s="179">
        <v>6.87</v>
      </c>
      <c r="I16" s="84" t="s">
        <v>47</v>
      </c>
      <c r="J16" s="85" t="s">
        <v>82</v>
      </c>
      <c r="K16" s="32">
        <v>29.8</v>
      </c>
      <c r="L16" s="24">
        <v>0.89600000000000002</v>
      </c>
      <c r="M16" s="27">
        <v>2.4380000000000002</v>
      </c>
      <c r="N16" s="24">
        <v>33.700000000000003</v>
      </c>
      <c r="O16" s="98">
        <v>33.377252671360971</v>
      </c>
      <c r="P16" s="36">
        <v>-3.227473286390321E-3</v>
      </c>
      <c r="Q16">
        <v>17.079999999999998</v>
      </c>
      <c r="R16" s="24">
        <v>31.72</v>
      </c>
      <c r="S16">
        <v>88.89</v>
      </c>
      <c r="T16" s="33">
        <v>41.860680861597849</v>
      </c>
      <c r="U16" s="33">
        <v>41.63600000000001</v>
      </c>
      <c r="V16" s="33">
        <v>130.75068086159786</v>
      </c>
      <c r="W16" s="92">
        <v>-1.7183915228378144E-3</v>
      </c>
      <c r="X16" s="94">
        <v>0.25763190989019863</v>
      </c>
    </row>
    <row r="17" spans="1:24" s="32" customFormat="1">
      <c r="A17" s="151">
        <v>10</v>
      </c>
      <c r="B17" s="42">
        <v>123236</v>
      </c>
      <c r="C17" s="42" t="s">
        <v>55</v>
      </c>
      <c r="D17" s="32">
        <v>117.52</v>
      </c>
      <c r="E17" s="34">
        <v>18.690000000000001</v>
      </c>
      <c r="F17" s="32">
        <v>87.21</v>
      </c>
      <c r="G17" s="32">
        <v>5.8140000000000001</v>
      </c>
      <c r="H17" s="179">
        <v>34.76</v>
      </c>
      <c r="I17" s="84" t="s">
        <v>56</v>
      </c>
      <c r="J17" s="85" t="s">
        <v>84</v>
      </c>
      <c r="K17" s="32">
        <v>16.3</v>
      </c>
      <c r="L17" s="24">
        <v>1.153</v>
      </c>
      <c r="M17" s="27">
        <v>2.4380000000000002</v>
      </c>
      <c r="N17" s="24">
        <v>41.33</v>
      </c>
      <c r="O17" s="98">
        <v>42.549326343536386</v>
      </c>
      <c r="P17" s="36">
        <v>1.2193263435363874E-2</v>
      </c>
      <c r="Q17">
        <v>13.08</v>
      </c>
      <c r="R17" s="24">
        <v>24.3</v>
      </c>
      <c r="S17">
        <v>87.08</v>
      </c>
      <c r="T17" s="33">
        <v>29.573275395389615</v>
      </c>
      <c r="U17" s="33">
        <v>30.439999999999998</v>
      </c>
      <c r="V17" s="33">
        <v>116.65327539538961</v>
      </c>
      <c r="W17" s="92">
        <v>7.4299208631105618E-3</v>
      </c>
      <c r="X17" s="94">
        <v>-0.42181458990868859</v>
      </c>
    </row>
    <row r="18" spans="1:24" s="32" customFormat="1">
      <c r="A18" s="151">
        <v>11</v>
      </c>
      <c r="B18" s="42">
        <v>127014</v>
      </c>
      <c r="C18" s="42" t="s">
        <v>36</v>
      </c>
      <c r="D18" s="32">
        <v>152.97</v>
      </c>
      <c r="E18" s="34">
        <v>7.74</v>
      </c>
      <c r="F18" s="32">
        <v>144.69999999999999</v>
      </c>
      <c r="G18" s="32">
        <v>1.649</v>
      </c>
      <c r="H18" s="179">
        <v>5.72</v>
      </c>
      <c r="I18" s="84" t="s">
        <v>46</v>
      </c>
      <c r="J18" s="85" t="s">
        <v>79</v>
      </c>
      <c r="K18" s="32">
        <v>11.2</v>
      </c>
      <c r="L18" s="24">
        <v>0.56299999999999994</v>
      </c>
      <c r="M18" s="27">
        <v>2.4380000000000002</v>
      </c>
      <c r="N18" s="24">
        <v>40.770000000000003</v>
      </c>
      <c r="O18" s="99">
        <v>0</v>
      </c>
      <c r="P18" s="36">
        <v>-0.40770000000000001</v>
      </c>
      <c r="Q18">
        <v>5.42</v>
      </c>
      <c r="R18" s="24">
        <v>10.06</v>
      </c>
      <c r="S18">
        <v>107.31</v>
      </c>
      <c r="T18" s="33">
        <v>55.005549342399256</v>
      </c>
      <c r="U18" s="33">
        <v>45.66</v>
      </c>
      <c r="V18" s="33">
        <v>162.31554934239927</v>
      </c>
      <c r="W18" s="92">
        <v>-5.7576426782656176E-2</v>
      </c>
      <c r="X18" s="94">
        <v>0.3682836409491777</v>
      </c>
    </row>
    <row r="19" spans="1:24" s="32" customFormat="1">
      <c r="A19" s="151">
        <v>12</v>
      </c>
      <c r="B19" s="42">
        <v>127032</v>
      </c>
      <c r="C19" s="42" t="s">
        <v>53</v>
      </c>
      <c r="D19" s="32">
        <v>118.607</v>
      </c>
      <c r="E19" s="34">
        <v>6.78</v>
      </c>
      <c r="F19" s="32">
        <v>104.57</v>
      </c>
      <c r="G19" s="32">
        <v>3.1150000000000002</v>
      </c>
      <c r="H19" s="179">
        <v>13.42</v>
      </c>
      <c r="I19" s="84" t="s">
        <v>54</v>
      </c>
      <c r="J19" s="85" t="s">
        <v>83</v>
      </c>
      <c r="K19" s="32">
        <v>7.09</v>
      </c>
      <c r="L19" s="24">
        <v>4.6539999999999999</v>
      </c>
      <c r="M19" s="27">
        <v>2.4380000000000002</v>
      </c>
      <c r="N19" s="24">
        <v>43.85</v>
      </c>
      <c r="O19" s="98">
        <v>21.345877415180208</v>
      </c>
      <c r="P19" s="36">
        <v>-0.22504122584819794</v>
      </c>
      <c r="Q19">
        <v>0</v>
      </c>
      <c r="R19" s="24">
        <v>8.81</v>
      </c>
      <c r="S19">
        <v>106.01</v>
      </c>
      <c r="T19" s="33">
        <v>26.482813529324371</v>
      </c>
      <c r="U19" s="33">
        <v>12.596999999999994</v>
      </c>
      <c r="V19" s="33">
        <v>132.49281352932437</v>
      </c>
      <c r="W19" s="92">
        <v>-0.10480427699764294</v>
      </c>
      <c r="X19" s="94">
        <v>-0.49382685968398998</v>
      </c>
    </row>
    <row r="20" spans="1:24" s="32" customFormat="1">
      <c r="A20" s="151">
        <v>13</v>
      </c>
      <c r="B20" s="42">
        <v>127037</v>
      </c>
      <c r="C20" s="42" t="s">
        <v>32</v>
      </c>
      <c r="D20" s="32">
        <v>169.84700000000001</v>
      </c>
      <c r="E20" s="34">
        <v>10.61</v>
      </c>
      <c r="F20" s="32">
        <v>169.84</v>
      </c>
      <c r="G20" s="32">
        <v>3.2679999999999998</v>
      </c>
      <c r="H20" s="179">
        <v>0</v>
      </c>
      <c r="I20" s="84" t="s">
        <v>18</v>
      </c>
      <c r="J20" s="85" t="s">
        <v>74</v>
      </c>
      <c r="K20" s="32">
        <v>18.02</v>
      </c>
      <c r="L20" s="24">
        <v>0.44400000000000001</v>
      </c>
      <c r="M20" s="27">
        <v>2.4380000000000002</v>
      </c>
      <c r="N20" s="24">
        <v>41.56</v>
      </c>
      <c r="O20" s="99">
        <v>0</v>
      </c>
      <c r="P20" s="36">
        <v>-0.41560000000000002</v>
      </c>
      <c r="Q20">
        <v>7.43</v>
      </c>
      <c r="R20" s="24">
        <v>13.79</v>
      </c>
      <c r="S20">
        <v>104.53</v>
      </c>
      <c r="T20" s="33">
        <v>85.982511192911133</v>
      </c>
      <c r="U20" s="33">
        <v>65.317000000000007</v>
      </c>
      <c r="V20" s="33">
        <v>190.51251119291112</v>
      </c>
      <c r="W20" s="92">
        <v>-0.10847324967537386</v>
      </c>
      <c r="X20" s="94">
        <v>0.35713389413793811</v>
      </c>
    </row>
    <row r="21" spans="1:24" s="32" customFormat="1">
      <c r="A21" s="151">
        <v>14</v>
      </c>
      <c r="B21" s="42">
        <v>127089</v>
      </c>
      <c r="C21" s="42" t="s">
        <v>65</v>
      </c>
      <c r="D21" s="32">
        <v>103.36499999999999</v>
      </c>
      <c r="E21" s="34">
        <v>38.74</v>
      </c>
      <c r="F21" s="32">
        <v>48.4</v>
      </c>
      <c r="G21" s="32">
        <v>5.3840000000000003</v>
      </c>
      <c r="H21" s="179">
        <v>113.56</v>
      </c>
      <c r="I21" s="84" t="s">
        <v>66</v>
      </c>
      <c r="J21" s="85" t="s">
        <v>89</v>
      </c>
      <c r="K21" s="32">
        <v>18.75</v>
      </c>
      <c r="L21" s="24">
        <v>0.91200000000000003</v>
      </c>
      <c r="M21" s="27">
        <v>2.4380000000000002</v>
      </c>
      <c r="N21" s="24">
        <v>39.03</v>
      </c>
      <c r="O21" s="98">
        <v>37.001143071651455</v>
      </c>
      <c r="P21" s="36">
        <v>-2.0288569283485457E-2</v>
      </c>
      <c r="Q21">
        <v>27.12</v>
      </c>
      <c r="R21" s="24">
        <v>50.36</v>
      </c>
      <c r="S21">
        <v>96.57</v>
      </c>
      <c r="T21" s="33">
        <v>7.6249895415667632</v>
      </c>
      <c r="U21" s="33">
        <v>6.7950000000000017</v>
      </c>
      <c r="V21" s="33">
        <v>104.19498954156676</v>
      </c>
      <c r="W21" s="92">
        <v>-7.9657337192365896E-3</v>
      </c>
      <c r="X21" s="94">
        <v>-1.1248425984062991</v>
      </c>
    </row>
    <row r="22" spans="1:24" s="32" customFormat="1">
      <c r="A22" s="151">
        <v>15</v>
      </c>
      <c r="B22" s="42">
        <v>127091</v>
      </c>
      <c r="C22" s="42" t="s">
        <v>59</v>
      </c>
      <c r="D22" s="32">
        <v>114.613</v>
      </c>
      <c r="E22" s="34">
        <v>34.67</v>
      </c>
      <c r="F22" s="32">
        <v>72.400000000000006</v>
      </c>
      <c r="G22" s="32">
        <v>5.4820000000000002</v>
      </c>
      <c r="H22" s="179">
        <v>58.31</v>
      </c>
      <c r="I22" s="84" t="s">
        <v>60</v>
      </c>
      <c r="J22" s="85" t="s">
        <v>86</v>
      </c>
      <c r="K22" s="32">
        <v>25.1</v>
      </c>
      <c r="L22" s="24">
        <v>0.19900000000000001</v>
      </c>
      <c r="M22" s="27">
        <v>2.4380000000000002</v>
      </c>
      <c r="N22" s="24">
        <v>45.58</v>
      </c>
      <c r="O22" s="98">
        <v>32.880488687634461</v>
      </c>
      <c r="P22" s="36">
        <v>-0.12699511312365538</v>
      </c>
      <c r="Q22">
        <v>24.27</v>
      </c>
      <c r="R22" s="24">
        <v>45.07</v>
      </c>
      <c r="S22">
        <v>97.95</v>
      </c>
      <c r="T22" s="33">
        <v>24.902192718567871</v>
      </c>
      <c r="U22" s="33">
        <v>16.662999999999997</v>
      </c>
      <c r="V22" s="33">
        <v>122.85219271856788</v>
      </c>
      <c r="W22" s="92">
        <v>-6.7065898753979725E-2</v>
      </c>
      <c r="X22" s="94">
        <v>-0.70180379223130285</v>
      </c>
    </row>
    <row r="23" spans="1:24" s="32" customFormat="1">
      <c r="A23" s="151">
        <v>16</v>
      </c>
      <c r="B23" s="42">
        <v>127101</v>
      </c>
      <c r="C23" s="42" t="s">
        <v>57</v>
      </c>
      <c r="D23" s="32">
        <v>106.68600000000001</v>
      </c>
      <c r="E23" s="34">
        <v>50.65</v>
      </c>
      <c r="F23" s="32">
        <v>69.16</v>
      </c>
      <c r="G23" s="32">
        <v>5.8140000000000001</v>
      </c>
      <c r="H23" s="179">
        <v>54.26</v>
      </c>
      <c r="I23" s="84" t="s">
        <v>58</v>
      </c>
      <c r="J23" s="85" t="s">
        <v>85</v>
      </c>
      <c r="K23" s="32">
        <v>35.03</v>
      </c>
      <c r="L23" s="24">
        <v>0.85099999999999998</v>
      </c>
      <c r="M23" s="27">
        <v>2.4380000000000002</v>
      </c>
      <c r="N23" s="24">
        <v>51.11</v>
      </c>
      <c r="O23" s="98">
        <v>44.220248364388937</v>
      </c>
      <c r="P23" s="36">
        <v>-6.8897516356110633E-2</v>
      </c>
      <c r="Q23">
        <v>35.46</v>
      </c>
      <c r="R23" s="24">
        <v>65.849999999999994</v>
      </c>
      <c r="S23">
        <v>85.25</v>
      </c>
      <c r="T23" s="33">
        <v>25.560029549430961</v>
      </c>
      <c r="U23" s="33">
        <v>21.436000000000007</v>
      </c>
      <c r="V23" s="33">
        <v>110.81002954943096</v>
      </c>
      <c r="W23" s="92">
        <v>-3.7217114427275599E-2</v>
      </c>
      <c r="X23" s="94">
        <v>-0.71104339799599825</v>
      </c>
    </row>
    <row r="24" spans="1:24" s="32" customFormat="1">
      <c r="A24" s="151">
        <v>17</v>
      </c>
      <c r="B24" s="42">
        <v>128081</v>
      </c>
      <c r="C24" s="42" t="s">
        <v>93</v>
      </c>
      <c r="D24" s="32">
        <v>113.7</v>
      </c>
      <c r="E24" s="34">
        <v>9.5399999999999991</v>
      </c>
      <c r="F24" s="32">
        <v>98.11</v>
      </c>
      <c r="G24" s="32">
        <v>1.726</v>
      </c>
      <c r="H24" s="179">
        <v>15.89</v>
      </c>
      <c r="I24" s="84" t="s">
        <v>94</v>
      </c>
      <c r="J24" s="85" t="s">
        <v>95</v>
      </c>
      <c r="K24" s="32">
        <v>9.36</v>
      </c>
      <c r="L24" s="24">
        <v>0.85499999999999998</v>
      </c>
      <c r="M24" s="27">
        <v>2.4380000000000002</v>
      </c>
      <c r="N24" s="24">
        <v>34.35</v>
      </c>
      <c r="O24" s="98">
        <v>12.605825809001923</v>
      </c>
      <c r="P24" s="36">
        <v>-0.21744174190998081</v>
      </c>
      <c r="Q24">
        <v>6.68</v>
      </c>
      <c r="R24" s="24">
        <v>12.4</v>
      </c>
      <c r="S24">
        <v>106.94</v>
      </c>
      <c r="T24" s="33">
        <v>17.588544068858901</v>
      </c>
      <c r="U24" s="33">
        <v>6.7600000000000051</v>
      </c>
      <c r="V24" s="33">
        <v>124.52854406885891</v>
      </c>
      <c r="W24" s="92">
        <v>-8.6956321137675707E-2</v>
      </c>
      <c r="X24" s="94">
        <v>-0.35606048234619792</v>
      </c>
    </row>
    <row r="25" spans="1:24" s="32" customFormat="1">
      <c r="A25" s="151">
        <v>18</v>
      </c>
      <c r="B25" s="42">
        <v>128106</v>
      </c>
      <c r="C25" s="42" t="s">
        <v>34</v>
      </c>
      <c r="D25" s="32">
        <v>208.239</v>
      </c>
      <c r="E25" s="34">
        <v>8.82</v>
      </c>
      <c r="F25" s="32">
        <v>208.16</v>
      </c>
      <c r="G25" s="32">
        <v>2.11</v>
      </c>
      <c r="H25" s="179">
        <v>0.04</v>
      </c>
      <c r="I25" s="84" t="s">
        <v>17</v>
      </c>
      <c r="J25" s="85" t="s">
        <v>75</v>
      </c>
      <c r="K25" s="32">
        <v>18.36</v>
      </c>
      <c r="L25" s="24">
        <v>0.14699999999999999</v>
      </c>
      <c r="M25" s="27">
        <v>2.4380000000000002</v>
      </c>
      <c r="N25" s="24">
        <v>27.02</v>
      </c>
      <c r="O25" s="99">
        <v>0</v>
      </c>
      <c r="P25" s="36">
        <v>-0.2702</v>
      </c>
      <c r="Q25">
        <v>6.17</v>
      </c>
      <c r="R25" s="24">
        <v>11.47</v>
      </c>
      <c r="S25">
        <v>105.35</v>
      </c>
      <c r="T25" s="33">
        <v>113.00464235218168</v>
      </c>
      <c r="U25" s="33">
        <v>102.88900000000001</v>
      </c>
      <c r="V25" s="33">
        <v>218.35464235218166</v>
      </c>
      <c r="W25" s="92">
        <v>-4.6326664930101402E-2</v>
      </c>
      <c r="X25" s="94">
        <v>1.6620513443726326</v>
      </c>
    </row>
  </sheetData>
  <autoFilter ref="A7:X10" xr:uid="{00000000-0009-0000-0000-000001000000}">
    <sortState xmlns:xlrd2="http://schemas.microsoft.com/office/spreadsheetml/2017/richdata2" ref="A8:X25">
      <sortCondition ref="B7:B10"/>
    </sortState>
  </autoFilter>
  <mergeCells count="2">
    <mergeCell ref="M2:N2"/>
    <mergeCell ref="L1:N1"/>
  </mergeCells>
  <hyperlinks>
    <hyperlink ref="L1" r:id="rId1" display="https://tradingeconomics.com/china/government-bond-yield" xr:uid="{D5D82921-D7BC-46AA-934D-5218BAEEA8CD}"/>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8434" r:id="rId5" name="Button 2">
              <controlPr defaultSize="0" print="0" autoFill="0" autoPict="0" macro="[0]!模块1.refresh_underlying_values">
                <anchor moveWithCells="1" sizeWithCells="1">
                  <from>
                    <xdr:col>6</xdr:col>
                    <xdr:colOff>514350</xdr:colOff>
                    <xdr:row>1</xdr:row>
                    <xdr:rowOff>25400</xdr:rowOff>
                  </from>
                  <to>
                    <xdr:col>8</xdr:col>
                    <xdr:colOff>127000</xdr:colOff>
                    <xdr:row>2</xdr:row>
                    <xdr:rowOff>177800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X35"/>
  <sheetViews>
    <sheetView zoomScaleNormal="100" workbookViewId="0">
      <pane ySplit="2" topLeftCell="A3" activePane="bottomLeft" state="frozen"/>
      <selection pane="bottomLeft" activeCell="I19" sqref="I19"/>
    </sheetView>
  </sheetViews>
  <sheetFormatPr defaultColWidth="8.58203125" defaultRowHeight="15.5"/>
  <cols>
    <col min="1" max="3" width="8.58203125" style="11"/>
    <col min="4" max="5" width="8.58203125" style="14"/>
    <col min="6" max="6" width="8.58203125" style="11"/>
    <col min="7" max="7" width="10.1640625" style="11" customWidth="1"/>
    <col min="8" max="9" width="8.58203125" style="11"/>
    <col min="10" max="10" width="3.58203125" style="146" customWidth="1"/>
    <col min="11" max="13" width="8.58203125" style="11"/>
    <col min="14" max="14" width="8.58203125" style="127"/>
    <col min="15" max="15" width="11.08203125" style="128" customWidth="1"/>
    <col min="16" max="17" width="8.58203125" style="11"/>
    <col min="18" max="18" width="3.58203125" style="146" customWidth="1"/>
    <col min="19" max="21" width="8.58203125" style="11"/>
    <col min="22" max="22" width="8.58203125" style="127"/>
    <col min="23" max="23" width="10.9140625" style="128" customWidth="1"/>
    <col min="24" max="16384" width="8.58203125" style="11"/>
  </cols>
  <sheetData>
    <row r="1" spans="1:24">
      <c r="A1" s="198" t="s">
        <v>119</v>
      </c>
      <c r="B1" s="199"/>
      <c r="C1" s="199"/>
      <c r="D1" s="202" t="s">
        <v>125</v>
      </c>
      <c r="E1" s="202"/>
      <c r="F1" s="202"/>
      <c r="G1" s="202"/>
      <c r="H1" s="203"/>
      <c r="J1" s="198" t="s">
        <v>130</v>
      </c>
      <c r="K1" s="199"/>
      <c r="L1" s="199"/>
      <c r="M1" s="199"/>
      <c r="N1" s="199"/>
      <c r="O1" s="199"/>
      <c r="P1" s="200"/>
      <c r="Q1" s="126"/>
      <c r="R1" s="198" t="s">
        <v>131</v>
      </c>
      <c r="S1" s="199"/>
      <c r="T1" s="199"/>
      <c r="U1" s="199"/>
      <c r="V1" s="199"/>
      <c r="W1" s="199"/>
      <c r="X1" s="200"/>
    </row>
    <row r="2" spans="1:24" s="124" customFormat="1" ht="28.25" customHeight="1">
      <c r="A2" s="141" t="s">
        <v>19</v>
      </c>
      <c r="B2" s="124" t="s">
        <v>20</v>
      </c>
      <c r="C2" s="124" t="s">
        <v>28</v>
      </c>
      <c r="D2" s="125" t="s">
        <v>124</v>
      </c>
      <c r="E2" s="125" t="s">
        <v>29</v>
      </c>
      <c r="F2" s="125" t="s">
        <v>129</v>
      </c>
      <c r="G2" s="125" t="s">
        <v>126</v>
      </c>
      <c r="H2" s="131" t="s">
        <v>127</v>
      </c>
      <c r="J2" s="147"/>
      <c r="K2" s="124" t="s">
        <v>19</v>
      </c>
      <c r="L2" s="124" t="s">
        <v>20</v>
      </c>
      <c r="M2" s="124" t="s">
        <v>28</v>
      </c>
      <c r="N2" s="129" t="s">
        <v>15</v>
      </c>
      <c r="O2" s="130" t="s">
        <v>42</v>
      </c>
      <c r="P2" s="131" t="s">
        <v>128</v>
      </c>
      <c r="R2" s="147"/>
      <c r="S2" s="124" t="s">
        <v>19</v>
      </c>
      <c r="T2" s="124" t="s">
        <v>20</v>
      </c>
      <c r="U2" s="124" t="s">
        <v>28</v>
      </c>
      <c r="V2" s="129" t="s">
        <v>29</v>
      </c>
      <c r="W2" s="130" t="s">
        <v>42</v>
      </c>
      <c r="X2" s="131" t="s">
        <v>128</v>
      </c>
    </row>
    <row r="3" spans="1:24">
      <c r="A3" s="142">
        <v>123236</v>
      </c>
      <c r="B3" s="40" t="s">
        <v>55</v>
      </c>
      <c r="C3" s="11">
        <f>VLOOKUP(A3,RealTimeData_ConvertibleBond!$B$7:$D$25,3,FALSE)</f>
        <v>117.52</v>
      </c>
      <c r="D3" s="13">
        <f>MATCH(A3,$K$1:$K$17,0)-2</f>
        <v>8</v>
      </c>
      <c r="E3" s="13" t="e">
        <f>MATCH(A3,$S$1:$S$17,0)-2</f>
        <v>#N/A</v>
      </c>
      <c r="F3" s="13" t="e">
        <f>MATCH(A3,$B$20:$B$35,0)-1</f>
        <v>#N/A</v>
      </c>
      <c r="G3" s="13" t="e">
        <f>MATCH(A3,$K$20:$K$35,0)-1</f>
        <v>#N/A</v>
      </c>
      <c r="H3" s="13" t="e">
        <f>MATCH(A3,$S$20:$S$35,0)-20</f>
        <v>#N/A</v>
      </c>
      <c r="J3" s="148">
        <v>1</v>
      </c>
      <c r="K3" s="40">
        <v>111007</v>
      </c>
      <c r="L3" s="40" t="s">
        <v>38</v>
      </c>
      <c r="M3" s="40">
        <v>131.34899999999999</v>
      </c>
      <c r="N3" s="135">
        <v>-0.16</v>
      </c>
      <c r="O3" s="133">
        <v>791.17700000000002</v>
      </c>
      <c r="P3" s="134" t="str">
        <f t="shared" ref="P3:P10" si="0">IF(ISNA(MATCH(K3,$A$3:$A$89,0)),"No","Yes")</f>
        <v>No</v>
      </c>
      <c r="R3" s="148">
        <v>1</v>
      </c>
      <c r="S3" s="11">
        <v>123127</v>
      </c>
      <c r="T3" s="11" t="s">
        <v>37</v>
      </c>
      <c r="U3" s="11">
        <v>130.52600000000001</v>
      </c>
      <c r="V3" s="132">
        <v>137.39600000000002</v>
      </c>
      <c r="W3" s="133">
        <v>399.67689999999999</v>
      </c>
      <c r="X3" s="134" t="str">
        <f>IF(ISNA(MATCH(S3,$A$3:$A$89,0)),"No","Yes")</f>
        <v>No</v>
      </c>
    </row>
    <row r="4" spans="1:24">
      <c r="A4" s="142">
        <v>127101</v>
      </c>
      <c r="B4" s="40" t="s">
        <v>57</v>
      </c>
      <c r="C4" s="11">
        <f>VLOOKUP(A4,RealTimeData_ConvertibleBond!$B$7:$D$25,3,FALSE)</f>
        <v>106.68600000000001</v>
      </c>
      <c r="D4" s="13" t="e">
        <f t="shared" ref="D4:D10" si="1">MATCH(A4,$K$1:$K$17,0)-2</f>
        <v>#N/A</v>
      </c>
      <c r="E4" s="13" t="e">
        <f t="shared" ref="E4:E10" si="2">MATCH(A4,$S$1:$S$17,0)-2</f>
        <v>#N/A</v>
      </c>
      <c r="F4" s="13" t="e">
        <f t="shared" ref="F4:F10" si="3">MATCH(A4,$B$20:$B$35,0)-1</f>
        <v>#N/A</v>
      </c>
      <c r="G4" s="13" t="e">
        <f t="shared" ref="G4:G10" si="4">MATCH(A4,$K$20:$K$35,0)-1</f>
        <v>#N/A</v>
      </c>
      <c r="H4" s="13" t="e">
        <f t="shared" ref="H4:H10" si="5">MATCH(A4,$S$20:$S$35,0)-20</f>
        <v>#N/A</v>
      </c>
      <c r="J4" s="148">
        <v>2</v>
      </c>
      <c r="K4" s="40">
        <v>127037</v>
      </c>
      <c r="L4" s="40" t="s">
        <v>32</v>
      </c>
      <c r="M4" s="40">
        <v>169.84700000000001</v>
      </c>
      <c r="N4" s="135">
        <v>0</v>
      </c>
      <c r="O4" s="133">
        <v>608.66189999999995</v>
      </c>
      <c r="P4" s="134" t="str">
        <f t="shared" si="0"/>
        <v>No</v>
      </c>
      <c r="R4" s="148">
        <v>2</v>
      </c>
      <c r="S4" s="11">
        <v>123092</v>
      </c>
      <c r="T4" s="11" t="s">
        <v>35</v>
      </c>
      <c r="U4" s="11">
        <v>145.1</v>
      </c>
      <c r="V4" s="132">
        <v>146.25</v>
      </c>
      <c r="W4" s="133">
        <v>398.81670000000003</v>
      </c>
      <c r="X4" s="134" t="str">
        <f>IF(ISNA(MATCH(S4,$A$3:$A$89,0)),"No","Yes")</f>
        <v>No</v>
      </c>
    </row>
    <row r="5" spans="1:24">
      <c r="A5" s="142">
        <v>127091</v>
      </c>
      <c r="B5" s="40" t="s">
        <v>59</v>
      </c>
      <c r="C5" s="11">
        <f>VLOOKUP(A5,RealTimeData_ConvertibleBond!$B$7:$D$25,3,FALSE)</f>
        <v>114.613</v>
      </c>
      <c r="D5" s="13" t="e">
        <f t="shared" si="1"/>
        <v>#N/A</v>
      </c>
      <c r="E5" s="13" t="e">
        <f t="shared" si="2"/>
        <v>#N/A</v>
      </c>
      <c r="F5" s="13">
        <f t="shared" si="3"/>
        <v>6</v>
      </c>
      <c r="G5" s="13">
        <f t="shared" si="4"/>
        <v>5</v>
      </c>
      <c r="H5" s="13" t="e">
        <f t="shared" si="5"/>
        <v>#N/A</v>
      </c>
      <c r="J5" s="148">
        <v>3</v>
      </c>
      <c r="K5" s="40">
        <v>128106</v>
      </c>
      <c r="L5" s="40" t="s">
        <v>34</v>
      </c>
      <c r="M5" s="40">
        <v>208.239</v>
      </c>
      <c r="N5" s="135">
        <v>0.04</v>
      </c>
      <c r="O5" s="133">
        <v>252.55850000000001</v>
      </c>
      <c r="P5" s="134" t="str">
        <f t="shared" si="0"/>
        <v>No</v>
      </c>
      <c r="R5" s="148">
        <v>3</v>
      </c>
      <c r="S5" s="11">
        <v>110055</v>
      </c>
      <c r="T5" s="11" t="s">
        <v>39</v>
      </c>
      <c r="U5" s="11">
        <v>141.71600000000001</v>
      </c>
      <c r="V5" s="132">
        <v>152.01600000000002</v>
      </c>
      <c r="W5" s="133">
        <v>243.215</v>
      </c>
      <c r="X5" s="134" t="str">
        <f>IF(ISNA(MATCH(S5,$A$3:$A$89,0)),"No","Yes")</f>
        <v>No</v>
      </c>
    </row>
    <row r="6" spans="1:24">
      <c r="A6" s="142">
        <v>118035</v>
      </c>
      <c r="B6" s="40" t="s">
        <v>61</v>
      </c>
      <c r="C6" s="11">
        <f>VLOOKUP(A6,RealTimeData_ConvertibleBond!$B$7:$D$25,3,FALSE)</f>
        <v>105.74</v>
      </c>
      <c r="D6" s="13" t="e">
        <f t="shared" si="1"/>
        <v>#N/A</v>
      </c>
      <c r="E6" s="13" t="e">
        <f t="shared" si="2"/>
        <v>#N/A</v>
      </c>
      <c r="F6" s="13" t="e">
        <f t="shared" si="3"/>
        <v>#N/A</v>
      </c>
      <c r="G6" s="13" t="e">
        <f t="shared" si="4"/>
        <v>#N/A</v>
      </c>
      <c r="H6" s="13" t="e">
        <f t="shared" si="5"/>
        <v>#N/A</v>
      </c>
      <c r="J6" s="148">
        <v>4</v>
      </c>
      <c r="K6" s="40">
        <v>123092</v>
      </c>
      <c r="L6" s="40" t="s">
        <v>35</v>
      </c>
      <c r="M6" s="40">
        <v>145.1</v>
      </c>
      <c r="N6" s="135">
        <v>1.1499999999999999</v>
      </c>
      <c r="O6" s="133">
        <v>398.81670000000003</v>
      </c>
      <c r="P6" s="134" t="str">
        <f t="shared" si="0"/>
        <v>No</v>
      </c>
      <c r="R6" s="148"/>
      <c r="V6" s="135"/>
      <c r="W6" s="133"/>
      <c r="X6" s="134"/>
    </row>
    <row r="7" spans="1:24">
      <c r="A7" s="142">
        <v>113665</v>
      </c>
      <c r="B7" s="40" t="s">
        <v>63</v>
      </c>
      <c r="C7" s="11">
        <f>VLOOKUP(A7,RealTimeData_ConvertibleBond!$B$7:$D$25,3,FALSE)</f>
        <v>98.308000000000007</v>
      </c>
      <c r="D7" s="13" t="e">
        <f t="shared" si="1"/>
        <v>#N/A</v>
      </c>
      <c r="E7" s="13" t="e">
        <f t="shared" si="2"/>
        <v>#N/A</v>
      </c>
      <c r="F7" s="13">
        <f t="shared" si="3"/>
        <v>3</v>
      </c>
      <c r="G7" s="13">
        <f t="shared" si="4"/>
        <v>6</v>
      </c>
      <c r="H7" s="13" t="e">
        <f t="shared" si="5"/>
        <v>#N/A</v>
      </c>
      <c r="J7" s="148">
        <v>5</v>
      </c>
      <c r="K7" s="40">
        <v>127014</v>
      </c>
      <c r="L7" s="40" t="s">
        <v>36</v>
      </c>
      <c r="M7" s="40">
        <v>152.97</v>
      </c>
      <c r="N7" s="135">
        <v>5.72</v>
      </c>
      <c r="O7" s="133">
        <v>532.11620000000005</v>
      </c>
      <c r="P7" s="134" t="str">
        <f t="shared" si="0"/>
        <v>No</v>
      </c>
      <c r="R7" s="148"/>
      <c r="V7" s="135"/>
      <c r="W7" s="133"/>
      <c r="X7" s="134"/>
    </row>
    <row r="8" spans="1:24">
      <c r="A8" s="142">
        <v>127089</v>
      </c>
      <c r="B8" s="40" t="s">
        <v>65</v>
      </c>
      <c r="C8" s="11">
        <f>VLOOKUP(A8,RealTimeData_ConvertibleBond!$B$7:$D$25,3,FALSE)</f>
        <v>103.36499999999999</v>
      </c>
      <c r="D8" s="13" t="e">
        <f t="shared" si="1"/>
        <v>#N/A</v>
      </c>
      <c r="E8" s="13" t="e">
        <f t="shared" si="2"/>
        <v>#N/A</v>
      </c>
      <c r="F8" s="13" t="e">
        <f t="shared" si="3"/>
        <v>#N/A</v>
      </c>
      <c r="G8" s="13" t="e">
        <f t="shared" si="4"/>
        <v>#N/A</v>
      </c>
      <c r="H8" s="13" t="e">
        <f t="shared" si="5"/>
        <v>#N/A</v>
      </c>
      <c r="J8" s="148">
        <v>6</v>
      </c>
      <c r="K8" s="40">
        <v>123127</v>
      </c>
      <c r="L8" s="40" t="s">
        <v>37</v>
      </c>
      <c r="M8" s="40">
        <v>130.52600000000001</v>
      </c>
      <c r="N8" s="135">
        <v>6.87</v>
      </c>
      <c r="O8" s="133">
        <v>399.67689999999999</v>
      </c>
      <c r="P8" s="134" t="str">
        <f t="shared" si="0"/>
        <v>No</v>
      </c>
      <c r="R8" s="148"/>
      <c r="V8" s="135"/>
      <c r="W8" s="133"/>
      <c r="X8" s="134"/>
    </row>
    <row r="9" spans="1:24">
      <c r="A9" s="142">
        <v>127032</v>
      </c>
      <c r="B9" s="40" t="s">
        <v>53</v>
      </c>
      <c r="C9" s="11">
        <f>VLOOKUP(A9,RealTimeData_ConvertibleBond!$B$7:$D$21,3,FALSE)</f>
        <v>118.607</v>
      </c>
      <c r="D9" s="13" t="e">
        <f t="shared" si="1"/>
        <v>#N/A</v>
      </c>
      <c r="E9" s="13" t="e">
        <f t="shared" si="2"/>
        <v>#N/A</v>
      </c>
      <c r="F9" s="13">
        <f t="shared" si="3"/>
        <v>1</v>
      </c>
      <c r="G9" s="13">
        <f t="shared" si="4"/>
        <v>1</v>
      </c>
      <c r="H9" s="13" t="e">
        <f t="shared" si="5"/>
        <v>#N/A</v>
      </c>
      <c r="J9" s="148">
        <v>7</v>
      </c>
      <c r="K9" s="40">
        <v>110055</v>
      </c>
      <c r="L9" s="40" t="s">
        <v>39</v>
      </c>
      <c r="M9" s="40">
        <v>141.71600000000001</v>
      </c>
      <c r="N9" s="135">
        <v>10.3</v>
      </c>
      <c r="O9" s="133">
        <v>243.215</v>
      </c>
      <c r="P9" s="134" t="str">
        <f t="shared" si="0"/>
        <v>No</v>
      </c>
      <c r="R9" s="148"/>
      <c r="V9" s="135"/>
      <c r="W9" s="133"/>
      <c r="X9" s="134"/>
    </row>
    <row r="10" spans="1:24">
      <c r="A10" s="142">
        <v>113066</v>
      </c>
      <c r="B10" s="40" t="s">
        <v>51</v>
      </c>
      <c r="C10" s="11">
        <f>VLOOKUP(A10,RealTimeData_ConvertibleBond!$B$7:$D$21,3,FALSE)</f>
        <v>153.43</v>
      </c>
      <c r="D10" s="13" t="e">
        <f t="shared" si="1"/>
        <v>#N/A</v>
      </c>
      <c r="E10" s="13" t="e">
        <f t="shared" si="2"/>
        <v>#N/A</v>
      </c>
      <c r="F10" s="13" t="e">
        <f t="shared" si="3"/>
        <v>#N/A</v>
      </c>
      <c r="G10" s="13" t="e">
        <f t="shared" si="4"/>
        <v>#N/A</v>
      </c>
      <c r="H10" s="13" t="e">
        <f t="shared" si="5"/>
        <v>#N/A</v>
      </c>
      <c r="J10" s="148">
        <v>8</v>
      </c>
      <c r="K10" s="40">
        <v>123236</v>
      </c>
      <c r="L10" s="40" t="s">
        <v>55</v>
      </c>
      <c r="M10" s="40">
        <v>117.52</v>
      </c>
      <c r="N10" s="135">
        <v>34.76</v>
      </c>
      <c r="O10" s="133">
        <v>750</v>
      </c>
      <c r="P10" s="134" t="str">
        <f t="shared" si="0"/>
        <v>Yes</v>
      </c>
      <c r="R10" s="148"/>
      <c r="V10" s="135"/>
      <c r="W10" s="133"/>
      <c r="X10" s="134"/>
    </row>
    <row r="11" spans="1:24">
      <c r="A11" s="143"/>
      <c r="B11" s="40"/>
      <c r="D11" s="13"/>
      <c r="E11" s="13"/>
      <c r="F11" s="13"/>
      <c r="G11" s="13"/>
      <c r="H11" s="13"/>
      <c r="J11" s="148"/>
      <c r="K11" s="40"/>
      <c r="L11" s="40"/>
      <c r="M11" s="40"/>
      <c r="N11" s="135"/>
      <c r="O11" s="133"/>
      <c r="P11" s="134"/>
      <c r="R11" s="148"/>
      <c r="V11" s="135"/>
      <c r="W11" s="133"/>
      <c r="X11" s="134"/>
    </row>
    <row r="12" spans="1:24">
      <c r="A12" s="143"/>
      <c r="B12" s="40"/>
      <c r="D12" s="13"/>
      <c r="E12" s="13"/>
      <c r="F12" s="13"/>
      <c r="G12" s="13"/>
      <c r="H12" s="13"/>
      <c r="J12" s="148"/>
      <c r="K12" s="40"/>
      <c r="L12" s="40"/>
      <c r="M12" s="40"/>
      <c r="N12" s="135"/>
      <c r="O12" s="133"/>
      <c r="P12" s="134"/>
      <c r="R12" s="148"/>
      <c r="V12" s="135"/>
      <c r="W12" s="133"/>
      <c r="X12" s="134"/>
    </row>
    <row r="13" spans="1:24">
      <c r="A13" s="201" t="s">
        <v>132</v>
      </c>
      <c r="B13" s="201"/>
      <c r="D13" s="13"/>
      <c r="E13" s="13"/>
      <c r="F13" s="13"/>
      <c r="G13" s="13"/>
      <c r="H13" s="13"/>
      <c r="J13" s="148"/>
      <c r="K13" s="40"/>
      <c r="L13" s="40"/>
      <c r="M13" s="40"/>
      <c r="N13" s="135"/>
      <c r="O13" s="133"/>
      <c r="P13" s="134"/>
      <c r="R13" s="148"/>
      <c r="V13" s="135"/>
      <c r="W13" s="133"/>
      <c r="X13" s="134"/>
    </row>
    <row r="14" spans="1:24">
      <c r="A14" s="201"/>
      <c r="B14" s="201"/>
      <c r="D14" s="13"/>
      <c r="E14" s="13"/>
      <c r="F14" s="13"/>
      <c r="G14" s="13"/>
      <c r="H14" s="13"/>
      <c r="J14" s="148"/>
      <c r="K14" s="40"/>
      <c r="L14" s="40"/>
      <c r="M14" s="40"/>
      <c r="N14" s="135"/>
      <c r="O14" s="133"/>
      <c r="P14" s="134"/>
      <c r="R14" s="148"/>
      <c r="V14" s="135"/>
      <c r="W14" s="133"/>
      <c r="X14" s="134"/>
    </row>
    <row r="15" spans="1:24">
      <c r="A15" s="201"/>
      <c r="B15" s="201"/>
      <c r="D15" s="13"/>
      <c r="E15" s="13"/>
      <c r="F15" s="13"/>
      <c r="G15" s="13"/>
      <c r="H15" s="13"/>
      <c r="J15" s="148"/>
      <c r="K15" s="40"/>
      <c r="L15" s="40"/>
      <c r="M15" s="40"/>
      <c r="N15" s="135"/>
      <c r="O15" s="133"/>
      <c r="P15" s="134"/>
      <c r="R15" s="148"/>
      <c r="V15" s="135"/>
      <c r="W15" s="133"/>
      <c r="X15" s="134"/>
    </row>
    <row r="16" spans="1:24">
      <c r="A16" s="143"/>
      <c r="B16" s="40"/>
      <c r="D16" s="13"/>
      <c r="E16" s="13"/>
      <c r="F16" s="13"/>
      <c r="G16" s="13"/>
      <c r="H16" s="13"/>
      <c r="J16" s="148"/>
      <c r="K16" s="40"/>
      <c r="L16" s="40"/>
      <c r="M16" s="40"/>
      <c r="N16" s="135"/>
      <c r="O16" s="133"/>
      <c r="P16" s="134"/>
      <c r="R16" s="148"/>
      <c r="V16" s="135"/>
      <c r="W16" s="133"/>
      <c r="X16" s="134"/>
    </row>
    <row r="17" spans="1:24" ht="16" thickBot="1">
      <c r="A17" s="144"/>
      <c r="B17" s="140"/>
      <c r="C17" s="136"/>
      <c r="D17" s="145"/>
      <c r="E17" s="145"/>
      <c r="F17" s="145"/>
      <c r="G17" s="145"/>
      <c r="H17" s="145"/>
      <c r="J17" s="149"/>
      <c r="K17" s="140"/>
      <c r="L17" s="140"/>
      <c r="M17" s="140"/>
      <c r="N17" s="137"/>
      <c r="O17" s="138"/>
      <c r="P17" s="139"/>
      <c r="R17" s="149"/>
      <c r="S17" s="136"/>
      <c r="T17" s="136"/>
      <c r="U17" s="136"/>
      <c r="V17" s="137"/>
      <c r="W17" s="138"/>
      <c r="X17" s="139"/>
    </row>
    <row r="18" spans="1:24" ht="16" thickBot="1">
      <c r="A18" s="40"/>
      <c r="B18" s="40"/>
      <c r="K18" s="40"/>
      <c r="L18" s="40"/>
      <c r="M18" s="40"/>
      <c r="N18" s="135"/>
      <c r="O18" s="133"/>
      <c r="P18" s="14"/>
      <c r="V18" s="135"/>
      <c r="W18" s="133"/>
      <c r="X18" s="14"/>
    </row>
    <row r="19" spans="1:24">
      <c r="A19" s="198" t="s">
        <v>133</v>
      </c>
      <c r="B19" s="199"/>
      <c r="C19" s="199"/>
      <c r="D19" s="199"/>
      <c r="E19" s="199"/>
      <c r="F19" s="199"/>
      <c r="G19" s="199"/>
      <c r="H19" s="200"/>
      <c r="J19" s="198" t="s">
        <v>134</v>
      </c>
      <c r="K19" s="199"/>
      <c r="L19" s="199"/>
      <c r="M19" s="199"/>
      <c r="N19" s="199"/>
      <c r="O19" s="199"/>
      <c r="P19" s="200"/>
      <c r="R19" s="198" t="s">
        <v>135</v>
      </c>
      <c r="S19" s="199"/>
      <c r="T19" s="199"/>
      <c r="U19" s="199"/>
      <c r="V19" s="199"/>
      <c r="W19" s="199"/>
      <c r="X19" s="200"/>
    </row>
    <row r="20" spans="1:24" ht="28.5" customHeight="1">
      <c r="A20" s="147"/>
      <c r="B20" s="124" t="s">
        <v>19</v>
      </c>
      <c r="C20" s="124" t="s">
        <v>20</v>
      </c>
      <c r="D20" s="124" t="s">
        <v>28</v>
      </c>
      <c r="E20" s="129" t="s">
        <v>114</v>
      </c>
      <c r="F20" s="158" t="s">
        <v>101</v>
      </c>
      <c r="G20" s="130" t="s">
        <v>115</v>
      </c>
      <c r="H20" s="131" t="s">
        <v>128</v>
      </c>
      <c r="J20" s="147"/>
      <c r="K20" s="124" t="s">
        <v>19</v>
      </c>
      <c r="L20" s="124" t="s">
        <v>20</v>
      </c>
      <c r="M20" s="124" t="s">
        <v>28</v>
      </c>
      <c r="N20" s="129" t="s">
        <v>71</v>
      </c>
      <c r="O20" s="130" t="s">
        <v>72</v>
      </c>
      <c r="P20" s="131" t="s">
        <v>128</v>
      </c>
      <c r="R20" s="147"/>
      <c r="S20" s="124" t="s">
        <v>19</v>
      </c>
      <c r="T20" s="124" t="s">
        <v>20</v>
      </c>
      <c r="U20" s="124" t="s">
        <v>28</v>
      </c>
      <c r="V20" s="129" t="s">
        <v>113</v>
      </c>
      <c r="W20" s="130" t="s">
        <v>99</v>
      </c>
      <c r="X20" s="131" t="s">
        <v>128</v>
      </c>
    </row>
    <row r="21" spans="1:24">
      <c r="A21" s="148">
        <v>1</v>
      </c>
      <c r="B21" s="40">
        <v>127032</v>
      </c>
      <c r="C21" s="40" t="s">
        <v>53</v>
      </c>
      <c r="D21" s="40">
        <v>118.607</v>
      </c>
      <c r="E21" s="156">
        <v>43.85</v>
      </c>
      <c r="F21" s="159">
        <v>21.345877415180208</v>
      </c>
      <c r="G21" s="157">
        <v>-0.22504122584819794</v>
      </c>
      <c r="H21" s="134" t="str">
        <f t="shared" ref="H21:H26" si="6">IF(ISNA(MATCH(B21,$A$3:$A$89,0)),"No","Yes")</f>
        <v>Yes</v>
      </c>
      <c r="J21" s="148">
        <v>1</v>
      </c>
      <c r="K21" s="40">
        <v>127032</v>
      </c>
      <c r="L21" s="40" t="s">
        <v>53</v>
      </c>
      <c r="M21" s="40">
        <v>118.607</v>
      </c>
      <c r="N21" s="132">
        <v>132.49281352932437</v>
      </c>
      <c r="O21" s="157">
        <v>-0.10480427699764294</v>
      </c>
      <c r="P21" s="134" t="str">
        <f t="shared" ref="P21:P28" si="7">IF(ISNA(MATCH(K21,$A$3:$A$89,0)),"No","Yes")</f>
        <v>Yes</v>
      </c>
      <c r="R21" s="148">
        <v>1</v>
      </c>
      <c r="S21" s="40">
        <v>123092</v>
      </c>
      <c r="T21" s="40" t="s">
        <v>35</v>
      </c>
      <c r="U21" s="40">
        <v>145.1</v>
      </c>
      <c r="V21" s="132">
        <v>97.9</v>
      </c>
      <c r="W21" s="133">
        <v>1.1135888513875529</v>
      </c>
      <c r="X21" s="134" t="str">
        <f>IF(ISNA(MATCH(S21,$A$3:$A$89,0)),"No","Yes")</f>
        <v>No</v>
      </c>
    </row>
    <row r="22" spans="1:24">
      <c r="A22" s="148">
        <v>2</v>
      </c>
      <c r="B22" s="40">
        <v>128081</v>
      </c>
      <c r="C22" s="40" t="s">
        <v>93</v>
      </c>
      <c r="D22" s="40">
        <v>113.7</v>
      </c>
      <c r="E22" s="156">
        <v>34.35</v>
      </c>
      <c r="F22" s="159">
        <v>12.605825809001923</v>
      </c>
      <c r="G22" s="157">
        <v>-0.21744174190998081</v>
      </c>
      <c r="H22" s="134" t="str">
        <f t="shared" si="6"/>
        <v>No</v>
      </c>
      <c r="J22" s="148">
        <v>2</v>
      </c>
      <c r="K22" s="40">
        <v>128081</v>
      </c>
      <c r="L22" s="40" t="s">
        <v>93</v>
      </c>
      <c r="M22" s="40">
        <v>113.7</v>
      </c>
      <c r="N22" s="132">
        <v>124.52854406885891</v>
      </c>
      <c r="O22" s="157">
        <v>-8.6956321137675707E-2</v>
      </c>
      <c r="P22" s="134" t="str">
        <f t="shared" si="7"/>
        <v>No</v>
      </c>
      <c r="R22" s="148">
        <v>2</v>
      </c>
      <c r="S22" s="40">
        <v>113648</v>
      </c>
      <c r="T22" s="40" t="s">
        <v>33</v>
      </c>
      <c r="U22" s="40">
        <v>135.70400000000001</v>
      </c>
      <c r="V22" s="132">
        <v>93.72</v>
      </c>
      <c r="W22" s="133">
        <v>0.58729339861571239</v>
      </c>
      <c r="X22" s="134" t="str">
        <f>IF(ISNA(MATCH(S22,$A$3:$A$89,0)),"No","Yes")</f>
        <v>No</v>
      </c>
    </row>
    <row r="23" spans="1:24">
      <c r="A23" s="148">
        <v>3</v>
      </c>
      <c r="B23" s="40">
        <v>113665</v>
      </c>
      <c r="C23" s="40" t="s">
        <v>63</v>
      </c>
      <c r="D23" s="40">
        <v>98.308000000000007</v>
      </c>
      <c r="E23" s="156">
        <v>41.33</v>
      </c>
      <c r="F23" s="159">
        <v>26.246426935195927</v>
      </c>
      <c r="G23" s="157">
        <v>-0.15083573064804071</v>
      </c>
      <c r="H23" s="134" t="str">
        <f t="shared" si="6"/>
        <v>Yes</v>
      </c>
      <c r="J23" s="148">
        <v>3</v>
      </c>
      <c r="K23" s="40">
        <v>111007</v>
      </c>
      <c r="L23" s="40" t="s">
        <v>38</v>
      </c>
      <c r="M23" s="40">
        <v>131.34899999999999</v>
      </c>
      <c r="N23" s="132">
        <v>143.72235441367394</v>
      </c>
      <c r="O23" s="157">
        <v>-8.6092065943060625E-2</v>
      </c>
      <c r="P23" s="134" t="str">
        <f t="shared" si="7"/>
        <v>No</v>
      </c>
      <c r="R23" s="148">
        <v>3</v>
      </c>
      <c r="S23" s="40">
        <v>111007</v>
      </c>
      <c r="T23" s="40" t="s">
        <v>38</v>
      </c>
      <c r="U23" s="40">
        <v>131.34899999999999</v>
      </c>
      <c r="V23" s="132">
        <v>94.96</v>
      </c>
      <c r="W23" s="133">
        <v>0.41631524563765243</v>
      </c>
      <c r="X23" s="134" t="str">
        <f>IF(ISNA(MATCH(S23,$A$3:$A$89,0)),"No","Yes")</f>
        <v>No</v>
      </c>
    </row>
    <row r="24" spans="1:24">
      <c r="A24" s="148">
        <v>4</v>
      </c>
      <c r="B24" s="40">
        <v>110055</v>
      </c>
      <c r="C24" s="40" t="s">
        <v>39</v>
      </c>
      <c r="D24" s="40">
        <v>141.71600000000001</v>
      </c>
      <c r="E24" s="156">
        <v>45.91</v>
      </c>
      <c r="F24" s="159">
        <v>32.020867176055901</v>
      </c>
      <c r="G24" s="157">
        <v>-0.13889132823944095</v>
      </c>
      <c r="H24" s="134" t="str">
        <f t="shared" si="6"/>
        <v>No</v>
      </c>
      <c r="J24" s="148">
        <v>4</v>
      </c>
      <c r="K24" s="40">
        <v>118019</v>
      </c>
      <c r="L24" s="40" t="s">
        <v>40</v>
      </c>
      <c r="M24" s="40">
        <v>127.003</v>
      </c>
      <c r="N24" s="132">
        <v>137.28720134442975</v>
      </c>
      <c r="O24" s="157">
        <v>-7.491012449608081E-2</v>
      </c>
      <c r="P24" s="134" t="str">
        <f t="shared" si="7"/>
        <v>No</v>
      </c>
      <c r="R24" s="148">
        <v>4</v>
      </c>
      <c r="S24" s="40">
        <v>123127</v>
      </c>
      <c r="T24" s="40" t="s">
        <v>37</v>
      </c>
      <c r="U24" s="40">
        <v>130.52600000000001</v>
      </c>
      <c r="V24" s="132">
        <v>88.89</v>
      </c>
      <c r="W24" s="133">
        <v>0.25763190989019863</v>
      </c>
      <c r="X24" s="134" t="str">
        <f>IF(ISNA(MATCH(S24,$A$3:$A$89,0)),"No","Yes")</f>
        <v>No</v>
      </c>
    </row>
    <row r="25" spans="1:24">
      <c r="A25" s="148">
        <v>5</v>
      </c>
      <c r="B25" s="40">
        <v>118019</v>
      </c>
      <c r="C25" s="40" t="s">
        <v>40</v>
      </c>
      <c r="D25" s="40">
        <v>127.003</v>
      </c>
      <c r="E25" s="156">
        <v>30.57</v>
      </c>
      <c r="F25" s="159">
        <v>16.820213520050054</v>
      </c>
      <c r="G25" s="157">
        <v>-0.13749786479949946</v>
      </c>
      <c r="H25" s="134" t="str">
        <f t="shared" si="6"/>
        <v>No</v>
      </c>
      <c r="J25" s="148">
        <v>5</v>
      </c>
      <c r="K25" s="40">
        <v>127091</v>
      </c>
      <c r="L25" s="40" t="s">
        <v>59</v>
      </c>
      <c r="M25" s="40">
        <v>114.613</v>
      </c>
      <c r="N25" s="132">
        <v>122.85219271856788</v>
      </c>
      <c r="O25" s="157">
        <v>-6.7065898753979725E-2</v>
      </c>
      <c r="P25" s="134" t="str">
        <f t="shared" si="7"/>
        <v>Yes</v>
      </c>
      <c r="R25" s="148"/>
      <c r="S25" s="40"/>
      <c r="T25" s="40"/>
      <c r="U25" s="40"/>
      <c r="V25" s="132"/>
      <c r="W25" s="133"/>
      <c r="X25" s="134"/>
    </row>
    <row r="26" spans="1:24">
      <c r="A26" s="148">
        <v>6</v>
      </c>
      <c r="B26" s="40">
        <v>127091</v>
      </c>
      <c r="C26" s="40" t="s">
        <v>59</v>
      </c>
      <c r="D26" s="40">
        <v>114.613</v>
      </c>
      <c r="E26" s="132">
        <v>45.58</v>
      </c>
      <c r="F26" s="164">
        <v>32.880488687634461</v>
      </c>
      <c r="G26" s="165">
        <v>-0.12699511312365538</v>
      </c>
      <c r="H26" s="134" t="str">
        <f t="shared" si="6"/>
        <v>Yes</v>
      </c>
      <c r="J26" s="148">
        <v>6</v>
      </c>
      <c r="K26" s="40">
        <v>113665</v>
      </c>
      <c r="L26" s="40" t="s">
        <v>63</v>
      </c>
      <c r="M26" s="40">
        <v>98.308000000000007</v>
      </c>
      <c r="N26" s="132">
        <v>105.12480010696532</v>
      </c>
      <c r="O26" s="157">
        <v>-6.4844832998770641E-2</v>
      </c>
      <c r="P26" s="134" t="str">
        <f t="shared" si="7"/>
        <v>Yes</v>
      </c>
      <c r="R26" s="148"/>
      <c r="S26" s="40"/>
      <c r="T26" s="40"/>
      <c r="U26" s="40"/>
      <c r="V26" s="132"/>
      <c r="W26" s="133"/>
      <c r="X26" s="134"/>
    </row>
    <row r="27" spans="1:24">
      <c r="A27" s="148"/>
      <c r="B27" s="40"/>
      <c r="C27" s="40"/>
      <c r="D27" s="40"/>
      <c r="E27" s="135"/>
      <c r="G27" s="133"/>
      <c r="H27" s="134"/>
      <c r="J27" s="148">
        <v>7</v>
      </c>
      <c r="K27" s="40">
        <v>113648</v>
      </c>
      <c r="L27" s="40" t="s">
        <v>33</v>
      </c>
      <c r="M27" s="40">
        <v>135.70400000000001</v>
      </c>
      <c r="N27" s="132">
        <v>144.95554815064258</v>
      </c>
      <c r="O27" s="157">
        <v>-6.3823346320128871E-2</v>
      </c>
      <c r="P27" s="134" t="str">
        <f t="shared" si="7"/>
        <v>No</v>
      </c>
      <c r="R27" s="148"/>
      <c r="S27" s="40"/>
      <c r="T27" s="40"/>
      <c r="U27" s="40"/>
      <c r="V27" s="135"/>
      <c r="W27" s="133"/>
      <c r="X27" s="134"/>
    </row>
    <row r="28" spans="1:24">
      <c r="A28" s="148"/>
      <c r="B28" s="40"/>
      <c r="C28" s="40"/>
      <c r="D28" s="40"/>
      <c r="E28" s="135"/>
      <c r="G28" s="133"/>
      <c r="H28" s="134"/>
      <c r="J28" s="148">
        <v>8</v>
      </c>
      <c r="K28" s="40">
        <v>127014</v>
      </c>
      <c r="L28" s="40" t="s">
        <v>36</v>
      </c>
      <c r="M28" s="40">
        <v>148.74</v>
      </c>
      <c r="N28" s="132">
        <v>157.46289478591237</v>
      </c>
      <c r="O28" s="133">
        <v>-5.5396509747722256E-2</v>
      </c>
      <c r="P28" s="134" t="str">
        <f t="shared" si="7"/>
        <v>No</v>
      </c>
      <c r="R28" s="148"/>
      <c r="S28" s="40"/>
      <c r="T28" s="40"/>
      <c r="U28" s="40"/>
      <c r="V28" s="135"/>
      <c r="W28" s="133"/>
      <c r="X28" s="134"/>
    </row>
    <row r="29" spans="1:24">
      <c r="A29" s="148"/>
      <c r="B29" s="40"/>
      <c r="C29" s="40"/>
      <c r="D29" s="40"/>
      <c r="E29" s="135"/>
      <c r="G29" s="133"/>
      <c r="H29" s="134"/>
      <c r="J29" s="148"/>
      <c r="K29" s="40"/>
      <c r="L29" s="40"/>
      <c r="M29" s="40"/>
      <c r="N29" s="132"/>
      <c r="O29" s="133"/>
      <c r="P29" s="134"/>
      <c r="R29" s="148"/>
      <c r="S29" s="40"/>
      <c r="T29" s="40"/>
      <c r="U29" s="40"/>
      <c r="V29" s="135"/>
      <c r="W29" s="133"/>
      <c r="X29" s="134"/>
    </row>
    <row r="30" spans="1:24">
      <c r="A30" s="148"/>
      <c r="B30" s="40"/>
      <c r="C30" s="40"/>
      <c r="D30" s="40"/>
      <c r="E30" s="135"/>
      <c r="G30" s="133"/>
      <c r="H30" s="134"/>
      <c r="J30" s="148"/>
      <c r="K30" s="40"/>
      <c r="L30" s="40"/>
      <c r="M30" s="40"/>
      <c r="N30" s="132"/>
      <c r="O30" s="133"/>
      <c r="P30" s="134"/>
      <c r="R30" s="148"/>
      <c r="S30" s="40"/>
      <c r="T30" s="40"/>
      <c r="U30" s="40"/>
      <c r="V30" s="135"/>
      <c r="W30" s="133"/>
      <c r="X30" s="134"/>
    </row>
    <row r="31" spans="1:24">
      <c r="A31" s="148"/>
      <c r="B31" s="40"/>
      <c r="C31" s="40"/>
      <c r="D31" s="40"/>
      <c r="E31" s="135"/>
      <c r="G31" s="133"/>
      <c r="H31" s="134"/>
      <c r="J31" s="148"/>
      <c r="K31" s="40"/>
      <c r="L31" s="40"/>
      <c r="M31" s="40"/>
      <c r="N31" s="132"/>
      <c r="O31" s="133"/>
      <c r="P31" s="134"/>
      <c r="R31" s="148"/>
      <c r="S31" s="40"/>
      <c r="T31" s="40"/>
      <c r="U31" s="40"/>
      <c r="V31" s="135"/>
      <c r="W31" s="133"/>
      <c r="X31" s="134"/>
    </row>
    <row r="32" spans="1:24">
      <c r="A32" s="148"/>
      <c r="B32" s="40"/>
      <c r="C32" s="40"/>
      <c r="D32" s="40"/>
      <c r="E32" s="135"/>
      <c r="G32" s="133"/>
      <c r="H32" s="134"/>
      <c r="J32" s="148"/>
      <c r="K32" s="40"/>
      <c r="L32" s="40"/>
      <c r="M32" s="40"/>
      <c r="N32" s="132"/>
      <c r="O32" s="133"/>
      <c r="P32" s="134"/>
      <c r="R32" s="148"/>
      <c r="S32" s="40"/>
      <c r="T32" s="40"/>
      <c r="U32" s="40"/>
      <c r="V32" s="135"/>
      <c r="W32" s="133"/>
      <c r="X32" s="134"/>
    </row>
    <row r="33" spans="1:24">
      <c r="A33" s="148"/>
      <c r="B33" s="40"/>
      <c r="C33" s="40"/>
      <c r="D33" s="40"/>
      <c r="E33" s="135"/>
      <c r="G33" s="133"/>
      <c r="H33" s="134"/>
      <c r="J33" s="148"/>
      <c r="K33" s="40"/>
      <c r="L33" s="40"/>
      <c r="M33" s="40"/>
      <c r="N33" s="132"/>
      <c r="O33" s="133"/>
      <c r="P33" s="134"/>
      <c r="R33" s="148"/>
      <c r="S33" s="40"/>
      <c r="T33" s="40"/>
      <c r="U33" s="40"/>
      <c r="V33" s="135"/>
      <c r="W33" s="133"/>
      <c r="X33" s="134"/>
    </row>
    <row r="34" spans="1:24">
      <c r="A34" s="148"/>
      <c r="B34" s="40"/>
      <c r="C34" s="40"/>
      <c r="D34" s="40"/>
      <c r="E34" s="135"/>
      <c r="G34" s="133"/>
      <c r="H34" s="134"/>
      <c r="J34" s="148"/>
      <c r="K34" s="40"/>
      <c r="L34" s="40"/>
      <c r="M34" s="40"/>
      <c r="N34" s="132"/>
      <c r="O34" s="133"/>
      <c r="P34" s="134"/>
      <c r="R34" s="148"/>
      <c r="S34" s="40"/>
      <c r="T34" s="40"/>
      <c r="U34" s="40"/>
      <c r="V34" s="135"/>
      <c r="W34" s="133"/>
      <c r="X34" s="134"/>
    </row>
    <row r="35" spans="1:24" ht="16" thickBot="1">
      <c r="A35" s="149"/>
      <c r="B35" s="140"/>
      <c r="C35" s="140"/>
      <c r="D35" s="140"/>
      <c r="E35" s="137"/>
      <c r="F35" s="137"/>
      <c r="G35" s="138"/>
      <c r="H35" s="139"/>
      <c r="J35" s="149"/>
      <c r="K35" s="140"/>
      <c r="L35" s="140"/>
      <c r="M35" s="140"/>
      <c r="N35" s="180"/>
      <c r="O35" s="138"/>
      <c r="P35" s="139"/>
      <c r="R35" s="149"/>
      <c r="S35" s="140"/>
      <c r="T35" s="140"/>
      <c r="U35" s="140"/>
      <c r="V35" s="137"/>
      <c r="W35" s="138"/>
      <c r="X35" s="139"/>
    </row>
  </sheetData>
  <autoFilter ref="A2:X18" xr:uid="{00000000-0009-0000-0000-000002000000}"/>
  <mergeCells count="8">
    <mergeCell ref="R1:X1"/>
    <mergeCell ref="J19:P19"/>
    <mergeCell ref="R19:X19"/>
    <mergeCell ref="A13:B15"/>
    <mergeCell ref="A19:H19"/>
    <mergeCell ref="D1:H1"/>
    <mergeCell ref="A1:C1"/>
    <mergeCell ref="J1:P1"/>
  </mergeCells>
  <phoneticPr fontId="3"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267" r:id="rId4" name="Button 3">
              <controlPr defaultSize="0" print="0" autoFill="0" autoPict="0" macro="[0]!模块1.refresh_singlefactor_strategies">
                <anchor moveWithCells="1">
                  <from>
                    <xdr:col>0</xdr:col>
                    <xdr:colOff>133350</xdr:colOff>
                    <xdr:row>15</xdr:row>
                    <xdr:rowOff>38100</xdr:rowOff>
                  </from>
                  <to>
                    <xdr:col>1</xdr:col>
                    <xdr:colOff>469900</xdr:colOff>
                    <xdr:row>16</xdr:row>
                    <xdr:rowOff>190500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dimension ref="A1:AG24"/>
  <sheetViews>
    <sheetView tabSelected="1" zoomScale="110" zoomScaleNormal="110" workbookViewId="0">
      <pane ySplit="2" topLeftCell="A3" activePane="bottomLeft" state="frozen"/>
      <selection pane="bottomLeft" activeCell="I27" sqref="I27"/>
    </sheetView>
  </sheetViews>
  <sheetFormatPr defaultColWidth="8.58203125" defaultRowHeight="15.5"/>
  <cols>
    <col min="1" max="3" width="8.58203125" style="11"/>
    <col min="4" max="5" width="12.58203125" style="14" customWidth="1"/>
    <col min="6" max="6" width="12.58203125" style="11" customWidth="1"/>
    <col min="7" max="7" width="8.58203125" style="11"/>
    <col min="8" max="8" width="3.58203125" style="146" customWidth="1"/>
    <col min="9" max="11" width="8.58203125" style="11"/>
    <col min="12" max="12" width="8.58203125" style="127"/>
    <col min="13" max="13" width="8.58203125" style="11"/>
    <col min="14" max="14" width="8.58203125" style="128"/>
    <col min="15" max="16" width="8.58203125" style="11"/>
    <col min="17" max="17" width="3.58203125" style="146" customWidth="1"/>
    <col min="18" max="20" width="8.58203125" style="11"/>
    <col min="21" max="21" width="8.58203125" style="127"/>
    <col min="22" max="22" width="8.58203125" style="128"/>
    <col min="23" max="25" width="8.58203125" style="11"/>
    <col min="26" max="26" width="3.58203125" style="11" customWidth="1"/>
    <col min="27" max="16384" width="8.58203125" style="11"/>
  </cols>
  <sheetData>
    <row r="1" spans="1:33">
      <c r="A1" s="198" t="s">
        <v>119</v>
      </c>
      <c r="B1" s="199"/>
      <c r="C1" s="199"/>
      <c r="D1" s="205" t="s">
        <v>125</v>
      </c>
      <c r="E1" s="205"/>
      <c r="F1" s="206"/>
      <c r="H1" s="198" t="s">
        <v>146</v>
      </c>
      <c r="I1" s="199"/>
      <c r="J1" s="199"/>
      <c r="K1" s="199"/>
      <c r="L1" s="199"/>
      <c r="M1" s="199"/>
      <c r="N1" s="199"/>
      <c r="O1" s="200"/>
      <c r="P1" s="126"/>
      <c r="Q1" s="198" t="s">
        <v>147</v>
      </c>
      <c r="R1" s="199"/>
      <c r="S1" s="199"/>
      <c r="T1" s="199"/>
      <c r="U1" s="199"/>
      <c r="V1" s="199"/>
      <c r="W1" s="199"/>
      <c r="X1" s="200"/>
      <c r="Z1" s="198" t="s">
        <v>148</v>
      </c>
      <c r="AA1" s="199"/>
      <c r="AB1" s="199"/>
      <c r="AC1" s="199"/>
      <c r="AD1" s="199"/>
      <c r="AE1" s="199"/>
      <c r="AF1" s="199"/>
      <c r="AG1" s="200"/>
    </row>
    <row r="2" spans="1:33" s="126" customFormat="1" ht="28.25" customHeight="1">
      <c r="A2" s="141" t="s">
        <v>19</v>
      </c>
      <c r="B2" s="124" t="s">
        <v>20</v>
      </c>
      <c r="C2" s="124" t="s">
        <v>28</v>
      </c>
      <c r="D2" s="12" t="s">
        <v>105</v>
      </c>
      <c r="E2" s="12" t="s">
        <v>106</v>
      </c>
      <c r="F2" s="166" t="s">
        <v>118</v>
      </c>
      <c r="H2" s="167"/>
      <c r="I2" s="126" t="s">
        <v>19</v>
      </c>
      <c r="J2" s="126" t="s">
        <v>20</v>
      </c>
      <c r="K2" s="126" t="s">
        <v>28</v>
      </c>
      <c r="L2" s="168" t="s">
        <v>15</v>
      </c>
      <c r="M2" s="126" t="s">
        <v>42</v>
      </c>
      <c r="N2" s="169" t="s">
        <v>140</v>
      </c>
      <c r="O2" s="166" t="s">
        <v>128</v>
      </c>
      <c r="Q2" s="167"/>
      <c r="R2" s="126" t="s">
        <v>19</v>
      </c>
      <c r="S2" s="126" t="s">
        <v>20</v>
      </c>
      <c r="T2" s="126" t="s">
        <v>28</v>
      </c>
      <c r="U2" s="168" t="s">
        <v>15</v>
      </c>
      <c r="V2" s="169" t="s">
        <v>42</v>
      </c>
      <c r="W2" s="169" t="s">
        <v>141</v>
      </c>
      <c r="X2" s="166" t="s">
        <v>128</v>
      </c>
      <c r="Z2" s="170"/>
      <c r="AA2" s="126" t="s">
        <v>19</v>
      </c>
      <c r="AB2" s="126" t="s">
        <v>20</v>
      </c>
      <c r="AC2" s="126" t="s">
        <v>115</v>
      </c>
      <c r="AD2" s="126" t="s">
        <v>72</v>
      </c>
      <c r="AE2" s="126" t="s">
        <v>99</v>
      </c>
      <c r="AF2" s="126" t="s">
        <v>145</v>
      </c>
      <c r="AG2" s="166" t="s">
        <v>128</v>
      </c>
    </row>
    <row r="3" spans="1:33" s="171" customFormat="1">
      <c r="A3" s="142">
        <v>123236</v>
      </c>
      <c r="B3" s="40" t="s">
        <v>55</v>
      </c>
      <c r="C3" s="171">
        <f>VLOOKUP(A3,RealTimeData_ConvertibleBond!$B$7:$D$25,3,FALSE)</f>
        <v>117.52</v>
      </c>
      <c r="D3" s="13">
        <f t="shared" ref="D3:D10" si="0">MATCH(A3,$I$1:$I$255,0)-2</f>
        <v>1</v>
      </c>
      <c r="E3" s="13" t="e">
        <f t="shared" ref="E3:F10" si="1">MATCH(A3,$R$1:$R$17,0)-2</f>
        <v>#N/A</v>
      </c>
      <c r="F3" s="134" t="e">
        <f t="shared" si="1"/>
        <v>#N/A</v>
      </c>
      <c r="H3" s="172">
        <v>1</v>
      </c>
      <c r="I3" s="40">
        <v>123236</v>
      </c>
      <c r="J3" s="40" t="s">
        <v>55</v>
      </c>
      <c r="K3" s="40">
        <v>117.52</v>
      </c>
      <c r="L3" s="135">
        <v>34.76</v>
      </c>
      <c r="M3" s="40">
        <v>750</v>
      </c>
      <c r="N3" s="133">
        <v>587.6</v>
      </c>
      <c r="O3" s="134" t="str">
        <f>IF(ISNA(MATCH(I3,$A$3:$A$255,0)),"No","Yes")</f>
        <v>Yes</v>
      </c>
      <c r="Q3" s="172">
        <v>1</v>
      </c>
      <c r="R3" s="11">
        <v>123127</v>
      </c>
      <c r="S3" s="11" t="s">
        <v>37</v>
      </c>
      <c r="T3" s="11">
        <v>130.52600000000001</v>
      </c>
      <c r="U3" s="135">
        <v>6.87</v>
      </c>
      <c r="V3" s="133">
        <v>399.67689999999999</v>
      </c>
      <c r="W3" s="133">
        <v>913.68200000000002</v>
      </c>
      <c r="X3" s="134" t="str">
        <f t="shared" ref="X3:X4" si="2">IF(ISNA(MATCH(S3,$A$3:$A$255,0)),"No","Yes")</f>
        <v>No</v>
      </c>
      <c r="Z3" s="173">
        <v>1</v>
      </c>
      <c r="AA3" s="171">
        <v>127037</v>
      </c>
      <c r="AB3" s="171" t="s">
        <v>32</v>
      </c>
      <c r="AC3" s="171">
        <v>-0.41560000000000002</v>
      </c>
      <c r="AD3" s="171">
        <v>-0.10847324967537386</v>
      </c>
      <c r="AE3" s="171">
        <v>0.35713389413793811</v>
      </c>
      <c r="AF3" s="171">
        <v>-2.0780000000000003</v>
      </c>
      <c r="AG3" s="134" t="str">
        <f t="shared" ref="AG3:AG4" si="3">IF(ISNA(MATCH(AB3,$A$3:$A$255,0)),"No","Yes")</f>
        <v>No</v>
      </c>
    </row>
    <row r="4" spans="1:33" s="171" customFormat="1">
      <c r="A4" s="142">
        <v>127101</v>
      </c>
      <c r="B4" s="40" t="s">
        <v>57</v>
      </c>
      <c r="C4" s="171">
        <f>VLOOKUP(A4,RealTimeData_ConvertibleBond!$B$7:$D$25,3,FALSE)</f>
        <v>106.68600000000001</v>
      </c>
      <c r="D4" s="13" t="e">
        <f t="shared" si="0"/>
        <v>#N/A</v>
      </c>
      <c r="E4" s="13" t="e">
        <f t="shared" si="1"/>
        <v>#N/A</v>
      </c>
      <c r="F4" s="134" t="e">
        <f t="shared" si="1"/>
        <v>#N/A</v>
      </c>
      <c r="H4" s="172">
        <v>2</v>
      </c>
      <c r="I4" s="40">
        <v>123127</v>
      </c>
      <c r="J4" s="40" t="s">
        <v>37</v>
      </c>
      <c r="K4" s="40">
        <v>130.52600000000001</v>
      </c>
      <c r="L4" s="135">
        <v>6.87</v>
      </c>
      <c r="M4" s="40">
        <v>399.67689999999999</v>
      </c>
      <c r="N4" s="133">
        <v>652.63000000000011</v>
      </c>
      <c r="O4" s="134" t="str">
        <f>IF(ISNA(MATCH(I4,$A$3:$A$255,0)),"No","Yes")</f>
        <v>No</v>
      </c>
      <c r="Q4" s="172">
        <v>2</v>
      </c>
      <c r="R4" s="11">
        <v>110055</v>
      </c>
      <c r="S4" s="11" t="s">
        <v>39</v>
      </c>
      <c r="T4" s="11">
        <v>141.71600000000001</v>
      </c>
      <c r="U4" s="135">
        <v>10.3</v>
      </c>
      <c r="V4" s="133">
        <v>243.215</v>
      </c>
      <c r="W4" s="133">
        <v>992.01200000000006</v>
      </c>
      <c r="X4" s="134" t="str">
        <f t="shared" si="2"/>
        <v>No</v>
      </c>
      <c r="Z4" s="173">
        <v>2</v>
      </c>
      <c r="AA4" s="171">
        <v>127014</v>
      </c>
      <c r="AB4" s="171" t="s">
        <v>36</v>
      </c>
      <c r="AC4" s="171">
        <v>-0.40770000000000001</v>
      </c>
      <c r="AD4" s="171">
        <v>-5.7576426782656176E-2</v>
      </c>
      <c r="AE4" s="171">
        <v>0.3682836409491777</v>
      </c>
      <c r="AF4" s="171">
        <v>-2.0385</v>
      </c>
      <c r="AG4" s="134" t="str">
        <f t="shared" si="3"/>
        <v>No</v>
      </c>
    </row>
    <row r="5" spans="1:33">
      <c r="A5" s="142">
        <v>127091</v>
      </c>
      <c r="B5" s="40" t="s">
        <v>59</v>
      </c>
      <c r="C5" s="171">
        <f>VLOOKUP(A5,RealTimeData_ConvertibleBond!$B$7:$D$25,3,FALSE)</f>
        <v>114.613</v>
      </c>
      <c r="D5" s="13" t="e">
        <f t="shared" si="0"/>
        <v>#N/A</v>
      </c>
      <c r="E5" s="13" t="e">
        <f t="shared" si="1"/>
        <v>#N/A</v>
      </c>
      <c r="F5" s="134" t="e">
        <f t="shared" si="1"/>
        <v>#N/A</v>
      </c>
      <c r="H5" s="172">
        <v>3</v>
      </c>
      <c r="I5" s="40">
        <v>111007</v>
      </c>
      <c r="J5" s="40" t="s">
        <v>38</v>
      </c>
      <c r="K5" s="40">
        <v>131.34899999999999</v>
      </c>
      <c r="L5" s="135">
        <v>-0.16</v>
      </c>
      <c r="M5" s="40">
        <v>791.17700000000002</v>
      </c>
      <c r="N5" s="133">
        <v>656.74499999999989</v>
      </c>
      <c r="O5" s="134" t="str">
        <f>IF(ISNA(MATCH(I5,$A$3:$A$255,0)),"No","Yes")</f>
        <v>No</v>
      </c>
      <c r="Q5" s="172">
        <v>3</v>
      </c>
      <c r="R5" s="11">
        <v>123092</v>
      </c>
      <c r="S5" s="11" t="s">
        <v>35</v>
      </c>
      <c r="T5" s="11">
        <v>145.1</v>
      </c>
      <c r="U5" s="135">
        <v>1.1499999999999999</v>
      </c>
      <c r="V5" s="133">
        <v>398.81670000000003</v>
      </c>
      <c r="W5" s="133">
        <v>1015.6999999999999</v>
      </c>
      <c r="X5" s="134" t="str">
        <f>IF(ISNA(MATCH(S5,$A$3:$A$255,0)),"No","Yes")</f>
        <v>No</v>
      </c>
      <c r="Z5" s="174">
        <v>3</v>
      </c>
      <c r="AA5" s="11">
        <v>111007</v>
      </c>
      <c r="AB5" s="11" t="s">
        <v>38</v>
      </c>
      <c r="AC5" s="11">
        <v>-0.2712</v>
      </c>
      <c r="AD5" s="11">
        <v>-8.6092065943060625E-2</v>
      </c>
      <c r="AE5" s="11">
        <v>0.41631524563765243</v>
      </c>
      <c r="AF5" s="11">
        <v>-1.3559999999999999</v>
      </c>
      <c r="AG5" s="134" t="str">
        <f>IF(ISNA(MATCH(AB5,$A$3:$A$255,0)),"No","Yes")</f>
        <v>No</v>
      </c>
    </row>
    <row r="6" spans="1:33">
      <c r="A6" s="142">
        <v>118035</v>
      </c>
      <c r="B6" s="40" t="s">
        <v>61</v>
      </c>
      <c r="C6" s="171">
        <f>VLOOKUP(A6,RealTimeData_ConvertibleBond!$B$7:$D$25,3,FALSE)</f>
        <v>105.74</v>
      </c>
      <c r="D6" s="13" t="e">
        <f t="shared" si="0"/>
        <v>#N/A</v>
      </c>
      <c r="E6" s="13" t="e">
        <f t="shared" si="1"/>
        <v>#N/A</v>
      </c>
      <c r="F6" s="134" t="e">
        <f t="shared" si="1"/>
        <v>#N/A</v>
      </c>
      <c r="H6" s="172">
        <v>4</v>
      </c>
      <c r="I6" s="40">
        <v>110055</v>
      </c>
      <c r="J6" s="40" t="s">
        <v>39</v>
      </c>
      <c r="K6" s="40">
        <v>141.71600000000001</v>
      </c>
      <c r="L6" s="135">
        <v>10.3</v>
      </c>
      <c r="M6" s="40">
        <v>243.215</v>
      </c>
      <c r="N6" s="133">
        <v>708.58</v>
      </c>
      <c r="O6" s="134" t="str">
        <f>IF(ISNA(MATCH(I6,$A$3:$A$255,0)),"No","Yes")</f>
        <v>No</v>
      </c>
      <c r="Q6" s="172"/>
      <c r="U6" s="135"/>
      <c r="V6" s="133"/>
      <c r="W6" s="133"/>
      <c r="X6" s="134"/>
      <c r="Z6" s="174">
        <v>4</v>
      </c>
      <c r="AA6" s="11">
        <v>113648</v>
      </c>
      <c r="AB6" s="11" t="s">
        <v>33</v>
      </c>
      <c r="AC6" s="11">
        <v>-0.2626</v>
      </c>
      <c r="AD6" s="11">
        <v>-6.3823346320128871E-2</v>
      </c>
      <c r="AE6" s="11">
        <v>0.58729339861571239</v>
      </c>
      <c r="AF6" s="11">
        <v>-1.3129999999999999</v>
      </c>
      <c r="AG6" s="134" t="str">
        <f t="shared" ref="AG6" si="4">IF(ISNA(MATCH(AB6,$A$3:$A$255,0)),"No","Yes")</f>
        <v>No</v>
      </c>
    </row>
    <row r="7" spans="1:33">
      <c r="A7" s="142">
        <v>113665</v>
      </c>
      <c r="B7" s="40" t="s">
        <v>63</v>
      </c>
      <c r="C7" s="171">
        <f>VLOOKUP(A7,RealTimeData_ConvertibleBond!$B$7:$D$25,3,FALSE)</f>
        <v>98.308000000000007</v>
      </c>
      <c r="D7" s="13" t="e">
        <f t="shared" si="0"/>
        <v>#N/A</v>
      </c>
      <c r="E7" s="13" t="e">
        <f t="shared" si="1"/>
        <v>#N/A</v>
      </c>
      <c r="F7" s="134" t="e">
        <f t="shared" si="1"/>
        <v>#N/A</v>
      </c>
      <c r="H7" s="172">
        <v>5</v>
      </c>
      <c r="I7" s="40">
        <v>123092</v>
      </c>
      <c r="J7" s="40" t="s">
        <v>35</v>
      </c>
      <c r="K7" s="40">
        <v>145.1</v>
      </c>
      <c r="L7" s="135">
        <v>1.1499999999999999</v>
      </c>
      <c r="M7" s="40">
        <v>398.81670000000003</v>
      </c>
      <c r="N7" s="133">
        <v>725.5</v>
      </c>
      <c r="O7" s="134" t="str">
        <f>IF(ISNA(MATCH(I7,$A$3:$A$255,0)),"No","Yes")</f>
        <v>No</v>
      </c>
      <c r="Q7" s="172"/>
      <c r="U7" s="135"/>
      <c r="V7" s="133"/>
      <c r="W7" s="133"/>
      <c r="X7" s="134"/>
      <c r="Z7" s="174"/>
      <c r="AG7" s="134"/>
    </row>
    <row r="8" spans="1:33">
      <c r="A8" s="142">
        <v>127089</v>
      </c>
      <c r="B8" s="40" t="s">
        <v>65</v>
      </c>
      <c r="C8" s="171">
        <f>VLOOKUP(A8,RealTimeData_ConvertibleBond!$B$7:$D$25,3,FALSE)</f>
        <v>103.36499999999999</v>
      </c>
      <c r="D8" s="13" t="e">
        <f t="shared" si="0"/>
        <v>#N/A</v>
      </c>
      <c r="E8" s="13" t="e">
        <f t="shared" si="1"/>
        <v>#N/A</v>
      </c>
      <c r="F8" s="134" t="e">
        <f t="shared" si="1"/>
        <v>#N/A</v>
      </c>
      <c r="H8" s="172">
        <v>6</v>
      </c>
      <c r="I8" s="40">
        <v>127014</v>
      </c>
      <c r="J8" s="40" t="s">
        <v>36</v>
      </c>
      <c r="K8" s="40">
        <v>152.97</v>
      </c>
      <c r="L8" s="135">
        <v>5.72</v>
      </c>
      <c r="M8" s="40">
        <v>532.11620000000005</v>
      </c>
      <c r="N8" s="133">
        <v>764.85</v>
      </c>
      <c r="O8" s="134" t="str">
        <f t="shared" ref="O8:O10" si="5">IF(ISNA(MATCH(I8,$A$3:$A$255,0)),"No","Yes")</f>
        <v>No</v>
      </c>
      <c r="Q8" s="172"/>
      <c r="U8" s="135"/>
      <c r="V8" s="133"/>
      <c r="W8" s="133"/>
      <c r="X8" s="134"/>
      <c r="Z8" s="174"/>
      <c r="AG8" s="134"/>
    </row>
    <row r="9" spans="1:33" s="171" customFormat="1">
      <c r="A9" s="142">
        <v>127032</v>
      </c>
      <c r="B9" s="40" t="s">
        <v>53</v>
      </c>
      <c r="C9" s="171">
        <f>VLOOKUP(A9,RealTimeData_ConvertibleBond!$B$7:$D$25,3,FALSE)</f>
        <v>118.607</v>
      </c>
      <c r="D9" s="13" t="e">
        <f t="shared" si="0"/>
        <v>#N/A</v>
      </c>
      <c r="E9" s="13" t="e">
        <f t="shared" si="1"/>
        <v>#N/A</v>
      </c>
      <c r="F9" s="134" t="e">
        <f t="shared" si="1"/>
        <v>#N/A</v>
      </c>
      <c r="H9" s="172">
        <v>7</v>
      </c>
      <c r="I9" s="40">
        <v>127037</v>
      </c>
      <c r="J9" s="40" t="s">
        <v>32</v>
      </c>
      <c r="K9" s="40">
        <v>169.84700000000001</v>
      </c>
      <c r="L9" s="135">
        <v>0</v>
      </c>
      <c r="M9" s="40">
        <v>608.66189999999995</v>
      </c>
      <c r="N9" s="133">
        <v>849.23500000000001</v>
      </c>
      <c r="O9" s="134" t="str">
        <f t="shared" si="5"/>
        <v>No</v>
      </c>
      <c r="Q9" s="172"/>
      <c r="R9" s="11"/>
      <c r="S9" s="11"/>
      <c r="T9" s="11"/>
      <c r="U9" s="135"/>
      <c r="V9" s="133"/>
      <c r="W9" s="133"/>
      <c r="X9" s="134"/>
      <c r="Z9" s="173"/>
      <c r="AG9" s="134"/>
    </row>
    <row r="10" spans="1:33">
      <c r="A10" s="142">
        <v>113066</v>
      </c>
      <c r="B10" s="40" t="s">
        <v>51</v>
      </c>
      <c r="C10" s="171" t="e">
        <f>VLOOKUP(A10,RealTimeData_ConvertibleBond!$B$7:$D$10,3,FALSE)</f>
        <v>#N/A</v>
      </c>
      <c r="D10" s="13" t="e">
        <f t="shared" si="0"/>
        <v>#N/A</v>
      </c>
      <c r="E10" s="13" t="e">
        <f t="shared" si="1"/>
        <v>#N/A</v>
      </c>
      <c r="F10" s="134" t="e">
        <f t="shared" si="1"/>
        <v>#N/A</v>
      </c>
      <c r="H10" s="172">
        <v>8</v>
      </c>
      <c r="I10" s="40">
        <v>128106</v>
      </c>
      <c r="J10" s="40" t="s">
        <v>34</v>
      </c>
      <c r="K10" s="40">
        <v>208.239</v>
      </c>
      <c r="L10" s="135">
        <v>0.04</v>
      </c>
      <c r="M10" s="40">
        <v>252.55850000000001</v>
      </c>
      <c r="N10" s="133">
        <v>1041.1949999999999</v>
      </c>
      <c r="O10" s="134" t="str">
        <f t="shared" si="5"/>
        <v>No</v>
      </c>
      <c r="Q10" s="172"/>
      <c r="U10" s="135"/>
      <c r="V10" s="133"/>
      <c r="W10" s="133"/>
      <c r="X10" s="134"/>
      <c r="Z10" s="174"/>
      <c r="AG10" s="134"/>
    </row>
    <row r="11" spans="1:33">
      <c r="A11" s="143"/>
      <c r="B11" s="40"/>
      <c r="C11" s="171"/>
      <c r="D11" s="13"/>
      <c r="E11" s="13"/>
      <c r="F11" s="134"/>
      <c r="H11" s="172"/>
      <c r="I11" s="40"/>
      <c r="J11" s="40"/>
      <c r="K11" s="40"/>
      <c r="L11" s="135"/>
      <c r="M11" s="40"/>
      <c r="N11" s="133"/>
      <c r="O11" s="134"/>
      <c r="Q11" s="172"/>
      <c r="U11" s="135"/>
      <c r="V11" s="133"/>
      <c r="W11" s="133"/>
      <c r="X11" s="134"/>
      <c r="Z11" s="174"/>
      <c r="AG11" s="134"/>
    </row>
    <row r="12" spans="1:33">
      <c r="A12" s="143"/>
      <c r="B12" s="40"/>
      <c r="C12" s="171"/>
      <c r="D12" s="13"/>
      <c r="E12" s="13"/>
      <c r="F12" s="134"/>
      <c r="H12" s="172"/>
      <c r="I12" s="40"/>
      <c r="J12" s="40"/>
      <c r="K12" s="40"/>
      <c r="L12" s="135"/>
      <c r="M12" s="40"/>
      <c r="N12" s="133"/>
      <c r="O12" s="134"/>
      <c r="Q12" s="172"/>
      <c r="U12" s="135"/>
      <c r="V12" s="133"/>
      <c r="W12" s="133"/>
      <c r="X12" s="134"/>
      <c r="Z12" s="174"/>
      <c r="AG12" s="134"/>
    </row>
    <row r="13" spans="1:33">
      <c r="A13" s="143"/>
      <c r="B13" s="40"/>
      <c r="C13" s="171"/>
      <c r="D13" s="13"/>
      <c r="E13" s="13"/>
      <c r="F13" s="134"/>
      <c r="H13" s="172"/>
      <c r="I13" s="40"/>
      <c r="J13" s="40"/>
      <c r="K13" s="40"/>
      <c r="L13" s="135"/>
      <c r="M13" s="40"/>
      <c r="N13" s="133"/>
      <c r="O13" s="134"/>
      <c r="Q13" s="172"/>
      <c r="U13" s="135"/>
      <c r="V13" s="133"/>
      <c r="W13" s="133"/>
      <c r="X13" s="134"/>
      <c r="Z13" s="174"/>
      <c r="AG13" s="134"/>
    </row>
    <row r="14" spans="1:33">
      <c r="A14" s="143"/>
      <c r="B14" s="40"/>
      <c r="C14" s="171"/>
      <c r="D14" s="13"/>
      <c r="E14" s="13"/>
      <c r="F14" s="134"/>
      <c r="H14" s="172"/>
      <c r="I14" s="40"/>
      <c r="J14" s="40"/>
      <c r="K14" s="40"/>
      <c r="L14" s="135"/>
      <c r="M14" s="40"/>
      <c r="N14" s="133"/>
      <c r="O14" s="134"/>
      <c r="Q14" s="172"/>
      <c r="U14" s="135"/>
      <c r="V14" s="133"/>
      <c r="W14" s="133"/>
      <c r="X14" s="134"/>
      <c r="Z14" s="174"/>
      <c r="AG14" s="134"/>
    </row>
    <row r="15" spans="1:33">
      <c r="A15" s="143"/>
      <c r="B15" s="40"/>
      <c r="C15" s="171"/>
      <c r="D15" s="13"/>
      <c r="E15" s="13"/>
      <c r="F15" s="134"/>
      <c r="H15" s="172"/>
      <c r="I15" s="40"/>
      <c r="J15" s="40"/>
      <c r="K15" s="40"/>
      <c r="L15" s="135"/>
      <c r="M15" s="40"/>
      <c r="N15" s="133"/>
      <c r="O15" s="134"/>
      <c r="Q15" s="172"/>
      <c r="U15" s="135"/>
      <c r="V15" s="133"/>
      <c r="W15" s="133"/>
      <c r="X15" s="134"/>
      <c r="Z15" s="174"/>
      <c r="AG15" s="134"/>
    </row>
    <row r="16" spans="1:33">
      <c r="A16" s="143"/>
      <c r="B16" s="40"/>
      <c r="C16" s="171"/>
      <c r="D16" s="13"/>
      <c r="E16" s="13"/>
      <c r="F16" s="134"/>
      <c r="H16" s="172"/>
      <c r="I16" s="40"/>
      <c r="J16" s="40"/>
      <c r="K16" s="40"/>
      <c r="L16" s="135"/>
      <c r="M16" s="40"/>
      <c r="N16" s="133"/>
      <c r="O16" s="134"/>
      <c r="Q16" s="172"/>
      <c r="U16" s="135"/>
      <c r="V16" s="133"/>
      <c r="W16" s="133"/>
      <c r="X16" s="134"/>
      <c r="Z16" s="174"/>
      <c r="AG16" s="134"/>
    </row>
    <row r="17" spans="1:33" ht="16" thickBot="1">
      <c r="A17" s="144"/>
      <c r="B17" s="140"/>
      <c r="C17" s="175"/>
      <c r="D17" s="145"/>
      <c r="E17" s="145"/>
      <c r="F17" s="134"/>
      <c r="H17" s="176"/>
      <c r="I17" s="140"/>
      <c r="J17" s="140"/>
      <c r="K17" s="140"/>
      <c r="L17" s="137"/>
      <c r="M17" s="140"/>
      <c r="N17" s="138"/>
      <c r="O17" s="134"/>
      <c r="Q17" s="176"/>
      <c r="R17" s="136"/>
      <c r="S17" s="136"/>
      <c r="T17" s="136"/>
      <c r="U17" s="137"/>
      <c r="V17" s="138"/>
      <c r="W17" s="138"/>
      <c r="X17" s="139"/>
      <c r="Z17" s="177"/>
      <c r="AA17" s="136"/>
      <c r="AB17" s="136"/>
      <c r="AC17" s="136"/>
      <c r="AD17" s="136"/>
      <c r="AE17" s="136"/>
      <c r="AF17" s="136"/>
      <c r="AG17" s="139"/>
    </row>
    <row r="22" spans="1:33">
      <c r="A22" s="204" t="s">
        <v>132</v>
      </c>
      <c r="B22" s="204"/>
      <c r="C22" s="204"/>
    </row>
    <row r="23" spans="1:33">
      <c r="A23" s="204"/>
      <c r="B23" s="204"/>
      <c r="C23" s="204"/>
    </row>
    <row r="24" spans="1:33">
      <c r="A24" s="204"/>
      <c r="B24" s="204"/>
      <c r="C24" s="204"/>
    </row>
  </sheetData>
  <autoFilter ref="A2:W17" xr:uid="{00000000-0009-0000-0000-000003000000}"/>
  <mergeCells count="6">
    <mergeCell ref="H1:O1"/>
    <mergeCell ref="Q1:X1"/>
    <mergeCell ref="Z1:AG1"/>
    <mergeCell ref="A22:C24"/>
    <mergeCell ref="A1:C1"/>
    <mergeCell ref="D1:F1"/>
  </mergeCells>
  <phoneticPr fontId="3" type="noConversion"/>
  <pageMargins left="0.7" right="0.7" top="0.75" bottom="0.75" header="0.3" footer="0.3"/>
  <pageSetup paperSize="0" orientation="portrait" horizontalDpi="0" verticalDpi="0" copies="0"/>
  <drawing r:id="rId1"/>
  <legacyDrawing r:id="rId2"/>
  <mc:AlternateContent xmlns:mc="http://schemas.openxmlformats.org/markup-compatibility/2006">
    <mc:Choice Requires="x14">
      <controls>
        <mc:AlternateContent xmlns:mc="http://schemas.openxmlformats.org/markup-compatibility/2006">
          <mc:Choice Requires="x14">
            <control shapeId="15362" r:id="rId3" name="Button 2">
              <controlPr defaultSize="0" print="0" autoFill="0" autoPict="0" macro="[0]!模块1.refresh_multifactor_strategies">
                <anchor moveWithCells="1" sizeWithCells="1">
                  <from>
                    <xdr:col>0</xdr:col>
                    <xdr:colOff>533400</xdr:colOff>
                    <xdr:row>24</xdr:row>
                    <xdr:rowOff>12700</xdr:rowOff>
                  </from>
                  <to>
                    <xdr:col>2</xdr:col>
                    <xdr:colOff>101600</xdr:colOff>
                    <xdr:row>26</xdr:row>
                    <xdr:rowOff>101600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
  <dimension ref="A1:B17"/>
  <sheetViews>
    <sheetView workbookViewId="0">
      <selection activeCell="I23" sqref="I23"/>
    </sheetView>
  </sheetViews>
  <sheetFormatPr defaultColWidth="8.83203125" defaultRowHeight="15.5"/>
  <cols>
    <col min="1" max="1" width="14.75" style="1" customWidth="1"/>
    <col min="2" max="2" width="9.25" style="1" customWidth="1"/>
    <col min="3" max="16384" width="8.83203125" style="1"/>
  </cols>
  <sheetData>
    <row r="1" spans="1:2">
      <c r="A1" s="1" t="s">
        <v>8</v>
      </c>
      <c r="B1" s="1" t="s">
        <v>13</v>
      </c>
    </row>
    <row r="2" spans="1:2">
      <c r="A2" s="1" t="s">
        <v>9</v>
      </c>
    </row>
    <row r="3" spans="1:2">
      <c r="A3" s="1" t="s">
        <v>0</v>
      </c>
    </row>
    <row r="4" spans="1:2">
      <c r="A4" s="1" t="s">
        <v>7</v>
      </c>
    </row>
    <row r="5" spans="1:2">
      <c r="A5" s="1" t="s">
        <v>5</v>
      </c>
    </row>
    <row r="6" spans="1:2">
      <c r="A6" s="1" t="s">
        <v>1</v>
      </c>
    </row>
    <row r="7" spans="1:2">
      <c r="A7" s="1" t="s">
        <v>2</v>
      </c>
      <c r="B7" s="1" t="b">
        <v>0</v>
      </c>
    </row>
    <row r="8" spans="1:2">
      <c r="A8" s="1" t="s">
        <v>3</v>
      </c>
      <c r="B8" s="1" t="b">
        <v>0</v>
      </c>
    </row>
    <row r="9" spans="1:2">
      <c r="A9" s="1" t="s">
        <v>14</v>
      </c>
      <c r="B9" s="1" t="b">
        <v>1</v>
      </c>
    </row>
    <row r="13" spans="1:2">
      <c r="A13" s="2" t="s">
        <v>4</v>
      </c>
    </row>
    <row r="14" spans="1:2">
      <c r="A14" s="1" t="s">
        <v>10</v>
      </c>
    </row>
    <row r="15" spans="1:2">
      <c r="A15" s="1" t="s">
        <v>11</v>
      </c>
    </row>
    <row r="16" spans="1:2">
      <c r="A16" s="1" t="s">
        <v>6</v>
      </c>
    </row>
    <row r="17" spans="1:1">
      <c r="A17" s="1" t="s">
        <v>12</v>
      </c>
    </row>
  </sheetData>
  <phoneticPr fontId="3" type="noConversion"/>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工作表</vt:lpstr>
      </vt:variant>
      <vt:variant>
        <vt:i4>6</vt:i4>
      </vt:variant>
    </vt:vector>
  </HeadingPairs>
  <TitlesOfParts>
    <vt:vector size="6" baseType="lpstr">
      <vt:lpstr>Readme</vt:lpstr>
      <vt:lpstr>RealTimeData_ConvertibleBond</vt:lpstr>
      <vt:lpstr>Underlying_Values</vt:lpstr>
      <vt:lpstr>Singlefactor Strategies</vt:lpstr>
      <vt:lpstr>Multifactor Strategies</vt:lpstr>
      <vt:lpstr>_xlwings.conf</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Felix</dc:creator>
  <cp:lastModifiedBy>Lin Yang</cp:lastModifiedBy>
  <dcterms:created xsi:type="dcterms:W3CDTF">2015-01-25T11:31:25Z</dcterms:created>
  <dcterms:modified xsi:type="dcterms:W3CDTF">2024-02-29T12:04:21Z</dcterms:modified>
</cp:coreProperties>
</file>