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D:\Users\Pedro\Development\YanuX\Cruncher\data\userstudies\"/>
    </mc:Choice>
  </mc:AlternateContent>
  <xr:revisionPtr revIDLastSave="0" documentId="13_ncr:1_{7266C091-BCE4-4DC2-A58D-8ED140BAF9D4}" xr6:coauthVersionLast="47" xr6:coauthVersionMax="47" xr10:uidLastSave="{00000000-0000-0000-0000-000000000000}"/>
  <bookViews>
    <workbookView xWindow="-120" yWindow="-120" windowWidth="29040" windowHeight="15840" activeTab="4" xr2:uid="{00000000-000D-0000-FFFF-FFFF00000000}"/>
  </bookViews>
  <sheets>
    <sheet name="Raw Responses" sheetId="1" r:id="rId1"/>
    <sheet name="Basic" sheetId="8" r:id="rId2"/>
    <sheet name="SUS" sheetId="9" r:id="rId3"/>
    <sheet name="Domain Specific" sheetId="10" r:id="rId4"/>
    <sheet name="NPS" sheetId="11" r:id="rId5"/>
    <sheet name="Demographics" sheetId="2" r:id="rId6"/>
    <sheet name="Type of Devices" sheetId="3" r:id="rId7"/>
    <sheet name="Response Statistics" sheetId="4" r:id="rId8"/>
    <sheet name="Response Distribution" sheetId="5" r:id="rId9"/>
    <sheet name="Calculate SUS" sheetId="6" r:id="rId10"/>
    <sheet name="Calculate NPS" sheetId="7"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1" l="1"/>
  <c r="A4" i="11"/>
  <c r="A5" i="11"/>
  <c r="A6" i="11"/>
  <c r="A7" i="11"/>
  <c r="A8" i="11"/>
  <c r="A9" i="11"/>
  <c r="A10" i="11"/>
  <c r="A11" i="11"/>
  <c r="A12" i="11"/>
  <c r="A13" i="11"/>
  <c r="A14" i="11"/>
  <c r="A15" i="11"/>
  <c r="A16" i="11"/>
  <c r="A2" i="11"/>
  <c r="A3" i="10"/>
  <c r="B3" i="10"/>
  <c r="C3" i="10"/>
  <c r="D3" i="10"/>
  <c r="E3" i="10"/>
  <c r="F3" i="10"/>
  <c r="A4" i="10"/>
  <c r="B4" i="10"/>
  <c r="C4" i="10"/>
  <c r="D4" i="10"/>
  <c r="E4" i="10"/>
  <c r="F4" i="10"/>
  <c r="A5" i="10"/>
  <c r="B5" i="10"/>
  <c r="C5" i="10"/>
  <c r="D5" i="10"/>
  <c r="E5" i="10"/>
  <c r="F5" i="10"/>
  <c r="A6" i="10"/>
  <c r="B6" i="10"/>
  <c r="C6" i="10"/>
  <c r="D6" i="10"/>
  <c r="E6" i="10"/>
  <c r="F6" i="10"/>
  <c r="A7" i="10"/>
  <c r="B7" i="10"/>
  <c r="C7" i="10"/>
  <c r="D7" i="10"/>
  <c r="E7" i="10"/>
  <c r="F7" i="10"/>
  <c r="A8" i="10"/>
  <c r="B8" i="10"/>
  <c r="C8" i="10"/>
  <c r="D8" i="10"/>
  <c r="E8" i="10"/>
  <c r="F8" i="10"/>
  <c r="A9" i="10"/>
  <c r="B9" i="10"/>
  <c r="C9" i="10"/>
  <c r="D9" i="10"/>
  <c r="E9" i="10"/>
  <c r="F9" i="10"/>
  <c r="A10" i="10"/>
  <c r="B10" i="10"/>
  <c r="C10" i="10"/>
  <c r="D10" i="10"/>
  <c r="E10" i="10"/>
  <c r="F10" i="10"/>
  <c r="A11" i="10"/>
  <c r="B11" i="10"/>
  <c r="C11" i="10"/>
  <c r="D11" i="10"/>
  <c r="E11" i="10"/>
  <c r="F11" i="10"/>
  <c r="A12" i="10"/>
  <c r="B12" i="10"/>
  <c r="C12" i="10"/>
  <c r="D12" i="10"/>
  <c r="E12" i="10"/>
  <c r="F12" i="10"/>
  <c r="A13" i="10"/>
  <c r="B13" i="10"/>
  <c r="C13" i="10"/>
  <c r="D13" i="10"/>
  <c r="E13" i="10"/>
  <c r="F13" i="10"/>
  <c r="A14" i="10"/>
  <c r="B14" i="10"/>
  <c r="C14" i="10"/>
  <c r="D14" i="10"/>
  <c r="E14" i="10"/>
  <c r="F14" i="10"/>
  <c r="A15" i="10"/>
  <c r="B15" i="10"/>
  <c r="C15" i="10"/>
  <c r="D15" i="10"/>
  <c r="E15" i="10"/>
  <c r="F15" i="10"/>
  <c r="A16" i="10"/>
  <c r="B16" i="10"/>
  <c r="C16" i="10"/>
  <c r="D16" i="10"/>
  <c r="E16" i="10"/>
  <c r="F16" i="10"/>
  <c r="B2" i="10"/>
  <c r="C2" i="10"/>
  <c r="D2" i="10"/>
  <c r="E2" i="10"/>
  <c r="F2" i="10"/>
  <c r="A2" i="10"/>
  <c r="A3" i="9"/>
  <c r="B3" i="9"/>
  <c r="C3" i="9"/>
  <c r="D3" i="9"/>
  <c r="E3" i="9"/>
  <c r="F3" i="9"/>
  <c r="G3" i="9"/>
  <c r="H3" i="9"/>
  <c r="I3" i="9"/>
  <c r="J3" i="9"/>
  <c r="A4" i="9"/>
  <c r="B4" i="9"/>
  <c r="C4" i="9"/>
  <c r="D4" i="9"/>
  <c r="E4" i="9"/>
  <c r="F4" i="9"/>
  <c r="G4" i="9"/>
  <c r="H4" i="9"/>
  <c r="I4" i="9"/>
  <c r="J4" i="9"/>
  <c r="A5" i="9"/>
  <c r="B5" i="9"/>
  <c r="C5" i="9"/>
  <c r="D5" i="9"/>
  <c r="E5" i="9"/>
  <c r="F5" i="9"/>
  <c r="G5" i="9"/>
  <c r="H5" i="9"/>
  <c r="I5" i="9"/>
  <c r="J5" i="9"/>
  <c r="A6" i="9"/>
  <c r="B6" i="9"/>
  <c r="C6" i="9"/>
  <c r="D6" i="9"/>
  <c r="E6" i="9"/>
  <c r="F6" i="9"/>
  <c r="G6" i="9"/>
  <c r="H6" i="9"/>
  <c r="I6" i="9"/>
  <c r="J6" i="9"/>
  <c r="A7" i="9"/>
  <c r="B7" i="9"/>
  <c r="C7" i="9"/>
  <c r="D7" i="9"/>
  <c r="E7" i="9"/>
  <c r="F7" i="9"/>
  <c r="G7" i="9"/>
  <c r="H7" i="9"/>
  <c r="I7" i="9"/>
  <c r="J7" i="9"/>
  <c r="A8" i="9"/>
  <c r="B8" i="9"/>
  <c r="C8" i="9"/>
  <c r="D8" i="9"/>
  <c r="E8" i="9"/>
  <c r="F8" i="9"/>
  <c r="G8" i="9"/>
  <c r="H8" i="9"/>
  <c r="I8" i="9"/>
  <c r="J8" i="9"/>
  <c r="A9" i="9"/>
  <c r="B9" i="9"/>
  <c r="C9" i="9"/>
  <c r="D9" i="9"/>
  <c r="E9" i="9"/>
  <c r="F9" i="9"/>
  <c r="G9" i="9"/>
  <c r="H9" i="9"/>
  <c r="I9" i="9"/>
  <c r="J9" i="9"/>
  <c r="A10" i="9"/>
  <c r="B10" i="9"/>
  <c r="C10" i="9"/>
  <c r="D10" i="9"/>
  <c r="E10" i="9"/>
  <c r="F10" i="9"/>
  <c r="G10" i="9"/>
  <c r="H10" i="9"/>
  <c r="I10" i="9"/>
  <c r="J10" i="9"/>
  <c r="A11" i="9"/>
  <c r="B11" i="9"/>
  <c r="C11" i="9"/>
  <c r="D11" i="9"/>
  <c r="E11" i="9"/>
  <c r="F11" i="9"/>
  <c r="G11" i="9"/>
  <c r="H11" i="9"/>
  <c r="I11" i="9"/>
  <c r="J11" i="9"/>
  <c r="A12" i="9"/>
  <c r="B12" i="9"/>
  <c r="C12" i="9"/>
  <c r="D12" i="9"/>
  <c r="E12" i="9"/>
  <c r="F12" i="9"/>
  <c r="G12" i="9"/>
  <c r="H12" i="9"/>
  <c r="I12" i="9"/>
  <c r="J12" i="9"/>
  <c r="A13" i="9"/>
  <c r="B13" i="9"/>
  <c r="C13" i="9"/>
  <c r="D13" i="9"/>
  <c r="E13" i="9"/>
  <c r="F13" i="9"/>
  <c r="G13" i="9"/>
  <c r="H13" i="9"/>
  <c r="I13" i="9"/>
  <c r="J13" i="9"/>
  <c r="A14" i="9"/>
  <c r="B14" i="9"/>
  <c r="C14" i="9"/>
  <c r="D14" i="9"/>
  <c r="E14" i="9"/>
  <c r="F14" i="9"/>
  <c r="G14" i="9"/>
  <c r="H14" i="9"/>
  <c r="I14" i="9"/>
  <c r="J14" i="9"/>
  <c r="A15" i="9"/>
  <c r="B15" i="9"/>
  <c r="C15" i="9"/>
  <c r="D15" i="9"/>
  <c r="E15" i="9"/>
  <c r="F15" i="9"/>
  <c r="G15" i="9"/>
  <c r="H15" i="9"/>
  <c r="I15" i="9"/>
  <c r="J15" i="9"/>
  <c r="A16" i="9"/>
  <c r="B16" i="9"/>
  <c r="C16" i="9"/>
  <c r="D16" i="9"/>
  <c r="E16" i="9"/>
  <c r="F16" i="9"/>
  <c r="G16" i="9"/>
  <c r="H16" i="9"/>
  <c r="I16" i="9"/>
  <c r="J16" i="9"/>
  <c r="J2" i="9"/>
  <c r="B2" i="9"/>
  <c r="C2" i="9"/>
  <c r="D2" i="9"/>
  <c r="E2" i="9"/>
  <c r="F2" i="9"/>
  <c r="G2" i="9"/>
  <c r="H2" i="9"/>
  <c r="I2" i="9"/>
  <c r="A2" i="9"/>
  <c r="C5" i="2"/>
  <c r="C4" i="2"/>
  <c r="C3" i="2"/>
  <c r="G2" i="6"/>
  <c r="G4" i="6"/>
  <c r="G3" i="6"/>
  <c r="B8" i="7"/>
  <c r="B9" i="7"/>
  <c r="B10" i="7"/>
  <c r="E16" i="8"/>
  <c r="A3" i="8"/>
  <c r="B3" i="8"/>
  <c r="C3" i="8"/>
  <c r="D3" i="8"/>
  <c r="E3" i="8"/>
  <c r="A4" i="8"/>
  <c r="B4" i="8"/>
  <c r="C4" i="8"/>
  <c r="D4" i="8"/>
  <c r="E4" i="8"/>
  <c r="A5" i="8"/>
  <c r="B5" i="8"/>
  <c r="C5" i="8"/>
  <c r="D5" i="8"/>
  <c r="E5" i="8"/>
  <c r="A6" i="8"/>
  <c r="B6" i="8"/>
  <c r="C6" i="8"/>
  <c r="D6" i="8"/>
  <c r="E6" i="8"/>
  <c r="A7" i="8"/>
  <c r="B7" i="8"/>
  <c r="C7" i="8"/>
  <c r="D7" i="8"/>
  <c r="E7" i="8"/>
  <c r="A8" i="8"/>
  <c r="B8" i="8"/>
  <c r="C8" i="8"/>
  <c r="D8" i="8"/>
  <c r="E8" i="8"/>
  <c r="A9" i="8"/>
  <c r="B9" i="8"/>
  <c r="C9" i="8"/>
  <c r="D9" i="8"/>
  <c r="E9" i="8"/>
  <c r="A10" i="8"/>
  <c r="B10" i="8"/>
  <c r="C10" i="8"/>
  <c r="D10" i="8"/>
  <c r="E10" i="8"/>
  <c r="A11" i="8"/>
  <c r="B11" i="8"/>
  <c r="C11" i="8"/>
  <c r="D11" i="8"/>
  <c r="E11" i="8"/>
  <c r="A12" i="8"/>
  <c r="B12" i="8"/>
  <c r="C12" i="8"/>
  <c r="D12" i="8"/>
  <c r="E12" i="8"/>
  <c r="A13" i="8"/>
  <c r="B13" i="8"/>
  <c r="C13" i="8"/>
  <c r="D13" i="8"/>
  <c r="E13" i="8"/>
  <c r="A14" i="8"/>
  <c r="B14" i="8"/>
  <c r="C14" i="8"/>
  <c r="D14" i="8"/>
  <c r="E14" i="8"/>
  <c r="A15" i="8"/>
  <c r="B15" i="8"/>
  <c r="C15" i="8"/>
  <c r="D15" i="8"/>
  <c r="E15" i="8"/>
  <c r="A16" i="8"/>
  <c r="B16" i="8"/>
  <c r="C16" i="8"/>
  <c r="D16" i="8"/>
  <c r="B2" i="8"/>
  <c r="C2" i="8"/>
  <c r="D2" i="8"/>
  <c r="E2" i="8"/>
  <c r="A2" i="8"/>
  <c r="J20" i="4"/>
  <c r="J18" i="4"/>
  <c r="J17" i="4"/>
  <c r="J16" i="4"/>
  <c r="J15" i="4"/>
  <c r="J14" i="4"/>
  <c r="J13" i="4"/>
  <c r="J12" i="4"/>
  <c r="J11" i="4"/>
  <c r="J10" i="4"/>
  <c r="J9" i="4"/>
  <c r="J7" i="4"/>
  <c r="J6" i="4"/>
  <c r="J5" i="4"/>
  <c r="J4" i="4"/>
  <c r="J3" i="4"/>
  <c r="J2" i="4"/>
  <c r="I20" i="4"/>
  <c r="I18" i="4"/>
  <c r="I17" i="4"/>
  <c r="I16" i="4"/>
  <c r="I15" i="4"/>
  <c r="I14" i="4"/>
  <c r="I13" i="4"/>
  <c r="I12" i="4"/>
  <c r="I11" i="4"/>
  <c r="I10" i="4"/>
  <c r="I9" i="4"/>
  <c r="I7" i="4"/>
  <c r="I6" i="4"/>
  <c r="I5" i="4"/>
  <c r="I4" i="4"/>
  <c r="I3" i="4"/>
  <c r="I2" i="4"/>
  <c r="G20" i="4"/>
  <c r="H20" i="4" s="1"/>
  <c r="G18" i="4"/>
  <c r="G17" i="4"/>
  <c r="H17" i="4" s="1"/>
  <c r="G16" i="4"/>
  <c r="H16" i="4" s="1"/>
  <c r="G15" i="4"/>
  <c r="H15" i="4" s="1"/>
  <c r="G14" i="4"/>
  <c r="G13" i="4"/>
  <c r="G12" i="4"/>
  <c r="G11" i="4"/>
  <c r="G10" i="4"/>
  <c r="G9" i="4"/>
  <c r="H9" i="4" s="1"/>
  <c r="G7" i="4"/>
  <c r="J7" i="5" s="1"/>
  <c r="G6" i="4"/>
  <c r="G5" i="4"/>
  <c r="G4" i="4"/>
  <c r="G3" i="4"/>
  <c r="G2" i="4"/>
  <c r="B15" i="7"/>
  <c r="B14" i="7"/>
  <c r="B13" i="7"/>
  <c r="B12" i="7"/>
  <c r="B11" i="7"/>
  <c r="B7" i="7"/>
  <c r="C5" i="7"/>
  <c r="B5" i="7"/>
  <c r="B4" i="7"/>
  <c r="C4" i="7" s="1"/>
  <c r="B3" i="7"/>
  <c r="C3" i="7" s="1"/>
  <c r="B2" i="7"/>
  <c r="C2" i="7" s="1"/>
  <c r="C16" i="6"/>
  <c r="D16" i="6" s="1"/>
  <c r="A16" i="6"/>
  <c r="D15" i="6"/>
  <c r="C15" i="6"/>
  <c r="A15" i="6"/>
  <c r="D14" i="6"/>
  <c r="C14" i="6"/>
  <c r="A14" i="6"/>
  <c r="D13" i="6"/>
  <c r="C13" i="6"/>
  <c r="A13" i="6"/>
  <c r="D12" i="6"/>
  <c r="C12" i="6"/>
  <c r="A12" i="6"/>
  <c r="D11" i="6"/>
  <c r="C11" i="6"/>
  <c r="A11" i="6"/>
  <c r="C10" i="6"/>
  <c r="D10" i="6" s="1"/>
  <c r="A10" i="6"/>
  <c r="C9" i="6"/>
  <c r="D9" i="6" s="1"/>
  <c r="A9" i="6"/>
  <c r="C8" i="6"/>
  <c r="D8" i="6" s="1"/>
  <c r="A8" i="6"/>
  <c r="D7" i="6"/>
  <c r="C7" i="6"/>
  <c r="A7" i="6"/>
  <c r="C6" i="6"/>
  <c r="D6" i="6" s="1"/>
  <c r="A6" i="6"/>
  <c r="D5" i="6"/>
  <c r="C5" i="6"/>
  <c r="A5" i="6"/>
  <c r="C4" i="6"/>
  <c r="D4" i="6" s="1"/>
  <c r="A4" i="6"/>
  <c r="D3" i="6"/>
  <c r="C3" i="6"/>
  <c r="A3" i="6"/>
  <c r="C2" i="6"/>
  <c r="D2" i="6" s="1"/>
  <c r="A2" i="6"/>
  <c r="H7" i="5"/>
  <c r="I6" i="5"/>
  <c r="E2" i="5"/>
  <c r="AB20" i="4"/>
  <c r="AC20" i="4" s="1"/>
  <c r="Z20" i="4"/>
  <c r="Y20" i="4"/>
  <c r="X20" i="4"/>
  <c r="V20" i="4"/>
  <c r="W20" i="4" s="1"/>
  <c r="T20" i="4"/>
  <c r="U20" i="4" s="1"/>
  <c r="R20" i="4"/>
  <c r="S20" i="4" s="1"/>
  <c r="Q20" i="4"/>
  <c r="P20" i="4"/>
  <c r="O20" i="4"/>
  <c r="N20" i="4"/>
  <c r="M20" i="4"/>
  <c r="L20" i="4"/>
  <c r="K20" i="4"/>
  <c r="E20" i="4"/>
  <c r="F20" i="4" s="1"/>
  <c r="D20" i="4"/>
  <c r="B20" i="4"/>
  <c r="AA20" i="4" s="1"/>
  <c r="AB18" i="4"/>
  <c r="AC18" i="4" s="1"/>
  <c r="Z18" i="4"/>
  <c r="X18" i="4"/>
  <c r="Y18" i="4" s="1"/>
  <c r="W18" i="4"/>
  <c r="V18" i="4"/>
  <c r="T18" i="4"/>
  <c r="U18" i="4" s="1"/>
  <c r="R18" i="4"/>
  <c r="P18" i="4"/>
  <c r="Q18" i="4" s="1"/>
  <c r="O18" i="4"/>
  <c r="N18" i="4"/>
  <c r="M18" i="4"/>
  <c r="L18" i="4"/>
  <c r="K18" i="4"/>
  <c r="H18" i="4"/>
  <c r="D18" i="4"/>
  <c r="E18" i="4" s="1"/>
  <c r="F18" i="4" s="1"/>
  <c r="B18" i="4"/>
  <c r="AA18" i="4" s="1"/>
  <c r="AB17" i="4"/>
  <c r="AC17" i="4" s="1"/>
  <c r="Z17" i="4"/>
  <c r="X17" i="4"/>
  <c r="Y17" i="4" s="1"/>
  <c r="V17" i="4"/>
  <c r="T17" i="4"/>
  <c r="U17" i="4" s="1"/>
  <c r="R17" i="4"/>
  <c r="P17" i="4"/>
  <c r="Q17" i="4" s="1"/>
  <c r="O17" i="4"/>
  <c r="N17" i="4"/>
  <c r="M17" i="4"/>
  <c r="L17" i="4"/>
  <c r="K17" i="4"/>
  <c r="E17" i="4"/>
  <c r="F17" i="4" s="1"/>
  <c r="D17" i="4"/>
  <c r="B17" i="4"/>
  <c r="AA17" i="4" s="1"/>
  <c r="AC16" i="4"/>
  <c r="AB16" i="4"/>
  <c r="Z16" i="4"/>
  <c r="AA16" i="4" s="1"/>
  <c r="X16" i="4"/>
  <c r="Y16" i="4" s="1"/>
  <c r="V16" i="4"/>
  <c r="W16" i="4" s="1"/>
  <c r="U16" i="4"/>
  <c r="T16" i="4"/>
  <c r="R16" i="4"/>
  <c r="S16" i="4" s="1"/>
  <c r="P16" i="4"/>
  <c r="Q16" i="4" s="1"/>
  <c r="O16" i="4"/>
  <c r="N16" i="4"/>
  <c r="M16" i="4"/>
  <c r="L16" i="4"/>
  <c r="K16" i="4"/>
  <c r="F16" i="4"/>
  <c r="E16" i="4"/>
  <c r="D16" i="4"/>
  <c r="B16" i="4"/>
  <c r="AC15" i="4"/>
  <c r="AB15" i="4"/>
  <c r="Z15" i="4"/>
  <c r="Y15" i="4"/>
  <c r="X15" i="4"/>
  <c r="V15" i="4"/>
  <c r="W15" i="4" s="1"/>
  <c r="U15" i="4"/>
  <c r="T15" i="4"/>
  <c r="R15" i="4"/>
  <c r="Q15" i="4"/>
  <c r="P15" i="4"/>
  <c r="O15" i="4"/>
  <c r="N15" i="4"/>
  <c r="M15" i="4"/>
  <c r="L15" i="4"/>
  <c r="K15" i="4"/>
  <c r="E15" i="4"/>
  <c r="F15" i="4" s="1"/>
  <c r="D15" i="4"/>
  <c r="B15" i="4"/>
  <c r="AA15" i="4" s="1"/>
  <c r="AB14" i="4"/>
  <c r="AC14" i="4" s="1"/>
  <c r="Z14" i="4"/>
  <c r="X14" i="4"/>
  <c r="Y14" i="4" s="1"/>
  <c r="V14" i="4"/>
  <c r="W14" i="4" s="1"/>
  <c r="T14" i="4"/>
  <c r="U14" i="4" s="1"/>
  <c r="R14" i="4"/>
  <c r="P14" i="4"/>
  <c r="Q14" i="4" s="1"/>
  <c r="O14" i="4"/>
  <c r="N14" i="4"/>
  <c r="M14" i="4"/>
  <c r="L14" i="4"/>
  <c r="K14" i="4"/>
  <c r="H14" i="4"/>
  <c r="D14" i="4"/>
  <c r="E14" i="4" s="1"/>
  <c r="F14" i="4" s="1"/>
  <c r="B14" i="4"/>
  <c r="AA14" i="4" s="1"/>
  <c r="AB13" i="4"/>
  <c r="AC13" i="4" s="1"/>
  <c r="Z13" i="4"/>
  <c r="X13" i="4"/>
  <c r="W13" i="4"/>
  <c r="V13" i="4"/>
  <c r="T13" i="4"/>
  <c r="U13" i="4" s="1"/>
  <c r="R13" i="4"/>
  <c r="P13" i="4"/>
  <c r="O13" i="4"/>
  <c r="N13" i="4"/>
  <c r="M13" i="4"/>
  <c r="L13" i="4"/>
  <c r="K13" i="4"/>
  <c r="H13" i="4"/>
  <c r="F13" i="4"/>
  <c r="E13" i="4"/>
  <c r="D13" i="4"/>
  <c r="B13" i="4"/>
  <c r="AA13" i="4" s="1"/>
  <c r="AB12" i="4"/>
  <c r="AC12" i="4" s="1"/>
  <c r="Z12" i="4"/>
  <c r="AA12" i="4" s="1"/>
  <c r="Y12" i="4"/>
  <c r="X12" i="4"/>
  <c r="V12" i="4"/>
  <c r="W12" i="4" s="1"/>
  <c r="T12" i="4"/>
  <c r="U12" i="4" s="1"/>
  <c r="R12" i="4"/>
  <c r="S12" i="4" s="1"/>
  <c r="Q12" i="4"/>
  <c r="P12" i="4"/>
  <c r="O12" i="4"/>
  <c r="N12" i="4"/>
  <c r="M12" i="4"/>
  <c r="L12" i="4"/>
  <c r="K12" i="4"/>
  <c r="H12" i="4"/>
  <c r="D12" i="4"/>
  <c r="E12" i="4" s="1"/>
  <c r="F12" i="4" s="1"/>
  <c r="B12" i="4"/>
  <c r="AC11" i="4"/>
  <c r="AB11" i="4"/>
  <c r="Z11" i="4"/>
  <c r="Y11" i="4"/>
  <c r="X11" i="4"/>
  <c r="W11" i="4"/>
  <c r="V11" i="4"/>
  <c r="U11" i="4"/>
  <c r="T11" i="4"/>
  <c r="R11" i="4"/>
  <c r="Q11" i="4"/>
  <c r="P11" i="4"/>
  <c r="O11" i="4"/>
  <c r="N11" i="4"/>
  <c r="M11" i="4"/>
  <c r="L11" i="4"/>
  <c r="K11" i="4"/>
  <c r="H11" i="4"/>
  <c r="E11" i="4"/>
  <c r="F11" i="4" s="1"/>
  <c r="D11" i="4"/>
  <c r="B11" i="4"/>
  <c r="AA11" i="4" s="1"/>
  <c r="AB10" i="4"/>
  <c r="AC10" i="4" s="1"/>
  <c r="Z10" i="4"/>
  <c r="AA10" i="4" s="1"/>
  <c r="X10" i="4"/>
  <c r="Y10" i="4" s="1"/>
  <c r="W10" i="4"/>
  <c r="V10" i="4"/>
  <c r="T10" i="4"/>
  <c r="U10" i="4" s="1"/>
  <c r="R10" i="4"/>
  <c r="S10" i="4" s="1"/>
  <c r="P10" i="4"/>
  <c r="Q10" i="4" s="1"/>
  <c r="O10" i="4"/>
  <c r="N10" i="4"/>
  <c r="M10" i="4"/>
  <c r="L10" i="4"/>
  <c r="K10" i="4"/>
  <c r="H10" i="4"/>
  <c r="D10" i="4"/>
  <c r="E10" i="4" s="1"/>
  <c r="F10" i="4" s="1"/>
  <c r="B10" i="4"/>
  <c r="AB9" i="4"/>
  <c r="Z9" i="4"/>
  <c r="X9" i="4"/>
  <c r="Y9" i="4" s="1"/>
  <c r="V9" i="4"/>
  <c r="T9" i="4"/>
  <c r="R9" i="4"/>
  <c r="P9" i="4"/>
  <c r="Q9" i="4" s="1"/>
  <c r="O9" i="4"/>
  <c r="N9" i="4"/>
  <c r="M9" i="4"/>
  <c r="L9" i="4"/>
  <c r="K9" i="4"/>
  <c r="E9" i="4"/>
  <c r="F9" i="4" s="1"/>
  <c r="D9" i="4"/>
  <c r="B9" i="4"/>
  <c r="AC9" i="4" s="1"/>
  <c r="AC7" i="4"/>
  <c r="AB7" i="4"/>
  <c r="Z7" i="4"/>
  <c r="AA7" i="4" s="1"/>
  <c r="G7" i="5" s="1"/>
  <c r="X7" i="4"/>
  <c r="Y7" i="4" s="1"/>
  <c r="F7" i="5" s="1"/>
  <c r="V7" i="4"/>
  <c r="W7" i="4" s="1"/>
  <c r="E7" i="5" s="1"/>
  <c r="U7" i="4"/>
  <c r="D7" i="5" s="1"/>
  <c r="T7" i="4"/>
  <c r="R7" i="4"/>
  <c r="S7" i="4" s="1"/>
  <c r="C7" i="5" s="1"/>
  <c r="P7" i="4"/>
  <c r="Q7" i="4" s="1"/>
  <c r="B7" i="5" s="1"/>
  <c r="O7" i="4"/>
  <c r="N7" i="4"/>
  <c r="M7" i="4"/>
  <c r="L7" i="4"/>
  <c r="K7" i="4"/>
  <c r="F7" i="4"/>
  <c r="E7" i="4"/>
  <c r="D7" i="4"/>
  <c r="I7" i="5" s="1"/>
  <c r="B7" i="4"/>
  <c r="AC6" i="4"/>
  <c r="H6" i="5" s="1"/>
  <c r="AB6" i="4"/>
  <c r="Z6" i="4"/>
  <c r="Y6" i="4"/>
  <c r="F6" i="5" s="1"/>
  <c r="X6" i="4"/>
  <c r="V6" i="4"/>
  <c r="W6" i="4" s="1"/>
  <c r="E6" i="5" s="1"/>
  <c r="U6" i="4"/>
  <c r="D6" i="5" s="1"/>
  <c r="T6" i="4"/>
  <c r="R6" i="4"/>
  <c r="Q6" i="4"/>
  <c r="B6" i="5" s="1"/>
  <c r="P6" i="4"/>
  <c r="O6" i="4"/>
  <c r="N6" i="4"/>
  <c r="M6" i="4"/>
  <c r="L6" i="4"/>
  <c r="K6" i="4"/>
  <c r="J6" i="5"/>
  <c r="E6" i="4"/>
  <c r="F6" i="4" s="1"/>
  <c r="D6" i="4"/>
  <c r="B6" i="4"/>
  <c r="S6" i="4" s="1"/>
  <c r="C6" i="5" s="1"/>
  <c r="AB5" i="4"/>
  <c r="AC5" i="4" s="1"/>
  <c r="H5" i="5" s="1"/>
  <c r="Z5" i="4"/>
  <c r="X5" i="4"/>
  <c r="Y5" i="4" s="1"/>
  <c r="F5" i="5" s="1"/>
  <c r="V5" i="4"/>
  <c r="W5" i="4" s="1"/>
  <c r="E5" i="5" s="1"/>
  <c r="T5" i="4"/>
  <c r="U5" i="4" s="1"/>
  <c r="D5" i="5" s="1"/>
  <c r="R5" i="4"/>
  <c r="P5" i="4"/>
  <c r="Q5" i="4" s="1"/>
  <c r="B5" i="5" s="1"/>
  <c r="O5" i="4"/>
  <c r="N5" i="4"/>
  <c r="M5" i="4"/>
  <c r="L5" i="4"/>
  <c r="K5" i="4"/>
  <c r="J5" i="5"/>
  <c r="D5" i="4"/>
  <c r="I5" i="5" s="1"/>
  <c r="B5" i="4"/>
  <c r="AA5" i="4" s="1"/>
  <c r="G5" i="5" s="1"/>
  <c r="AB4" i="4"/>
  <c r="AC4" i="4" s="1"/>
  <c r="H4" i="5" s="1"/>
  <c r="Z4" i="4"/>
  <c r="X4" i="4"/>
  <c r="W4" i="4"/>
  <c r="E4" i="5" s="1"/>
  <c r="V4" i="4"/>
  <c r="T4" i="4"/>
  <c r="U4" i="4" s="1"/>
  <c r="D4" i="5" s="1"/>
  <c r="R4" i="4"/>
  <c r="P4" i="4"/>
  <c r="O4" i="4"/>
  <c r="N4" i="4"/>
  <c r="M4" i="4"/>
  <c r="L4" i="4"/>
  <c r="K4" i="4"/>
  <c r="J4" i="5"/>
  <c r="F4" i="4"/>
  <c r="E4" i="4"/>
  <c r="D4" i="4"/>
  <c r="I4" i="5" s="1"/>
  <c r="B4" i="4"/>
  <c r="AA4" i="4" s="1"/>
  <c r="G4" i="5" s="1"/>
  <c r="AB3" i="4"/>
  <c r="AC3" i="4" s="1"/>
  <c r="H3" i="5" s="1"/>
  <c r="Z3" i="4"/>
  <c r="AA3" i="4" s="1"/>
  <c r="G3" i="5" s="1"/>
  <c r="Y3" i="4"/>
  <c r="F3" i="5" s="1"/>
  <c r="X3" i="4"/>
  <c r="V3" i="4"/>
  <c r="W3" i="4" s="1"/>
  <c r="E3" i="5" s="1"/>
  <c r="T3" i="4"/>
  <c r="U3" i="4" s="1"/>
  <c r="D3" i="5" s="1"/>
  <c r="R3" i="4"/>
  <c r="S3" i="4" s="1"/>
  <c r="C3" i="5" s="1"/>
  <c r="Q3" i="4"/>
  <c r="B3" i="5" s="1"/>
  <c r="P3" i="4"/>
  <c r="O3" i="4"/>
  <c r="N3" i="4"/>
  <c r="M3" i="4"/>
  <c r="L3" i="4"/>
  <c r="K3" i="4"/>
  <c r="J3" i="5"/>
  <c r="D3" i="4"/>
  <c r="E3" i="4" s="1"/>
  <c r="F3" i="4" s="1"/>
  <c r="B3" i="4"/>
  <c r="AC2" i="4"/>
  <c r="H2" i="5" s="1"/>
  <c r="AB2" i="4"/>
  <c r="Z2" i="4"/>
  <c r="Y2" i="4"/>
  <c r="F2" i="5" s="1"/>
  <c r="X2" i="4"/>
  <c r="W2" i="4"/>
  <c r="V2" i="4"/>
  <c r="U2" i="4"/>
  <c r="D2" i="5" s="1"/>
  <c r="T2" i="4"/>
  <c r="R2" i="4"/>
  <c r="Q2" i="4"/>
  <c r="B2" i="5" s="1"/>
  <c r="P2" i="4"/>
  <c r="O2" i="4"/>
  <c r="N2" i="4"/>
  <c r="M2" i="4"/>
  <c r="L2" i="4"/>
  <c r="K2" i="4"/>
  <c r="H2" i="4"/>
  <c r="E2" i="4"/>
  <c r="F2" i="4" s="1"/>
  <c r="D2" i="4"/>
  <c r="I2" i="5" s="1"/>
  <c r="B2" i="4"/>
  <c r="AA2" i="4" s="1"/>
  <c r="G2" i="5" s="1"/>
  <c r="C16" i="3"/>
  <c r="A16" i="3"/>
  <c r="C15" i="3"/>
  <c r="A15" i="3"/>
  <c r="C14" i="3"/>
  <c r="A14" i="3"/>
  <c r="C13" i="3"/>
  <c r="A13" i="3"/>
  <c r="C12" i="3"/>
  <c r="A12" i="3"/>
  <c r="C11" i="3"/>
  <c r="A11" i="3"/>
  <c r="C10" i="3"/>
  <c r="A10" i="3"/>
  <c r="C9" i="3"/>
  <c r="A9" i="3"/>
  <c r="C8" i="3"/>
  <c r="A8" i="3"/>
  <c r="C7" i="3"/>
  <c r="A7" i="3"/>
  <c r="C6" i="3"/>
  <c r="A6" i="3"/>
  <c r="C5" i="3"/>
  <c r="A5" i="3"/>
  <c r="F4" i="3"/>
  <c r="C4" i="3"/>
  <c r="A4" i="3"/>
  <c r="F3" i="3"/>
  <c r="C3" i="3"/>
  <c r="F8" i="3" s="1"/>
  <c r="A3" i="3"/>
  <c r="F2" i="3"/>
  <c r="C2" i="3"/>
  <c r="F5" i="3" s="1"/>
  <c r="A2" i="3"/>
  <c r="I10" i="2"/>
  <c r="C10" i="2"/>
  <c r="I9" i="2"/>
  <c r="C9" i="2"/>
  <c r="I8" i="2"/>
  <c r="C8" i="2"/>
  <c r="I7" i="2"/>
  <c r="G7" i="2"/>
  <c r="C7" i="2"/>
  <c r="I6" i="2"/>
  <c r="G6" i="2"/>
  <c r="C6" i="2"/>
  <c r="I5" i="2"/>
  <c r="G5" i="2"/>
  <c r="I4" i="2"/>
  <c r="G4" i="2"/>
  <c r="I3" i="2"/>
  <c r="G3" i="2"/>
  <c r="E3" i="2"/>
  <c r="I2" i="2"/>
  <c r="G2" i="2"/>
  <c r="E2" i="2"/>
  <c r="C2" i="2"/>
  <c r="A2" i="2"/>
  <c r="H3" i="4" l="1"/>
  <c r="H5" i="4"/>
  <c r="H6" i="4"/>
  <c r="H7" i="4"/>
  <c r="G6" i="6"/>
  <c r="G7" i="6"/>
  <c r="G5" i="6"/>
  <c r="G1" i="6"/>
  <c r="W9" i="4"/>
  <c r="W17" i="4"/>
  <c r="F6" i="3"/>
  <c r="S2" i="4"/>
  <c r="C2" i="5" s="1"/>
  <c r="S11" i="4"/>
  <c r="E2" i="7"/>
  <c r="F1" i="3"/>
  <c r="F9" i="3"/>
  <c r="S5" i="4"/>
  <c r="C5" i="5" s="1"/>
  <c r="S14" i="4"/>
  <c r="F7" i="3"/>
  <c r="H4" i="4"/>
  <c r="E5" i="4"/>
  <c r="F5" i="4" s="1"/>
  <c r="J2" i="5"/>
  <c r="I3" i="5"/>
  <c r="S9" i="4"/>
  <c r="AA9" i="4"/>
  <c r="S17" i="4"/>
  <c r="Q4" i="4"/>
  <c r="B4" i="5" s="1"/>
  <c r="Y4" i="4"/>
  <c r="F4" i="5" s="1"/>
  <c r="AA6" i="4"/>
  <c r="G6" i="5" s="1"/>
  <c r="U9" i="4"/>
  <c r="Q13" i="4"/>
  <c r="Y13" i="4"/>
  <c r="S15" i="4"/>
  <c r="S18" i="4"/>
  <c r="S4" i="4"/>
  <c r="C4" i="5" s="1"/>
  <c r="S1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200-000001000000}">
      <text>
        <r>
          <rPr>
            <sz val="10"/>
            <color rgb="FF000000"/>
            <rFont val="Arial"/>
          </rPr>
          <t>======
ID#AAAAD563w6w
    (2019-11-04 20:27:24)
- https://uxpajournal.org/determining-what-individual-sus-scores-mean-adding-an-adjective-rating-scale/
- https://measuringu.com/interpret-sus-score/
- https://measuringu.com/sus-items/
- https://www.tandfonline.com/doi/abs/10.1080/10447310802205776</t>
        </r>
      </text>
    </comment>
  </commentList>
  <extLst>
    <ext xmlns:r="http://schemas.openxmlformats.org/officeDocument/2006/relationships" uri="GoogleSheetsCustomDataVersion1">
      <go:sheetsCustomData xmlns:go="http://customooxmlschemas.google.com/" r:id="rId1" roundtripDataSignature="AMtx7mh2rvwfol0J8qdItwML3M+P0PMvj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500-000001000000}">
      <text>
        <r>
          <rPr>
            <sz val="10"/>
            <color rgb="FF000000"/>
            <rFont val="Arial"/>
          </rPr>
          <t>======
ID#AAAAD563w64
    (2019-11-04 20:27:24)
- https://uxpajournal.org/determining-what-individual-sus-scores-mean-adding-an-adjective-rating-scale/
- https://measuringu.com/interpret-sus-score/
- https://measuringu.com/sus-items/
- https://www.tandfonline.com/doi/abs/10.1080/10447310802205776</t>
        </r>
      </text>
    </comment>
  </commentList>
  <extLst>
    <ext xmlns:r="http://schemas.openxmlformats.org/officeDocument/2006/relationships" uri="GoogleSheetsCustomDataVersion1">
      <go:sheetsCustomData xmlns:go="http://customooxmlschemas.google.com/" r:id="rId1" roundtripDataSignature="AMtx7mi6uDA2qunRWXkSReQaKnVZknnzfw=="/>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600-000001000000}">
      <text>
        <r>
          <rPr>
            <sz val="10"/>
            <color rgb="FF000000"/>
            <rFont val="Arial"/>
          </rPr>
          <t>======
ID#AAAAD563w60
Learn more about how good this NPS score is right here    (2019-11-04 20:27:24)
https://www.questionpro.com/blog/nps-considered-good-net-promoter-score/</t>
        </r>
      </text>
    </comment>
  </commentList>
  <extLst>
    <ext xmlns:r="http://schemas.openxmlformats.org/officeDocument/2006/relationships" uri="GoogleSheetsCustomDataVersion1">
      <go:sheetsCustomData xmlns:go="http://customooxmlschemas.google.com/" r:id="rId1" roundtripDataSignature="AMtx7mhyn6MRVp9f6qkyTupFViWAT54Pcg=="/>
    </ext>
  </extLst>
</comments>
</file>

<file path=xl/sharedStrings.xml><?xml version="1.0" encoding="utf-8"?>
<sst xmlns="http://schemas.openxmlformats.org/spreadsheetml/2006/main" count="334" uniqueCount="168">
  <si>
    <t>Timestamp</t>
  </si>
  <si>
    <t># Responses</t>
  </si>
  <si>
    <t>How old are you?</t>
  </si>
  <si>
    <t>Do you identify yourself with what gender?</t>
  </si>
  <si>
    <t>What is the highest level of education that you have completed?</t>
  </si>
  <si>
    <t>What type of devices do you own?</t>
  </si>
  <si>
    <t>Age</t>
  </si>
  <si>
    <t>I often use two or more of those devices at the same time.</t>
  </si>
  <si>
    <t>Distance is a good measure of how closely related two devices are.</t>
  </si>
  <si>
    <t>I found that the time it takes for the application to react to my input to be adequate.</t>
  </si>
  <si>
    <t>I found the time it takes for the application to detect that I'm close to the monitor to be adequate.</t>
  </si>
  <si>
    <t>I found the time it takes for the application to detect that I moved away from the monitor to be adequate.</t>
  </si>
  <si>
    <t>I found the distribution of UI components among devices to be adequate.</t>
  </si>
  <si>
    <t>I think that I would like to use this system frequently.</t>
  </si>
  <si>
    <t>I found the system unnecessarily complex.</t>
  </si>
  <si>
    <t>I thought the system was easy to use.</t>
  </si>
  <si>
    <t>I think that I would need the support of a technical person to be able to use this system.</t>
  </si>
  <si>
    <t>I found the various functions in this system were well integrated.</t>
  </si>
  <si>
    <t>I thought there was too much inconsistency in this system.</t>
  </si>
  <si>
    <t>I would imagine that most people would learn to use this system very quickly.</t>
  </si>
  <si>
    <t>I found the system very cumbersome to use.</t>
  </si>
  <si>
    <t>I felt very confident using the system.</t>
  </si>
  <si>
    <t>I needed to learn a lot of things before I could get going with this system.</t>
  </si>
  <si>
    <t>How likely is it that you would recommend our product to a friend or colleague?</t>
  </si>
  <si>
    <t>Do you have any additional feedback about the application and our research that you like to give us?</t>
  </si>
  <si>
    <t>Would you like to receive more information about the YanuX Framework, applications developed using it and other user studies that we may conduct in the future? If so, please fill out your e-mail.</t>
  </si>
  <si>
    <t>Participants</t>
  </si>
  <si>
    <t># of Devices</t>
  </si>
  <si>
    <t>Average</t>
  </si>
  <si>
    <t>Gender</t>
  </si>
  <si>
    <t>Education</t>
  </si>
  <si>
    <t>Male</t>
  </si>
  <si>
    <t>Master's Degree</t>
  </si>
  <si>
    <t>Desktop computer, Laptop computer, Smartphone, Tablet, Smart TV, Fitness tracker</t>
  </si>
  <si>
    <t>Type of Devices</t>
  </si>
  <si>
    <t xml:space="preserve">Use the direction in which the screen is pointed to decided when to stop playing the video. 
A button to decide if you want to play the video on both screens, at the same time. (e.g. two persons watching a movie in a laptop, and one needs to move away from the screen for a short period but keep watching the video on the smartphone) </t>
  </si>
  <si>
    <t>df.semedo@campus.fct.unl.pt</t>
  </si>
  <si>
    <t>Bachelor's Degree</t>
  </si>
  <si>
    <t>Desktop computer, Laptop computer, Smartphone, Smart TV, PS4</t>
  </si>
  <si>
    <t>Laptop computer, Smartphone, Tablet, Smart TV, Fitness tracker</t>
  </si>
  <si>
    <t>Female</t>
  </si>
  <si>
    <t>Desktop computer, Laptop computer, Smartphone, Tablet, Smart TV</t>
  </si>
  <si>
    <t>U1</t>
  </si>
  <si>
    <t>Make sure that when changing screens, the video starts a few seconds before (para não se perder o fio à meada do video que se estava a ver)</t>
  </si>
  <si>
    <t>p.leal@campus.fct.unl.pt</t>
  </si>
  <si>
    <t>Laptop computer, Smartphone</t>
  </si>
  <si>
    <t>Desktop computer, Laptop computer, Smartphone, Tablet</t>
  </si>
  <si>
    <t>Sample Standard Deviation</t>
  </si>
  <si>
    <t>aa.santos@campus.fct.unl.pt</t>
  </si>
  <si>
    <t>Basic Education</t>
  </si>
  <si>
    <t>gg.alves@campus.fct.unl.pt</t>
  </si>
  <si>
    <t>Desktop computer</t>
  </si>
  <si>
    <t>d.silverio@campus.fct.unl.pt</t>
  </si>
  <si>
    <t>U2</t>
  </si>
  <si>
    <t>dm.carmo@campus.fct.unl.pt</t>
  </si>
  <si>
    <t>Secondary Education</t>
  </si>
  <si>
    <t>nilzalbuquerque@netcabo.pt</t>
  </si>
  <si>
    <t>Population Standard Deviation</t>
  </si>
  <si>
    <t>trabalhar melhor as questões de "Responsive Design", dar a opção de pop-up com um tutorial para o primeiro contacto... para saber como os comandos funcionam nos diferentes dispositivo</t>
  </si>
  <si>
    <t>camila.wohlmuth@gmail.com</t>
  </si>
  <si>
    <t>Desktop computer, Laptop computer, Smartphone, Smart TV</t>
  </si>
  <si>
    <t>i.anjos@campus.fct.unl.pt</t>
  </si>
  <si>
    <t>U3</t>
  </si>
  <si>
    <t>Doctoral Degree</t>
  </si>
  <si>
    <t>Desktop computer, Laptop computer, Smartphone, Tablet, Smart TV, Smartwatch, Smart speaker</t>
  </si>
  <si>
    <t>Post-Secondary Education</t>
  </si>
  <si>
    <t>Responsive Remote buttons (larger)</t>
  </si>
  <si>
    <t>Laptop computer, Smartphone, Smart TV, Fitness tracker</t>
  </si>
  <si>
    <t>acg.almeida@campus.fct.unl.pt</t>
  </si>
  <si>
    <t>Sample Variance</t>
  </si>
  <si>
    <t>Laptop computer, Smartphone, Tablet</t>
  </si>
  <si>
    <t>Laptop computer</t>
  </si>
  <si>
    <t>U4</t>
  </si>
  <si>
    <t>Population Variance</t>
  </si>
  <si>
    <t>Smartphone</t>
  </si>
  <si>
    <t>U5</t>
  </si>
  <si>
    <t>Concept Experience</t>
  </si>
  <si>
    <t>Median</t>
  </si>
  <si>
    <t>Question Code</t>
  </si>
  <si>
    <t>"Positive Corrected" Average Score</t>
  </si>
  <si>
    <t>"Positive Corrected" Percentage</t>
  </si>
  <si>
    <t>Sample Standard Deviation (Percent)</t>
  </si>
  <si>
    <t>U6</t>
  </si>
  <si>
    <t>Mode</t>
  </si>
  <si>
    <t>Minimum</t>
  </si>
  <si>
    <t>Maximum</t>
  </si>
  <si>
    <t>Absolute Frequency 1</t>
  </si>
  <si>
    <t>Relative Frequency 1</t>
  </si>
  <si>
    <t>Absolute Frequency 2</t>
  </si>
  <si>
    <t>Relative Frequency 2</t>
  </si>
  <si>
    <t>Tablet</t>
  </si>
  <si>
    <t>Absolute Frequency 3</t>
  </si>
  <si>
    <t>Relative Frequency 3</t>
  </si>
  <si>
    <t>Absolute Frequency 4</t>
  </si>
  <si>
    <t>Relative Frequency 4</t>
  </si>
  <si>
    <t>Absolute Frequency 5</t>
  </si>
  <si>
    <t>Relative Frequency 5</t>
  </si>
  <si>
    <t>Absolute Frequency 6</t>
  </si>
  <si>
    <t>Relative Frequency 6</t>
  </si>
  <si>
    <t>Absolute Frequency 7</t>
  </si>
  <si>
    <t>Relative Frequency 7</t>
  </si>
  <si>
    <t>CE1</t>
  </si>
  <si>
    <t>U7</t>
  </si>
  <si>
    <t>Smart TV</t>
  </si>
  <si>
    <t>U8</t>
  </si>
  <si>
    <t>Smartwatch</t>
  </si>
  <si>
    <t>U9</t>
  </si>
  <si>
    <t>Smart speaker</t>
  </si>
  <si>
    <t>U10</t>
  </si>
  <si>
    <t>Fitness tracker</t>
  </si>
  <si>
    <t>U11</t>
  </si>
  <si>
    <t>PS4</t>
  </si>
  <si>
    <t>U12</t>
  </si>
  <si>
    <t>U13</t>
  </si>
  <si>
    <t>U14</t>
  </si>
  <si>
    <t>U15</t>
  </si>
  <si>
    <t>CE2</t>
  </si>
  <si>
    <t>CE3</t>
  </si>
  <si>
    <t>CE4</t>
  </si>
  <si>
    <t>CE5</t>
  </si>
  <si>
    <t>CE6</t>
  </si>
  <si>
    <t>Prototype Usability (with SUS)</t>
  </si>
  <si>
    <t>"Positive Corrected" Average</t>
  </si>
  <si>
    <t>SUS1</t>
  </si>
  <si>
    <t>SUS2</t>
  </si>
  <si>
    <t>SUS3</t>
  </si>
  <si>
    <t>x̄</t>
  </si>
  <si>
    <t>s</t>
  </si>
  <si>
    <t>Q1</t>
  </si>
  <si>
    <t>Q2</t>
  </si>
  <si>
    <t>Q3</t>
  </si>
  <si>
    <t>SUS4</t>
  </si>
  <si>
    <t>Q4</t>
  </si>
  <si>
    <t>Q5</t>
  </si>
  <si>
    <t>Q6</t>
  </si>
  <si>
    <t>SUS5</t>
  </si>
  <si>
    <t>Raw Score</t>
  </si>
  <si>
    <t>Final Score</t>
  </si>
  <si>
    <t>Average SUS Score</t>
  </si>
  <si>
    <t>SUS Score Sample Standard Deviation</t>
  </si>
  <si>
    <t>SUS Score Population Standard Deviation</t>
  </si>
  <si>
    <t>SUS6</t>
  </si>
  <si>
    <t>SUS Score Sample Variance</t>
  </si>
  <si>
    <t>SUS Score Population Variance</t>
  </si>
  <si>
    <t>Minimum SUS Score</t>
  </si>
  <si>
    <t>Maximum SUS Score</t>
  </si>
  <si>
    <t>SUS7</t>
  </si>
  <si>
    <t>SUS8</t>
  </si>
  <si>
    <t>SUS9</t>
  </si>
  <si>
    <t>SUS10</t>
  </si>
  <si>
    <t>Net Promoter Score (NPS)</t>
  </si>
  <si>
    <t>NPS1</t>
  </si>
  <si>
    <t>Absolute Frequency</t>
  </si>
  <si>
    <t>Relative Frequency</t>
  </si>
  <si>
    <t>NPS Score</t>
  </si>
  <si>
    <t>Promoters</t>
  </si>
  <si>
    <t>Passives</t>
  </si>
  <si>
    <t>Detractors</t>
  </si>
  <si>
    <t>Total Responses</t>
  </si>
  <si>
    <t>Genre</t>
  </si>
  <si>
    <t>Number of Devices</t>
  </si>
  <si>
    <t>DS1</t>
  </si>
  <si>
    <t>DS2</t>
  </si>
  <si>
    <t>DS3</t>
  </si>
  <si>
    <t>DS4</t>
  </si>
  <si>
    <t>DS5</t>
  </si>
  <si>
    <t>DS6</t>
  </si>
  <si>
    <t>NPS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</si>
</sst>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1" x14ac:knownFonts="1">
    <font>
      <sz val="10"/>
      <color rgb="FF000000"/>
      <name val="Arial"/>
    </font>
    <font>
      <b/>
      <sz val="10"/>
      <color theme="1"/>
      <name val="Arial"/>
    </font>
    <font>
      <sz val="10"/>
      <color theme="1"/>
      <name val="Calibri"/>
    </font>
    <font>
      <sz val="10"/>
      <name val="Arial"/>
    </font>
    <font>
      <sz val="10"/>
      <color theme="1"/>
      <name val="Arial"/>
    </font>
    <font>
      <b/>
      <sz val="12"/>
      <color theme="1"/>
      <name val="Arial"/>
    </font>
    <font>
      <b/>
      <sz val="10"/>
      <color rgb="FFFF0000"/>
      <name val="Arial"/>
    </font>
    <font>
      <sz val="10"/>
      <color rgb="FFFF0000"/>
      <name val="Arial"/>
    </font>
    <font>
      <b/>
      <sz val="11"/>
      <color rgb="FF000000"/>
      <name val="Calibri"/>
    </font>
    <font>
      <b/>
      <sz val="10"/>
      <name val="Arial"/>
    </font>
    <font>
      <b/>
      <sz val="10"/>
      <color rgb="FF000000"/>
      <name val="Arial"/>
      <family val="2"/>
    </font>
  </fonts>
  <fills count="2">
    <fill>
      <patternFill patternType="none"/>
    </fill>
    <fill>
      <patternFill patternType="gray125"/>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8">
    <xf numFmtId="0" fontId="0" fillId="0" borderId="0" xfId="0" applyFont="1" applyAlignment="1"/>
    <xf numFmtId="0" fontId="1" fillId="0" borderId="1" xfId="0" applyFont="1" applyBorder="1" applyAlignment="1">
      <alignment horizontal="left" vertical="center"/>
    </xf>
    <xf numFmtId="0" fontId="2" fillId="0" borderId="0" xfId="0" applyFont="1"/>
    <xf numFmtId="0" fontId="1" fillId="0" borderId="1" xfId="0" applyFont="1" applyBorder="1"/>
    <xf numFmtId="164" fontId="4" fillId="0" borderId="0" xfId="0" applyNumberFormat="1" applyFont="1"/>
    <xf numFmtId="0" fontId="4" fillId="0" borderId="0" xfId="0" applyFont="1"/>
    <xf numFmtId="0" fontId="4" fillId="0" borderId="1" xfId="0" applyFont="1" applyBorder="1"/>
    <xf numFmtId="164" fontId="4" fillId="0" borderId="1" xfId="0" applyNumberFormat="1" applyFont="1" applyBorder="1"/>
    <xf numFmtId="0" fontId="4" fillId="0" borderId="1" xfId="0" applyFont="1" applyBorder="1" applyAlignment="1">
      <alignment horizontal="right"/>
    </xf>
    <xf numFmtId="4" fontId="4" fillId="0" borderId="1" xfId="0" applyNumberFormat="1" applyFont="1" applyBorder="1"/>
    <xf numFmtId="2" fontId="4" fillId="0" borderId="1" xfId="0" applyNumberFormat="1" applyFont="1" applyBorder="1"/>
    <xf numFmtId="0" fontId="5" fillId="0" borderId="2" xfId="0" applyFont="1" applyBorder="1" applyAlignment="1">
      <alignment horizontal="center" vertical="center"/>
    </xf>
    <xf numFmtId="0" fontId="1" fillId="0" borderId="1" xfId="0" applyFont="1" applyBorder="1" applyAlignment="1">
      <alignment horizontal="center" vertical="center" wrapText="1"/>
    </xf>
    <xf numFmtId="10" fontId="1" fillId="0" borderId="1" xfId="0" applyNumberFormat="1" applyFont="1" applyBorder="1" applyAlignment="1">
      <alignment horizontal="center" vertical="center" wrapText="1"/>
    </xf>
    <xf numFmtId="0" fontId="1" fillId="0" borderId="1" xfId="0" applyFont="1" applyBorder="1" applyAlignment="1">
      <alignment horizontal="center" vertical="center"/>
    </xf>
    <xf numFmtId="10" fontId="4" fillId="0" borderId="1" xfId="0" applyNumberFormat="1" applyFont="1" applyBorder="1"/>
    <xf numFmtId="0" fontId="4" fillId="0" borderId="4" xfId="0" applyFont="1" applyBorder="1"/>
    <xf numFmtId="0" fontId="6" fillId="0" borderId="1" xfId="0" applyFont="1" applyBorder="1"/>
    <xf numFmtId="4" fontId="7" fillId="0" borderId="1" xfId="0" applyNumberFormat="1" applyFont="1" applyBorder="1"/>
    <xf numFmtId="10" fontId="7" fillId="0" borderId="1" xfId="0" applyNumberFormat="1" applyFont="1" applyBorder="1"/>
    <xf numFmtId="0" fontId="8" fillId="0" borderId="1" xfId="0" applyFont="1" applyBorder="1" applyAlignment="1">
      <alignment horizontal="center"/>
    </xf>
    <xf numFmtId="0" fontId="8" fillId="0" borderId="0" xfId="0" applyFont="1" applyAlignment="1">
      <alignment horizontal="center"/>
    </xf>
    <xf numFmtId="0" fontId="2" fillId="0" borderId="0" xfId="0" applyFont="1" applyAlignment="1"/>
    <xf numFmtId="0" fontId="8" fillId="0" borderId="1" xfId="0" applyFont="1" applyBorder="1"/>
    <xf numFmtId="0" fontId="1" fillId="0" borderId="4" xfId="0" applyFont="1" applyBorder="1"/>
    <xf numFmtId="0" fontId="4" fillId="0" borderId="0" xfId="0" applyFont="1" applyAlignment="1">
      <alignment horizontal="right"/>
    </xf>
    <xf numFmtId="2" fontId="4" fillId="0" borderId="0" xfId="0" applyNumberFormat="1" applyFont="1"/>
    <xf numFmtId="10" fontId="4" fillId="0" borderId="0" xfId="0" applyNumberFormat="1" applyFont="1"/>
    <xf numFmtId="0" fontId="1" fillId="0" borderId="1" xfId="0" applyFont="1" applyBorder="1" applyAlignment="1">
      <alignment horizontal="center" wrapText="1"/>
    </xf>
    <xf numFmtId="0" fontId="1" fillId="0" borderId="1" xfId="0" applyFont="1" applyBorder="1" applyAlignment="1">
      <alignment vertical="center"/>
    </xf>
    <xf numFmtId="0" fontId="1" fillId="0" borderId="2" xfId="0" applyFont="1" applyBorder="1" applyAlignment="1">
      <alignment horizontal="left" vertical="center"/>
    </xf>
    <xf numFmtId="0" fontId="3" fillId="0" borderId="3" xfId="0" applyFont="1" applyBorder="1"/>
    <xf numFmtId="0" fontId="9" fillId="0" borderId="5" xfId="0" applyFont="1" applyBorder="1" applyAlignment="1"/>
    <xf numFmtId="0" fontId="0" fillId="0" borderId="0" xfId="0" applyFont="1" applyAlignment="1"/>
    <xf numFmtId="0" fontId="0" fillId="0" borderId="5" xfId="0" applyFont="1" applyBorder="1" applyAlignment="1"/>
    <xf numFmtId="0" fontId="0" fillId="0" borderId="0" xfId="0" applyFont="1" applyAlignment="1"/>
    <xf numFmtId="0" fontId="0" fillId="0" borderId="0" xfId="0" applyFont="1" applyAlignment="1"/>
    <xf numFmtId="0" fontId="10" fillId="0" borderId="5"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'Response Statistics'!$H$9:$H$18</c:f>
                <c:numCache>
                  <c:formatCode>General</c:formatCode>
                  <c:ptCount val="10"/>
                  <c:pt idx="0">
                    <c:v>0.12062447740929129</c:v>
                  </c:pt>
                  <c:pt idx="1">
                    <c:v>6.9006555934235395E-2</c:v>
                  </c:pt>
                  <c:pt idx="2">
                    <c:v>0.10665674557036406</c:v>
                  </c:pt>
                  <c:pt idx="3">
                    <c:v>5.8644295879083083E-2</c:v>
                  </c:pt>
                  <c:pt idx="4">
                    <c:v>0.12598815766974239</c:v>
                  </c:pt>
                  <c:pt idx="5">
                    <c:v>0.21516574145596759</c:v>
                  </c:pt>
                  <c:pt idx="6">
                    <c:v>0.10665674557036406</c:v>
                  </c:pt>
                  <c:pt idx="7">
                    <c:v>0.10286889997472792</c:v>
                  </c:pt>
                  <c:pt idx="8">
                    <c:v>0.15685399135238656</c:v>
                  </c:pt>
                  <c:pt idx="9">
                    <c:v>5.8644295879083083E-2</c:v>
                  </c:pt>
                </c:numCache>
              </c:numRef>
            </c:plus>
            <c:minus>
              <c:numRef>
                <c:f>'Response Statistics'!$H$9:$H$18</c:f>
                <c:numCache>
                  <c:formatCode>General</c:formatCode>
                  <c:ptCount val="10"/>
                  <c:pt idx="0">
                    <c:v>0.12062447740929129</c:v>
                  </c:pt>
                  <c:pt idx="1">
                    <c:v>6.9006555934235395E-2</c:v>
                  </c:pt>
                  <c:pt idx="2">
                    <c:v>0.10665674557036406</c:v>
                  </c:pt>
                  <c:pt idx="3">
                    <c:v>5.8644295879083083E-2</c:v>
                  </c:pt>
                  <c:pt idx="4">
                    <c:v>0.12598815766974239</c:v>
                  </c:pt>
                  <c:pt idx="5">
                    <c:v>0.21516574145596759</c:v>
                  </c:pt>
                  <c:pt idx="6">
                    <c:v>0.10665674557036406</c:v>
                  </c:pt>
                  <c:pt idx="7">
                    <c:v>0.10286889997472792</c:v>
                  </c:pt>
                  <c:pt idx="8">
                    <c:v>0.15685399135238656</c:v>
                  </c:pt>
                  <c:pt idx="9">
                    <c:v>5.8644295879083083E-2</c:v>
                  </c:pt>
                </c:numCache>
              </c:numRef>
            </c:minus>
            <c:spPr>
              <a:noFill/>
              <a:ln w="9525" cap="flat" cmpd="sng" algn="ctr">
                <a:solidFill>
                  <a:schemeClr val="tx1">
                    <a:lumMod val="65000"/>
                    <a:lumOff val="35000"/>
                  </a:schemeClr>
                </a:solidFill>
                <a:round/>
              </a:ln>
              <a:effectLst/>
            </c:spPr>
          </c:errBars>
          <c:cat>
            <c:strRef>
              <c:f>'Response Statistics'!$C$9:$C$18</c:f>
              <c:strCache>
                <c:ptCount val="10"/>
                <c:pt idx="0">
                  <c:v>SUS1</c:v>
                </c:pt>
                <c:pt idx="1">
                  <c:v>SUS2</c:v>
                </c:pt>
                <c:pt idx="2">
                  <c:v>SUS3</c:v>
                </c:pt>
                <c:pt idx="3">
                  <c:v>SUS4</c:v>
                </c:pt>
                <c:pt idx="4">
                  <c:v>SUS5</c:v>
                </c:pt>
                <c:pt idx="5">
                  <c:v>SUS6</c:v>
                </c:pt>
                <c:pt idx="6">
                  <c:v>SUS7</c:v>
                </c:pt>
                <c:pt idx="7">
                  <c:v>SUS8</c:v>
                </c:pt>
                <c:pt idx="8">
                  <c:v>SUS9</c:v>
                </c:pt>
                <c:pt idx="9">
                  <c:v>SUS10</c:v>
                </c:pt>
              </c:strCache>
            </c:strRef>
          </c:cat>
          <c:val>
            <c:numRef>
              <c:f>'Response Statistics'!$F$9:$F$18</c:f>
              <c:numCache>
                <c:formatCode>0.00%</c:formatCode>
                <c:ptCount val="10"/>
                <c:pt idx="0">
                  <c:v>0.88888888888888884</c:v>
                </c:pt>
                <c:pt idx="1">
                  <c:v>0.96666666666666656</c:v>
                </c:pt>
                <c:pt idx="2">
                  <c:v>0.92222222222222217</c:v>
                </c:pt>
                <c:pt idx="3">
                  <c:v>0.97777777777777786</c:v>
                </c:pt>
                <c:pt idx="4">
                  <c:v>0.83333333333333326</c:v>
                </c:pt>
                <c:pt idx="5">
                  <c:v>0.88888888888888884</c:v>
                </c:pt>
                <c:pt idx="6">
                  <c:v>0.92222222222222217</c:v>
                </c:pt>
                <c:pt idx="7">
                  <c:v>0.94444444444444442</c:v>
                </c:pt>
                <c:pt idx="8">
                  <c:v>0.8666666666666667</c:v>
                </c:pt>
                <c:pt idx="9">
                  <c:v>0.97777777777777786</c:v>
                </c:pt>
              </c:numCache>
            </c:numRef>
          </c:val>
          <c:extLst>
            <c:ext xmlns:c16="http://schemas.microsoft.com/office/drawing/2014/chart" uri="{C3380CC4-5D6E-409C-BE32-E72D297353CC}">
              <c16:uniqueId val="{00000000-629E-4E88-BDAC-419F1EF11E3D}"/>
            </c:ext>
          </c:extLst>
        </c:ser>
        <c:dLbls>
          <c:showLegendKey val="0"/>
          <c:showVal val="0"/>
          <c:showCatName val="0"/>
          <c:showSerName val="0"/>
          <c:showPercent val="0"/>
          <c:showBubbleSize val="0"/>
        </c:dLbls>
        <c:gapWidth val="75"/>
        <c:axId val="1282465119"/>
        <c:axId val="1329826335"/>
      </c:barChart>
      <c:catAx>
        <c:axId val="1282465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329826335"/>
        <c:crosses val="autoZero"/>
        <c:auto val="1"/>
        <c:lblAlgn val="ctr"/>
        <c:lblOffset val="100"/>
        <c:noMultiLvlLbl val="0"/>
      </c:catAx>
      <c:valAx>
        <c:axId val="1329826335"/>
        <c:scaling>
          <c:orientation val="minMax"/>
          <c:max val="1.150000000000000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PT"/>
                  <a:t>Average Score (Percentage)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282465119"/>
        <c:crosses val="autoZero"/>
        <c:crossBetween val="between"/>
        <c:majorUnit val="0.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a:t>Response Distribution</a:t>
            </a:r>
            <a:br>
              <a:rPr lang="pt-PT"/>
            </a:br>
            <a:r>
              <a:rPr lang="pt-PT"/>
              <a:t>(Domain Specific Question)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barChart>
        <c:barDir val="col"/>
        <c:grouping val="percentStacked"/>
        <c:varyColors val="0"/>
        <c:ser>
          <c:idx val="0"/>
          <c:order val="0"/>
          <c:tx>
            <c:strRef>
              <c:f>'Response Distribution'!$B$1</c:f>
              <c:strCache>
                <c:ptCount val="1"/>
                <c:pt idx="0">
                  <c:v>1</c:v>
                </c:pt>
              </c:strCache>
            </c:strRef>
          </c:tx>
          <c:spPr>
            <a:solidFill>
              <a:schemeClr val="accent1"/>
            </a:solidFill>
            <a:ln>
              <a:noFill/>
            </a:ln>
            <a:effectLst/>
          </c:spPr>
          <c:invertIfNegative val="0"/>
          <c:cat>
            <c:strRef>
              <c:f>'Response Distribution'!$A$2:$A$7</c:f>
              <c:strCache>
                <c:ptCount val="6"/>
                <c:pt idx="0">
                  <c:v>Q1</c:v>
                </c:pt>
                <c:pt idx="1">
                  <c:v>Q2</c:v>
                </c:pt>
                <c:pt idx="2">
                  <c:v>Q3</c:v>
                </c:pt>
                <c:pt idx="3">
                  <c:v>Q4</c:v>
                </c:pt>
                <c:pt idx="4">
                  <c:v>Q5</c:v>
                </c:pt>
                <c:pt idx="5">
                  <c:v>Q6</c:v>
                </c:pt>
              </c:strCache>
            </c:strRef>
          </c:cat>
          <c:val>
            <c:numRef>
              <c:f>'Response Distribution'!$B$2:$B$7</c:f>
              <c:numCache>
                <c:formatCode>0.00%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2E55-47BC-9975-062A8EBC83D1}"/>
            </c:ext>
          </c:extLst>
        </c:ser>
        <c:ser>
          <c:idx val="1"/>
          <c:order val="1"/>
          <c:tx>
            <c:strRef>
              <c:f>'Response Distribution'!$C$1</c:f>
              <c:strCache>
                <c:ptCount val="1"/>
                <c:pt idx="0">
                  <c:v>2</c:v>
                </c:pt>
              </c:strCache>
            </c:strRef>
          </c:tx>
          <c:spPr>
            <a:solidFill>
              <a:schemeClr val="accent2"/>
            </a:solidFill>
            <a:ln>
              <a:noFill/>
            </a:ln>
            <a:effectLst/>
          </c:spPr>
          <c:invertIfNegative val="0"/>
          <c:cat>
            <c:strRef>
              <c:f>'Response Distribution'!$A$2:$A$7</c:f>
              <c:strCache>
                <c:ptCount val="6"/>
                <c:pt idx="0">
                  <c:v>Q1</c:v>
                </c:pt>
                <c:pt idx="1">
                  <c:v>Q2</c:v>
                </c:pt>
                <c:pt idx="2">
                  <c:v>Q3</c:v>
                </c:pt>
                <c:pt idx="3">
                  <c:v>Q4</c:v>
                </c:pt>
                <c:pt idx="4">
                  <c:v>Q5</c:v>
                </c:pt>
                <c:pt idx="5">
                  <c:v>Q6</c:v>
                </c:pt>
              </c:strCache>
            </c:strRef>
          </c:cat>
          <c:val>
            <c:numRef>
              <c:f>'Response Distribution'!$C$2:$C$7</c:f>
              <c:numCache>
                <c:formatCode>0.00%</c:formatCode>
                <c:ptCount val="6"/>
                <c:pt idx="0">
                  <c:v>6.6666666666666666E-2</c:v>
                </c:pt>
                <c:pt idx="1">
                  <c:v>0</c:v>
                </c:pt>
                <c:pt idx="2">
                  <c:v>0</c:v>
                </c:pt>
                <c:pt idx="3">
                  <c:v>0</c:v>
                </c:pt>
                <c:pt idx="4">
                  <c:v>0</c:v>
                </c:pt>
                <c:pt idx="5">
                  <c:v>0</c:v>
                </c:pt>
              </c:numCache>
            </c:numRef>
          </c:val>
          <c:extLst>
            <c:ext xmlns:c16="http://schemas.microsoft.com/office/drawing/2014/chart" uri="{C3380CC4-5D6E-409C-BE32-E72D297353CC}">
              <c16:uniqueId val="{00000001-2E55-47BC-9975-062A8EBC83D1}"/>
            </c:ext>
          </c:extLst>
        </c:ser>
        <c:ser>
          <c:idx val="2"/>
          <c:order val="2"/>
          <c:tx>
            <c:strRef>
              <c:f>'Response Distribution'!$D$1</c:f>
              <c:strCache>
                <c:ptCount val="1"/>
                <c:pt idx="0">
                  <c:v>3</c:v>
                </c:pt>
              </c:strCache>
            </c:strRef>
          </c:tx>
          <c:spPr>
            <a:solidFill>
              <a:schemeClr val="accent3"/>
            </a:solidFill>
            <a:ln>
              <a:noFill/>
            </a:ln>
            <a:effectLst/>
          </c:spPr>
          <c:invertIfNegative val="0"/>
          <c:cat>
            <c:strRef>
              <c:f>'Response Distribution'!$A$2:$A$7</c:f>
              <c:strCache>
                <c:ptCount val="6"/>
                <c:pt idx="0">
                  <c:v>Q1</c:v>
                </c:pt>
                <c:pt idx="1">
                  <c:v>Q2</c:v>
                </c:pt>
                <c:pt idx="2">
                  <c:v>Q3</c:v>
                </c:pt>
                <c:pt idx="3">
                  <c:v>Q4</c:v>
                </c:pt>
                <c:pt idx="4">
                  <c:v>Q5</c:v>
                </c:pt>
                <c:pt idx="5">
                  <c:v>Q6</c:v>
                </c:pt>
              </c:strCache>
            </c:strRef>
          </c:cat>
          <c:val>
            <c:numRef>
              <c:f>'Response Distribution'!$D$2:$D$7</c:f>
              <c:numCache>
                <c:formatCode>0.00%</c:formatCode>
                <c:ptCount val="6"/>
                <c:pt idx="0">
                  <c:v>0</c:v>
                </c:pt>
                <c:pt idx="1">
                  <c:v>0</c:v>
                </c:pt>
                <c:pt idx="2">
                  <c:v>6.6666666666666666E-2</c:v>
                </c:pt>
                <c:pt idx="3">
                  <c:v>6.6666666666666666E-2</c:v>
                </c:pt>
                <c:pt idx="4">
                  <c:v>6.6666666666666666E-2</c:v>
                </c:pt>
                <c:pt idx="5">
                  <c:v>0</c:v>
                </c:pt>
              </c:numCache>
            </c:numRef>
          </c:val>
          <c:extLst>
            <c:ext xmlns:c16="http://schemas.microsoft.com/office/drawing/2014/chart" uri="{C3380CC4-5D6E-409C-BE32-E72D297353CC}">
              <c16:uniqueId val="{00000002-2E55-47BC-9975-062A8EBC83D1}"/>
            </c:ext>
          </c:extLst>
        </c:ser>
        <c:ser>
          <c:idx val="3"/>
          <c:order val="3"/>
          <c:tx>
            <c:strRef>
              <c:f>'Response Distribution'!$E$1</c:f>
              <c:strCache>
                <c:ptCount val="1"/>
                <c:pt idx="0">
                  <c:v>4</c:v>
                </c:pt>
              </c:strCache>
            </c:strRef>
          </c:tx>
          <c:spPr>
            <a:solidFill>
              <a:schemeClr val="accent4"/>
            </a:solidFill>
            <a:ln>
              <a:noFill/>
            </a:ln>
            <a:effectLst/>
          </c:spPr>
          <c:invertIfNegative val="0"/>
          <c:cat>
            <c:strRef>
              <c:f>'Response Distribution'!$A$2:$A$7</c:f>
              <c:strCache>
                <c:ptCount val="6"/>
                <c:pt idx="0">
                  <c:v>Q1</c:v>
                </c:pt>
                <c:pt idx="1">
                  <c:v>Q2</c:v>
                </c:pt>
                <c:pt idx="2">
                  <c:v>Q3</c:v>
                </c:pt>
                <c:pt idx="3">
                  <c:v>Q4</c:v>
                </c:pt>
                <c:pt idx="4">
                  <c:v>Q5</c:v>
                </c:pt>
                <c:pt idx="5">
                  <c:v>Q6</c:v>
                </c:pt>
              </c:strCache>
            </c:strRef>
          </c:cat>
          <c:val>
            <c:numRef>
              <c:f>'Response Distribution'!$E$2:$E$7</c:f>
              <c:numCache>
                <c:formatCode>0.00%</c:formatCode>
                <c:ptCount val="6"/>
                <c:pt idx="0">
                  <c:v>0</c:v>
                </c:pt>
                <c:pt idx="1">
                  <c:v>6.6666666666666666E-2</c:v>
                </c:pt>
                <c:pt idx="2">
                  <c:v>0</c:v>
                </c:pt>
                <c:pt idx="3">
                  <c:v>0</c:v>
                </c:pt>
                <c:pt idx="4">
                  <c:v>6.6666666666666666E-2</c:v>
                </c:pt>
                <c:pt idx="5">
                  <c:v>6.6666666666666666E-2</c:v>
                </c:pt>
              </c:numCache>
            </c:numRef>
          </c:val>
          <c:extLst>
            <c:ext xmlns:c16="http://schemas.microsoft.com/office/drawing/2014/chart" uri="{C3380CC4-5D6E-409C-BE32-E72D297353CC}">
              <c16:uniqueId val="{00000003-2E55-47BC-9975-062A8EBC83D1}"/>
            </c:ext>
          </c:extLst>
        </c:ser>
        <c:ser>
          <c:idx val="4"/>
          <c:order val="4"/>
          <c:tx>
            <c:strRef>
              <c:f>'Response Distribution'!$F$1</c:f>
              <c:strCache>
                <c:ptCount val="1"/>
                <c:pt idx="0">
                  <c:v>5</c:v>
                </c:pt>
              </c:strCache>
            </c:strRef>
          </c:tx>
          <c:spPr>
            <a:solidFill>
              <a:schemeClr val="accent5"/>
            </a:solidFill>
            <a:ln>
              <a:noFill/>
            </a:ln>
            <a:effectLst/>
          </c:spPr>
          <c:invertIfNegative val="0"/>
          <c:cat>
            <c:strRef>
              <c:f>'Response Distribution'!$A$2:$A$7</c:f>
              <c:strCache>
                <c:ptCount val="6"/>
                <c:pt idx="0">
                  <c:v>Q1</c:v>
                </c:pt>
                <c:pt idx="1">
                  <c:v>Q2</c:v>
                </c:pt>
                <c:pt idx="2">
                  <c:v>Q3</c:v>
                </c:pt>
                <c:pt idx="3">
                  <c:v>Q4</c:v>
                </c:pt>
                <c:pt idx="4">
                  <c:v>Q5</c:v>
                </c:pt>
                <c:pt idx="5">
                  <c:v>Q6</c:v>
                </c:pt>
              </c:strCache>
            </c:strRef>
          </c:cat>
          <c:val>
            <c:numRef>
              <c:f>'Response Distribution'!$F$2:$F$7</c:f>
              <c:numCache>
                <c:formatCode>0.00%</c:formatCode>
                <c:ptCount val="6"/>
                <c:pt idx="0">
                  <c:v>0.2</c:v>
                </c:pt>
                <c:pt idx="1">
                  <c:v>0.2</c:v>
                </c:pt>
                <c:pt idx="2">
                  <c:v>0</c:v>
                </c:pt>
                <c:pt idx="3">
                  <c:v>0.13333333333333333</c:v>
                </c:pt>
                <c:pt idx="4">
                  <c:v>0.13333333333333333</c:v>
                </c:pt>
                <c:pt idx="5">
                  <c:v>0.2</c:v>
                </c:pt>
              </c:numCache>
            </c:numRef>
          </c:val>
          <c:extLst>
            <c:ext xmlns:c16="http://schemas.microsoft.com/office/drawing/2014/chart" uri="{C3380CC4-5D6E-409C-BE32-E72D297353CC}">
              <c16:uniqueId val="{00000004-2E55-47BC-9975-062A8EBC83D1}"/>
            </c:ext>
          </c:extLst>
        </c:ser>
        <c:ser>
          <c:idx val="5"/>
          <c:order val="5"/>
          <c:tx>
            <c:strRef>
              <c:f>'Response Distribution'!$G$1</c:f>
              <c:strCache>
                <c:ptCount val="1"/>
                <c:pt idx="0">
                  <c:v>6</c:v>
                </c:pt>
              </c:strCache>
            </c:strRef>
          </c:tx>
          <c:spPr>
            <a:solidFill>
              <a:schemeClr val="accent6"/>
            </a:solidFill>
            <a:ln>
              <a:noFill/>
            </a:ln>
            <a:effectLst/>
          </c:spPr>
          <c:invertIfNegative val="0"/>
          <c:cat>
            <c:strRef>
              <c:f>'Response Distribution'!$A$2:$A$7</c:f>
              <c:strCache>
                <c:ptCount val="6"/>
                <c:pt idx="0">
                  <c:v>Q1</c:v>
                </c:pt>
                <c:pt idx="1">
                  <c:v>Q2</c:v>
                </c:pt>
                <c:pt idx="2">
                  <c:v>Q3</c:v>
                </c:pt>
                <c:pt idx="3">
                  <c:v>Q4</c:v>
                </c:pt>
                <c:pt idx="4">
                  <c:v>Q5</c:v>
                </c:pt>
                <c:pt idx="5">
                  <c:v>Q6</c:v>
                </c:pt>
              </c:strCache>
            </c:strRef>
          </c:cat>
          <c:val>
            <c:numRef>
              <c:f>'Response Distribution'!$G$2:$G$7</c:f>
              <c:numCache>
                <c:formatCode>0.00%</c:formatCode>
                <c:ptCount val="6"/>
                <c:pt idx="0">
                  <c:v>0.33333333333333331</c:v>
                </c:pt>
                <c:pt idx="1">
                  <c:v>0.53333333333333333</c:v>
                </c:pt>
                <c:pt idx="2">
                  <c:v>0.33333333333333331</c:v>
                </c:pt>
                <c:pt idx="3">
                  <c:v>0.33333333333333331</c:v>
                </c:pt>
                <c:pt idx="4">
                  <c:v>0.4</c:v>
                </c:pt>
                <c:pt idx="5">
                  <c:v>0.46666666666666667</c:v>
                </c:pt>
              </c:numCache>
            </c:numRef>
          </c:val>
          <c:extLst>
            <c:ext xmlns:c16="http://schemas.microsoft.com/office/drawing/2014/chart" uri="{C3380CC4-5D6E-409C-BE32-E72D297353CC}">
              <c16:uniqueId val="{00000005-2E55-47BC-9975-062A8EBC83D1}"/>
            </c:ext>
          </c:extLst>
        </c:ser>
        <c:ser>
          <c:idx val="6"/>
          <c:order val="6"/>
          <c:tx>
            <c:strRef>
              <c:f>'Response Distribution'!$H$1</c:f>
              <c:strCache>
                <c:ptCount val="1"/>
                <c:pt idx="0">
                  <c:v>7</c:v>
                </c:pt>
              </c:strCache>
            </c:strRef>
          </c:tx>
          <c:spPr>
            <a:solidFill>
              <a:schemeClr val="accent1">
                <a:lumMod val="60000"/>
              </a:schemeClr>
            </a:solidFill>
            <a:ln>
              <a:noFill/>
            </a:ln>
            <a:effectLst/>
          </c:spPr>
          <c:invertIfNegative val="0"/>
          <c:cat>
            <c:strRef>
              <c:f>'Response Distribution'!$A$2:$A$7</c:f>
              <c:strCache>
                <c:ptCount val="6"/>
                <c:pt idx="0">
                  <c:v>Q1</c:v>
                </c:pt>
                <c:pt idx="1">
                  <c:v>Q2</c:v>
                </c:pt>
                <c:pt idx="2">
                  <c:v>Q3</c:v>
                </c:pt>
                <c:pt idx="3">
                  <c:v>Q4</c:v>
                </c:pt>
                <c:pt idx="4">
                  <c:v>Q5</c:v>
                </c:pt>
                <c:pt idx="5">
                  <c:v>Q6</c:v>
                </c:pt>
              </c:strCache>
            </c:strRef>
          </c:cat>
          <c:val>
            <c:numRef>
              <c:f>'Response Distribution'!$H$2:$H$7</c:f>
              <c:numCache>
                <c:formatCode>0.00%</c:formatCode>
                <c:ptCount val="6"/>
                <c:pt idx="0">
                  <c:v>0.4</c:v>
                </c:pt>
                <c:pt idx="1">
                  <c:v>0.2</c:v>
                </c:pt>
                <c:pt idx="2">
                  <c:v>0.6</c:v>
                </c:pt>
                <c:pt idx="3">
                  <c:v>0.46666666666666667</c:v>
                </c:pt>
                <c:pt idx="4">
                  <c:v>0.33333333333333331</c:v>
                </c:pt>
                <c:pt idx="5">
                  <c:v>0.26666666666666666</c:v>
                </c:pt>
              </c:numCache>
            </c:numRef>
          </c:val>
          <c:extLst>
            <c:ext xmlns:c16="http://schemas.microsoft.com/office/drawing/2014/chart" uri="{C3380CC4-5D6E-409C-BE32-E72D297353CC}">
              <c16:uniqueId val="{00000006-2E55-47BC-9975-062A8EBC83D1}"/>
            </c:ext>
          </c:extLst>
        </c:ser>
        <c:dLbls>
          <c:showLegendKey val="0"/>
          <c:showVal val="0"/>
          <c:showCatName val="0"/>
          <c:showSerName val="0"/>
          <c:showPercent val="0"/>
          <c:showBubbleSize val="0"/>
        </c:dLbls>
        <c:gapWidth val="75"/>
        <c:overlap val="100"/>
        <c:axId val="1179088991"/>
        <c:axId val="1183014367"/>
        <c:extLst>
          <c:ext xmlns:c15="http://schemas.microsoft.com/office/drawing/2012/chart" uri="{02D57815-91ED-43cb-92C2-25804820EDAC}">
            <c15:filteredBarSeries>
              <c15:ser>
                <c:idx val="7"/>
                <c:order val="7"/>
                <c:tx>
                  <c:strRef>
                    <c:extLst>
                      <c:ext uri="{02D57815-91ED-43cb-92C2-25804820EDAC}">
                        <c15:formulaRef>
                          <c15:sqref>'Response Distribution'!$I$1</c15:sqref>
                        </c15:formulaRef>
                      </c:ext>
                    </c:extLst>
                    <c:strCache>
                      <c:ptCount val="1"/>
                      <c:pt idx="0">
                        <c:v>x̄</c:v>
                      </c:pt>
                    </c:strCache>
                  </c:strRef>
                </c:tx>
                <c:spPr>
                  <a:solidFill>
                    <a:schemeClr val="accent2">
                      <a:lumMod val="60000"/>
                    </a:schemeClr>
                  </a:solidFill>
                  <a:ln>
                    <a:noFill/>
                  </a:ln>
                  <a:effectLst/>
                </c:spPr>
                <c:invertIfNegative val="0"/>
                <c:cat>
                  <c:strRef>
                    <c:extLst>
                      <c:ext uri="{02D57815-91ED-43cb-92C2-25804820EDAC}">
                        <c15:formulaRef>
                          <c15:sqref>'Response Distribution'!$A$2:$A$7</c15:sqref>
                        </c15:formulaRef>
                      </c:ext>
                    </c:extLst>
                    <c:strCache>
                      <c:ptCount val="6"/>
                      <c:pt idx="0">
                        <c:v>Q1</c:v>
                      </c:pt>
                      <c:pt idx="1">
                        <c:v>Q2</c:v>
                      </c:pt>
                      <c:pt idx="2">
                        <c:v>Q3</c:v>
                      </c:pt>
                      <c:pt idx="3">
                        <c:v>Q4</c:v>
                      </c:pt>
                      <c:pt idx="4">
                        <c:v>Q5</c:v>
                      </c:pt>
                      <c:pt idx="5">
                        <c:v>Q6</c:v>
                      </c:pt>
                    </c:strCache>
                  </c:strRef>
                </c:cat>
                <c:val>
                  <c:numRef>
                    <c:extLst>
                      <c:ext uri="{02D57815-91ED-43cb-92C2-25804820EDAC}">
                        <c15:formulaRef>
                          <c15:sqref>'Response Distribution'!$I$2:$I$7</c15:sqref>
                        </c15:formulaRef>
                      </c:ext>
                    </c:extLst>
                    <c:numCache>
                      <c:formatCode>#,##0.00</c:formatCode>
                      <c:ptCount val="6"/>
                      <c:pt idx="0">
                        <c:v>5.9333333333333336</c:v>
                      </c:pt>
                      <c:pt idx="1">
                        <c:v>5.8666666666666663</c:v>
                      </c:pt>
                      <c:pt idx="2">
                        <c:v>6.4</c:v>
                      </c:pt>
                      <c:pt idx="3">
                        <c:v>6.1333333333333337</c:v>
                      </c:pt>
                      <c:pt idx="4">
                        <c:v>5.8666666666666663</c:v>
                      </c:pt>
                      <c:pt idx="5">
                        <c:v>5.9333333333333336</c:v>
                      </c:pt>
                    </c:numCache>
                  </c:numRef>
                </c:val>
                <c:extLst>
                  <c:ext xmlns:c16="http://schemas.microsoft.com/office/drawing/2014/chart" uri="{C3380CC4-5D6E-409C-BE32-E72D297353CC}">
                    <c16:uniqueId val="{00000008-2E55-47BC-9975-062A8EBC83D1}"/>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'Response Distribution'!$J$1</c15:sqref>
                        </c15:formulaRef>
                      </c:ext>
                    </c:extLst>
                    <c:strCache>
                      <c:ptCount val="1"/>
                      <c:pt idx="0">
                        <c:v>s</c:v>
                      </c:pt>
                    </c:strCache>
                  </c:strRef>
                </c:tx>
                <c:spPr>
                  <a:solidFill>
                    <a:schemeClr val="accent3">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'Response Distribution'!$A$2:$A$7</c15:sqref>
                        </c15:formulaRef>
                      </c:ext>
                    </c:extLst>
                    <c:strCache>
                      <c:ptCount val="6"/>
                      <c:pt idx="0">
                        <c:v>Q1</c:v>
                      </c:pt>
                      <c:pt idx="1">
                        <c:v>Q2</c:v>
                      </c:pt>
                      <c:pt idx="2">
                        <c:v>Q3</c:v>
                      </c:pt>
                      <c:pt idx="3">
                        <c:v>Q4</c:v>
                      </c:pt>
                      <c:pt idx="4">
                        <c:v>Q5</c:v>
                      </c:pt>
                      <c:pt idx="5">
                        <c:v>Q6</c:v>
                      </c:pt>
                    </c:strCache>
                  </c:strRef>
                </c:cat>
                <c:val>
                  <c:numRef>
                    <c:extLst xmlns:c15="http://schemas.microsoft.com/office/drawing/2012/chart">
                      <c:ext xmlns:c15="http://schemas.microsoft.com/office/drawing/2012/chart" uri="{02D57815-91ED-43cb-92C2-25804820EDAC}">
                        <c15:formulaRef>
                          <c15:sqref>'Response Distribution'!$J$2:$J$7</c15:sqref>
                        </c15:formulaRef>
                      </c:ext>
                    </c:extLst>
                    <c:numCache>
                      <c:formatCode>#,##0.00</c:formatCode>
                      <c:ptCount val="6"/>
                      <c:pt idx="0">
                        <c:v>1.3345232785352144</c:v>
                      </c:pt>
                      <c:pt idx="1">
                        <c:v>0.83380938783279257</c:v>
                      </c:pt>
                      <c:pt idx="2">
                        <c:v>1.0555973258234959</c:v>
                      </c:pt>
                      <c:pt idx="3">
                        <c:v>1.125462867742276</c:v>
                      </c:pt>
                      <c:pt idx="4">
                        <c:v>1.1872336794093279</c:v>
                      </c:pt>
                      <c:pt idx="5">
                        <c:v>0.88371510168853462</c:v>
                      </c:pt>
                    </c:numCache>
                  </c:numRef>
                </c:val>
                <c:extLst xmlns:c15="http://schemas.microsoft.com/office/drawing/2012/chart">
                  <c:ext xmlns:c16="http://schemas.microsoft.com/office/drawing/2014/chart" uri="{C3380CC4-5D6E-409C-BE32-E72D297353CC}">
                    <c16:uniqueId val="{00000009-2E55-47BC-9975-062A8EBC83D1}"/>
                  </c:ext>
                </c:extLst>
              </c15:ser>
            </c15:filteredBarSeries>
          </c:ext>
        </c:extLst>
      </c:barChart>
      <c:catAx>
        <c:axId val="1179088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183014367"/>
        <c:crosses val="autoZero"/>
        <c:auto val="1"/>
        <c:lblAlgn val="ctr"/>
        <c:lblOffset val="100"/>
        <c:noMultiLvlLbl val="0"/>
      </c:catAx>
      <c:valAx>
        <c:axId val="11830143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17908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109537</xdr:colOff>
      <xdr:row>20</xdr:row>
      <xdr:rowOff>190500</xdr:rowOff>
    </xdr:from>
    <xdr:to>
      <xdr:col>0</xdr:col>
      <xdr:colOff>4314825</xdr:colOff>
      <xdr:row>34</xdr:row>
      <xdr:rowOff>133350</xdr:rowOff>
    </xdr:to>
    <xdr:graphicFrame macro="">
      <xdr:nvGraphicFramePr>
        <xdr:cNvPr id="2" name="Chart 1">
          <a:extLst>
            <a:ext uri="{FF2B5EF4-FFF2-40B4-BE49-F238E27FC236}">
              <a16:creationId xmlns:a16="http://schemas.microsoft.com/office/drawing/2014/main" id="{DA083E08-B602-4ABE-9180-D78E565094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7</xdr:row>
      <xdr:rowOff>76199</xdr:rowOff>
    </xdr:from>
    <xdr:to>
      <xdr:col>8</xdr:col>
      <xdr:colOff>0</xdr:colOff>
      <xdr:row>20</xdr:row>
      <xdr:rowOff>66675</xdr:rowOff>
    </xdr:to>
    <xdr:graphicFrame macro="">
      <xdr:nvGraphicFramePr>
        <xdr:cNvPr id="2" name="Chart 1">
          <a:extLst>
            <a:ext uri="{FF2B5EF4-FFF2-40B4-BE49-F238E27FC236}">
              <a16:creationId xmlns:a16="http://schemas.microsoft.com/office/drawing/2014/main" id="{DCD80083-D5D8-4E56-A9A3-B26643AAF4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1000"/>
  <sheetViews>
    <sheetView topLeftCell="Q1" workbookViewId="0">
      <pane ySplit="1" topLeftCell="A2" activePane="bottomLeft" state="frozen"/>
      <selection pane="bottomLeft" activeCell="V1" sqref="V1"/>
    </sheetView>
  </sheetViews>
  <sheetFormatPr defaultColWidth="14.42578125" defaultRowHeight="15" customHeight="1" x14ac:dyDescent="0.2"/>
  <cols>
    <col min="1" max="22" width="21.5703125" customWidth="1"/>
    <col min="23" max="23" width="201" customWidth="1"/>
    <col min="24" max="24" width="21.5703125" customWidth="1"/>
  </cols>
  <sheetData>
    <row r="1" spans="1:24" ht="15.75" customHeight="1" x14ac:dyDescent="0.2">
      <c r="A1" s="2" t="s">
        <v>0</v>
      </c>
      <c r="B1" s="2" t="s">
        <v>2</v>
      </c>
      <c r="C1" s="2" t="s">
        <v>3</v>
      </c>
      <c r="D1" s="2" t="s">
        <v>4</v>
      </c>
      <c r="E1" s="2" t="s">
        <v>5</v>
      </c>
      <c r="F1" s="2" t="s">
        <v>7</v>
      </c>
      <c r="G1" s="2" t="s">
        <v>8</v>
      </c>
      <c r="H1" s="2" t="s">
        <v>9</v>
      </c>
      <c r="I1" s="2" t="s">
        <v>10</v>
      </c>
      <c r="J1" s="2" t="s">
        <v>11</v>
      </c>
      <c r="K1" s="2" t="s">
        <v>12</v>
      </c>
      <c r="L1" s="2" t="s">
        <v>13</v>
      </c>
      <c r="M1" s="2" t="s">
        <v>14</v>
      </c>
      <c r="N1" s="2" t="s">
        <v>15</v>
      </c>
      <c r="O1" s="2" t="s">
        <v>16</v>
      </c>
      <c r="P1" s="2" t="s">
        <v>17</v>
      </c>
      <c r="Q1" s="2" t="s">
        <v>18</v>
      </c>
      <c r="R1" s="2" t="s">
        <v>19</v>
      </c>
      <c r="S1" s="2" t="s">
        <v>20</v>
      </c>
      <c r="T1" s="2" t="s">
        <v>21</v>
      </c>
      <c r="U1" s="2" t="s">
        <v>22</v>
      </c>
      <c r="V1" s="2" t="s">
        <v>23</v>
      </c>
      <c r="W1" s="2" t="s">
        <v>24</v>
      </c>
      <c r="X1" s="2" t="s">
        <v>25</v>
      </c>
    </row>
    <row r="2" spans="1:24" ht="15.75" customHeight="1" x14ac:dyDescent="0.2">
      <c r="A2" s="4">
        <v>43640.639615023145</v>
      </c>
      <c r="B2" s="5">
        <v>28</v>
      </c>
      <c r="C2" s="5" t="s">
        <v>31</v>
      </c>
      <c r="D2" s="5" t="s">
        <v>32</v>
      </c>
      <c r="E2" s="5" t="s">
        <v>33</v>
      </c>
      <c r="F2" s="5">
        <v>7</v>
      </c>
      <c r="G2" s="5">
        <v>6</v>
      </c>
      <c r="H2" s="5">
        <v>7</v>
      </c>
      <c r="I2" s="5">
        <v>7</v>
      </c>
      <c r="J2" s="5">
        <v>7</v>
      </c>
      <c r="K2" s="5">
        <v>7</v>
      </c>
      <c r="L2" s="5">
        <v>7</v>
      </c>
      <c r="M2" s="5">
        <v>1</v>
      </c>
      <c r="N2" s="5">
        <v>7</v>
      </c>
      <c r="O2" s="5">
        <v>1</v>
      </c>
      <c r="P2" s="5">
        <v>6</v>
      </c>
      <c r="Q2" s="5">
        <v>1</v>
      </c>
      <c r="R2" s="5">
        <v>7</v>
      </c>
      <c r="S2" s="5">
        <v>1</v>
      </c>
      <c r="T2" s="5">
        <v>7</v>
      </c>
      <c r="U2" s="5">
        <v>1</v>
      </c>
      <c r="V2" s="5">
        <v>10</v>
      </c>
      <c r="W2" s="5" t="s">
        <v>35</v>
      </c>
      <c r="X2" s="5" t="s">
        <v>36</v>
      </c>
    </row>
    <row r="3" spans="1:24" ht="15.75" customHeight="1" x14ac:dyDescent="0.2">
      <c r="A3" s="4">
        <v>43640.67648829861</v>
      </c>
      <c r="B3" s="5">
        <v>26</v>
      </c>
      <c r="C3" s="5" t="s">
        <v>31</v>
      </c>
      <c r="D3" s="5" t="s">
        <v>37</v>
      </c>
      <c r="E3" s="5" t="s">
        <v>38</v>
      </c>
      <c r="F3" s="5">
        <v>6</v>
      </c>
      <c r="G3" s="5">
        <v>7</v>
      </c>
      <c r="H3" s="5">
        <v>7</v>
      </c>
      <c r="I3" s="5">
        <v>7</v>
      </c>
      <c r="J3" s="5">
        <v>7</v>
      </c>
      <c r="K3" s="5">
        <v>6</v>
      </c>
      <c r="L3" s="5">
        <v>6</v>
      </c>
      <c r="M3" s="5">
        <v>1</v>
      </c>
      <c r="N3" s="5">
        <v>7</v>
      </c>
      <c r="O3" s="5">
        <v>1</v>
      </c>
      <c r="P3" s="5">
        <v>7</v>
      </c>
      <c r="Q3" s="5">
        <v>1</v>
      </c>
      <c r="R3" s="5">
        <v>7</v>
      </c>
      <c r="S3" s="5">
        <v>1</v>
      </c>
      <c r="T3" s="5">
        <v>7</v>
      </c>
      <c r="U3" s="5">
        <v>1</v>
      </c>
      <c r="V3" s="5">
        <v>10</v>
      </c>
    </row>
    <row r="4" spans="1:24" ht="15.75" customHeight="1" x14ac:dyDescent="0.2">
      <c r="A4" s="4">
        <v>43640.687174097227</v>
      </c>
      <c r="B4" s="5">
        <v>33</v>
      </c>
      <c r="C4" s="5" t="s">
        <v>31</v>
      </c>
      <c r="D4" s="5" t="s">
        <v>32</v>
      </c>
      <c r="E4" s="5" t="s">
        <v>39</v>
      </c>
      <c r="F4" s="5">
        <v>6</v>
      </c>
      <c r="G4" s="5">
        <v>6</v>
      </c>
      <c r="H4" s="5">
        <v>7</v>
      </c>
      <c r="I4" s="5">
        <v>6</v>
      </c>
      <c r="J4" s="5">
        <v>6</v>
      </c>
      <c r="K4" s="5">
        <v>6</v>
      </c>
      <c r="L4" s="5">
        <v>7</v>
      </c>
      <c r="M4" s="5">
        <v>1</v>
      </c>
      <c r="N4" s="5">
        <v>7</v>
      </c>
      <c r="O4" s="5">
        <v>1</v>
      </c>
      <c r="P4" s="5">
        <v>6</v>
      </c>
      <c r="Q4" s="5">
        <v>1</v>
      </c>
      <c r="R4" s="5">
        <v>7</v>
      </c>
      <c r="S4" s="5">
        <v>1</v>
      </c>
      <c r="T4" s="5">
        <v>7</v>
      </c>
      <c r="U4" s="5">
        <v>2</v>
      </c>
      <c r="V4" s="5">
        <v>10</v>
      </c>
    </row>
    <row r="5" spans="1:24" ht="15.75" customHeight="1" x14ac:dyDescent="0.2">
      <c r="A5" s="4">
        <v>43640.700164780093</v>
      </c>
      <c r="B5" s="5">
        <v>24</v>
      </c>
      <c r="C5" s="5" t="s">
        <v>40</v>
      </c>
      <c r="D5" s="5" t="s">
        <v>37</v>
      </c>
      <c r="E5" s="5" t="s">
        <v>41</v>
      </c>
      <c r="F5" s="5">
        <v>6</v>
      </c>
      <c r="G5" s="5">
        <v>6</v>
      </c>
      <c r="H5" s="5">
        <v>6</v>
      </c>
      <c r="I5" s="5">
        <v>7</v>
      </c>
      <c r="J5" s="5">
        <v>4</v>
      </c>
      <c r="K5" s="5">
        <v>5</v>
      </c>
      <c r="L5" s="5">
        <v>6</v>
      </c>
      <c r="M5" s="5">
        <v>1</v>
      </c>
      <c r="N5" s="5">
        <v>7</v>
      </c>
      <c r="O5" s="5">
        <v>1</v>
      </c>
      <c r="P5" s="5">
        <v>6</v>
      </c>
      <c r="Q5" s="5">
        <v>1</v>
      </c>
      <c r="R5" s="5">
        <v>7</v>
      </c>
      <c r="S5" s="5">
        <v>1</v>
      </c>
      <c r="T5" s="5">
        <v>7</v>
      </c>
      <c r="U5" s="5">
        <v>1</v>
      </c>
      <c r="V5" s="5">
        <v>8</v>
      </c>
      <c r="W5" s="5" t="s">
        <v>43</v>
      </c>
      <c r="X5" s="5" t="s">
        <v>44</v>
      </c>
    </row>
    <row r="6" spans="1:24" ht="15.75" customHeight="1" x14ac:dyDescent="0.2">
      <c r="A6" s="4">
        <v>43640.715347916666</v>
      </c>
      <c r="B6" s="5">
        <v>24</v>
      </c>
      <c r="C6" s="5" t="s">
        <v>40</v>
      </c>
      <c r="D6" s="5" t="s">
        <v>37</v>
      </c>
      <c r="E6" s="5" t="s">
        <v>45</v>
      </c>
      <c r="F6" s="5">
        <v>6</v>
      </c>
      <c r="G6" s="5">
        <v>4</v>
      </c>
      <c r="H6" s="5">
        <v>7</v>
      </c>
      <c r="I6" s="5">
        <v>7</v>
      </c>
      <c r="J6" s="5">
        <v>7</v>
      </c>
      <c r="K6" s="5">
        <v>7</v>
      </c>
      <c r="L6" s="5">
        <v>6</v>
      </c>
      <c r="M6" s="5">
        <v>2</v>
      </c>
      <c r="N6" s="5">
        <v>7</v>
      </c>
      <c r="O6" s="5">
        <v>1</v>
      </c>
      <c r="P6" s="5">
        <v>6</v>
      </c>
      <c r="Q6" s="5">
        <v>2</v>
      </c>
      <c r="R6" s="5">
        <v>7</v>
      </c>
      <c r="S6" s="5">
        <v>1</v>
      </c>
      <c r="T6" s="5">
        <v>6</v>
      </c>
      <c r="U6" s="5">
        <v>1</v>
      </c>
      <c r="V6" s="5">
        <v>9</v>
      </c>
    </row>
    <row r="7" spans="1:24" ht="15.75" customHeight="1" x14ac:dyDescent="0.2">
      <c r="A7" s="4">
        <v>43640.730705775466</v>
      </c>
      <c r="B7" s="5">
        <v>22</v>
      </c>
      <c r="C7" s="5" t="s">
        <v>31</v>
      </c>
      <c r="D7" s="5" t="s">
        <v>37</v>
      </c>
      <c r="E7" s="5" t="s">
        <v>46</v>
      </c>
      <c r="F7" s="5">
        <v>6</v>
      </c>
      <c r="G7" s="5">
        <v>5</v>
      </c>
      <c r="H7" s="5">
        <v>7</v>
      </c>
      <c r="I7" s="5">
        <v>5</v>
      </c>
      <c r="J7" s="5">
        <v>5</v>
      </c>
      <c r="K7" s="5">
        <v>7</v>
      </c>
      <c r="L7" s="5">
        <v>6</v>
      </c>
      <c r="M7" s="5">
        <v>1</v>
      </c>
      <c r="N7" s="5">
        <v>7</v>
      </c>
      <c r="O7" s="5">
        <v>1</v>
      </c>
      <c r="P7" s="5">
        <v>6</v>
      </c>
      <c r="Q7" s="5">
        <v>1</v>
      </c>
      <c r="R7" s="5">
        <v>7</v>
      </c>
      <c r="S7" s="5">
        <v>1</v>
      </c>
      <c r="T7" s="5">
        <v>6</v>
      </c>
      <c r="U7" s="5">
        <v>1</v>
      </c>
      <c r="V7" s="5">
        <v>7</v>
      </c>
      <c r="X7" s="5" t="s">
        <v>48</v>
      </c>
    </row>
    <row r="8" spans="1:24" ht="15.75" customHeight="1" x14ac:dyDescent="0.2">
      <c r="A8" s="4">
        <v>43640.739760243057</v>
      </c>
      <c r="B8" s="5">
        <v>24</v>
      </c>
      <c r="C8" s="5" t="s">
        <v>31</v>
      </c>
      <c r="D8" s="5" t="s">
        <v>37</v>
      </c>
      <c r="E8" s="5" t="s">
        <v>45</v>
      </c>
      <c r="F8" s="5">
        <v>7</v>
      </c>
      <c r="G8" s="5">
        <v>5</v>
      </c>
      <c r="H8" s="5">
        <v>3</v>
      </c>
      <c r="I8" s="5">
        <v>3</v>
      </c>
      <c r="J8" s="5">
        <v>3</v>
      </c>
      <c r="K8" s="5">
        <v>6</v>
      </c>
      <c r="L8" s="5">
        <v>7</v>
      </c>
      <c r="M8" s="5">
        <v>1</v>
      </c>
      <c r="N8" s="5">
        <v>7</v>
      </c>
      <c r="O8" s="5">
        <v>2</v>
      </c>
      <c r="P8" s="5">
        <v>7</v>
      </c>
      <c r="Q8" s="5">
        <v>6</v>
      </c>
      <c r="R8" s="5">
        <v>7</v>
      </c>
      <c r="S8" s="5">
        <v>3</v>
      </c>
      <c r="T8" s="5">
        <v>4</v>
      </c>
      <c r="U8" s="5">
        <v>1</v>
      </c>
      <c r="V8" s="5">
        <v>10</v>
      </c>
      <c r="X8" s="5" t="s">
        <v>50</v>
      </c>
    </row>
    <row r="9" spans="1:24" ht="15.75" customHeight="1" x14ac:dyDescent="0.2">
      <c r="A9" s="4">
        <v>43640.749496944445</v>
      </c>
      <c r="B9" s="5">
        <v>22</v>
      </c>
      <c r="C9" s="5" t="s">
        <v>31</v>
      </c>
      <c r="D9" s="5" t="s">
        <v>37</v>
      </c>
      <c r="E9" s="5" t="s">
        <v>41</v>
      </c>
      <c r="F9" s="5">
        <v>2</v>
      </c>
      <c r="G9" s="5">
        <v>5</v>
      </c>
      <c r="H9" s="5">
        <v>7</v>
      </c>
      <c r="I9" s="5">
        <v>7</v>
      </c>
      <c r="J9" s="5">
        <v>6</v>
      </c>
      <c r="K9" s="5">
        <v>6</v>
      </c>
      <c r="L9" s="5">
        <v>6</v>
      </c>
      <c r="M9" s="5">
        <v>1</v>
      </c>
      <c r="N9" s="5">
        <v>6</v>
      </c>
      <c r="O9" s="5">
        <v>1</v>
      </c>
      <c r="P9" s="5">
        <v>6</v>
      </c>
      <c r="Q9" s="5">
        <v>2</v>
      </c>
      <c r="R9" s="5">
        <v>6</v>
      </c>
      <c r="S9" s="5">
        <v>2</v>
      </c>
      <c r="T9" s="5">
        <v>6</v>
      </c>
      <c r="U9" s="5">
        <v>1</v>
      </c>
      <c r="V9" s="5">
        <v>9</v>
      </c>
      <c r="X9" s="5" t="s">
        <v>52</v>
      </c>
    </row>
    <row r="10" spans="1:24" ht="15.75" customHeight="1" x14ac:dyDescent="0.2">
      <c r="A10" s="4">
        <v>43640.759245150461</v>
      </c>
      <c r="B10" s="5">
        <v>22</v>
      </c>
      <c r="C10" s="5" t="s">
        <v>31</v>
      </c>
      <c r="D10" s="5" t="s">
        <v>37</v>
      </c>
      <c r="E10" s="5" t="s">
        <v>45</v>
      </c>
      <c r="F10" s="5">
        <v>5</v>
      </c>
      <c r="G10" s="5">
        <v>6</v>
      </c>
      <c r="H10" s="5">
        <v>6</v>
      </c>
      <c r="I10" s="5">
        <v>5</v>
      </c>
      <c r="J10" s="5">
        <v>5</v>
      </c>
      <c r="K10" s="5">
        <v>6</v>
      </c>
      <c r="L10" s="5">
        <v>5</v>
      </c>
      <c r="M10" s="5">
        <v>2</v>
      </c>
      <c r="N10" s="5">
        <v>5</v>
      </c>
      <c r="O10" s="5">
        <v>2</v>
      </c>
      <c r="P10" s="5">
        <v>5</v>
      </c>
      <c r="Q10" s="5">
        <v>2</v>
      </c>
      <c r="R10" s="5">
        <v>6</v>
      </c>
      <c r="S10" s="5">
        <v>1</v>
      </c>
      <c r="T10" s="5">
        <v>5</v>
      </c>
      <c r="U10" s="5">
        <v>2</v>
      </c>
      <c r="V10" s="5">
        <v>7</v>
      </c>
      <c r="X10" s="5" t="s">
        <v>54</v>
      </c>
    </row>
    <row r="11" spans="1:24" ht="15.75" customHeight="1" x14ac:dyDescent="0.2">
      <c r="A11" s="4">
        <v>43640.971184872687</v>
      </c>
      <c r="B11" s="5">
        <v>59</v>
      </c>
      <c r="C11" s="5" t="s">
        <v>40</v>
      </c>
      <c r="D11" s="5" t="s">
        <v>55</v>
      </c>
      <c r="E11" s="5" t="s">
        <v>41</v>
      </c>
      <c r="F11" s="5">
        <v>5</v>
      </c>
      <c r="G11" s="5">
        <v>7</v>
      </c>
      <c r="H11" s="5">
        <v>7</v>
      </c>
      <c r="I11" s="5">
        <v>6</v>
      </c>
      <c r="J11" s="5">
        <v>7</v>
      </c>
      <c r="K11" s="5">
        <v>7</v>
      </c>
      <c r="L11" s="5">
        <v>7</v>
      </c>
      <c r="M11" s="5">
        <v>1</v>
      </c>
      <c r="N11" s="5">
        <v>7</v>
      </c>
      <c r="O11" s="5">
        <v>1</v>
      </c>
      <c r="P11" s="5">
        <v>7</v>
      </c>
      <c r="Q11" s="5">
        <v>1</v>
      </c>
      <c r="R11" s="5">
        <v>7</v>
      </c>
      <c r="S11" s="5">
        <v>1</v>
      </c>
      <c r="T11" s="5">
        <v>7</v>
      </c>
      <c r="U11" s="5">
        <v>1</v>
      </c>
      <c r="V11" s="5">
        <v>10</v>
      </c>
      <c r="X11" s="5" t="s">
        <v>56</v>
      </c>
    </row>
    <row r="12" spans="1:24" ht="15.75" customHeight="1" x14ac:dyDescent="0.2">
      <c r="A12" s="4">
        <v>43641.485319016203</v>
      </c>
      <c r="B12" s="5">
        <v>30</v>
      </c>
      <c r="C12" s="5" t="s">
        <v>40</v>
      </c>
      <c r="D12" s="5" t="s">
        <v>32</v>
      </c>
      <c r="E12" s="5" t="s">
        <v>41</v>
      </c>
      <c r="F12" s="5">
        <v>7</v>
      </c>
      <c r="G12" s="5">
        <v>6</v>
      </c>
      <c r="H12" s="5">
        <v>6</v>
      </c>
      <c r="I12" s="5">
        <v>6</v>
      </c>
      <c r="J12" s="5">
        <v>6</v>
      </c>
      <c r="K12" s="5">
        <v>4</v>
      </c>
      <c r="L12" s="5">
        <v>7</v>
      </c>
      <c r="M12" s="5">
        <v>1</v>
      </c>
      <c r="N12" s="5">
        <v>6</v>
      </c>
      <c r="O12" s="5">
        <v>1</v>
      </c>
      <c r="P12" s="5">
        <v>6</v>
      </c>
      <c r="Q12" s="5">
        <v>2</v>
      </c>
      <c r="R12" s="5">
        <v>6</v>
      </c>
      <c r="S12" s="5">
        <v>2</v>
      </c>
      <c r="T12" s="5">
        <v>5</v>
      </c>
      <c r="U12" s="5">
        <v>1</v>
      </c>
      <c r="V12" s="5">
        <v>9</v>
      </c>
      <c r="W12" s="5" t="s">
        <v>58</v>
      </c>
      <c r="X12" s="5" t="s">
        <v>59</v>
      </c>
    </row>
    <row r="13" spans="1:24" ht="15.75" customHeight="1" x14ac:dyDescent="0.2">
      <c r="A13" s="4">
        <v>43641.498687928237</v>
      </c>
      <c r="B13" s="5">
        <v>25</v>
      </c>
      <c r="C13" s="5" t="s">
        <v>31</v>
      </c>
      <c r="D13" s="5" t="s">
        <v>32</v>
      </c>
      <c r="E13" s="5" t="s">
        <v>60</v>
      </c>
      <c r="F13" s="5">
        <v>7</v>
      </c>
      <c r="G13" s="5">
        <v>6</v>
      </c>
      <c r="H13" s="5">
        <v>7</v>
      </c>
      <c r="I13" s="5">
        <v>7</v>
      </c>
      <c r="J13" s="5">
        <v>6</v>
      </c>
      <c r="K13" s="5">
        <v>5</v>
      </c>
      <c r="L13" s="5">
        <v>7</v>
      </c>
      <c r="M13" s="5">
        <v>1</v>
      </c>
      <c r="N13" s="5">
        <v>6</v>
      </c>
      <c r="O13" s="5">
        <v>1</v>
      </c>
      <c r="P13" s="5">
        <v>6</v>
      </c>
      <c r="Q13" s="5">
        <v>1</v>
      </c>
      <c r="R13" s="5">
        <v>7</v>
      </c>
      <c r="S13" s="5">
        <v>1</v>
      </c>
      <c r="T13" s="5">
        <v>6</v>
      </c>
      <c r="U13" s="5">
        <v>1</v>
      </c>
      <c r="V13" s="5">
        <v>10</v>
      </c>
      <c r="X13" s="5" t="s">
        <v>61</v>
      </c>
    </row>
    <row r="14" spans="1:24" ht="15.75" customHeight="1" x14ac:dyDescent="0.2">
      <c r="A14" s="4">
        <v>43641.601904224532</v>
      </c>
      <c r="B14" s="5">
        <v>33</v>
      </c>
      <c r="C14" s="5" t="s">
        <v>31</v>
      </c>
      <c r="D14" s="5" t="s">
        <v>63</v>
      </c>
      <c r="E14" s="5" t="s">
        <v>64</v>
      </c>
      <c r="F14" s="5">
        <v>7</v>
      </c>
      <c r="G14" s="5">
        <v>7</v>
      </c>
      <c r="H14" s="5">
        <v>7</v>
      </c>
      <c r="I14" s="5">
        <v>7</v>
      </c>
      <c r="J14" s="5">
        <v>7</v>
      </c>
      <c r="K14" s="5">
        <v>5</v>
      </c>
      <c r="L14" s="5">
        <v>6</v>
      </c>
      <c r="M14" s="5">
        <v>2</v>
      </c>
      <c r="N14" s="5">
        <v>6</v>
      </c>
      <c r="O14" s="5">
        <v>1</v>
      </c>
      <c r="P14" s="5">
        <v>4</v>
      </c>
      <c r="Q14" s="5">
        <v>2</v>
      </c>
      <c r="R14" s="5">
        <v>6</v>
      </c>
      <c r="S14" s="5">
        <v>1</v>
      </c>
      <c r="T14" s="5">
        <v>7</v>
      </c>
      <c r="U14" s="5">
        <v>1</v>
      </c>
      <c r="V14" s="5">
        <v>8</v>
      </c>
      <c r="W14" s="5" t="s">
        <v>66</v>
      </c>
    </row>
    <row r="15" spans="1:24" ht="15.75" customHeight="1" x14ac:dyDescent="0.2">
      <c r="A15" s="4">
        <v>43641.617142592593</v>
      </c>
      <c r="B15" s="5">
        <v>29</v>
      </c>
      <c r="C15" s="5" t="s">
        <v>40</v>
      </c>
      <c r="D15" s="5" t="s">
        <v>32</v>
      </c>
      <c r="E15" s="5" t="s">
        <v>67</v>
      </c>
      <c r="F15" s="5">
        <v>5</v>
      </c>
      <c r="G15" s="5">
        <v>6</v>
      </c>
      <c r="H15" s="5">
        <v>6</v>
      </c>
      <c r="I15" s="5">
        <v>6</v>
      </c>
      <c r="J15" s="5">
        <v>6</v>
      </c>
      <c r="K15" s="5">
        <v>6</v>
      </c>
      <c r="L15" s="5">
        <v>7</v>
      </c>
      <c r="M15" s="5">
        <v>1</v>
      </c>
      <c r="N15" s="5">
        <v>7</v>
      </c>
      <c r="O15" s="5">
        <v>1</v>
      </c>
      <c r="P15" s="5">
        <v>6</v>
      </c>
      <c r="Q15" s="5">
        <v>1</v>
      </c>
      <c r="R15" s="5">
        <v>6</v>
      </c>
      <c r="S15" s="5">
        <v>1</v>
      </c>
      <c r="T15" s="5">
        <v>6</v>
      </c>
      <c r="U15" s="5">
        <v>1</v>
      </c>
      <c r="V15" s="5">
        <v>9</v>
      </c>
      <c r="X15" s="5" t="s">
        <v>68</v>
      </c>
    </row>
    <row r="16" spans="1:24" ht="15.75" customHeight="1" x14ac:dyDescent="0.2">
      <c r="A16" s="4">
        <v>43641.631968993053</v>
      </c>
      <c r="B16" s="5">
        <v>26</v>
      </c>
      <c r="C16" s="5" t="s">
        <v>40</v>
      </c>
      <c r="D16" s="5" t="s">
        <v>37</v>
      </c>
      <c r="E16" s="5" t="s">
        <v>70</v>
      </c>
      <c r="F16" s="5">
        <v>7</v>
      </c>
      <c r="G16" s="5">
        <v>6</v>
      </c>
      <c r="H16" s="5">
        <v>6</v>
      </c>
      <c r="I16" s="5">
        <v>6</v>
      </c>
      <c r="J16" s="5">
        <v>6</v>
      </c>
      <c r="K16" s="5">
        <v>6</v>
      </c>
      <c r="L16" s="5">
        <v>5</v>
      </c>
      <c r="M16" s="5">
        <v>1</v>
      </c>
      <c r="N16" s="5">
        <v>6</v>
      </c>
      <c r="O16" s="5">
        <v>1</v>
      </c>
      <c r="P16" s="5">
        <v>6</v>
      </c>
      <c r="Q16" s="5">
        <v>1</v>
      </c>
      <c r="R16" s="5">
        <v>5</v>
      </c>
      <c r="S16" s="5">
        <v>2</v>
      </c>
      <c r="T16" s="5">
        <v>7</v>
      </c>
      <c r="U16" s="5">
        <v>1</v>
      </c>
      <c r="V16" s="5">
        <v>8</v>
      </c>
    </row>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workbookViewId="0">
      <selection activeCell="C21" sqref="C21"/>
    </sheetView>
  </sheetViews>
  <sheetFormatPr defaultColWidth="14.42578125" defaultRowHeight="15" customHeight="1" x14ac:dyDescent="0.2"/>
  <cols>
    <col min="1" max="1" width="17" customWidth="1"/>
    <col min="2" max="2" width="11.7109375" customWidth="1"/>
    <col min="3" max="3" width="10.5703125" customWidth="1"/>
    <col min="4" max="4" width="11.7109375" customWidth="1"/>
    <col min="5" max="5" width="14.42578125" customWidth="1"/>
    <col min="6" max="6" width="38.42578125" customWidth="1"/>
  </cols>
  <sheetData>
    <row r="1" spans="1:26" ht="15.75" customHeight="1" x14ac:dyDescent="0.2">
      <c r="A1" s="3" t="s">
        <v>0</v>
      </c>
      <c r="B1" s="3" t="s">
        <v>26</v>
      </c>
      <c r="C1" s="3" t="s">
        <v>136</v>
      </c>
      <c r="D1" s="3" t="s">
        <v>137</v>
      </c>
      <c r="E1" s="5"/>
      <c r="F1" s="3" t="s">
        <v>138</v>
      </c>
      <c r="G1" s="10">
        <f>AVERAGE(D$2:D1001)</f>
        <v>91.8888888888889</v>
      </c>
      <c r="H1" s="5"/>
      <c r="I1" s="5"/>
      <c r="J1" s="5"/>
      <c r="K1" s="5"/>
      <c r="L1" s="5"/>
      <c r="M1" s="5"/>
      <c r="N1" s="5"/>
      <c r="O1" s="5"/>
      <c r="P1" s="5"/>
      <c r="Q1" s="5"/>
      <c r="R1" s="5"/>
      <c r="S1" s="5"/>
      <c r="T1" s="5"/>
      <c r="U1" s="5"/>
      <c r="V1" s="5"/>
      <c r="W1" s="5"/>
      <c r="X1" s="5"/>
      <c r="Y1" s="5"/>
      <c r="Z1" s="5"/>
    </row>
    <row r="2" spans="1:26" ht="15.75" customHeight="1" x14ac:dyDescent="0.2">
      <c r="A2" s="7">
        <f>'Raw Responses'!A2</f>
        <v>43640.639615023145</v>
      </c>
      <c r="B2" s="8" t="s">
        <v>42</v>
      </c>
      <c r="C2" s="6">
        <f>('Raw Responses'!L2-1)+(7-'Raw Responses'!M2)+('Raw Responses'!N2-1)+(7-'Raw Responses'!O2)+('Raw Responses'!P2-1)+(7-'Raw Responses'!Q2)+('Raw Responses'!R2-1)+(7-'Raw Responses'!S2)+('Raw Responses'!T2-1)+(7-'Raw Responses'!U2)</f>
        <v>59</v>
      </c>
      <c r="D2" s="10">
        <f t="shared" ref="D2:D16" si="0">C2*(100/60)</f>
        <v>98.333333333333343</v>
      </c>
      <c r="E2" s="5"/>
      <c r="F2" s="3" t="s">
        <v>139</v>
      </c>
      <c r="G2" s="10">
        <f>_xlfn.STDEV.S(D$2:D1001)</f>
        <v>6.4200413719018359</v>
      </c>
      <c r="H2" s="5"/>
      <c r="I2" s="5"/>
      <c r="J2" s="5"/>
      <c r="K2" s="5"/>
      <c r="L2" s="5"/>
      <c r="M2" s="5"/>
      <c r="N2" s="5"/>
      <c r="O2" s="5"/>
      <c r="P2" s="5"/>
      <c r="Q2" s="5"/>
      <c r="R2" s="5"/>
      <c r="S2" s="5"/>
      <c r="T2" s="5"/>
      <c r="U2" s="5"/>
      <c r="V2" s="5"/>
      <c r="W2" s="5"/>
      <c r="X2" s="5"/>
      <c r="Y2" s="5"/>
      <c r="Z2" s="5"/>
    </row>
    <row r="3" spans="1:26" ht="15.75" customHeight="1" x14ac:dyDescent="0.2">
      <c r="A3" s="7">
        <f>'Raw Responses'!A3</f>
        <v>43640.67648829861</v>
      </c>
      <c r="B3" s="8" t="s">
        <v>53</v>
      </c>
      <c r="C3" s="6">
        <f>('Raw Responses'!L3-1)+(7-'Raw Responses'!M3)+('Raw Responses'!N3-1)+(7-'Raw Responses'!O3)+('Raw Responses'!P3-1)+(7-'Raw Responses'!Q3)+('Raw Responses'!R3-1)+(7-'Raw Responses'!S3)+('Raw Responses'!T3-1)+(7-'Raw Responses'!U3)</f>
        <v>59</v>
      </c>
      <c r="D3" s="10">
        <f t="shared" si="0"/>
        <v>98.333333333333343</v>
      </c>
      <c r="E3" s="5"/>
      <c r="F3" s="3" t="s">
        <v>140</v>
      </c>
      <c r="G3" s="10">
        <f>_xlfn.STDEV.P(D$2:D1001)</f>
        <v>6.2023492164234941</v>
      </c>
      <c r="H3" s="5"/>
      <c r="I3" s="5"/>
      <c r="J3" s="5"/>
      <c r="K3" s="5"/>
      <c r="L3" s="5"/>
      <c r="M3" s="5"/>
      <c r="N3" s="5"/>
      <c r="O3" s="5"/>
      <c r="P3" s="5"/>
      <c r="Q3" s="5"/>
      <c r="R3" s="5"/>
      <c r="S3" s="5"/>
      <c r="T3" s="5"/>
      <c r="U3" s="5"/>
      <c r="V3" s="5"/>
      <c r="W3" s="5"/>
      <c r="X3" s="5"/>
      <c r="Y3" s="5"/>
      <c r="Z3" s="5"/>
    </row>
    <row r="4" spans="1:26" ht="15.75" customHeight="1" x14ac:dyDescent="0.2">
      <c r="A4" s="7">
        <f>'Raw Responses'!A4</f>
        <v>43640.687174097227</v>
      </c>
      <c r="B4" s="8" t="s">
        <v>62</v>
      </c>
      <c r="C4" s="6">
        <f>('Raw Responses'!L4-1)+(7-'Raw Responses'!M4)+('Raw Responses'!N4-1)+(7-'Raw Responses'!O4)+('Raw Responses'!P4-1)+(7-'Raw Responses'!Q4)+('Raw Responses'!R4-1)+(7-'Raw Responses'!S4)+('Raw Responses'!T4-1)+(7-'Raw Responses'!U4)</f>
        <v>58</v>
      </c>
      <c r="D4" s="10">
        <f t="shared" si="0"/>
        <v>96.666666666666671</v>
      </c>
      <c r="E4" s="5"/>
      <c r="F4" s="3" t="s">
        <v>142</v>
      </c>
      <c r="G4" s="10">
        <f>_xlfn.VAR.S(D$2:D1001)</f>
        <v>41.216931216931208</v>
      </c>
      <c r="H4" s="5"/>
      <c r="I4" s="5"/>
      <c r="J4" s="5"/>
      <c r="K4" s="5"/>
      <c r="L4" s="5"/>
      <c r="M4" s="5"/>
      <c r="N4" s="5"/>
      <c r="O4" s="5"/>
      <c r="P4" s="5"/>
      <c r="Q4" s="5"/>
      <c r="R4" s="5"/>
      <c r="S4" s="5"/>
      <c r="T4" s="5"/>
      <c r="U4" s="5"/>
      <c r="V4" s="5"/>
      <c r="W4" s="5"/>
      <c r="X4" s="5"/>
      <c r="Y4" s="5"/>
      <c r="Z4" s="5"/>
    </row>
    <row r="5" spans="1:26" ht="15.75" customHeight="1" x14ac:dyDescent="0.2">
      <c r="A5" s="7">
        <f>'Raw Responses'!A5</f>
        <v>43640.700164780093</v>
      </c>
      <c r="B5" s="8" t="s">
        <v>72</v>
      </c>
      <c r="C5" s="6">
        <f>('Raw Responses'!L5-1)+(7-'Raw Responses'!M5)+('Raw Responses'!N5-1)+(7-'Raw Responses'!O5)+('Raw Responses'!P5-1)+(7-'Raw Responses'!Q5)+('Raw Responses'!R5-1)+(7-'Raw Responses'!S5)+('Raw Responses'!T5-1)+(7-'Raw Responses'!U5)</f>
        <v>58</v>
      </c>
      <c r="D5" s="10">
        <f t="shared" si="0"/>
        <v>96.666666666666671</v>
      </c>
      <c r="E5" s="5"/>
      <c r="F5" s="3" t="s">
        <v>143</v>
      </c>
      <c r="G5" s="10">
        <f>VARP(D$2:D1001)</f>
        <v>38.469135802469133</v>
      </c>
      <c r="H5" s="5"/>
      <c r="I5" s="5"/>
      <c r="J5" s="5"/>
      <c r="K5" s="5"/>
      <c r="L5" s="5"/>
      <c r="M5" s="5"/>
      <c r="N5" s="5"/>
      <c r="O5" s="5"/>
      <c r="P5" s="5"/>
      <c r="Q5" s="5"/>
      <c r="R5" s="5"/>
      <c r="S5" s="5"/>
      <c r="T5" s="5"/>
      <c r="U5" s="5"/>
      <c r="V5" s="5"/>
      <c r="W5" s="5"/>
      <c r="X5" s="5"/>
      <c r="Y5" s="5"/>
      <c r="Z5" s="5"/>
    </row>
    <row r="6" spans="1:26" ht="15.75" customHeight="1" x14ac:dyDescent="0.2">
      <c r="A6" s="7">
        <f>'Raw Responses'!A6</f>
        <v>43640.715347916666</v>
      </c>
      <c r="B6" s="8" t="s">
        <v>75</v>
      </c>
      <c r="C6" s="6">
        <f>('Raw Responses'!L6-1)+(7-'Raw Responses'!M6)+('Raw Responses'!N6-1)+(7-'Raw Responses'!O6)+('Raw Responses'!P6-1)+(7-'Raw Responses'!Q6)+('Raw Responses'!R6-1)+(7-'Raw Responses'!S6)+('Raw Responses'!T6-1)+(7-'Raw Responses'!U6)</f>
        <v>55</v>
      </c>
      <c r="D6" s="10">
        <f t="shared" si="0"/>
        <v>91.666666666666671</v>
      </c>
      <c r="E6" s="5"/>
      <c r="F6" s="3" t="s">
        <v>144</v>
      </c>
      <c r="G6" s="10">
        <f>MIN(D$2:D1001)</f>
        <v>78.333333333333343</v>
      </c>
      <c r="H6" s="5"/>
      <c r="I6" s="5"/>
      <c r="J6" s="5"/>
      <c r="K6" s="5"/>
      <c r="L6" s="5"/>
      <c r="M6" s="5"/>
      <c r="N6" s="5"/>
      <c r="O6" s="5"/>
      <c r="P6" s="5"/>
      <c r="Q6" s="5"/>
      <c r="R6" s="5"/>
      <c r="S6" s="5"/>
      <c r="T6" s="5"/>
      <c r="U6" s="5"/>
      <c r="V6" s="5"/>
      <c r="W6" s="5"/>
      <c r="X6" s="5"/>
      <c r="Y6" s="5"/>
      <c r="Z6" s="5"/>
    </row>
    <row r="7" spans="1:26" ht="15.75" customHeight="1" x14ac:dyDescent="0.2">
      <c r="A7" s="7">
        <f>'Raw Responses'!A7</f>
        <v>43640.730705775466</v>
      </c>
      <c r="B7" s="8" t="s">
        <v>82</v>
      </c>
      <c r="C7" s="6">
        <f>('Raw Responses'!L7-1)+(7-'Raw Responses'!M7)+('Raw Responses'!N7-1)+(7-'Raw Responses'!O7)+('Raw Responses'!P7-1)+(7-'Raw Responses'!Q7)+('Raw Responses'!R7-1)+(7-'Raw Responses'!S7)+('Raw Responses'!T7-1)+(7-'Raw Responses'!U7)</f>
        <v>57</v>
      </c>
      <c r="D7" s="10">
        <f t="shared" si="0"/>
        <v>95</v>
      </c>
      <c r="E7" s="5"/>
      <c r="F7" s="3" t="s">
        <v>145</v>
      </c>
      <c r="G7" s="10">
        <f>MAX(D$2:D1001)</f>
        <v>100</v>
      </c>
      <c r="H7" s="5"/>
      <c r="I7" s="5"/>
      <c r="J7" s="5"/>
      <c r="K7" s="5"/>
      <c r="L7" s="5"/>
      <c r="M7" s="5"/>
      <c r="N7" s="5"/>
      <c r="O7" s="5"/>
      <c r="P7" s="5"/>
      <c r="Q7" s="5"/>
      <c r="R7" s="5"/>
      <c r="S7" s="5"/>
      <c r="T7" s="5"/>
      <c r="U7" s="5"/>
      <c r="V7" s="5"/>
      <c r="W7" s="5"/>
      <c r="X7" s="5"/>
      <c r="Y7" s="5"/>
      <c r="Z7" s="5"/>
    </row>
    <row r="8" spans="1:26" ht="15.75" customHeight="1" x14ac:dyDescent="0.2">
      <c r="A8" s="7">
        <f>'Raw Responses'!A8</f>
        <v>43640.739760243057</v>
      </c>
      <c r="B8" s="8" t="s">
        <v>102</v>
      </c>
      <c r="C8" s="6">
        <f>('Raw Responses'!L8-1)+(7-'Raw Responses'!M8)+('Raw Responses'!N8-1)+(7-'Raw Responses'!O8)+('Raw Responses'!P8-1)+(7-'Raw Responses'!Q8)+('Raw Responses'!R8-1)+(7-'Raw Responses'!S8)+('Raw Responses'!T8-1)+(7-'Raw Responses'!U8)</f>
        <v>49</v>
      </c>
      <c r="D8" s="10">
        <f t="shared" si="0"/>
        <v>81.666666666666671</v>
      </c>
      <c r="E8" s="5"/>
      <c r="F8" s="16"/>
      <c r="G8" s="5"/>
      <c r="H8" s="5"/>
      <c r="I8" s="5"/>
      <c r="J8" s="5"/>
      <c r="K8" s="5"/>
      <c r="L8" s="5"/>
      <c r="M8" s="5"/>
      <c r="N8" s="5"/>
      <c r="O8" s="5"/>
      <c r="P8" s="5"/>
      <c r="Q8" s="5"/>
      <c r="R8" s="5"/>
      <c r="S8" s="5"/>
      <c r="T8" s="5"/>
      <c r="U8" s="5"/>
      <c r="V8" s="5"/>
      <c r="W8" s="5"/>
      <c r="X8" s="5"/>
      <c r="Y8" s="5"/>
      <c r="Z8" s="5"/>
    </row>
    <row r="9" spans="1:26" ht="15.75" customHeight="1" x14ac:dyDescent="0.2">
      <c r="A9" s="7">
        <f>'Raw Responses'!A9</f>
        <v>43640.749496944445</v>
      </c>
      <c r="B9" s="8" t="s">
        <v>104</v>
      </c>
      <c r="C9" s="6">
        <f>('Raw Responses'!L9-1)+(7-'Raw Responses'!M9)+('Raw Responses'!N9-1)+(7-'Raw Responses'!O9)+('Raw Responses'!P9-1)+(7-'Raw Responses'!Q9)+('Raw Responses'!R9-1)+(7-'Raw Responses'!S9)+('Raw Responses'!T9-1)+(7-'Raw Responses'!U9)</f>
        <v>53</v>
      </c>
      <c r="D9" s="10">
        <f t="shared" si="0"/>
        <v>88.333333333333343</v>
      </c>
      <c r="E9" s="5"/>
      <c r="F9" s="16"/>
      <c r="G9" s="5"/>
      <c r="H9" s="5"/>
      <c r="I9" s="5"/>
      <c r="J9" s="5"/>
      <c r="K9" s="5"/>
      <c r="L9" s="5"/>
      <c r="M9" s="5"/>
      <c r="N9" s="5"/>
      <c r="O9" s="5"/>
      <c r="P9" s="5"/>
      <c r="Q9" s="5"/>
      <c r="R9" s="5"/>
      <c r="S9" s="5"/>
      <c r="T9" s="5"/>
      <c r="U9" s="5"/>
      <c r="V9" s="5"/>
      <c r="W9" s="5"/>
      <c r="X9" s="5"/>
      <c r="Y9" s="5"/>
      <c r="Z9" s="5"/>
    </row>
    <row r="10" spans="1:26" ht="15.75" customHeight="1" x14ac:dyDescent="0.2">
      <c r="A10" s="7">
        <f>'Raw Responses'!A10</f>
        <v>43640.759245150461</v>
      </c>
      <c r="B10" s="8" t="s">
        <v>106</v>
      </c>
      <c r="C10" s="6">
        <f>('Raw Responses'!L10-1)+(7-'Raw Responses'!M10)+('Raw Responses'!N10-1)+(7-'Raw Responses'!O10)+('Raw Responses'!P10-1)+(7-'Raw Responses'!Q10)+('Raw Responses'!R10-1)+(7-'Raw Responses'!S10)+('Raw Responses'!T10-1)+(7-'Raw Responses'!U10)</f>
        <v>47</v>
      </c>
      <c r="D10" s="10">
        <f t="shared" si="0"/>
        <v>78.333333333333343</v>
      </c>
      <c r="E10" s="5"/>
      <c r="F10" s="16"/>
      <c r="G10" s="5"/>
      <c r="H10" s="5"/>
      <c r="I10" s="5"/>
      <c r="J10" s="5"/>
      <c r="K10" s="5"/>
      <c r="L10" s="5"/>
      <c r="M10" s="5"/>
      <c r="N10" s="5"/>
      <c r="O10" s="5"/>
      <c r="P10" s="5"/>
      <c r="Q10" s="5"/>
      <c r="R10" s="5"/>
      <c r="S10" s="5"/>
      <c r="T10" s="5"/>
      <c r="U10" s="5"/>
      <c r="V10" s="5"/>
      <c r="W10" s="5"/>
      <c r="X10" s="5"/>
      <c r="Y10" s="5"/>
      <c r="Z10" s="5"/>
    </row>
    <row r="11" spans="1:26" ht="15.75" customHeight="1" x14ac:dyDescent="0.2">
      <c r="A11" s="7">
        <f>'Raw Responses'!A11</f>
        <v>43640.971184872687</v>
      </c>
      <c r="B11" s="8" t="s">
        <v>108</v>
      </c>
      <c r="C11" s="6">
        <f>('Raw Responses'!L11-1)+(7-'Raw Responses'!M11)+('Raw Responses'!N11-1)+(7-'Raw Responses'!O11)+('Raw Responses'!P11-1)+(7-'Raw Responses'!Q11)+('Raw Responses'!R11-1)+(7-'Raw Responses'!S11)+('Raw Responses'!T11-1)+(7-'Raw Responses'!U11)</f>
        <v>60</v>
      </c>
      <c r="D11" s="10">
        <f t="shared" si="0"/>
        <v>100</v>
      </c>
      <c r="E11" s="5"/>
      <c r="F11" s="16"/>
      <c r="G11" s="5"/>
      <c r="H11" s="5"/>
      <c r="I11" s="5"/>
      <c r="J11" s="5"/>
      <c r="K11" s="5"/>
      <c r="L11" s="5"/>
      <c r="M11" s="5"/>
      <c r="N11" s="5"/>
      <c r="O11" s="5"/>
      <c r="P11" s="5"/>
      <c r="Q11" s="5"/>
      <c r="R11" s="5"/>
      <c r="S11" s="5"/>
      <c r="T11" s="5"/>
      <c r="U11" s="5"/>
      <c r="V11" s="5"/>
      <c r="W11" s="5"/>
      <c r="X11" s="5"/>
      <c r="Y11" s="5"/>
      <c r="Z11" s="5"/>
    </row>
    <row r="12" spans="1:26" ht="15.75" customHeight="1" x14ac:dyDescent="0.2">
      <c r="A12" s="7">
        <f>'Raw Responses'!A12</f>
        <v>43641.485319016203</v>
      </c>
      <c r="B12" s="8" t="s">
        <v>110</v>
      </c>
      <c r="C12" s="6">
        <f>('Raw Responses'!L12-1)+(7-'Raw Responses'!M12)+('Raw Responses'!N12-1)+(7-'Raw Responses'!O12)+('Raw Responses'!P12-1)+(7-'Raw Responses'!Q12)+('Raw Responses'!R12-1)+(7-'Raw Responses'!S12)+('Raw Responses'!T12-1)+(7-'Raw Responses'!U12)</f>
        <v>53</v>
      </c>
      <c r="D12" s="10">
        <f t="shared" si="0"/>
        <v>88.333333333333343</v>
      </c>
      <c r="E12" s="5"/>
      <c r="F12" s="16"/>
      <c r="G12" s="5"/>
      <c r="H12" s="5"/>
      <c r="I12" s="5"/>
      <c r="J12" s="5"/>
      <c r="K12" s="5"/>
      <c r="L12" s="5"/>
      <c r="M12" s="5"/>
      <c r="N12" s="5"/>
      <c r="O12" s="5"/>
      <c r="P12" s="5"/>
      <c r="Q12" s="5"/>
      <c r="R12" s="5"/>
      <c r="S12" s="5"/>
      <c r="T12" s="5"/>
      <c r="U12" s="5"/>
      <c r="V12" s="5"/>
      <c r="W12" s="5"/>
      <c r="X12" s="5"/>
      <c r="Y12" s="5"/>
      <c r="Z12" s="5"/>
    </row>
    <row r="13" spans="1:26" ht="15.75" customHeight="1" x14ac:dyDescent="0.2">
      <c r="A13" s="7">
        <f>'Raw Responses'!A13</f>
        <v>43641.498687928237</v>
      </c>
      <c r="B13" s="8" t="s">
        <v>112</v>
      </c>
      <c r="C13" s="6">
        <f>('Raw Responses'!L13-1)+(7-'Raw Responses'!M13)+('Raw Responses'!N13-1)+(7-'Raw Responses'!O13)+('Raw Responses'!P13-1)+(7-'Raw Responses'!Q13)+('Raw Responses'!R13-1)+(7-'Raw Responses'!S13)+('Raw Responses'!T13-1)+(7-'Raw Responses'!U13)</f>
        <v>57</v>
      </c>
      <c r="D13" s="10">
        <f t="shared" si="0"/>
        <v>95</v>
      </c>
      <c r="E13" s="5"/>
      <c r="F13" s="24"/>
      <c r="G13" s="5"/>
      <c r="H13" s="5"/>
      <c r="I13" s="5"/>
      <c r="J13" s="5"/>
      <c r="K13" s="5"/>
      <c r="L13" s="5"/>
      <c r="M13" s="5"/>
      <c r="N13" s="5"/>
      <c r="O13" s="5"/>
      <c r="P13" s="5"/>
      <c r="Q13" s="5"/>
      <c r="R13" s="5"/>
      <c r="S13" s="5"/>
      <c r="T13" s="5"/>
      <c r="U13" s="5"/>
      <c r="V13" s="5"/>
      <c r="W13" s="5"/>
      <c r="X13" s="5"/>
      <c r="Y13" s="5"/>
      <c r="Z13" s="5"/>
    </row>
    <row r="14" spans="1:26" ht="15.75" customHeight="1" x14ac:dyDescent="0.2">
      <c r="A14" s="7">
        <f>'Raw Responses'!A14</f>
        <v>43641.601904224532</v>
      </c>
      <c r="B14" s="8" t="s">
        <v>113</v>
      </c>
      <c r="C14" s="6">
        <f>('Raw Responses'!L14-1)+(7-'Raw Responses'!M14)+('Raw Responses'!N14-1)+(7-'Raw Responses'!O14)+('Raw Responses'!P14-1)+(7-'Raw Responses'!Q14)+('Raw Responses'!R14-1)+(7-'Raw Responses'!S14)+('Raw Responses'!T14-1)+(7-'Raw Responses'!U14)</f>
        <v>52</v>
      </c>
      <c r="D14" s="10">
        <f t="shared" si="0"/>
        <v>86.666666666666671</v>
      </c>
      <c r="E14" s="5"/>
      <c r="F14" s="16"/>
      <c r="G14" s="5"/>
      <c r="H14" s="5"/>
      <c r="I14" s="5"/>
      <c r="J14" s="5"/>
      <c r="K14" s="5"/>
      <c r="L14" s="5"/>
      <c r="M14" s="5"/>
      <c r="N14" s="5"/>
      <c r="O14" s="5"/>
      <c r="P14" s="5"/>
      <c r="Q14" s="5"/>
      <c r="R14" s="5"/>
      <c r="S14" s="5"/>
      <c r="T14" s="5"/>
      <c r="U14" s="5"/>
      <c r="V14" s="5"/>
      <c r="W14" s="5"/>
      <c r="X14" s="5"/>
      <c r="Y14" s="5"/>
      <c r="Z14" s="5"/>
    </row>
    <row r="15" spans="1:26" ht="15.75" customHeight="1" x14ac:dyDescent="0.2">
      <c r="A15" s="7">
        <f>'Raw Responses'!A15</f>
        <v>43641.617142592593</v>
      </c>
      <c r="B15" s="8" t="s">
        <v>114</v>
      </c>
      <c r="C15" s="6">
        <f>('Raw Responses'!L15-1)+(7-'Raw Responses'!M15)+('Raw Responses'!N15-1)+(7-'Raw Responses'!O15)+('Raw Responses'!P15-1)+(7-'Raw Responses'!Q15)+('Raw Responses'!R15-1)+(7-'Raw Responses'!S15)+('Raw Responses'!T15-1)+(7-'Raw Responses'!U15)</f>
        <v>57</v>
      </c>
      <c r="D15" s="10">
        <f t="shared" si="0"/>
        <v>95</v>
      </c>
      <c r="E15" s="5"/>
      <c r="F15" s="16"/>
      <c r="G15" s="5"/>
      <c r="H15" s="5"/>
      <c r="I15" s="5"/>
      <c r="J15" s="5"/>
      <c r="K15" s="5"/>
      <c r="L15" s="5"/>
      <c r="M15" s="5"/>
      <c r="N15" s="5"/>
      <c r="O15" s="5"/>
      <c r="P15" s="5"/>
      <c r="Q15" s="5"/>
      <c r="R15" s="5"/>
      <c r="S15" s="5"/>
      <c r="T15" s="5"/>
      <c r="U15" s="5"/>
      <c r="V15" s="5"/>
      <c r="W15" s="5"/>
      <c r="X15" s="5"/>
      <c r="Y15" s="5"/>
      <c r="Z15" s="5"/>
    </row>
    <row r="16" spans="1:26" ht="15.75" customHeight="1" x14ac:dyDescent="0.2">
      <c r="A16" s="7">
        <f>'Raw Responses'!A16</f>
        <v>43641.631968993053</v>
      </c>
      <c r="B16" s="8" t="s">
        <v>115</v>
      </c>
      <c r="C16" s="6">
        <f>('Raw Responses'!L16-1)+(7-'Raw Responses'!M16)+('Raw Responses'!N16-1)+(7-'Raw Responses'!O16)+('Raw Responses'!P16-1)+(7-'Raw Responses'!Q16)+('Raw Responses'!R16-1)+(7-'Raw Responses'!S16)+('Raw Responses'!T16-1)+(7-'Raw Responses'!U16)</f>
        <v>53</v>
      </c>
      <c r="D16" s="10">
        <f t="shared" si="0"/>
        <v>88.333333333333343</v>
      </c>
      <c r="E16" s="5"/>
      <c r="F16" s="16"/>
      <c r="G16" s="5"/>
      <c r="H16" s="5"/>
      <c r="I16" s="5"/>
      <c r="J16" s="5"/>
      <c r="K16" s="5"/>
      <c r="L16" s="5"/>
      <c r="M16" s="5"/>
      <c r="N16" s="5"/>
      <c r="O16" s="5"/>
      <c r="P16" s="5"/>
      <c r="Q16" s="5"/>
      <c r="R16" s="5"/>
      <c r="S16" s="5"/>
      <c r="T16" s="5"/>
      <c r="U16" s="5"/>
      <c r="V16" s="5"/>
      <c r="W16" s="5"/>
      <c r="X16" s="5"/>
      <c r="Y16" s="5"/>
      <c r="Z16" s="5"/>
    </row>
    <row r="17" spans="1:26" ht="15.75" customHeight="1" x14ac:dyDescent="0.2">
      <c r="A17" s="5"/>
      <c r="B17" s="25"/>
      <c r="C17" s="5"/>
      <c r="D17" s="26"/>
      <c r="E17" s="5"/>
      <c r="F17" s="16"/>
      <c r="G17" s="5"/>
      <c r="H17" s="5"/>
      <c r="I17" s="5"/>
      <c r="J17" s="5"/>
      <c r="K17" s="5"/>
      <c r="L17" s="5"/>
      <c r="M17" s="5"/>
      <c r="N17" s="5"/>
      <c r="O17" s="5"/>
      <c r="P17" s="5"/>
      <c r="Q17" s="5"/>
      <c r="R17" s="5"/>
      <c r="S17" s="5"/>
      <c r="T17" s="5"/>
      <c r="U17" s="5"/>
      <c r="V17" s="5"/>
      <c r="W17" s="5"/>
      <c r="X17" s="5"/>
      <c r="Y17" s="5"/>
      <c r="Z17" s="5"/>
    </row>
    <row r="18" spans="1:26" ht="15.75" customHeight="1" x14ac:dyDescent="0.2">
      <c r="A18" s="5"/>
      <c r="B18" s="5"/>
      <c r="C18" s="5"/>
      <c r="D18" s="5"/>
      <c r="E18" s="5"/>
      <c r="F18" s="16"/>
      <c r="G18" s="5"/>
      <c r="H18" s="5"/>
      <c r="I18" s="5"/>
      <c r="J18" s="5"/>
      <c r="K18" s="5"/>
      <c r="L18" s="5"/>
      <c r="M18" s="5"/>
      <c r="N18" s="5"/>
      <c r="O18" s="5"/>
      <c r="P18" s="5"/>
      <c r="Q18" s="5"/>
      <c r="R18" s="5"/>
      <c r="S18" s="5"/>
      <c r="T18" s="5"/>
      <c r="U18" s="5"/>
      <c r="V18" s="5"/>
      <c r="W18" s="5"/>
      <c r="X18" s="5"/>
      <c r="Y18" s="5"/>
      <c r="Z18" s="5"/>
    </row>
    <row r="19" spans="1:26" ht="15.75" customHeight="1" x14ac:dyDescent="0.2">
      <c r="A19" s="5"/>
      <c r="B19" s="5"/>
      <c r="C19" s="5"/>
      <c r="D19" s="5"/>
      <c r="E19" s="5"/>
      <c r="F19" s="16"/>
      <c r="G19" s="5"/>
      <c r="H19" s="5"/>
      <c r="I19" s="5"/>
      <c r="J19" s="5"/>
      <c r="K19" s="5"/>
      <c r="L19" s="5"/>
      <c r="M19" s="5"/>
      <c r="N19" s="5"/>
      <c r="O19" s="5"/>
      <c r="P19" s="5"/>
      <c r="Q19" s="5"/>
      <c r="R19" s="5"/>
      <c r="S19" s="5"/>
      <c r="T19" s="5"/>
      <c r="U19" s="5"/>
      <c r="V19" s="5"/>
      <c r="W19" s="5"/>
      <c r="X19" s="5"/>
      <c r="Y19" s="5"/>
      <c r="Z19" s="5"/>
    </row>
    <row r="20" spans="1:26" ht="15.75" customHeight="1" x14ac:dyDescent="0.2">
      <c r="A20" s="5"/>
      <c r="B20" s="5"/>
      <c r="C20" s="5"/>
      <c r="D20" s="5"/>
      <c r="E20" s="5"/>
      <c r="F20" s="16"/>
      <c r="G20" s="5"/>
      <c r="H20" s="5"/>
      <c r="I20" s="5"/>
      <c r="J20" s="5"/>
      <c r="K20" s="5"/>
      <c r="L20" s="5"/>
      <c r="M20" s="5"/>
      <c r="N20" s="5"/>
      <c r="O20" s="5"/>
      <c r="P20" s="5"/>
      <c r="Q20" s="5"/>
      <c r="R20" s="5"/>
      <c r="S20" s="5"/>
      <c r="T20" s="5"/>
      <c r="U20" s="5"/>
      <c r="V20" s="5"/>
      <c r="W20" s="5"/>
      <c r="X20" s="5"/>
      <c r="Y20" s="5"/>
      <c r="Z20" s="5"/>
    </row>
    <row r="21" spans="1:26" ht="15.75" customHeight="1" x14ac:dyDescent="0.2">
      <c r="A21" s="5"/>
      <c r="B21" s="5"/>
      <c r="C21" s="5"/>
      <c r="D21" s="5"/>
      <c r="E21" s="5"/>
      <c r="F21" s="16"/>
      <c r="G21" s="5"/>
      <c r="H21" s="5"/>
      <c r="I21" s="5"/>
      <c r="J21" s="5"/>
      <c r="K21" s="5"/>
      <c r="L21" s="5"/>
      <c r="M21" s="5"/>
      <c r="N21" s="5"/>
      <c r="O21" s="5"/>
      <c r="P21" s="5"/>
      <c r="Q21" s="5"/>
      <c r="R21" s="5"/>
      <c r="S21" s="5"/>
      <c r="T21" s="5"/>
      <c r="U21" s="5"/>
      <c r="V21" s="5"/>
      <c r="W21" s="5"/>
      <c r="X21" s="5"/>
      <c r="Y21" s="5"/>
      <c r="Z21" s="5"/>
    </row>
    <row r="22" spans="1:26" ht="15.75" customHeight="1" x14ac:dyDescent="0.2">
      <c r="A22" s="5"/>
      <c r="B22" s="5"/>
      <c r="C22" s="5"/>
      <c r="D22" s="5"/>
      <c r="E22" s="5"/>
      <c r="F22" s="16"/>
      <c r="G22" s="5"/>
      <c r="H22" s="5"/>
      <c r="I22" s="5"/>
      <c r="J22" s="5"/>
      <c r="K22" s="5"/>
      <c r="L22" s="5"/>
      <c r="M22" s="5"/>
      <c r="N22" s="5"/>
      <c r="O22" s="5"/>
      <c r="P22" s="5"/>
      <c r="Q22" s="5"/>
      <c r="R22" s="5"/>
      <c r="S22" s="5"/>
      <c r="T22" s="5"/>
      <c r="U22" s="5"/>
      <c r="V22" s="5"/>
      <c r="W22" s="5"/>
      <c r="X22" s="5"/>
      <c r="Y22" s="5"/>
      <c r="Z22" s="5"/>
    </row>
    <row r="23" spans="1:26" ht="15.75" customHeight="1" x14ac:dyDescent="0.2">
      <c r="A23" s="5"/>
      <c r="B23" s="5"/>
      <c r="C23" s="5"/>
      <c r="D23" s="5"/>
      <c r="E23" s="5"/>
      <c r="F23" s="16"/>
      <c r="G23" s="5"/>
      <c r="H23" s="5"/>
      <c r="I23" s="5"/>
      <c r="J23" s="5"/>
      <c r="K23" s="5"/>
      <c r="L23" s="5"/>
      <c r="M23" s="5"/>
      <c r="N23" s="5"/>
      <c r="O23" s="5"/>
      <c r="P23" s="5"/>
      <c r="Q23" s="5"/>
      <c r="R23" s="5"/>
      <c r="S23" s="5"/>
      <c r="T23" s="5"/>
      <c r="U23" s="5"/>
      <c r="V23" s="5"/>
      <c r="W23" s="5"/>
      <c r="X23" s="5"/>
      <c r="Y23" s="5"/>
      <c r="Z23" s="5"/>
    </row>
    <row r="24" spans="1:26" ht="15.75" customHeight="1" x14ac:dyDescent="0.2">
      <c r="A24" s="5"/>
      <c r="B24" s="5"/>
      <c r="C24" s="5"/>
      <c r="D24" s="5"/>
      <c r="E24" s="5"/>
      <c r="F24" s="16"/>
      <c r="G24" s="5"/>
      <c r="H24" s="5"/>
      <c r="I24" s="5"/>
      <c r="J24" s="5"/>
      <c r="K24" s="5"/>
      <c r="L24" s="5"/>
      <c r="M24" s="5"/>
      <c r="N24" s="5"/>
      <c r="O24" s="5"/>
      <c r="P24" s="5"/>
      <c r="Q24" s="5"/>
      <c r="R24" s="5"/>
      <c r="S24" s="5"/>
      <c r="T24" s="5"/>
      <c r="U24" s="5"/>
      <c r="V24" s="5"/>
      <c r="W24" s="5"/>
      <c r="X24" s="5"/>
      <c r="Y24" s="5"/>
      <c r="Z24" s="5"/>
    </row>
    <row r="25" spans="1:26" ht="15.75" customHeight="1" x14ac:dyDescent="0.2">
      <c r="A25" s="5"/>
      <c r="B25" s="5"/>
      <c r="C25" s="5"/>
      <c r="D25" s="5"/>
      <c r="E25" s="5"/>
      <c r="F25" s="16"/>
      <c r="G25" s="5"/>
      <c r="H25" s="5"/>
      <c r="I25" s="5"/>
      <c r="J25" s="5"/>
      <c r="K25" s="5"/>
      <c r="L25" s="5"/>
      <c r="M25" s="5"/>
      <c r="N25" s="5"/>
      <c r="O25" s="5"/>
      <c r="P25" s="5"/>
      <c r="Q25" s="5"/>
      <c r="R25" s="5"/>
      <c r="S25" s="5"/>
      <c r="T25" s="5"/>
      <c r="U25" s="5"/>
      <c r="V25" s="5"/>
      <c r="W25" s="5"/>
      <c r="X25" s="5"/>
      <c r="Y25" s="5"/>
      <c r="Z25" s="5"/>
    </row>
    <row r="26" spans="1:26" ht="15.75" customHeight="1" x14ac:dyDescent="0.2">
      <c r="A26" s="5"/>
      <c r="B26" s="5"/>
      <c r="C26" s="5"/>
      <c r="D26" s="5"/>
      <c r="E26" s="5"/>
      <c r="F26" s="16"/>
      <c r="G26" s="5"/>
      <c r="H26" s="5"/>
      <c r="I26" s="5"/>
      <c r="J26" s="5"/>
      <c r="K26" s="5"/>
      <c r="L26" s="5"/>
      <c r="M26" s="5"/>
      <c r="N26" s="5"/>
      <c r="O26" s="5"/>
      <c r="P26" s="5"/>
      <c r="Q26" s="5"/>
      <c r="R26" s="5"/>
      <c r="S26" s="5"/>
      <c r="T26" s="5"/>
      <c r="U26" s="5"/>
      <c r="V26" s="5"/>
      <c r="W26" s="5"/>
      <c r="X26" s="5"/>
      <c r="Y26" s="5"/>
      <c r="Z26" s="5"/>
    </row>
    <row r="27" spans="1:26" ht="15.75" customHeight="1" x14ac:dyDescent="0.2">
      <c r="A27" s="5"/>
      <c r="B27" s="5"/>
      <c r="C27" s="5"/>
      <c r="D27" s="5"/>
      <c r="E27" s="5"/>
      <c r="F27" s="16"/>
      <c r="G27" s="5"/>
      <c r="H27" s="5"/>
      <c r="I27" s="5"/>
      <c r="J27" s="5"/>
      <c r="K27" s="5"/>
      <c r="L27" s="5"/>
      <c r="M27" s="5"/>
      <c r="N27" s="5"/>
      <c r="O27" s="5"/>
      <c r="P27" s="5"/>
      <c r="Q27" s="5"/>
      <c r="R27" s="5"/>
      <c r="S27" s="5"/>
      <c r="T27" s="5"/>
      <c r="U27" s="5"/>
      <c r="V27" s="5"/>
      <c r="W27" s="5"/>
      <c r="X27" s="5"/>
      <c r="Y27" s="5"/>
      <c r="Z27" s="5"/>
    </row>
    <row r="28" spans="1:26" ht="15.75" customHeight="1" x14ac:dyDescent="0.2">
      <c r="A28" s="5"/>
      <c r="B28" s="5"/>
      <c r="C28" s="5"/>
      <c r="D28" s="5"/>
      <c r="E28" s="5"/>
      <c r="F28" s="16"/>
      <c r="G28" s="5"/>
      <c r="H28" s="5"/>
      <c r="I28" s="5"/>
      <c r="J28" s="5"/>
      <c r="K28" s="5"/>
      <c r="L28" s="5"/>
      <c r="M28" s="5"/>
      <c r="N28" s="5"/>
      <c r="O28" s="5"/>
      <c r="P28" s="5"/>
      <c r="Q28" s="5"/>
      <c r="R28" s="5"/>
      <c r="S28" s="5"/>
      <c r="T28" s="5"/>
      <c r="U28" s="5"/>
      <c r="V28" s="5"/>
      <c r="W28" s="5"/>
      <c r="X28" s="5"/>
      <c r="Y28" s="5"/>
      <c r="Z28" s="5"/>
    </row>
    <row r="29" spans="1:26" ht="15.75" customHeight="1" x14ac:dyDescent="0.2">
      <c r="A29" s="5"/>
      <c r="B29" s="5"/>
      <c r="C29" s="5"/>
      <c r="D29" s="5"/>
      <c r="E29" s="5"/>
      <c r="F29" s="16"/>
      <c r="G29" s="5"/>
      <c r="H29" s="5"/>
      <c r="I29" s="5"/>
      <c r="J29" s="5"/>
      <c r="K29" s="5"/>
      <c r="L29" s="5"/>
      <c r="M29" s="5"/>
      <c r="N29" s="5"/>
      <c r="O29" s="5"/>
      <c r="P29" s="5"/>
      <c r="Q29" s="5"/>
      <c r="R29" s="5"/>
      <c r="S29" s="5"/>
      <c r="T29" s="5"/>
      <c r="U29" s="5"/>
      <c r="V29" s="5"/>
      <c r="W29" s="5"/>
      <c r="X29" s="5"/>
      <c r="Y29" s="5"/>
      <c r="Z29" s="5"/>
    </row>
    <row r="30" spans="1:26" ht="15.75" customHeight="1" x14ac:dyDescent="0.2">
      <c r="A30" s="5"/>
      <c r="B30" s="5"/>
      <c r="C30" s="5"/>
      <c r="D30" s="5"/>
      <c r="E30" s="5"/>
      <c r="F30" s="16"/>
      <c r="G30" s="5"/>
      <c r="H30" s="5"/>
      <c r="I30" s="5"/>
      <c r="J30" s="5"/>
      <c r="K30" s="5"/>
      <c r="L30" s="5"/>
      <c r="M30" s="5"/>
      <c r="N30" s="5"/>
      <c r="O30" s="5"/>
      <c r="P30" s="5"/>
      <c r="Q30" s="5"/>
      <c r="R30" s="5"/>
      <c r="S30" s="5"/>
      <c r="T30" s="5"/>
      <c r="U30" s="5"/>
      <c r="V30" s="5"/>
      <c r="W30" s="5"/>
      <c r="X30" s="5"/>
      <c r="Y30" s="5"/>
      <c r="Z30" s="5"/>
    </row>
    <row r="31" spans="1:26" ht="15.75" customHeight="1" x14ac:dyDescent="0.2">
      <c r="A31" s="5"/>
      <c r="B31" s="5"/>
      <c r="C31" s="5"/>
      <c r="D31" s="5"/>
      <c r="E31" s="5"/>
      <c r="F31" s="16"/>
      <c r="G31" s="5"/>
      <c r="H31" s="5"/>
      <c r="I31" s="5"/>
      <c r="J31" s="5"/>
      <c r="K31" s="5"/>
      <c r="L31" s="5"/>
      <c r="M31" s="5"/>
      <c r="N31" s="5"/>
      <c r="O31" s="5"/>
      <c r="P31" s="5"/>
      <c r="Q31" s="5"/>
      <c r="R31" s="5"/>
      <c r="S31" s="5"/>
      <c r="T31" s="5"/>
      <c r="U31" s="5"/>
      <c r="V31" s="5"/>
      <c r="W31" s="5"/>
      <c r="X31" s="5"/>
      <c r="Y31" s="5"/>
      <c r="Z31" s="5"/>
    </row>
    <row r="32" spans="1:26" ht="15.75" customHeight="1" x14ac:dyDescent="0.2">
      <c r="A32" s="5"/>
      <c r="B32" s="5"/>
      <c r="C32" s="5"/>
      <c r="D32" s="5"/>
      <c r="E32" s="5"/>
      <c r="F32" s="16"/>
      <c r="G32" s="5"/>
      <c r="H32" s="5"/>
      <c r="I32" s="5"/>
      <c r="J32" s="5"/>
      <c r="K32" s="5"/>
      <c r="L32" s="5"/>
      <c r="M32" s="5"/>
      <c r="N32" s="5"/>
      <c r="O32" s="5"/>
      <c r="P32" s="5"/>
      <c r="Q32" s="5"/>
      <c r="R32" s="5"/>
      <c r="S32" s="5"/>
      <c r="T32" s="5"/>
      <c r="U32" s="5"/>
      <c r="V32" s="5"/>
      <c r="W32" s="5"/>
      <c r="X32" s="5"/>
      <c r="Y32" s="5"/>
      <c r="Z32" s="5"/>
    </row>
    <row r="33" spans="1:26" ht="15.75" customHeight="1" x14ac:dyDescent="0.2">
      <c r="A33" s="5"/>
      <c r="B33" s="5"/>
      <c r="C33" s="5"/>
      <c r="D33" s="5"/>
      <c r="E33" s="5"/>
      <c r="F33" s="16"/>
      <c r="G33" s="5"/>
      <c r="H33" s="5"/>
      <c r="I33" s="5"/>
      <c r="J33" s="5"/>
      <c r="K33" s="5"/>
      <c r="L33" s="5"/>
      <c r="M33" s="5"/>
      <c r="N33" s="5"/>
      <c r="O33" s="5"/>
      <c r="P33" s="5"/>
      <c r="Q33" s="5"/>
      <c r="R33" s="5"/>
      <c r="S33" s="5"/>
      <c r="T33" s="5"/>
      <c r="U33" s="5"/>
      <c r="V33" s="5"/>
      <c r="W33" s="5"/>
      <c r="X33" s="5"/>
      <c r="Y33" s="5"/>
      <c r="Z33" s="5"/>
    </row>
    <row r="34" spans="1:26" ht="15.75" customHeight="1" x14ac:dyDescent="0.2">
      <c r="A34" s="5"/>
      <c r="B34" s="5"/>
      <c r="C34" s="5"/>
      <c r="D34" s="5"/>
      <c r="E34" s="5"/>
      <c r="F34" s="16"/>
      <c r="G34" s="5"/>
      <c r="H34" s="5"/>
      <c r="I34" s="5"/>
      <c r="J34" s="5"/>
      <c r="K34" s="5"/>
      <c r="L34" s="5"/>
      <c r="M34" s="5"/>
      <c r="N34" s="5"/>
      <c r="O34" s="5"/>
      <c r="P34" s="5"/>
      <c r="Q34" s="5"/>
      <c r="R34" s="5"/>
      <c r="S34" s="5"/>
      <c r="T34" s="5"/>
      <c r="U34" s="5"/>
      <c r="V34" s="5"/>
      <c r="W34" s="5"/>
      <c r="X34" s="5"/>
      <c r="Y34" s="5"/>
      <c r="Z34" s="5"/>
    </row>
    <row r="35" spans="1:26" ht="15.75" customHeight="1" x14ac:dyDescent="0.2">
      <c r="A35" s="5"/>
      <c r="B35" s="5"/>
      <c r="C35" s="5"/>
      <c r="D35" s="5"/>
      <c r="E35" s="5"/>
      <c r="F35" s="16"/>
      <c r="G35" s="5"/>
      <c r="H35" s="5"/>
      <c r="I35" s="5"/>
      <c r="J35" s="5"/>
      <c r="K35" s="5"/>
      <c r="L35" s="5"/>
      <c r="M35" s="5"/>
      <c r="N35" s="5"/>
      <c r="O35" s="5"/>
      <c r="P35" s="5"/>
      <c r="Q35" s="5"/>
      <c r="R35" s="5"/>
      <c r="S35" s="5"/>
      <c r="T35" s="5"/>
      <c r="U35" s="5"/>
      <c r="V35" s="5"/>
      <c r="W35" s="5"/>
      <c r="X35" s="5"/>
      <c r="Y35" s="5"/>
      <c r="Z35" s="5"/>
    </row>
    <row r="36" spans="1:26" ht="15.75" customHeight="1" x14ac:dyDescent="0.2">
      <c r="A36" s="5"/>
      <c r="B36" s="5"/>
      <c r="C36" s="5"/>
      <c r="D36" s="5"/>
      <c r="E36" s="5"/>
      <c r="F36" s="16"/>
      <c r="G36" s="5"/>
      <c r="H36" s="5"/>
      <c r="I36" s="5"/>
      <c r="J36" s="5"/>
      <c r="K36" s="5"/>
      <c r="L36" s="5"/>
      <c r="M36" s="5"/>
      <c r="N36" s="5"/>
      <c r="O36" s="5"/>
      <c r="P36" s="5"/>
      <c r="Q36" s="5"/>
      <c r="R36" s="5"/>
      <c r="S36" s="5"/>
      <c r="T36" s="5"/>
      <c r="U36" s="5"/>
      <c r="V36" s="5"/>
      <c r="W36" s="5"/>
      <c r="X36" s="5"/>
      <c r="Y36" s="5"/>
      <c r="Z36" s="5"/>
    </row>
    <row r="37" spans="1:26" ht="15.75" customHeight="1" x14ac:dyDescent="0.2">
      <c r="A37" s="5"/>
      <c r="B37" s="5"/>
      <c r="C37" s="5"/>
      <c r="D37" s="5"/>
      <c r="E37" s="5"/>
      <c r="F37" s="16"/>
      <c r="G37" s="5"/>
      <c r="H37" s="5"/>
      <c r="I37" s="5"/>
      <c r="J37" s="5"/>
      <c r="K37" s="5"/>
      <c r="L37" s="5"/>
      <c r="M37" s="5"/>
      <c r="N37" s="5"/>
      <c r="O37" s="5"/>
      <c r="P37" s="5"/>
      <c r="Q37" s="5"/>
      <c r="R37" s="5"/>
      <c r="S37" s="5"/>
      <c r="T37" s="5"/>
      <c r="U37" s="5"/>
      <c r="V37" s="5"/>
      <c r="W37" s="5"/>
      <c r="X37" s="5"/>
      <c r="Y37" s="5"/>
      <c r="Z37" s="5"/>
    </row>
    <row r="38" spans="1:26" ht="15.75" customHeight="1" x14ac:dyDescent="0.2">
      <c r="A38" s="5"/>
      <c r="B38" s="5"/>
      <c r="C38" s="5"/>
      <c r="D38" s="5"/>
      <c r="E38" s="5"/>
      <c r="F38" s="16"/>
      <c r="G38" s="5"/>
      <c r="H38" s="5"/>
      <c r="I38" s="5"/>
      <c r="J38" s="5"/>
      <c r="K38" s="5"/>
      <c r="L38" s="5"/>
      <c r="M38" s="5"/>
      <c r="N38" s="5"/>
      <c r="O38" s="5"/>
      <c r="P38" s="5"/>
      <c r="Q38" s="5"/>
      <c r="R38" s="5"/>
      <c r="S38" s="5"/>
      <c r="T38" s="5"/>
      <c r="U38" s="5"/>
      <c r="V38" s="5"/>
      <c r="W38" s="5"/>
      <c r="X38" s="5"/>
      <c r="Y38" s="5"/>
      <c r="Z38" s="5"/>
    </row>
    <row r="39" spans="1:26" ht="15.75" customHeight="1" x14ac:dyDescent="0.2">
      <c r="A39" s="5"/>
      <c r="B39" s="5"/>
      <c r="C39" s="5"/>
      <c r="D39" s="5"/>
      <c r="E39" s="5"/>
      <c r="F39" s="16"/>
      <c r="G39" s="5"/>
      <c r="H39" s="5"/>
      <c r="I39" s="5"/>
      <c r="J39" s="5"/>
      <c r="K39" s="5"/>
      <c r="L39" s="5"/>
      <c r="M39" s="5"/>
      <c r="N39" s="5"/>
      <c r="O39" s="5"/>
      <c r="P39" s="5"/>
      <c r="Q39" s="5"/>
      <c r="R39" s="5"/>
      <c r="S39" s="5"/>
      <c r="T39" s="5"/>
      <c r="U39" s="5"/>
      <c r="V39" s="5"/>
      <c r="W39" s="5"/>
      <c r="X39" s="5"/>
      <c r="Y39" s="5"/>
      <c r="Z39" s="5"/>
    </row>
    <row r="40" spans="1:26" ht="15.75" customHeight="1" x14ac:dyDescent="0.2">
      <c r="A40" s="5"/>
      <c r="B40" s="5"/>
      <c r="C40" s="5"/>
      <c r="D40" s="5"/>
      <c r="E40" s="5"/>
      <c r="F40" s="16"/>
      <c r="G40" s="5"/>
      <c r="H40" s="5"/>
      <c r="I40" s="5"/>
      <c r="J40" s="5"/>
      <c r="K40" s="5"/>
      <c r="L40" s="5"/>
      <c r="M40" s="5"/>
      <c r="N40" s="5"/>
      <c r="O40" s="5"/>
      <c r="P40" s="5"/>
      <c r="Q40" s="5"/>
      <c r="R40" s="5"/>
      <c r="S40" s="5"/>
      <c r="T40" s="5"/>
      <c r="U40" s="5"/>
      <c r="V40" s="5"/>
      <c r="W40" s="5"/>
      <c r="X40" s="5"/>
      <c r="Y40" s="5"/>
      <c r="Z40" s="5"/>
    </row>
    <row r="41" spans="1:26" ht="15.75" customHeight="1" x14ac:dyDescent="0.2">
      <c r="A41" s="5"/>
      <c r="B41" s="5"/>
      <c r="C41" s="5"/>
      <c r="D41" s="5"/>
      <c r="E41" s="5"/>
      <c r="F41" s="16"/>
      <c r="G41" s="5"/>
      <c r="H41" s="5"/>
      <c r="I41" s="5"/>
      <c r="J41" s="5"/>
      <c r="K41" s="5"/>
      <c r="L41" s="5"/>
      <c r="M41" s="5"/>
      <c r="N41" s="5"/>
      <c r="O41" s="5"/>
      <c r="P41" s="5"/>
      <c r="Q41" s="5"/>
      <c r="R41" s="5"/>
      <c r="S41" s="5"/>
      <c r="T41" s="5"/>
      <c r="U41" s="5"/>
      <c r="V41" s="5"/>
      <c r="W41" s="5"/>
      <c r="X41" s="5"/>
      <c r="Y41" s="5"/>
      <c r="Z41" s="5"/>
    </row>
    <row r="42" spans="1:26" ht="15.75" customHeight="1" x14ac:dyDescent="0.2">
      <c r="A42" s="5"/>
      <c r="B42" s="5"/>
      <c r="C42" s="5"/>
      <c r="D42" s="5"/>
      <c r="E42" s="5"/>
      <c r="F42" s="16"/>
      <c r="G42" s="5"/>
      <c r="H42" s="5"/>
      <c r="I42" s="5"/>
      <c r="J42" s="5"/>
      <c r="K42" s="5"/>
      <c r="L42" s="5"/>
      <c r="M42" s="5"/>
      <c r="N42" s="5"/>
      <c r="O42" s="5"/>
      <c r="P42" s="5"/>
      <c r="Q42" s="5"/>
      <c r="R42" s="5"/>
      <c r="S42" s="5"/>
      <c r="T42" s="5"/>
      <c r="U42" s="5"/>
      <c r="V42" s="5"/>
      <c r="W42" s="5"/>
      <c r="X42" s="5"/>
      <c r="Y42" s="5"/>
      <c r="Z42" s="5"/>
    </row>
    <row r="43" spans="1:26" ht="15.75" customHeight="1" x14ac:dyDescent="0.2">
      <c r="A43" s="5"/>
      <c r="B43" s="5"/>
      <c r="C43" s="5"/>
      <c r="D43" s="5"/>
      <c r="E43" s="5"/>
      <c r="F43" s="16"/>
      <c r="G43" s="5"/>
      <c r="H43" s="5"/>
      <c r="I43" s="5"/>
      <c r="J43" s="5"/>
      <c r="K43" s="5"/>
      <c r="L43" s="5"/>
      <c r="M43" s="5"/>
      <c r="N43" s="5"/>
      <c r="O43" s="5"/>
      <c r="P43" s="5"/>
      <c r="Q43" s="5"/>
      <c r="R43" s="5"/>
      <c r="S43" s="5"/>
      <c r="T43" s="5"/>
      <c r="U43" s="5"/>
      <c r="V43" s="5"/>
      <c r="W43" s="5"/>
      <c r="X43" s="5"/>
      <c r="Y43" s="5"/>
      <c r="Z43" s="5"/>
    </row>
    <row r="44" spans="1:26" ht="15.75" customHeight="1" x14ac:dyDescent="0.2">
      <c r="A44" s="5"/>
      <c r="B44" s="5"/>
      <c r="C44" s="5"/>
      <c r="D44" s="5"/>
      <c r="E44" s="5"/>
      <c r="F44" s="16"/>
      <c r="G44" s="5"/>
      <c r="H44" s="5"/>
      <c r="I44" s="5"/>
      <c r="J44" s="5"/>
      <c r="K44" s="5"/>
      <c r="L44" s="5"/>
      <c r="M44" s="5"/>
      <c r="N44" s="5"/>
      <c r="O44" s="5"/>
      <c r="P44" s="5"/>
      <c r="Q44" s="5"/>
      <c r="R44" s="5"/>
      <c r="S44" s="5"/>
      <c r="T44" s="5"/>
      <c r="U44" s="5"/>
      <c r="V44" s="5"/>
      <c r="W44" s="5"/>
      <c r="X44" s="5"/>
      <c r="Y44" s="5"/>
      <c r="Z44" s="5"/>
    </row>
    <row r="45" spans="1:26" ht="15.75" customHeight="1" x14ac:dyDescent="0.2">
      <c r="A45" s="5"/>
      <c r="B45" s="5"/>
      <c r="C45" s="5"/>
      <c r="D45" s="5"/>
      <c r="E45" s="5"/>
      <c r="F45" s="16"/>
      <c r="G45" s="5"/>
      <c r="H45" s="5"/>
      <c r="I45" s="5"/>
      <c r="J45" s="5"/>
      <c r="K45" s="5"/>
      <c r="L45" s="5"/>
      <c r="M45" s="5"/>
      <c r="N45" s="5"/>
      <c r="O45" s="5"/>
      <c r="P45" s="5"/>
      <c r="Q45" s="5"/>
      <c r="R45" s="5"/>
      <c r="S45" s="5"/>
      <c r="T45" s="5"/>
      <c r="U45" s="5"/>
      <c r="V45" s="5"/>
      <c r="W45" s="5"/>
      <c r="X45" s="5"/>
      <c r="Y45" s="5"/>
      <c r="Z45" s="5"/>
    </row>
    <row r="46" spans="1:26" ht="15.75" customHeight="1" x14ac:dyDescent="0.2">
      <c r="A46" s="5"/>
      <c r="B46" s="5"/>
      <c r="C46" s="5"/>
      <c r="D46" s="5"/>
      <c r="E46" s="5"/>
      <c r="F46" s="16"/>
      <c r="G46" s="5"/>
      <c r="H46" s="5"/>
      <c r="I46" s="5"/>
      <c r="J46" s="5"/>
      <c r="K46" s="5"/>
      <c r="L46" s="5"/>
      <c r="M46" s="5"/>
      <c r="N46" s="5"/>
      <c r="O46" s="5"/>
      <c r="P46" s="5"/>
      <c r="Q46" s="5"/>
      <c r="R46" s="5"/>
      <c r="S46" s="5"/>
      <c r="T46" s="5"/>
      <c r="U46" s="5"/>
      <c r="V46" s="5"/>
      <c r="W46" s="5"/>
      <c r="X46" s="5"/>
      <c r="Y46" s="5"/>
      <c r="Z46" s="5"/>
    </row>
    <row r="47" spans="1:26" ht="15.75" customHeight="1" x14ac:dyDescent="0.2">
      <c r="A47" s="5"/>
      <c r="B47" s="5"/>
      <c r="C47" s="5"/>
      <c r="D47" s="5"/>
      <c r="E47" s="5"/>
      <c r="F47" s="16"/>
      <c r="G47" s="5"/>
      <c r="H47" s="5"/>
      <c r="I47" s="5"/>
      <c r="J47" s="5"/>
      <c r="K47" s="5"/>
      <c r="L47" s="5"/>
      <c r="M47" s="5"/>
      <c r="N47" s="5"/>
      <c r="O47" s="5"/>
      <c r="P47" s="5"/>
      <c r="Q47" s="5"/>
      <c r="R47" s="5"/>
      <c r="S47" s="5"/>
      <c r="T47" s="5"/>
      <c r="U47" s="5"/>
      <c r="V47" s="5"/>
      <c r="W47" s="5"/>
      <c r="X47" s="5"/>
      <c r="Y47" s="5"/>
      <c r="Z47" s="5"/>
    </row>
    <row r="48" spans="1:26" ht="15.75" customHeight="1" x14ac:dyDescent="0.2">
      <c r="A48" s="5"/>
      <c r="B48" s="5"/>
      <c r="C48" s="5"/>
      <c r="D48" s="5"/>
      <c r="E48" s="5"/>
      <c r="F48" s="16"/>
      <c r="G48" s="5"/>
      <c r="H48" s="5"/>
      <c r="I48" s="5"/>
      <c r="J48" s="5"/>
      <c r="K48" s="5"/>
      <c r="L48" s="5"/>
      <c r="M48" s="5"/>
      <c r="N48" s="5"/>
      <c r="O48" s="5"/>
      <c r="P48" s="5"/>
      <c r="Q48" s="5"/>
      <c r="R48" s="5"/>
      <c r="S48" s="5"/>
      <c r="T48" s="5"/>
      <c r="U48" s="5"/>
      <c r="V48" s="5"/>
      <c r="W48" s="5"/>
      <c r="X48" s="5"/>
      <c r="Y48" s="5"/>
      <c r="Z48" s="5"/>
    </row>
    <row r="49" spans="1:26" ht="15.75" customHeight="1" x14ac:dyDescent="0.2">
      <c r="A49" s="5"/>
      <c r="B49" s="5"/>
      <c r="C49" s="5"/>
      <c r="D49" s="5"/>
      <c r="E49" s="5"/>
      <c r="F49" s="16"/>
      <c r="G49" s="5"/>
      <c r="H49" s="5"/>
      <c r="I49" s="5"/>
      <c r="J49" s="5"/>
      <c r="K49" s="5"/>
      <c r="L49" s="5"/>
      <c r="M49" s="5"/>
      <c r="N49" s="5"/>
      <c r="O49" s="5"/>
      <c r="P49" s="5"/>
      <c r="Q49" s="5"/>
      <c r="R49" s="5"/>
      <c r="S49" s="5"/>
      <c r="T49" s="5"/>
      <c r="U49" s="5"/>
      <c r="V49" s="5"/>
      <c r="W49" s="5"/>
      <c r="X49" s="5"/>
      <c r="Y49" s="5"/>
      <c r="Z49" s="5"/>
    </row>
    <row r="50" spans="1:26" ht="15.75" customHeight="1" x14ac:dyDescent="0.2">
      <c r="A50" s="5"/>
      <c r="B50" s="5"/>
      <c r="C50" s="5"/>
      <c r="D50" s="5"/>
      <c r="E50" s="5"/>
      <c r="F50" s="16"/>
      <c r="G50" s="5"/>
      <c r="H50" s="5"/>
      <c r="I50" s="5"/>
      <c r="J50" s="5"/>
      <c r="K50" s="5"/>
      <c r="L50" s="5"/>
      <c r="M50" s="5"/>
      <c r="N50" s="5"/>
      <c r="O50" s="5"/>
      <c r="P50" s="5"/>
      <c r="Q50" s="5"/>
      <c r="R50" s="5"/>
      <c r="S50" s="5"/>
      <c r="T50" s="5"/>
      <c r="U50" s="5"/>
      <c r="V50" s="5"/>
      <c r="W50" s="5"/>
      <c r="X50" s="5"/>
      <c r="Y50" s="5"/>
      <c r="Z50" s="5"/>
    </row>
    <row r="51" spans="1:26" ht="15.75" customHeight="1" x14ac:dyDescent="0.2">
      <c r="A51" s="5"/>
      <c r="B51" s="5"/>
      <c r="C51" s="5"/>
      <c r="D51" s="5"/>
      <c r="E51" s="5"/>
      <c r="F51" s="16"/>
      <c r="G51" s="5"/>
      <c r="H51" s="5"/>
      <c r="I51" s="5"/>
      <c r="J51" s="5"/>
      <c r="K51" s="5"/>
      <c r="L51" s="5"/>
      <c r="M51" s="5"/>
      <c r="N51" s="5"/>
      <c r="O51" s="5"/>
      <c r="P51" s="5"/>
      <c r="Q51" s="5"/>
      <c r="R51" s="5"/>
      <c r="S51" s="5"/>
      <c r="T51" s="5"/>
      <c r="U51" s="5"/>
      <c r="V51" s="5"/>
      <c r="W51" s="5"/>
      <c r="X51" s="5"/>
      <c r="Y51" s="5"/>
      <c r="Z51" s="5"/>
    </row>
    <row r="52" spans="1:26" ht="15.75" customHeight="1" x14ac:dyDescent="0.2">
      <c r="A52" s="5"/>
      <c r="B52" s="5"/>
      <c r="C52" s="5"/>
      <c r="D52" s="5"/>
      <c r="E52" s="5"/>
      <c r="F52" s="16"/>
      <c r="G52" s="5"/>
      <c r="H52" s="5"/>
      <c r="I52" s="5"/>
      <c r="J52" s="5"/>
      <c r="K52" s="5"/>
      <c r="L52" s="5"/>
      <c r="M52" s="5"/>
      <c r="N52" s="5"/>
      <c r="O52" s="5"/>
      <c r="P52" s="5"/>
      <c r="Q52" s="5"/>
      <c r="R52" s="5"/>
      <c r="S52" s="5"/>
      <c r="T52" s="5"/>
      <c r="U52" s="5"/>
      <c r="V52" s="5"/>
      <c r="W52" s="5"/>
      <c r="X52" s="5"/>
      <c r="Y52" s="5"/>
      <c r="Z52" s="5"/>
    </row>
    <row r="53" spans="1:26" ht="15.75" customHeight="1" x14ac:dyDescent="0.2">
      <c r="A53" s="5"/>
      <c r="B53" s="5"/>
      <c r="C53" s="5"/>
      <c r="D53" s="5"/>
      <c r="E53" s="5"/>
      <c r="F53" s="16"/>
      <c r="G53" s="5"/>
      <c r="H53" s="5"/>
      <c r="I53" s="5"/>
      <c r="J53" s="5"/>
      <c r="K53" s="5"/>
      <c r="L53" s="5"/>
      <c r="M53" s="5"/>
      <c r="N53" s="5"/>
      <c r="O53" s="5"/>
      <c r="P53" s="5"/>
      <c r="Q53" s="5"/>
      <c r="R53" s="5"/>
      <c r="S53" s="5"/>
      <c r="T53" s="5"/>
      <c r="U53" s="5"/>
      <c r="V53" s="5"/>
      <c r="W53" s="5"/>
      <c r="X53" s="5"/>
      <c r="Y53" s="5"/>
      <c r="Z53" s="5"/>
    </row>
    <row r="54" spans="1:26" ht="15.75" customHeight="1" x14ac:dyDescent="0.2">
      <c r="A54" s="5"/>
      <c r="B54" s="5"/>
      <c r="C54" s="5"/>
      <c r="D54" s="5"/>
      <c r="E54" s="5"/>
      <c r="F54" s="16"/>
      <c r="G54" s="5"/>
      <c r="H54" s="5"/>
      <c r="I54" s="5"/>
      <c r="J54" s="5"/>
      <c r="K54" s="5"/>
      <c r="L54" s="5"/>
      <c r="M54" s="5"/>
      <c r="N54" s="5"/>
      <c r="O54" s="5"/>
      <c r="P54" s="5"/>
      <c r="Q54" s="5"/>
      <c r="R54" s="5"/>
      <c r="S54" s="5"/>
      <c r="T54" s="5"/>
      <c r="U54" s="5"/>
      <c r="V54" s="5"/>
      <c r="W54" s="5"/>
      <c r="X54" s="5"/>
      <c r="Y54" s="5"/>
      <c r="Z54" s="5"/>
    </row>
    <row r="55" spans="1:26" ht="15.75" customHeight="1" x14ac:dyDescent="0.2">
      <c r="A55" s="5"/>
      <c r="B55" s="5"/>
      <c r="C55" s="5"/>
      <c r="D55" s="5"/>
      <c r="E55" s="5"/>
      <c r="F55" s="16"/>
      <c r="G55" s="5"/>
      <c r="H55" s="5"/>
      <c r="I55" s="5"/>
      <c r="J55" s="5"/>
      <c r="K55" s="5"/>
      <c r="L55" s="5"/>
      <c r="M55" s="5"/>
      <c r="N55" s="5"/>
      <c r="O55" s="5"/>
      <c r="P55" s="5"/>
      <c r="Q55" s="5"/>
      <c r="R55" s="5"/>
      <c r="S55" s="5"/>
      <c r="T55" s="5"/>
      <c r="U55" s="5"/>
      <c r="V55" s="5"/>
      <c r="W55" s="5"/>
      <c r="X55" s="5"/>
      <c r="Y55" s="5"/>
      <c r="Z55" s="5"/>
    </row>
    <row r="56" spans="1:26" ht="15.75" customHeight="1" x14ac:dyDescent="0.2">
      <c r="A56" s="5"/>
      <c r="B56" s="5"/>
      <c r="C56" s="5"/>
      <c r="D56" s="5"/>
      <c r="E56" s="5"/>
      <c r="F56" s="16"/>
      <c r="G56" s="5"/>
      <c r="H56" s="5"/>
      <c r="I56" s="5"/>
      <c r="J56" s="5"/>
      <c r="K56" s="5"/>
      <c r="L56" s="5"/>
      <c r="M56" s="5"/>
      <c r="N56" s="5"/>
      <c r="O56" s="5"/>
      <c r="P56" s="5"/>
      <c r="Q56" s="5"/>
      <c r="R56" s="5"/>
      <c r="S56" s="5"/>
      <c r="T56" s="5"/>
      <c r="U56" s="5"/>
      <c r="V56" s="5"/>
      <c r="W56" s="5"/>
      <c r="X56" s="5"/>
      <c r="Y56" s="5"/>
      <c r="Z56" s="5"/>
    </row>
    <row r="57" spans="1:26" ht="15.75" customHeight="1" x14ac:dyDescent="0.2">
      <c r="A57" s="5"/>
      <c r="B57" s="5"/>
      <c r="C57" s="5"/>
      <c r="D57" s="5"/>
      <c r="E57" s="5"/>
      <c r="F57" s="16"/>
      <c r="G57" s="5"/>
      <c r="H57" s="5"/>
      <c r="I57" s="5"/>
      <c r="J57" s="5"/>
      <c r="K57" s="5"/>
      <c r="L57" s="5"/>
      <c r="M57" s="5"/>
      <c r="N57" s="5"/>
      <c r="O57" s="5"/>
      <c r="P57" s="5"/>
      <c r="Q57" s="5"/>
      <c r="R57" s="5"/>
      <c r="S57" s="5"/>
      <c r="T57" s="5"/>
      <c r="U57" s="5"/>
      <c r="V57" s="5"/>
      <c r="W57" s="5"/>
      <c r="X57" s="5"/>
      <c r="Y57" s="5"/>
      <c r="Z57" s="5"/>
    </row>
    <row r="58" spans="1:26" ht="15.75" customHeight="1" x14ac:dyDescent="0.2">
      <c r="A58" s="5"/>
      <c r="B58" s="5"/>
      <c r="C58" s="5"/>
      <c r="D58" s="5"/>
      <c r="E58" s="5"/>
      <c r="F58" s="16"/>
      <c r="G58" s="5"/>
      <c r="H58" s="5"/>
      <c r="I58" s="5"/>
      <c r="J58" s="5"/>
      <c r="K58" s="5"/>
      <c r="L58" s="5"/>
      <c r="M58" s="5"/>
      <c r="N58" s="5"/>
      <c r="O58" s="5"/>
      <c r="P58" s="5"/>
      <c r="Q58" s="5"/>
      <c r="R58" s="5"/>
      <c r="S58" s="5"/>
      <c r="T58" s="5"/>
      <c r="U58" s="5"/>
      <c r="V58" s="5"/>
      <c r="W58" s="5"/>
      <c r="X58" s="5"/>
      <c r="Y58" s="5"/>
      <c r="Z58" s="5"/>
    </row>
    <row r="59" spans="1:26" ht="15.75" customHeight="1" x14ac:dyDescent="0.2">
      <c r="A59" s="5"/>
      <c r="B59" s="5"/>
      <c r="C59" s="5"/>
      <c r="D59" s="5"/>
      <c r="E59" s="5"/>
      <c r="F59" s="16"/>
      <c r="G59" s="5"/>
      <c r="H59" s="5"/>
      <c r="I59" s="5"/>
      <c r="J59" s="5"/>
      <c r="K59" s="5"/>
      <c r="L59" s="5"/>
      <c r="M59" s="5"/>
      <c r="N59" s="5"/>
      <c r="O59" s="5"/>
      <c r="P59" s="5"/>
      <c r="Q59" s="5"/>
      <c r="R59" s="5"/>
      <c r="S59" s="5"/>
      <c r="T59" s="5"/>
      <c r="U59" s="5"/>
      <c r="V59" s="5"/>
      <c r="W59" s="5"/>
      <c r="X59" s="5"/>
      <c r="Y59" s="5"/>
      <c r="Z59" s="5"/>
    </row>
    <row r="60" spans="1:26" ht="15.75" customHeight="1" x14ac:dyDescent="0.2">
      <c r="A60" s="5"/>
      <c r="B60" s="5"/>
      <c r="C60" s="5"/>
      <c r="D60" s="5"/>
      <c r="E60" s="5"/>
      <c r="F60" s="16"/>
      <c r="G60" s="5"/>
      <c r="H60" s="5"/>
      <c r="I60" s="5"/>
      <c r="J60" s="5"/>
      <c r="K60" s="5"/>
      <c r="L60" s="5"/>
      <c r="M60" s="5"/>
      <c r="N60" s="5"/>
      <c r="O60" s="5"/>
      <c r="P60" s="5"/>
      <c r="Q60" s="5"/>
      <c r="R60" s="5"/>
      <c r="S60" s="5"/>
      <c r="T60" s="5"/>
      <c r="U60" s="5"/>
      <c r="V60" s="5"/>
      <c r="W60" s="5"/>
      <c r="X60" s="5"/>
      <c r="Y60" s="5"/>
      <c r="Z60" s="5"/>
    </row>
    <row r="61" spans="1:26" ht="15.75" customHeight="1" x14ac:dyDescent="0.2">
      <c r="A61" s="5"/>
      <c r="B61" s="5"/>
      <c r="C61" s="5"/>
      <c r="D61" s="5"/>
      <c r="E61" s="5"/>
      <c r="F61" s="16"/>
      <c r="G61" s="5"/>
      <c r="H61" s="5"/>
      <c r="I61" s="5"/>
      <c r="J61" s="5"/>
      <c r="K61" s="5"/>
      <c r="L61" s="5"/>
      <c r="M61" s="5"/>
      <c r="N61" s="5"/>
      <c r="O61" s="5"/>
      <c r="P61" s="5"/>
      <c r="Q61" s="5"/>
      <c r="R61" s="5"/>
      <c r="S61" s="5"/>
      <c r="T61" s="5"/>
      <c r="U61" s="5"/>
      <c r="V61" s="5"/>
      <c r="W61" s="5"/>
      <c r="X61" s="5"/>
      <c r="Y61" s="5"/>
      <c r="Z61" s="5"/>
    </row>
    <row r="62" spans="1:26" ht="15.75" customHeight="1" x14ac:dyDescent="0.2">
      <c r="A62" s="5"/>
      <c r="B62" s="5"/>
      <c r="C62" s="5"/>
      <c r="D62" s="5"/>
      <c r="E62" s="5"/>
      <c r="F62" s="16"/>
      <c r="G62" s="5"/>
      <c r="H62" s="5"/>
      <c r="I62" s="5"/>
      <c r="J62" s="5"/>
      <c r="K62" s="5"/>
      <c r="L62" s="5"/>
      <c r="M62" s="5"/>
      <c r="N62" s="5"/>
      <c r="O62" s="5"/>
      <c r="P62" s="5"/>
      <c r="Q62" s="5"/>
      <c r="R62" s="5"/>
      <c r="S62" s="5"/>
      <c r="T62" s="5"/>
      <c r="U62" s="5"/>
      <c r="V62" s="5"/>
      <c r="W62" s="5"/>
      <c r="X62" s="5"/>
      <c r="Y62" s="5"/>
      <c r="Z62" s="5"/>
    </row>
    <row r="63" spans="1:26" ht="15.75" customHeight="1" x14ac:dyDescent="0.2">
      <c r="A63" s="5"/>
      <c r="B63" s="5"/>
      <c r="C63" s="5"/>
      <c r="D63" s="5"/>
      <c r="E63" s="5"/>
      <c r="F63" s="16"/>
      <c r="G63" s="5"/>
      <c r="H63" s="5"/>
      <c r="I63" s="5"/>
      <c r="J63" s="5"/>
      <c r="K63" s="5"/>
      <c r="L63" s="5"/>
      <c r="M63" s="5"/>
      <c r="N63" s="5"/>
      <c r="O63" s="5"/>
      <c r="P63" s="5"/>
      <c r="Q63" s="5"/>
      <c r="R63" s="5"/>
      <c r="S63" s="5"/>
      <c r="T63" s="5"/>
      <c r="U63" s="5"/>
      <c r="V63" s="5"/>
      <c r="W63" s="5"/>
      <c r="X63" s="5"/>
      <c r="Y63" s="5"/>
      <c r="Z63" s="5"/>
    </row>
    <row r="64" spans="1:26" ht="15.75" customHeight="1" x14ac:dyDescent="0.2">
      <c r="A64" s="5"/>
      <c r="B64" s="5"/>
      <c r="C64" s="5"/>
      <c r="D64" s="5"/>
      <c r="E64" s="5"/>
      <c r="F64" s="16"/>
      <c r="G64" s="5"/>
      <c r="H64" s="5"/>
      <c r="I64" s="5"/>
      <c r="J64" s="5"/>
      <c r="K64" s="5"/>
      <c r="L64" s="5"/>
      <c r="M64" s="5"/>
      <c r="N64" s="5"/>
      <c r="O64" s="5"/>
      <c r="P64" s="5"/>
      <c r="Q64" s="5"/>
      <c r="R64" s="5"/>
      <c r="S64" s="5"/>
      <c r="T64" s="5"/>
      <c r="U64" s="5"/>
      <c r="V64" s="5"/>
      <c r="W64" s="5"/>
      <c r="X64" s="5"/>
      <c r="Y64" s="5"/>
      <c r="Z64" s="5"/>
    </row>
    <row r="65" spans="1:26" ht="15.75" customHeight="1" x14ac:dyDescent="0.2">
      <c r="A65" s="5"/>
      <c r="B65" s="5"/>
      <c r="C65" s="5"/>
      <c r="D65" s="5"/>
      <c r="E65" s="5"/>
      <c r="F65" s="16"/>
      <c r="G65" s="5"/>
      <c r="H65" s="5"/>
      <c r="I65" s="5"/>
      <c r="J65" s="5"/>
      <c r="K65" s="5"/>
      <c r="L65" s="5"/>
      <c r="M65" s="5"/>
      <c r="N65" s="5"/>
      <c r="O65" s="5"/>
      <c r="P65" s="5"/>
      <c r="Q65" s="5"/>
      <c r="R65" s="5"/>
      <c r="S65" s="5"/>
      <c r="T65" s="5"/>
      <c r="U65" s="5"/>
      <c r="V65" s="5"/>
      <c r="W65" s="5"/>
      <c r="X65" s="5"/>
      <c r="Y65" s="5"/>
      <c r="Z65" s="5"/>
    </row>
    <row r="66" spans="1:26" ht="15.75" customHeight="1" x14ac:dyDescent="0.2">
      <c r="A66" s="5"/>
      <c r="B66" s="5"/>
      <c r="C66" s="5"/>
      <c r="D66" s="5"/>
      <c r="E66" s="5"/>
      <c r="F66" s="16"/>
      <c r="G66" s="5"/>
      <c r="H66" s="5"/>
      <c r="I66" s="5"/>
      <c r="J66" s="5"/>
      <c r="K66" s="5"/>
      <c r="L66" s="5"/>
      <c r="M66" s="5"/>
      <c r="N66" s="5"/>
      <c r="O66" s="5"/>
      <c r="P66" s="5"/>
      <c r="Q66" s="5"/>
      <c r="R66" s="5"/>
      <c r="S66" s="5"/>
      <c r="T66" s="5"/>
      <c r="U66" s="5"/>
      <c r="V66" s="5"/>
      <c r="W66" s="5"/>
      <c r="X66" s="5"/>
      <c r="Y66" s="5"/>
      <c r="Z66" s="5"/>
    </row>
    <row r="67" spans="1:26" ht="15.75" customHeight="1" x14ac:dyDescent="0.2">
      <c r="A67" s="5"/>
      <c r="B67" s="5"/>
      <c r="C67" s="5"/>
      <c r="D67" s="5"/>
      <c r="E67" s="5"/>
      <c r="F67" s="16"/>
      <c r="G67" s="5"/>
      <c r="H67" s="5"/>
      <c r="I67" s="5"/>
      <c r="J67" s="5"/>
      <c r="K67" s="5"/>
      <c r="L67" s="5"/>
      <c r="M67" s="5"/>
      <c r="N67" s="5"/>
      <c r="O67" s="5"/>
      <c r="P67" s="5"/>
      <c r="Q67" s="5"/>
      <c r="R67" s="5"/>
      <c r="S67" s="5"/>
      <c r="T67" s="5"/>
      <c r="U67" s="5"/>
      <c r="V67" s="5"/>
      <c r="W67" s="5"/>
      <c r="X67" s="5"/>
      <c r="Y67" s="5"/>
      <c r="Z67" s="5"/>
    </row>
    <row r="68" spans="1:26" ht="15.75" customHeight="1" x14ac:dyDescent="0.2">
      <c r="A68" s="5"/>
      <c r="B68" s="5"/>
      <c r="C68" s="5"/>
      <c r="D68" s="5"/>
      <c r="E68" s="5"/>
      <c r="F68" s="16"/>
      <c r="G68" s="5"/>
      <c r="H68" s="5"/>
      <c r="I68" s="5"/>
      <c r="J68" s="5"/>
      <c r="K68" s="5"/>
      <c r="L68" s="5"/>
      <c r="M68" s="5"/>
      <c r="N68" s="5"/>
      <c r="O68" s="5"/>
      <c r="P68" s="5"/>
      <c r="Q68" s="5"/>
      <c r="R68" s="5"/>
      <c r="S68" s="5"/>
      <c r="T68" s="5"/>
      <c r="U68" s="5"/>
      <c r="V68" s="5"/>
      <c r="W68" s="5"/>
      <c r="X68" s="5"/>
      <c r="Y68" s="5"/>
      <c r="Z68" s="5"/>
    </row>
    <row r="69" spans="1:26" ht="15.75" customHeight="1" x14ac:dyDescent="0.2">
      <c r="A69" s="5"/>
      <c r="B69" s="5"/>
      <c r="C69" s="5"/>
      <c r="D69" s="5"/>
      <c r="E69" s="5"/>
      <c r="F69" s="16"/>
      <c r="G69" s="5"/>
      <c r="H69" s="5"/>
      <c r="I69" s="5"/>
      <c r="J69" s="5"/>
      <c r="K69" s="5"/>
      <c r="L69" s="5"/>
      <c r="M69" s="5"/>
      <c r="N69" s="5"/>
      <c r="O69" s="5"/>
      <c r="P69" s="5"/>
      <c r="Q69" s="5"/>
      <c r="R69" s="5"/>
      <c r="S69" s="5"/>
      <c r="T69" s="5"/>
      <c r="U69" s="5"/>
      <c r="V69" s="5"/>
      <c r="W69" s="5"/>
      <c r="X69" s="5"/>
      <c r="Y69" s="5"/>
      <c r="Z69" s="5"/>
    </row>
    <row r="70" spans="1:26" ht="15.75" customHeight="1" x14ac:dyDescent="0.2">
      <c r="A70" s="5"/>
      <c r="B70" s="5"/>
      <c r="C70" s="5"/>
      <c r="D70" s="5"/>
      <c r="E70" s="5"/>
      <c r="F70" s="16"/>
      <c r="G70" s="5"/>
      <c r="H70" s="5"/>
      <c r="I70" s="5"/>
      <c r="J70" s="5"/>
      <c r="K70" s="5"/>
      <c r="L70" s="5"/>
      <c r="M70" s="5"/>
      <c r="N70" s="5"/>
      <c r="O70" s="5"/>
      <c r="P70" s="5"/>
      <c r="Q70" s="5"/>
      <c r="R70" s="5"/>
      <c r="S70" s="5"/>
      <c r="T70" s="5"/>
      <c r="U70" s="5"/>
      <c r="V70" s="5"/>
      <c r="W70" s="5"/>
      <c r="X70" s="5"/>
      <c r="Y70" s="5"/>
      <c r="Z70" s="5"/>
    </row>
    <row r="71" spans="1:26" ht="15.75" customHeight="1" x14ac:dyDescent="0.2">
      <c r="A71" s="5"/>
      <c r="B71" s="5"/>
      <c r="C71" s="5"/>
      <c r="D71" s="5"/>
      <c r="E71" s="5"/>
      <c r="F71" s="16"/>
      <c r="G71" s="5"/>
      <c r="H71" s="5"/>
      <c r="I71" s="5"/>
      <c r="J71" s="5"/>
      <c r="K71" s="5"/>
      <c r="L71" s="5"/>
      <c r="M71" s="5"/>
      <c r="N71" s="5"/>
      <c r="O71" s="5"/>
      <c r="P71" s="5"/>
      <c r="Q71" s="5"/>
      <c r="R71" s="5"/>
      <c r="S71" s="5"/>
      <c r="T71" s="5"/>
      <c r="U71" s="5"/>
      <c r="V71" s="5"/>
      <c r="W71" s="5"/>
      <c r="X71" s="5"/>
      <c r="Y71" s="5"/>
      <c r="Z71" s="5"/>
    </row>
    <row r="72" spans="1:26" ht="15.75" customHeight="1" x14ac:dyDescent="0.2">
      <c r="A72" s="5"/>
      <c r="B72" s="5"/>
      <c r="C72" s="5"/>
      <c r="D72" s="5"/>
      <c r="E72" s="5"/>
      <c r="F72" s="16"/>
      <c r="G72" s="5"/>
      <c r="H72" s="5"/>
      <c r="I72" s="5"/>
      <c r="J72" s="5"/>
      <c r="K72" s="5"/>
      <c r="L72" s="5"/>
      <c r="M72" s="5"/>
      <c r="N72" s="5"/>
      <c r="O72" s="5"/>
      <c r="P72" s="5"/>
      <c r="Q72" s="5"/>
      <c r="R72" s="5"/>
      <c r="S72" s="5"/>
      <c r="T72" s="5"/>
      <c r="U72" s="5"/>
      <c r="V72" s="5"/>
      <c r="W72" s="5"/>
      <c r="X72" s="5"/>
      <c r="Y72" s="5"/>
      <c r="Z72" s="5"/>
    </row>
    <row r="73" spans="1:26" ht="15.75" customHeight="1" x14ac:dyDescent="0.2">
      <c r="A73" s="5"/>
      <c r="B73" s="5"/>
      <c r="C73" s="5"/>
      <c r="D73" s="5"/>
      <c r="E73" s="5"/>
      <c r="F73" s="16"/>
      <c r="G73" s="5"/>
      <c r="H73" s="5"/>
      <c r="I73" s="5"/>
      <c r="J73" s="5"/>
      <c r="K73" s="5"/>
      <c r="L73" s="5"/>
      <c r="M73" s="5"/>
      <c r="N73" s="5"/>
      <c r="O73" s="5"/>
      <c r="P73" s="5"/>
      <c r="Q73" s="5"/>
      <c r="R73" s="5"/>
      <c r="S73" s="5"/>
      <c r="T73" s="5"/>
      <c r="U73" s="5"/>
      <c r="V73" s="5"/>
      <c r="W73" s="5"/>
      <c r="X73" s="5"/>
      <c r="Y73" s="5"/>
      <c r="Z73" s="5"/>
    </row>
    <row r="74" spans="1:26" ht="15.75" customHeight="1" x14ac:dyDescent="0.2">
      <c r="A74" s="5"/>
      <c r="B74" s="5"/>
      <c r="C74" s="5"/>
      <c r="D74" s="5"/>
      <c r="E74" s="5"/>
      <c r="F74" s="16"/>
      <c r="G74" s="5"/>
      <c r="H74" s="5"/>
      <c r="I74" s="5"/>
      <c r="J74" s="5"/>
      <c r="K74" s="5"/>
      <c r="L74" s="5"/>
      <c r="M74" s="5"/>
      <c r="N74" s="5"/>
      <c r="O74" s="5"/>
      <c r="P74" s="5"/>
      <c r="Q74" s="5"/>
      <c r="R74" s="5"/>
      <c r="S74" s="5"/>
      <c r="T74" s="5"/>
      <c r="U74" s="5"/>
      <c r="V74" s="5"/>
      <c r="W74" s="5"/>
      <c r="X74" s="5"/>
      <c r="Y74" s="5"/>
      <c r="Z74" s="5"/>
    </row>
    <row r="75" spans="1:26" ht="15.75" customHeight="1" x14ac:dyDescent="0.2">
      <c r="A75" s="5"/>
      <c r="B75" s="5"/>
      <c r="C75" s="5"/>
      <c r="D75" s="5"/>
      <c r="E75" s="5"/>
      <c r="F75" s="16"/>
      <c r="G75" s="5"/>
      <c r="H75" s="5"/>
      <c r="I75" s="5"/>
      <c r="J75" s="5"/>
      <c r="K75" s="5"/>
      <c r="L75" s="5"/>
      <c r="M75" s="5"/>
      <c r="N75" s="5"/>
      <c r="O75" s="5"/>
      <c r="P75" s="5"/>
      <c r="Q75" s="5"/>
      <c r="R75" s="5"/>
      <c r="S75" s="5"/>
      <c r="T75" s="5"/>
      <c r="U75" s="5"/>
      <c r="V75" s="5"/>
      <c r="W75" s="5"/>
      <c r="X75" s="5"/>
      <c r="Y75" s="5"/>
      <c r="Z75" s="5"/>
    </row>
    <row r="76" spans="1:26" ht="15.75" customHeight="1" x14ac:dyDescent="0.2">
      <c r="A76" s="5"/>
      <c r="B76" s="5"/>
      <c r="C76" s="5"/>
      <c r="D76" s="5"/>
      <c r="E76" s="5"/>
      <c r="F76" s="16"/>
      <c r="G76" s="5"/>
      <c r="H76" s="5"/>
      <c r="I76" s="5"/>
      <c r="J76" s="5"/>
      <c r="K76" s="5"/>
      <c r="L76" s="5"/>
      <c r="M76" s="5"/>
      <c r="N76" s="5"/>
      <c r="O76" s="5"/>
      <c r="P76" s="5"/>
      <c r="Q76" s="5"/>
      <c r="R76" s="5"/>
      <c r="S76" s="5"/>
      <c r="T76" s="5"/>
      <c r="U76" s="5"/>
      <c r="V76" s="5"/>
      <c r="W76" s="5"/>
      <c r="X76" s="5"/>
      <c r="Y76" s="5"/>
      <c r="Z76" s="5"/>
    </row>
    <row r="77" spans="1:26" ht="15.75" customHeight="1" x14ac:dyDescent="0.2">
      <c r="A77" s="5"/>
      <c r="B77" s="5"/>
      <c r="C77" s="5"/>
      <c r="D77" s="5"/>
      <c r="E77" s="5"/>
      <c r="F77" s="16"/>
      <c r="G77" s="5"/>
      <c r="H77" s="5"/>
      <c r="I77" s="5"/>
      <c r="J77" s="5"/>
      <c r="K77" s="5"/>
      <c r="L77" s="5"/>
      <c r="M77" s="5"/>
      <c r="N77" s="5"/>
      <c r="O77" s="5"/>
      <c r="P77" s="5"/>
      <c r="Q77" s="5"/>
      <c r="R77" s="5"/>
      <c r="S77" s="5"/>
      <c r="T77" s="5"/>
      <c r="U77" s="5"/>
      <c r="V77" s="5"/>
      <c r="W77" s="5"/>
      <c r="X77" s="5"/>
      <c r="Y77" s="5"/>
      <c r="Z77" s="5"/>
    </row>
    <row r="78" spans="1:26" ht="15.75" customHeight="1" x14ac:dyDescent="0.2">
      <c r="A78" s="5"/>
      <c r="B78" s="5"/>
      <c r="C78" s="5"/>
      <c r="D78" s="5"/>
      <c r="E78" s="5"/>
      <c r="F78" s="16"/>
      <c r="G78" s="5"/>
      <c r="H78" s="5"/>
      <c r="I78" s="5"/>
      <c r="J78" s="5"/>
      <c r="K78" s="5"/>
      <c r="L78" s="5"/>
      <c r="M78" s="5"/>
      <c r="N78" s="5"/>
      <c r="O78" s="5"/>
      <c r="P78" s="5"/>
      <c r="Q78" s="5"/>
      <c r="R78" s="5"/>
      <c r="S78" s="5"/>
      <c r="T78" s="5"/>
      <c r="U78" s="5"/>
      <c r="V78" s="5"/>
      <c r="W78" s="5"/>
      <c r="X78" s="5"/>
      <c r="Y78" s="5"/>
      <c r="Z78" s="5"/>
    </row>
    <row r="79" spans="1:26" ht="15.75" customHeight="1" x14ac:dyDescent="0.2">
      <c r="A79" s="5"/>
      <c r="B79" s="5"/>
      <c r="C79" s="5"/>
      <c r="D79" s="5"/>
      <c r="E79" s="5"/>
      <c r="F79" s="16"/>
      <c r="G79" s="5"/>
      <c r="H79" s="5"/>
      <c r="I79" s="5"/>
      <c r="J79" s="5"/>
      <c r="K79" s="5"/>
      <c r="L79" s="5"/>
      <c r="M79" s="5"/>
      <c r="N79" s="5"/>
      <c r="O79" s="5"/>
      <c r="P79" s="5"/>
      <c r="Q79" s="5"/>
      <c r="R79" s="5"/>
      <c r="S79" s="5"/>
      <c r="T79" s="5"/>
      <c r="U79" s="5"/>
      <c r="V79" s="5"/>
      <c r="W79" s="5"/>
      <c r="X79" s="5"/>
      <c r="Y79" s="5"/>
      <c r="Z79" s="5"/>
    </row>
    <row r="80" spans="1:26" ht="15.75" customHeight="1" x14ac:dyDescent="0.2">
      <c r="A80" s="5"/>
      <c r="B80" s="5"/>
      <c r="C80" s="5"/>
      <c r="D80" s="5"/>
      <c r="E80" s="5"/>
      <c r="F80" s="16"/>
      <c r="G80" s="5"/>
      <c r="H80" s="5"/>
      <c r="I80" s="5"/>
      <c r="J80" s="5"/>
      <c r="K80" s="5"/>
      <c r="L80" s="5"/>
      <c r="M80" s="5"/>
      <c r="N80" s="5"/>
      <c r="O80" s="5"/>
      <c r="P80" s="5"/>
      <c r="Q80" s="5"/>
      <c r="R80" s="5"/>
      <c r="S80" s="5"/>
      <c r="T80" s="5"/>
      <c r="U80" s="5"/>
      <c r="V80" s="5"/>
      <c r="W80" s="5"/>
      <c r="X80" s="5"/>
      <c r="Y80" s="5"/>
      <c r="Z80" s="5"/>
    </row>
    <row r="81" spans="1:26" ht="15.75" customHeight="1" x14ac:dyDescent="0.2">
      <c r="A81" s="5"/>
      <c r="B81" s="5"/>
      <c r="C81" s="5"/>
      <c r="D81" s="5"/>
      <c r="E81" s="5"/>
      <c r="F81" s="16"/>
      <c r="G81" s="5"/>
      <c r="H81" s="5"/>
      <c r="I81" s="5"/>
      <c r="J81" s="5"/>
      <c r="K81" s="5"/>
      <c r="L81" s="5"/>
      <c r="M81" s="5"/>
      <c r="N81" s="5"/>
      <c r="O81" s="5"/>
      <c r="P81" s="5"/>
      <c r="Q81" s="5"/>
      <c r="R81" s="5"/>
      <c r="S81" s="5"/>
      <c r="T81" s="5"/>
      <c r="U81" s="5"/>
      <c r="V81" s="5"/>
      <c r="W81" s="5"/>
      <c r="X81" s="5"/>
      <c r="Y81" s="5"/>
      <c r="Z81" s="5"/>
    </row>
    <row r="82" spans="1:26" ht="15.75" customHeight="1" x14ac:dyDescent="0.2">
      <c r="A82" s="5"/>
      <c r="B82" s="5"/>
      <c r="C82" s="5"/>
      <c r="D82" s="5"/>
      <c r="E82" s="5"/>
      <c r="F82" s="16"/>
      <c r="G82" s="5"/>
      <c r="H82" s="5"/>
      <c r="I82" s="5"/>
      <c r="J82" s="5"/>
      <c r="K82" s="5"/>
      <c r="L82" s="5"/>
      <c r="M82" s="5"/>
      <c r="N82" s="5"/>
      <c r="O82" s="5"/>
      <c r="P82" s="5"/>
      <c r="Q82" s="5"/>
      <c r="R82" s="5"/>
      <c r="S82" s="5"/>
      <c r="T82" s="5"/>
      <c r="U82" s="5"/>
      <c r="V82" s="5"/>
      <c r="W82" s="5"/>
      <c r="X82" s="5"/>
      <c r="Y82" s="5"/>
      <c r="Z82" s="5"/>
    </row>
    <row r="83" spans="1:26" ht="15.75" customHeight="1" x14ac:dyDescent="0.2">
      <c r="A83" s="5"/>
      <c r="B83" s="5"/>
      <c r="C83" s="5"/>
      <c r="D83" s="5"/>
      <c r="E83" s="5"/>
      <c r="F83" s="16"/>
      <c r="G83" s="5"/>
      <c r="H83" s="5"/>
      <c r="I83" s="5"/>
      <c r="J83" s="5"/>
      <c r="K83" s="5"/>
      <c r="L83" s="5"/>
      <c r="M83" s="5"/>
      <c r="N83" s="5"/>
      <c r="O83" s="5"/>
      <c r="P83" s="5"/>
      <c r="Q83" s="5"/>
      <c r="R83" s="5"/>
      <c r="S83" s="5"/>
      <c r="T83" s="5"/>
      <c r="U83" s="5"/>
      <c r="V83" s="5"/>
      <c r="W83" s="5"/>
      <c r="X83" s="5"/>
      <c r="Y83" s="5"/>
      <c r="Z83" s="5"/>
    </row>
    <row r="84" spans="1:26" ht="15.75" customHeight="1" x14ac:dyDescent="0.2">
      <c r="A84" s="5"/>
      <c r="B84" s="5"/>
      <c r="C84" s="5"/>
      <c r="D84" s="5"/>
      <c r="E84" s="5"/>
      <c r="F84" s="16"/>
      <c r="G84" s="5"/>
      <c r="H84" s="5"/>
      <c r="I84" s="5"/>
      <c r="J84" s="5"/>
      <c r="K84" s="5"/>
      <c r="L84" s="5"/>
      <c r="M84" s="5"/>
      <c r="N84" s="5"/>
      <c r="O84" s="5"/>
      <c r="P84" s="5"/>
      <c r="Q84" s="5"/>
      <c r="R84" s="5"/>
      <c r="S84" s="5"/>
      <c r="T84" s="5"/>
      <c r="U84" s="5"/>
      <c r="V84" s="5"/>
      <c r="W84" s="5"/>
      <c r="X84" s="5"/>
      <c r="Y84" s="5"/>
      <c r="Z84" s="5"/>
    </row>
    <row r="85" spans="1:26" ht="15.75" customHeight="1" x14ac:dyDescent="0.2">
      <c r="A85" s="5"/>
      <c r="B85" s="5"/>
      <c r="C85" s="5"/>
      <c r="D85" s="5"/>
      <c r="E85" s="5"/>
      <c r="F85" s="16"/>
      <c r="G85" s="5"/>
      <c r="H85" s="5"/>
      <c r="I85" s="5"/>
      <c r="J85" s="5"/>
      <c r="K85" s="5"/>
      <c r="L85" s="5"/>
      <c r="M85" s="5"/>
      <c r="N85" s="5"/>
      <c r="O85" s="5"/>
      <c r="P85" s="5"/>
      <c r="Q85" s="5"/>
      <c r="R85" s="5"/>
      <c r="S85" s="5"/>
      <c r="T85" s="5"/>
      <c r="U85" s="5"/>
      <c r="V85" s="5"/>
      <c r="W85" s="5"/>
      <c r="X85" s="5"/>
      <c r="Y85" s="5"/>
      <c r="Z85" s="5"/>
    </row>
    <row r="86" spans="1:26" ht="15.75" customHeight="1" x14ac:dyDescent="0.2">
      <c r="A86" s="5"/>
      <c r="B86" s="5"/>
      <c r="C86" s="5"/>
      <c r="D86" s="5"/>
      <c r="E86" s="5"/>
      <c r="F86" s="16"/>
      <c r="G86" s="5"/>
      <c r="H86" s="5"/>
      <c r="I86" s="5"/>
      <c r="J86" s="5"/>
      <c r="K86" s="5"/>
      <c r="L86" s="5"/>
      <c r="M86" s="5"/>
      <c r="N86" s="5"/>
      <c r="O86" s="5"/>
      <c r="P86" s="5"/>
      <c r="Q86" s="5"/>
      <c r="R86" s="5"/>
      <c r="S86" s="5"/>
      <c r="T86" s="5"/>
      <c r="U86" s="5"/>
      <c r="V86" s="5"/>
      <c r="W86" s="5"/>
      <c r="X86" s="5"/>
      <c r="Y86" s="5"/>
      <c r="Z86" s="5"/>
    </row>
    <row r="87" spans="1:26" ht="15.75" customHeight="1" x14ac:dyDescent="0.2">
      <c r="A87" s="5"/>
      <c r="B87" s="5"/>
      <c r="C87" s="5"/>
      <c r="D87" s="5"/>
      <c r="E87" s="5"/>
      <c r="F87" s="16"/>
      <c r="G87" s="5"/>
      <c r="H87" s="5"/>
      <c r="I87" s="5"/>
      <c r="J87" s="5"/>
      <c r="K87" s="5"/>
      <c r="L87" s="5"/>
      <c r="M87" s="5"/>
      <c r="N87" s="5"/>
      <c r="O87" s="5"/>
      <c r="P87" s="5"/>
      <c r="Q87" s="5"/>
      <c r="R87" s="5"/>
      <c r="S87" s="5"/>
      <c r="T87" s="5"/>
      <c r="U87" s="5"/>
      <c r="V87" s="5"/>
      <c r="W87" s="5"/>
      <c r="X87" s="5"/>
      <c r="Y87" s="5"/>
      <c r="Z87" s="5"/>
    </row>
    <row r="88" spans="1:26" ht="15.75" customHeight="1" x14ac:dyDescent="0.2">
      <c r="A88" s="5"/>
      <c r="B88" s="5"/>
      <c r="C88" s="5"/>
      <c r="D88" s="5"/>
      <c r="E88" s="5"/>
      <c r="F88" s="16"/>
      <c r="G88" s="5"/>
      <c r="H88" s="5"/>
      <c r="I88" s="5"/>
      <c r="J88" s="5"/>
      <c r="K88" s="5"/>
      <c r="L88" s="5"/>
      <c r="M88" s="5"/>
      <c r="N88" s="5"/>
      <c r="O88" s="5"/>
      <c r="P88" s="5"/>
      <c r="Q88" s="5"/>
      <c r="R88" s="5"/>
      <c r="S88" s="5"/>
      <c r="T88" s="5"/>
      <c r="U88" s="5"/>
      <c r="V88" s="5"/>
      <c r="W88" s="5"/>
      <c r="X88" s="5"/>
      <c r="Y88" s="5"/>
      <c r="Z88" s="5"/>
    </row>
    <row r="89" spans="1:26" ht="15.75" customHeight="1" x14ac:dyDescent="0.2">
      <c r="A89" s="5"/>
      <c r="B89" s="5"/>
      <c r="C89" s="5"/>
      <c r="D89" s="5"/>
      <c r="E89" s="5"/>
      <c r="F89" s="16"/>
      <c r="G89" s="5"/>
      <c r="H89" s="5"/>
      <c r="I89" s="5"/>
      <c r="J89" s="5"/>
      <c r="K89" s="5"/>
      <c r="L89" s="5"/>
      <c r="M89" s="5"/>
      <c r="N89" s="5"/>
      <c r="O89" s="5"/>
      <c r="P89" s="5"/>
      <c r="Q89" s="5"/>
      <c r="R89" s="5"/>
      <c r="S89" s="5"/>
      <c r="T89" s="5"/>
      <c r="U89" s="5"/>
      <c r="V89" s="5"/>
      <c r="W89" s="5"/>
      <c r="X89" s="5"/>
      <c r="Y89" s="5"/>
      <c r="Z89" s="5"/>
    </row>
    <row r="90" spans="1:26" ht="15.75" customHeight="1" x14ac:dyDescent="0.2">
      <c r="A90" s="5"/>
      <c r="B90" s="5"/>
      <c r="C90" s="5"/>
      <c r="D90" s="5"/>
      <c r="E90" s="5"/>
      <c r="F90" s="16"/>
      <c r="G90" s="5"/>
      <c r="H90" s="5"/>
      <c r="I90" s="5"/>
      <c r="J90" s="5"/>
      <c r="K90" s="5"/>
      <c r="L90" s="5"/>
      <c r="M90" s="5"/>
      <c r="N90" s="5"/>
      <c r="O90" s="5"/>
      <c r="P90" s="5"/>
      <c r="Q90" s="5"/>
      <c r="R90" s="5"/>
      <c r="S90" s="5"/>
      <c r="T90" s="5"/>
      <c r="U90" s="5"/>
      <c r="V90" s="5"/>
      <c r="W90" s="5"/>
      <c r="X90" s="5"/>
      <c r="Y90" s="5"/>
      <c r="Z90" s="5"/>
    </row>
    <row r="91" spans="1:26" ht="15.75" customHeight="1" x14ac:dyDescent="0.2">
      <c r="A91" s="5"/>
      <c r="B91" s="5"/>
      <c r="C91" s="5"/>
      <c r="D91" s="5"/>
      <c r="E91" s="5"/>
      <c r="F91" s="16"/>
      <c r="G91" s="5"/>
      <c r="H91" s="5"/>
      <c r="I91" s="5"/>
      <c r="J91" s="5"/>
      <c r="K91" s="5"/>
      <c r="L91" s="5"/>
      <c r="M91" s="5"/>
      <c r="N91" s="5"/>
      <c r="O91" s="5"/>
      <c r="P91" s="5"/>
      <c r="Q91" s="5"/>
      <c r="R91" s="5"/>
      <c r="S91" s="5"/>
      <c r="T91" s="5"/>
      <c r="U91" s="5"/>
      <c r="V91" s="5"/>
      <c r="W91" s="5"/>
      <c r="X91" s="5"/>
      <c r="Y91" s="5"/>
      <c r="Z91" s="5"/>
    </row>
    <row r="92" spans="1:26" ht="15.75" customHeight="1" x14ac:dyDescent="0.2">
      <c r="A92" s="5"/>
      <c r="B92" s="5"/>
      <c r="C92" s="5"/>
      <c r="D92" s="5"/>
      <c r="E92" s="5"/>
      <c r="F92" s="16"/>
      <c r="G92" s="5"/>
      <c r="H92" s="5"/>
      <c r="I92" s="5"/>
      <c r="J92" s="5"/>
      <c r="K92" s="5"/>
      <c r="L92" s="5"/>
      <c r="M92" s="5"/>
      <c r="N92" s="5"/>
      <c r="O92" s="5"/>
      <c r="P92" s="5"/>
      <c r="Q92" s="5"/>
      <c r="R92" s="5"/>
      <c r="S92" s="5"/>
      <c r="T92" s="5"/>
      <c r="U92" s="5"/>
      <c r="V92" s="5"/>
      <c r="W92" s="5"/>
      <c r="X92" s="5"/>
      <c r="Y92" s="5"/>
      <c r="Z92" s="5"/>
    </row>
    <row r="93" spans="1:26" ht="15.75" customHeight="1" x14ac:dyDescent="0.2">
      <c r="A93" s="5"/>
      <c r="B93" s="5"/>
      <c r="C93" s="5"/>
      <c r="D93" s="5"/>
      <c r="E93" s="5"/>
      <c r="F93" s="16"/>
      <c r="G93" s="5"/>
      <c r="H93" s="5"/>
      <c r="I93" s="5"/>
      <c r="J93" s="5"/>
      <c r="K93" s="5"/>
      <c r="L93" s="5"/>
      <c r="M93" s="5"/>
      <c r="N93" s="5"/>
      <c r="O93" s="5"/>
      <c r="P93" s="5"/>
      <c r="Q93" s="5"/>
      <c r="R93" s="5"/>
      <c r="S93" s="5"/>
      <c r="T93" s="5"/>
      <c r="U93" s="5"/>
      <c r="V93" s="5"/>
      <c r="W93" s="5"/>
      <c r="X93" s="5"/>
      <c r="Y93" s="5"/>
      <c r="Z93" s="5"/>
    </row>
    <row r="94" spans="1:26" ht="15.75" customHeight="1" x14ac:dyDescent="0.2">
      <c r="A94" s="5"/>
      <c r="B94" s="5"/>
      <c r="C94" s="5"/>
      <c r="D94" s="5"/>
      <c r="E94" s="5"/>
      <c r="F94" s="16"/>
      <c r="G94" s="5"/>
      <c r="H94" s="5"/>
      <c r="I94" s="5"/>
      <c r="J94" s="5"/>
      <c r="K94" s="5"/>
      <c r="L94" s="5"/>
      <c r="M94" s="5"/>
      <c r="N94" s="5"/>
      <c r="O94" s="5"/>
      <c r="P94" s="5"/>
      <c r="Q94" s="5"/>
      <c r="R94" s="5"/>
      <c r="S94" s="5"/>
      <c r="T94" s="5"/>
      <c r="U94" s="5"/>
      <c r="V94" s="5"/>
      <c r="W94" s="5"/>
      <c r="X94" s="5"/>
      <c r="Y94" s="5"/>
      <c r="Z94" s="5"/>
    </row>
    <row r="95" spans="1:26" ht="15.75" customHeight="1" x14ac:dyDescent="0.2">
      <c r="A95" s="5"/>
      <c r="B95" s="5"/>
      <c r="C95" s="5"/>
      <c r="D95" s="5"/>
      <c r="E95" s="5"/>
      <c r="F95" s="16"/>
      <c r="G95" s="5"/>
      <c r="H95" s="5"/>
      <c r="I95" s="5"/>
      <c r="J95" s="5"/>
      <c r="K95" s="5"/>
      <c r="L95" s="5"/>
      <c r="M95" s="5"/>
      <c r="N95" s="5"/>
      <c r="O95" s="5"/>
      <c r="P95" s="5"/>
      <c r="Q95" s="5"/>
      <c r="R95" s="5"/>
      <c r="S95" s="5"/>
      <c r="T95" s="5"/>
      <c r="U95" s="5"/>
      <c r="V95" s="5"/>
      <c r="W95" s="5"/>
      <c r="X95" s="5"/>
      <c r="Y95" s="5"/>
      <c r="Z95" s="5"/>
    </row>
    <row r="96" spans="1:26" ht="15.75" customHeight="1" x14ac:dyDescent="0.2">
      <c r="A96" s="5"/>
      <c r="B96" s="5"/>
      <c r="C96" s="5"/>
      <c r="D96" s="5"/>
      <c r="E96" s="5"/>
      <c r="F96" s="16"/>
      <c r="G96" s="5"/>
      <c r="H96" s="5"/>
      <c r="I96" s="5"/>
      <c r="J96" s="5"/>
      <c r="K96" s="5"/>
      <c r="L96" s="5"/>
      <c r="M96" s="5"/>
      <c r="N96" s="5"/>
      <c r="O96" s="5"/>
      <c r="P96" s="5"/>
      <c r="Q96" s="5"/>
      <c r="R96" s="5"/>
      <c r="S96" s="5"/>
      <c r="T96" s="5"/>
      <c r="U96" s="5"/>
      <c r="V96" s="5"/>
      <c r="W96" s="5"/>
      <c r="X96" s="5"/>
      <c r="Y96" s="5"/>
      <c r="Z96" s="5"/>
    </row>
    <row r="97" spans="1:26" ht="15.75" customHeight="1" x14ac:dyDescent="0.2">
      <c r="A97" s="5"/>
      <c r="B97" s="5"/>
      <c r="C97" s="5"/>
      <c r="D97" s="5"/>
      <c r="E97" s="5"/>
      <c r="F97" s="16"/>
      <c r="G97" s="5"/>
      <c r="H97" s="5"/>
      <c r="I97" s="5"/>
      <c r="J97" s="5"/>
      <c r="K97" s="5"/>
      <c r="L97" s="5"/>
      <c r="M97" s="5"/>
      <c r="N97" s="5"/>
      <c r="O97" s="5"/>
      <c r="P97" s="5"/>
      <c r="Q97" s="5"/>
      <c r="R97" s="5"/>
      <c r="S97" s="5"/>
      <c r="T97" s="5"/>
      <c r="U97" s="5"/>
      <c r="V97" s="5"/>
      <c r="W97" s="5"/>
      <c r="X97" s="5"/>
      <c r="Y97" s="5"/>
      <c r="Z97" s="5"/>
    </row>
    <row r="98" spans="1:26" ht="15.75" customHeight="1" x14ac:dyDescent="0.2">
      <c r="A98" s="5"/>
      <c r="B98" s="5"/>
      <c r="C98" s="5"/>
      <c r="D98" s="5"/>
      <c r="E98" s="5"/>
      <c r="F98" s="16"/>
      <c r="G98" s="5"/>
      <c r="H98" s="5"/>
      <c r="I98" s="5"/>
      <c r="J98" s="5"/>
      <c r="K98" s="5"/>
      <c r="L98" s="5"/>
      <c r="M98" s="5"/>
      <c r="N98" s="5"/>
      <c r="O98" s="5"/>
      <c r="P98" s="5"/>
      <c r="Q98" s="5"/>
      <c r="R98" s="5"/>
      <c r="S98" s="5"/>
      <c r="T98" s="5"/>
      <c r="U98" s="5"/>
      <c r="V98" s="5"/>
      <c r="W98" s="5"/>
      <c r="X98" s="5"/>
      <c r="Y98" s="5"/>
      <c r="Z98" s="5"/>
    </row>
    <row r="99" spans="1:26" ht="15.75" customHeight="1" x14ac:dyDescent="0.2">
      <c r="A99" s="5"/>
      <c r="B99" s="5"/>
      <c r="C99" s="5"/>
      <c r="D99" s="5"/>
      <c r="E99" s="5"/>
      <c r="F99" s="16"/>
      <c r="G99" s="5"/>
      <c r="H99" s="5"/>
      <c r="I99" s="5"/>
      <c r="J99" s="5"/>
      <c r="K99" s="5"/>
      <c r="L99" s="5"/>
      <c r="M99" s="5"/>
      <c r="N99" s="5"/>
      <c r="O99" s="5"/>
      <c r="P99" s="5"/>
      <c r="Q99" s="5"/>
      <c r="R99" s="5"/>
      <c r="S99" s="5"/>
      <c r="T99" s="5"/>
      <c r="U99" s="5"/>
      <c r="V99" s="5"/>
      <c r="W99" s="5"/>
      <c r="X99" s="5"/>
      <c r="Y99" s="5"/>
      <c r="Z99" s="5"/>
    </row>
    <row r="100" spans="1:26" ht="15.75" customHeight="1" x14ac:dyDescent="0.2">
      <c r="A100" s="5"/>
      <c r="B100" s="5"/>
      <c r="C100" s="5"/>
      <c r="D100" s="5"/>
      <c r="E100" s="5"/>
      <c r="F100" s="16"/>
      <c r="G100" s="5"/>
      <c r="H100" s="5"/>
      <c r="I100" s="5"/>
      <c r="J100" s="5"/>
      <c r="K100" s="5"/>
      <c r="L100" s="5"/>
      <c r="M100" s="5"/>
      <c r="N100" s="5"/>
      <c r="O100" s="5"/>
      <c r="P100" s="5"/>
      <c r="Q100" s="5"/>
      <c r="R100" s="5"/>
      <c r="S100" s="5"/>
      <c r="T100" s="5"/>
      <c r="U100" s="5"/>
      <c r="V100" s="5"/>
      <c r="W100" s="5"/>
      <c r="X100" s="5"/>
      <c r="Y100" s="5"/>
      <c r="Z100" s="5"/>
    </row>
    <row r="101" spans="1:26" ht="15.75" customHeight="1" x14ac:dyDescent="0.2">
      <c r="A101" s="5"/>
      <c r="B101" s="5"/>
      <c r="C101" s="5"/>
      <c r="D101" s="5"/>
      <c r="E101" s="5"/>
      <c r="F101" s="16"/>
      <c r="G101" s="5"/>
      <c r="H101" s="5"/>
      <c r="I101" s="5"/>
      <c r="J101" s="5"/>
      <c r="K101" s="5"/>
      <c r="L101" s="5"/>
      <c r="M101" s="5"/>
      <c r="N101" s="5"/>
      <c r="O101" s="5"/>
      <c r="P101" s="5"/>
      <c r="Q101" s="5"/>
      <c r="R101" s="5"/>
      <c r="S101" s="5"/>
      <c r="T101" s="5"/>
      <c r="U101" s="5"/>
      <c r="V101" s="5"/>
      <c r="W101" s="5"/>
      <c r="X101" s="5"/>
      <c r="Y101" s="5"/>
      <c r="Z101" s="5"/>
    </row>
    <row r="102" spans="1:26" ht="15.75" customHeight="1" x14ac:dyDescent="0.2">
      <c r="A102" s="5"/>
      <c r="B102" s="5"/>
      <c r="C102" s="5"/>
      <c r="D102" s="5"/>
      <c r="E102" s="5"/>
      <c r="F102" s="16"/>
      <c r="G102" s="5"/>
      <c r="H102" s="5"/>
      <c r="I102" s="5"/>
      <c r="J102" s="5"/>
      <c r="K102" s="5"/>
      <c r="L102" s="5"/>
      <c r="M102" s="5"/>
      <c r="N102" s="5"/>
      <c r="O102" s="5"/>
      <c r="P102" s="5"/>
      <c r="Q102" s="5"/>
      <c r="R102" s="5"/>
      <c r="S102" s="5"/>
      <c r="T102" s="5"/>
      <c r="U102" s="5"/>
      <c r="V102" s="5"/>
      <c r="W102" s="5"/>
      <c r="X102" s="5"/>
      <c r="Y102" s="5"/>
      <c r="Z102" s="5"/>
    </row>
    <row r="103" spans="1:26" ht="15.75" customHeight="1" x14ac:dyDescent="0.2">
      <c r="A103" s="5"/>
      <c r="B103" s="5"/>
      <c r="C103" s="5"/>
      <c r="D103" s="5"/>
      <c r="E103" s="5"/>
      <c r="F103" s="16"/>
      <c r="G103" s="5"/>
      <c r="H103" s="5"/>
      <c r="I103" s="5"/>
      <c r="J103" s="5"/>
      <c r="K103" s="5"/>
      <c r="L103" s="5"/>
      <c r="M103" s="5"/>
      <c r="N103" s="5"/>
      <c r="O103" s="5"/>
      <c r="P103" s="5"/>
      <c r="Q103" s="5"/>
      <c r="R103" s="5"/>
      <c r="S103" s="5"/>
      <c r="T103" s="5"/>
      <c r="U103" s="5"/>
      <c r="V103" s="5"/>
      <c r="W103" s="5"/>
      <c r="X103" s="5"/>
      <c r="Y103" s="5"/>
      <c r="Z103" s="5"/>
    </row>
    <row r="104" spans="1:26" ht="15.75" customHeight="1" x14ac:dyDescent="0.2">
      <c r="A104" s="5"/>
      <c r="B104" s="5"/>
      <c r="C104" s="5"/>
      <c r="D104" s="5"/>
      <c r="E104" s="5"/>
      <c r="F104" s="16"/>
      <c r="G104" s="5"/>
      <c r="H104" s="5"/>
      <c r="I104" s="5"/>
      <c r="J104" s="5"/>
      <c r="K104" s="5"/>
      <c r="L104" s="5"/>
      <c r="M104" s="5"/>
      <c r="N104" s="5"/>
      <c r="O104" s="5"/>
      <c r="P104" s="5"/>
      <c r="Q104" s="5"/>
      <c r="R104" s="5"/>
      <c r="S104" s="5"/>
      <c r="T104" s="5"/>
      <c r="U104" s="5"/>
      <c r="V104" s="5"/>
      <c r="W104" s="5"/>
      <c r="X104" s="5"/>
      <c r="Y104" s="5"/>
      <c r="Z104" s="5"/>
    </row>
    <row r="105" spans="1:26" ht="15.75" customHeight="1" x14ac:dyDescent="0.2">
      <c r="A105" s="5"/>
      <c r="B105" s="5"/>
      <c r="C105" s="5"/>
      <c r="D105" s="5"/>
      <c r="E105" s="5"/>
      <c r="F105" s="16"/>
      <c r="G105" s="5"/>
      <c r="H105" s="5"/>
      <c r="I105" s="5"/>
      <c r="J105" s="5"/>
      <c r="K105" s="5"/>
      <c r="L105" s="5"/>
      <c r="M105" s="5"/>
      <c r="N105" s="5"/>
      <c r="O105" s="5"/>
      <c r="P105" s="5"/>
      <c r="Q105" s="5"/>
      <c r="R105" s="5"/>
      <c r="S105" s="5"/>
      <c r="T105" s="5"/>
      <c r="U105" s="5"/>
      <c r="V105" s="5"/>
      <c r="W105" s="5"/>
      <c r="X105" s="5"/>
      <c r="Y105" s="5"/>
      <c r="Z105" s="5"/>
    </row>
    <row r="106" spans="1:26" ht="15.75" customHeight="1" x14ac:dyDescent="0.2">
      <c r="A106" s="5"/>
      <c r="B106" s="5"/>
      <c r="C106" s="5"/>
      <c r="D106" s="5"/>
      <c r="E106" s="5"/>
      <c r="F106" s="16"/>
      <c r="G106" s="5"/>
      <c r="H106" s="5"/>
      <c r="I106" s="5"/>
      <c r="J106" s="5"/>
      <c r="K106" s="5"/>
      <c r="L106" s="5"/>
      <c r="M106" s="5"/>
      <c r="N106" s="5"/>
      <c r="O106" s="5"/>
      <c r="P106" s="5"/>
      <c r="Q106" s="5"/>
      <c r="R106" s="5"/>
      <c r="S106" s="5"/>
      <c r="T106" s="5"/>
      <c r="U106" s="5"/>
      <c r="V106" s="5"/>
      <c r="W106" s="5"/>
      <c r="X106" s="5"/>
      <c r="Y106" s="5"/>
      <c r="Z106" s="5"/>
    </row>
    <row r="107" spans="1:26" ht="15.75" customHeight="1" x14ac:dyDescent="0.2">
      <c r="A107" s="5"/>
      <c r="B107" s="5"/>
      <c r="C107" s="5"/>
      <c r="D107" s="5"/>
      <c r="E107" s="5"/>
      <c r="F107" s="16"/>
      <c r="G107" s="5"/>
      <c r="H107" s="5"/>
      <c r="I107" s="5"/>
      <c r="J107" s="5"/>
      <c r="K107" s="5"/>
      <c r="L107" s="5"/>
      <c r="M107" s="5"/>
      <c r="N107" s="5"/>
      <c r="O107" s="5"/>
      <c r="P107" s="5"/>
      <c r="Q107" s="5"/>
      <c r="R107" s="5"/>
      <c r="S107" s="5"/>
      <c r="T107" s="5"/>
      <c r="U107" s="5"/>
      <c r="V107" s="5"/>
      <c r="W107" s="5"/>
      <c r="X107" s="5"/>
      <c r="Y107" s="5"/>
      <c r="Z107" s="5"/>
    </row>
    <row r="108" spans="1:26" ht="15.75" customHeight="1" x14ac:dyDescent="0.2">
      <c r="A108" s="5"/>
      <c r="B108" s="5"/>
      <c r="C108" s="5"/>
      <c r="D108" s="5"/>
      <c r="E108" s="5"/>
      <c r="F108" s="16"/>
      <c r="G108" s="5"/>
      <c r="H108" s="5"/>
      <c r="I108" s="5"/>
      <c r="J108" s="5"/>
      <c r="K108" s="5"/>
      <c r="L108" s="5"/>
      <c r="M108" s="5"/>
      <c r="N108" s="5"/>
      <c r="O108" s="5"/>
      <c r="P108" s="5"/>
      <c r="Q108" s="5"/>
      <c r="R108" s="5"/>
      <c r="S108" s="5"/>
      <c r="T108" s="5"/>
      <c r="U108" s="5"/>
      <c r="V108" s="5"/>
      <c r="W108" s="5"/>
      <c r="X108" s="5"/>
      <c r="Y108" s="5"/>
      <c r="Z108" s="5"/>
    </row>
    <row r="109" spans="1:26" ht="15.75" customHeight="1" x14ac:dyDescent="0.2">
      <c r="A109" s="5"/>
      <c r="B109" s="5"/>
      <c r="C109" s="5"/>
      <c r="D109" s="5"/>
      <c r="E109" s="5"/>
      <c r="F109" s="16"/>
      <c r="G109" s="5"/>
      <c r="H109" s="5"/>
      <c r="I109" s="5"/>
      <c r="J109" s="5"/>
      <c r="K109" s="5"/>
      <c r="L109" s="5"/>
      <c r="M109" s="5"/>
      <c r="N109" s="5"/>
      <c r="O109" s="5"/>
      <c r="P109" s="5"/>
      <c r="Q109" s="5"/>
      <c r="R109" s="5"/>
      <c r="S109" s="5"/>
      <c r="T109" s="5"/>
      <c r="U109" s="5"/>
      <c r="V109" s="5"/>
      <c r="W109" s="5"/>
      <c r="X109" s="5"/>
      <c r="Y109" s="5"/>
      <c r="Z109" s="5"/>
    </row>
    <row r="110" spans="1:26" ht="15.75" customHeight="1" x14ac:dyDescent="0.2">
      <c r="A110" s="5"/>
      <c r="B110" s="5"/>
      <c r="C110" s="5"/>
      <c r="D110" s="5"/>
      <c r="E110" s="5"/>
      <c r="F110" s="16"/>
      <c r="G110" s="5"/>
      <c r="H110" s="5"/>
      <c r="I110" s="5"/>
      <c r="J110" s="5"/>
      <c r="K110" s="5"/>
      <c r="L110" s="5"/>
      <c r="M110" s="5"/>
      <c r="N110" s="5"/>
      <c r="O110" s="5"/>
      <c r="P110" s="5"/>
      <c r="Q110" s="5"/>
      <c r="R110" s="5"/>
      <c r="S110" s="5"/>
      <c r="T110" s="5"/>
      <c r="U110" s="5"/>
      <c r="V110" s="5"/>
      <c r="W110" s="5"/>
      <c r="X110" s="5"/>
      <c r="Y110" s="5"/>
      <c r="Z110" s="5"/>
    </row>
    <row r="111" spans="1:26" ht="15.75" customHeight="1" x14ac:dyDescent="0.2">
      <c r="A111" s="5"/>
      <c r="B111" s="5"/>
      <c r="C111" s="5"/>
      <c r="D111" s="5"/>
      <c r="E111" s="5"/>
      <c r="F111" s="16"/>
      <c r="G111" s="5"/>
      <c r="H111" s="5"/>
      <c r="I111" s="5"/>
      <c r="J111" s="5"/>
      <c r="K111" s="5"/>
      <c r="L111" s="5"/>
      <c r="M111" s="5"/>
      <c r="N111" s="5"/>
      <c r="O111" s="5"/>
      <c r="P111" s="5"/>
      <c r="Q111" s="5"/>
      <c r="R111" s="5"/>
      <c r="S111" s="5"/>
      <c r="T111" s="5"/>
      <c r="U111" s="5"/>
      <c r="V111" s="5"/>
      <c r="W111" s="5"/>
      <c r="X111" s="5"/>
      <c r="Y111" s="5"/>
      <c r="Z111" s="5"/>
    </row>
    <row r="112" spans="1:26" ht="15.75" customHeight="1" x14ac:dyDescent="0.2">
      <c r="A112" s="5"/>
      <c r="B112" s="5"/>
      <c r="C112" s="5"/>
      <c r="D112" s="5"/>
      <c r="E112" s="5"/>
      <c r="F112" s="16"/>
      <c r="G112" s="5"/>
      <c r="H112" s="5"/>
      <c r="I112" s="5"/>
      <c r="J112" s="5"/>
      <c r="K112" s="5"/>
      <c r="L112" s="5"/>
      <c r="M112" s="5"/>
      <c r="N112" s="5"/>
      <c r="O112" s="5"/>
      <c r="P112" s="5"/>
      <c r="Q112" s="5"/>
      <c r="R112" s="5"/>
      <c r="S112" s="5"/>
      <c r="T112" s="5"/>
      <c r="U112" s="5"/>
      <c r="V112" s="5"/>
      <c r="W112" s="5"/>
      <c r="X112" s="5"/>
      <c r="Y112" s="5"/>
      <c r="Z112" s="5"/>
    </row>
    <row r="113" spans="1:26" ht="15.75" customHeight="1" x14ac:dyDescent="0.2">
      <c r="A113" s="5"/>
      <c r="B113" s="5"/>
      <c r="C113" s="5"/>
      <c r="D113" s="5"/>
      <c r="E113" s="5"/>
      <c r="F113" s="16"/>
      <c r="G113" s="5"/>
      <c r="H113" s="5"/>
      <c r="I113" s="5"/>
      <c r="J113" s="5"/>
      <c r="K113" s="5"/>
      <c r="L113" s="5"/>
      <c r="M113" s="5"/>
      <c r="N113" s="5"/>
      <c r="O113" s="5"/>
      <c r="P113" s="5"/>
      <c r="Q113" s="5"/>
      <c r="R113" s="5"/>
      <c r="S113" s="5"/>
      <c r="T113" s="5"/>
      <c r="U113" s="5"/>
      <c r="V113" s="5"/>
      <c r="W113" s="5"/>
      <c r="X113" s="5"/>
      <c r="Y113" s="5"/>
      <c r="Z113" s="5"/>
    </row>
    <row r="114" spans="1:26" ht="15.75" customHeight="1" x14ac:dyDescent="0.2">
      <c r="A114" s="5"/>
      <c r="B114" s="5"/>
      <c r="C114" s="5"/>
      <c r="D114" s="5"/>
      <c r="E114" s="5"/>
      <c r="F114" s="16"/>
      <c r="G114" s="5"/>
      <c r="H114" s="5"/>
      <c r="I114" s="5"/>
      <c r="J114" s="5"/>
      <c r="K114" s="5"/>
      <c r="L114" s="5"/>
      <c r="M114" s="5"/>
      <c r="N114" s="5"/>
      <c r="O114" s="5"/>
      <c r="P114" s="5"/>
      <c r="Q114" s="5"/>
      <c r="R114" s="5"/>
      <c r="S114" s="5"/>
      <c r="T114" s="5"/>
      <c r="U114" s="5"/>
      <c r="V114" s="5"/>
      <c r="W114" s="5"/>
      <c r="X114" s="5"/>
      <c r="Y114" s="5"/>
      <c r="Z114" s="5"/>
    </row>
    <row r="115" spans="1:26" ht="15.75" customHeight="1" x14ac:dyDescent="0.2">
      <c r="A115" s="5"/>
      <c r="B115" s="5"/>
      <c r="C115" s="5"/>
      <c r="D115" s="5"/>
      <c r="E115" s="5"/>
      <c r="F115" s="16"/>
      <c r="G115" s="5"/>
      <c r="H115" s="5"/>
      <c r="I115" s="5"/>
      <c r="J115" s="5"/>
      <c r="K115" s="5"/>
      <c r="L115" s="5"/>
      <c r="M115" s="5"/>
      <c r="N115" s="5"/>
      <c r="O115" s="5"/>
      <c r="P115" s="5"/>
      <c r="Q115" s="5"/>
      <c r="R115" s="5"/>
      <c r="S115" s="5"/>
      <c r="T115" s="5"/>
      <c r="U115" s="5"/>
      <c r="V115" s="5"/>
      <c r="W115" s="5"/>
      <c r="X115" s="5"/>
      <c r="Y115" s="5"/>
      <c r="Z115" s="5"/>
    </row>
    <row r="116" spans="1:26" ht="15.75" customHeight="1" x14ac:dyDescent="0.2">
      <c r="A116" s="5"/>
      <c r="B116" s="5"/>
      <c r="C116" s="5"/>
      <c r="D116" s="5"/>
      <c r="E116" s="5"/>
      <c r="F116" s="16"/>
      <c r="G116" s="5"/>
      <c r="H116" s="5"/>
      <c r="I116" s="5"/>
      <c r="J116" s="5"/>
      <c r="K116" s="5"/>
      <c r="L116" s="5"/>
      <c r="M116" s="5"/>
      <c r="N116" s="5"/>
      <c r="O116" s="5"/>
      <c r="P116" s="5"/>
      <c r="Q116" s="5"/>
      <c r="R116" s="5"/>
      <c r="S116" s="5"/>
      <c r="T116" s="5"/>
      <c r="U116" s="5"/>
      <c r="V116" s="5"/>
      <c r="W116" s="5"/>
      <c r="X116" s="5"/>
      <c r="Y116" s="5"/>
      <c r="Z116" s="5"/>
    </row>
    <row r="117" spans="1:26" ht="15.75" customHeight="1" x14ac:dyDescent="0.2">
      <c r="A117" s="5"/>
      <c r="B117" s="5"/>
      <c r="C117" s="5"/>
      <c r="D117" s="5"/>
      <c r="E117" s="5"/>
      <c r="F117" s="16"/>
      <c r="G117" s="5"/>
      <c r="H117" s="5"/>
      <c r="I117" s="5"/>
      <c r="J117" s="5"/>
      <c r="K117" s="5"/>
      <c r="L117" s="5"/>
      <c r="M117" s="5"/>
      <c r="N117" s="5"/>
      <c r="O117" s="5"/>
      <c r="P117" s="5"/>
      <c r="Q117" s="5"/>
      <c r="R117" s="5"/>
      <c r="S117" s="5"/>
      <c r="T117" s="5"/>
      <c r="U117" s="5"/>
      <c r="V117" s="5"/>
      <c r="W117" s="5"/>
      <c r="X117" s="5"/>
      <c r="Y117" s="5"/>
      <c r="Z117" s="5"/>
    </row>
    <row r="118" spans="1:26" ht="15.75" customHeight="1" x14ac:dyDescent="0.2">
      <c r="A118" s="5"/>
      <c r="B118" s="5"/>
      <c r="C118" s="5"/>
      <c r="D118" s="5"/>
      <c r="E118" s="5"/>
      <c r="F118" s="16"/>
      <c r="G118" s="5"/>
      <c r="H118" s="5"/>
      <c r="I118" s="5"/>
      <c r="J118" s="5"/>
      <c r="K118" s="5"/>
      <c r="L118" s="5"/>
      <c r="M118" s="5"/>
      <c r="N118" s="5"/>
      <c r="O118" s="5"/>
      <c r="P118" s="5"/>
      <c r="Q118" s="5"/>
      <c r="R118" s="5"/>
      <c r="S118" s="5"/>
      <c r="T118" s="5"/>
      <c r="U118" s="5"/>
      <c r="V118" s="5"/>
      <c r="W118" s="5"/>
      <c r="X118" s="5"/>
      <c r="Y118" s="5"/>
      <c r="Z118" s="5"/>
    </row>
    <row r="119" spans="1:26" ht="15.75" customHeight="1" x14ac:dyDescent="0.2">
      <c r="A119" s="5"/>
      <c r="B119" s="5"/>
      <c r="C119" s="5"/>
      <c r="D119" s="5"/>
      <c r="E119" s="5"/>
      <c r="F119" s="16"/>
      <c r="G119" s="5"/>
      <c r="H119" s="5"/>
      <c r="I119" s="5"/>
      <c r="J119" s="5"/>
      <c r="K119" s="5"/>
      <c r="L119" s="5"/>
      <c r="M119" s="5"/>
      <c r="N119" s="5"/>
      <c r="O119" s="5"/>
      <c r="P119" s="5"/>
      <c r="Q119" s="5"/>
      <c r="R119" s="5"/>
      <c r="S119" s="5"/>
      <c r="T119" s="5"/>
      <c r="U119" s="5"/>
      <c r="V119" s="5"/>
      <c r="W119" s="5"/>
      <c r="X119" s="5"/>
      <c r="Y119" s="5"/>
      <c r="Z119" s="5"/>
    </row>
    <row r="120" spans="1:26" ht="15.75" customHeight="1" x14ac:dyDescent="0.2">
      <c r="A120" s="5"/>
      <c r="B120" s="5"/>
      <c r="C120" s="5"/>
      <c r="D120" s="5"/>
      <c r="E120" s="5"/>
      <c r="F120" s="16"/>
      <c r="G120" s="5"/>
      <c r="H120" s="5"/>
      <c r="I120" s="5"/>
      <c r="J120" s="5"/>
      <c r="K120" s="5"/>
      <c r="L120" s="5"/>
      <c r="M120" s="5"/>
      <c r="N120" s="5"/>
      <c r="O120" s="5"/>
      <c r="P120" s="5"/>
      <c r="Q120" s="5"/>
      <c r="R120" s="5"/>
      <c r="S120" s="5"/>
      <c r="T120" s="5"/>
      <c r="U120" s="5"/>
      <c r="V120" s="5"/>
      <c r="W120" s="5"/>
      <c r="X120" s="5"/>
      <c r="Y120" s="5"/>
      <c r="Z120" s="5"/>
    </row>
    <row r="121" spans="1:26" ht="15.75" customHeight="1" x14ac:dyDescent="0.2">
      <c r="A121" s="5"/>
      <c r="B121" s="5"/>
      <c r="C121" s="5"/>
      <c r="D121" s="5"/>
      <c r="E121" s="5"/>
      <c r="F121" s="16"/>
      <c r="G121" s="5"/>
      <c r="H121" s="5"/>
      <c r="I121" s="5"/>
      <c r="J121" s="5"/>
      <c r="K121" s="5"/>
      <c r="L121" s="5"/>
      <c r="M121" s="5"/>
      <c r="N121" s="5"/>
      <c r="O121" s="5"/>
      <c r="P121" s="5"/>
      <c r="Q121" s="5"/>
      <c r="R121" s="5"/>
      <c r="S121" s="5"/>
      <c r="T121" s="5"/>
      <c r="U121" s="5"/>
      <c r="V121" s="5"/>
      <c r="W121" s="5"/>
      <c r="X121" s="5"/>
      <c r="Y121" s="5"/>
      <c r="Z121" s="5"/>
    </row>
    <row r="122" spans="1:26" ht="15.75" customHeight="1" x14ac:dyDescent="0.2">
      <c r="A122" s="5"/>
      <c r="B122" s="5"/>
      <c r="C122" s="5"/>
      <c r="D122" s="5"/>
      <c r="E122" s="5"/>
      <c r="F122" s="16"/>
      <c r="G122" s="5"/>
      <c r="H122" s="5"/>
      <c r="I122" s="5"/>
      <c r="J122" s="5"/>
      <c r="K122" s="5"/>
      <c r="L122" s="5"/>
      <c r="M122" s="5"/>
      <c r="N122" s="5"/>
      <c r="O122" s="5"/>
      <c r="P122" s="5"/>
      <c r="Q122" s="5"/>
      <c r="R122" s="5"/>
      <c r="S122" s="5"/>
      <c r="T122" s="5"/>
      <c r="U122" s="5"/>
      <c r="V122" s="5"/>
      <c r="W122" s="5"/>
      <c r="X122" s="5"/>
      <c r="Y122" s="5"/>
      <c r="Z122" s="5"/>
    </row>
    <row r="123" spans="1:26" ht="15.75" customHeight="1" x14ac:dyDescent="0.2">
      <c r="A123" s="5"/>
      <c r="B123" s="5"/>
      <c r="C123" s="5"/>
      <c r="D123" s="5"/>
      <c r="E123" s="5"/>
      <c r="F123" s="16"/>
      <c r="G123" s="5"/>
      <c r="H123" s="5"/>
      <c r="I123" s="5"/>
      <c r="J123" s="5"/>
      <c r="K123" s="5"/>
      <c r="L123" s="5"/>
      <c r="M123" s="5"/>
      <c r="N123" s="5"/>
      <c r="O123" s="5"/>
      <c r="P123" s="5"/>
      <c r="Q123" s="5"/>
      <c r="R123" s="5"/>
      <c r="S123" s="5"/>
      <c r="T123" s="5"/>
      <c r="U123" s="5"/>
      <c r="V123" s="5"/>
      <c r="W123" s="5"/>
      <c r="X123" s="5"/>
      <c r="Y123" s="5"/>
      <c r="Z123" s="5"/>
    </row>
    <row r="124" spans="1:26" ht="15.75" customHeight="1" x14ac:dyDescent="0.2">
      <c r="A124" s="5"/>
      <c r="B124" s="5"/>
      <c r="C124" s="5"/>
      <c r="D124" s="5"/>
      <c r="E124" s="5"/>
      <c r="F124" s="16"/>
      <c r="G124" s="5"/>
      <c r="H124" s="5"/>
      <c r="I124" s="5"/>
      <c r="J124" s="5"/>
      <c r="K124" s="5"/>
      <c r="L124" s="5"/>
      <c r="M124" s="5"/>
      <c r="N124" s="5"/>
      <c r="O124" s="5"/>
      <c r="P124" s="5"/>
      <c r="Q124" s="5"/>
      <c r="R124" s="5"/>
      <c r="S124" s="5"/>
      <c r="T124" s="5"/>
      <c r="U124" s="5"/>
      <c r="V124" s="5"/>
      <c r="W124" s="5"/>
      <c r="X124" s="5"/>
      <c r="Y124" s="5"/>
      <c r="Z124" s="5"/>
    </row>
    <row r="125" spans="1:26" ht="15.75" customHeight="1" x14ac:dyDescent="0.2">
      <c r="A125" s="5"/>
      <c r="B125" s="5"/>
      <c r="C125" s="5"/>
      <c r="D125" s="5"/>
      <c r="E125" s="5"/>
      <c r="F125" s="16"/>
      <c r="G125" s="5"/>
      <c r="H125" s="5"/>
      <c r="I125" s="5"/>
      <c r="J125" s="5"/>
      <c r="K125" s="5"/>
      <c r="L125" s="5"/>
      <c r="M125" s="5"/>
      <c r="N125" s="5"/>
      <c r="O125" s="5"/>
      <c r="P125" s="5"/>
      <c r="Q125" s="5"/>
      <c r="R125" s="5"/>
      <c r="S125" s="5"/>
      <c r="T125" s="5"/>
      <c r="U125" s="5"/>
      <c r="V125" s="5"/>
      <c r="W125" s="5"/>
      <c r="X125" s="5"/>
      <c r="Y125" s="5"/>
      <c r="Z125" s="5"/>
    </row>
    <row r="126" spans="1:26" ht="15.75" customHeight="1" x14ac:dyDescent="0.2">
      <c r="A126" s="5"/>
      <c r="B126" s="5"/>
      <c r="C126" s="5"/>
      <c r="D126" s="5"/>
      <c r="E126" s="5"/>
      <c r="F126" s="16"/>
      <c r="G126" s="5"/>
      <c r="H126" s="5"/>
      <c r="I126" s="5"/>
      <c r="J126" s="5"/>
      <c r="K126" s="5"/>
      <c r="L126" s="5"/>
      <c r="M126" s="5"/>
      <c r="N126" s="5"/>
      <c r="O126" s="5"/>
      <c r="P126" s="5"/>
      <c r="Q126" s="5"/>
      <c r="R126" s="5"/>
      <c r="S126" s="5"/>
      <c r="T126" s="5"/>
      <c r="U126" s="5"/>
      <c r="V126" s="5"/>
      <c r="W126" s="5"/>
      <c r="X126" s="5"/>
      <c r="Y126" s="5"/>
      <c r="Z126" s="5"/>
    </row>
    <row r="127" spans="1:26" ht="15.75" customHeight="1" x14ac:dyDescent="0.2">
      <c r="A127" s="5"/>
      <c r="B127" s="5"/>
      <c r="C127" s="5"/>
      <c r="D127" s="5"/>
      <c r="E127" s="5"/>
      <c r="F127" s="16"/>
      <c r="G127" s="5"/>
      <c r="H127" s="5"/>
      <c r="I127" s="5"/>
      <c r="J127" s="5"/>
      <c r="K127" s="5"/>
      <c r="L127" s="5"/>
      <c r="M127" s="5"/>
      <c r="N127" s="5"/>
      <c r="O127" s="5"/>
      <c r="P127" s="5"/>
      <c r="Q127" s="5"/>
      <c r="R127" s="5"/>
      <c r="S127" s="5"/>
      <c r="T127" s="5"/>
      <c r="U127" s="5"/>
      <c r="V127" s="5"/>
      <c r="W127" s="5"/>
      <c r="X127" s="5"/>
      <c r="Y127" s="5"/>
      <c r="Z127" s="5"/>
    </row>
    <row r="128" spans="1:26" ht="15.75" customHeight="1" x14ac:dyDescent="0.2">
      <c r="A128" s="5"/>
      <c r="B128" s="5"/>
      <c r="C128" s="5"/>
      <c r="D128" s="5"/>
      <c r="E128" s="5"/>
      <c r="F128" s="16"/>
      <c r="G128" s="5"/>
      <c r="H128" s="5"/>
      <c r="I128" s="5"/>
      <c r="J128" s="5"/>
      <c r="K128" s="5"/>
      <c r="L128" s="5"/>
      <c r="M128" s="5"/>
      <c r="N128" s="5"/>
      <c r="O128" s="5"/>
      <c r="P128" s="5"/>
      <c r="Q128" s="5"/>
      <c r="R128" s="5"/>
      <c r="S128" s="5"/>
      <c r="T128" s="5"/>
      <c r="U128" s="5"/>
      <c r="V128" s="5"/>
      <c r="W128" s="5"/>
      <c r="X128" s="5"/>
      <c r="Y128" s="5"/>
      <c r="Z128" s="5"/>
    </row>
    <row r="129" spans="1:26" ht="15.75" customHeight="1" x14ac:dyDescent="0.2">
      <c r="A129" s="5"/>
      <c r="B129" s="5"/>
      <c r="C129" s="5"/>
      <c r="D129" s="5"/>
      <c r="E129" s="5"/>
      <c r="F129" s="16"/>
      <c r="G129" s="5"/>
      <c r="H129" s="5"/>
      <c r="I129" s="5"/>
      <c r="J129" s="5"/>
      <c r="K129" s="5"/>
      <c r="L129" s="5"/>
      <c r="M129" s="5"/>
      <c r="N129" s="5"/>
      <c r="O129" s="5"/>
      <c r="P129" s="5"/>
      <c r="Q129" s="5"/>
      <c r="R129" s="5"/>
      <c r="S129" s="5"/>
      <c r="T129" s="5"/>
      <c r="U129" s="5"/>
      <c r="V129" s="5"/>
      <c r="W129" s="5"/>
      <c r="X129" s="5"/>
      <c r="Y129" s="5"/>
      <c r="Z129" s="5"/>
    </row>
    <row r="130" spans="1:26" ht="15.75" customHeight="1" x14ac:dyDescent="0.2">
      <c r="A130" s="5"/>
      <c r="B130" s="5"/>
      <c r="C130" s="5"/>
      <c r="D130" s="5"/>
      <c r="E130" s="5"/>
      <c r="F130" s="16"/>
      <c r="G130" s="5"/>
      <c r="H130" s="5"/>
      <c r="I130" s="5"/>
      <c r="J130" s="5"/>
      <c r="K130" s="5"/>
      <c r="L130" s="5"/>
      <c r="M130" s="5"/>
      <c r="N130" s="5"/>
      <c r="O130" s="5"/>
      <c r="P130" s="5"/>
      <c r="Q130" s="5"/>
      <c r="R130" s="5"/>
      <c r="S130" s="5"/>
      <c r="T130" s="5"/>
      <c r="U130" s="5"/>
      <c r="V130" s="5"/>
      <c r="W130" s="5"/>
      <c r="X130" s="5"/>
      <c r="Y130" s="5"/>
      <c r="Z130" s="5"/>
    </row>
    <row r="131" spans="1:26" ht="15.75" customHeight="1" x14ac:dyDescent="0.2">
      <c r="A131" s="5"/>
      <c r="B131" s="5"/>
      <c r="C131" s="5"/>
      <c r="D131" s="5"/>
      <c r="E131" s="5"/>
      <c r="F131" s="16"/>
      <c r="G131" s="5"/>
      <c r="H131" s="5"/>
      <c r="I131" s="5"/>
      <c r="J131" s="5"/>
      <c r="K131" s="5"/>
      <c r="L131" s="5"/>
      <c r="M131" s="5"/>
      <c r="N131" s="5"/>
      <c r="O131" s="5"/>
      <c r="P131" s="5"/>
      <c r="Q131" s="5"/>
      <c r="R131" s="5"/>
      <c r="S131" s="5"/>
      <c r="T131" s="5"/>
      <c r="U131" s="5"/>
      <c r="V131" s="5"/>
      <c r="W131" s="5"/>
      <c r="X131" s="5"/>
      <c r="Y131" s="5"/>
      <c r="Z131" s="5"/>
    </row>
    <row r="132" spans="1:26" ht="15.75" customHeight="1" x14ac:dyDescent="0.2">
      <c r="A132" s="5"/>
      <c r="B132" s="5"/>
      <c r="C132" s="5"/>
      <c r="D132" s="5"/>
      <c r="E132" s="5"/>
      <c r="F132" s="16"/>
      <c r="G132" s="5"/>
      <c r="H132" s="5"/>
      <c r="I132" s="5"/>
      <c r="J132" s="5"/>
      <c r="K132" s="5"/>
      <c r="L132" s="5"/>
      <c r="M132" s="5"/>
      <c r="N132" s="5"/>
      <c r="O132" s="5"/>
      <c r="P132" s="5"/>
      <c r="Q132" s="5"/>
      <c r="R132" s="5"/>
      <c r="S132" s="5"/>
      <c r="T132" s="5"/>
      <c r="U132" s="5"/>
      <c r="V132" s="5"/>
      <c r="W132" s="5"/>
      <c r="X132" s="5"/>
      <c r="Y132" s="5"/>
      <c r="Z132" s="5"/>
    </row>
    <row r="133" spans="1:26" ht="15.75" customHeight="1" x14ac:dyDescent="0.2">
      <c r="A133" s="5"/>
      <c r="B133" s="5"/>
      <c r="C133" s="5"/>
      <c r="D133" s="5"/>
      <c r="E133" s="5"/>
      <c r="F133" s="16"/>
      <c r="G133" s="5"/>
      <c r="H133" s="5"/>
      <c r="I133" s="5"/>
      <c r="J133" s="5"/>
      <c r="K133" s="5"/>
      <c r="L133" s="5"/>
      <c r="M133" s="5"/>
      <c r="N133" s="5"/>
      <c r="O133" s="5"/>
      <c r="P133" s="5"/>
      <c r="Q133" s="5"/>
      <c r="R133" s="5"/>
      <c r="S133" s="5"/>
      <c r="T133" s="5"/>
      <c r="U133" s="5"/>
      <c r="V133" s="5"/>
      <c r="W133" s="5"/>
      <c r="X133" s="5"/>
      <c r="Y133" s="5"/>
      <c r="Z133" s="5"/>
    </row>
    <row r="134" spans="1:26" ht="15.75" customHeight="1" x14ac:dyDescent="0.2">
      <c r="A134" s="5"/>
      <c r="B134" s="5"/>
      <c r="C134" s="5"/>
      <c r="D134" s="5"/>
      <c r="E134" s="5"/>
      <c r="F134" s="16"/>
      <c r="G134" s="5"/>
      <c r="H134" s="5"/>
      <c r="I134" s="5"/>
      <c r="J134" s="5"/>
      <c r="K134" s="5"/>
      <c r="L134" s="5"/>
      <c r="M134" s="5"/>
      <c r="N134" s="5"/>
      <c r="O134" s="5"/>
      <c r="P134" s="5"/>
      <c r="Q134" s="5"/>
      <c r="R134" s="5"/>
      <c r="S134" s="5"/>
      <c r="T134" s="5"/>
      <c r="U134" s="5"/>
      <c r="V134" s="5"/>
      <c r="W134" s="5"/>
      <c r="X134" s="5"/>
      <c r="Y134" s="5"/>
      <c r="Z134" s="5"/>
    </row>
    <row r="135" spans="1:26" ht="15.75" customHeight="1" x14ac:dyDescent="0.2">
      <c r="A135" s="5"/>
      <c r="B135" s="5"/>
      <c r="C135" s="5"/>
      <c r="D135" s="5"/>
      <c r="E135" s="5"/>
      <c r="F135" s="16"/>
      <c r="G135" s="5"/>
      <c r="H135" s="5"/>
      <c r="I135" s="5"/>
      <c r="J135" s="5"/>
      <c r="K135" s="5"/>
      <c r="L135" s="5"/>
      <c r="M135" s="5"/>
      <c r="N135" s="5"/>
      <c r="O135" s="5"/>
      <c r="P135" s="5"/>
      <c r="Q135" s="5"/>
      <c r="R135" s="5"/>
      <c r="S135" s="5"/>
      <c r="T135" s="5"/>
      <c r="U135" s="5"/>
      <c r="V135" s="5"/>
      <c r="W135" s="5"/>
      <c r="X135" s="5"/>
      <c r="Y135" s="5"/>
      <c r="Z135" s="5"/>
    </row>
    <row r="136" spans="1:26" ht="15.75" customHeight="1" x14ac:dyDescent="0.2">
      <c r="A136" s="5"/>
      <c r="B136" s="5"/>
      <c r="C136" s="5"/>
      <c r="D136" s="5"/>
      <c r="E136" s="5"/>
      <c r="F136" s="16"/>
      <c r="G136" s="5"/>
      <c r="H136" s="5"/>
      <c r="I136" s="5"/>
      <c r="J136" s="5"/>
      <c r="K136" s="5"/>
      <c r="L136" s="5"/>
      <c r="M136" s="5"/>
      <c r="N136" s="5"/>
      <c r="O136" s="5"/>
      <c r="P136" s="5"/>
      <c r="Q136" s="5"/>
      <c r="R136" s="5"/>
      <c r="S136" s="5"/>
      <c r="T136" s="5"/>
      <c r="U136" s="5"/>
      <c r="V136" s="5"/>
      <c r="W136" s="5"/>
      <c r="X136" s="5"/>
      <c r="Y136" s="5"/>
      <c r="Z136" s="5"/>
    </row>
    <row r="137" spans="1:26" ht="15.75" customHeight="1" x14ac:dyDescent="0.2">
      <c r="A137" s="5"/>
      <c r="B137" s="5"/>
      <c r="C137" s="5"/>
      <c r="D137" s="5"/>
      <c r="E137" s="5"/>
      <c r="F137" s="16"/>
      <c r="G137" s="5"/>
      <c r="H137" s="5"/>
      <c r="I137" s="5"/>
      <c r="J137" s="5"/>
      <c r="K137" s="5"/>
      <c r="L137" s="5"/>
      <c r="M137" s="5"/>
      <c r="N137" s="5"/>
      <c r="O137" s="5"/>
      <c r="P137" s="5"/>
      <c r="Q137" s="5"/>
      <c r="R137" s="5"/>
      <c r="S137" s="5"/>
      <c r="T137" s="5"/>
      <c r="U137" s="5"/>
      <c r="V137" s="5"/>
      <c r="W137" s="5"/>
      <c r="X137" s="5"/>
      <c r="Y137" s="5"/>
      <c r="Z137" s="5"/>
    </row>
    <row r="138" spans="1:26" ht="15.75" customHeight="1" x14ac:dyDescent="0.2">
      <c r="A138" s="5"/>
      <c r="B138" s="5"/>
      <c r="C138" s="5"/>
      <c r="D138" s="5"/>
      <c r="E138" s="5"/>
      <c r="F138" s="16"/>
      <c r="G138" s="5"/>
      <c r="H138" s="5"/>
      <c r="I138" s="5"/>
      <c r="J138" s="5"/>
      <c r="K138" s="5"/>
      <c r="L138" s="5"/>
      <c r="M138" s="5"/>
      <c r="N138" s="5"/>
      <c r="O138" s="5"/>
      <c r="P138" s="5"/>
      <c r="Q138" s="5"/>
      <c r="R138" s="5"/>
      <c r="S138" s="5"/>
      <c r="T138" s="5"/>
      <c r="U138" s="5"/>
      <c r="V138" s="5"/>
      <c r="W138" s="5"/>
      <c r="X138" s="5"/>
      <c r="Y138" s="5"/>
      <c r="Z138" s="5"/>
    </row>
    <row r="139" spans="1:26" ht="15.75" customHeight="1" x14ac:dyDescent="0.2">
      <c r="A139" s="5"/>
      <c r="B139" s="5"/>
      <c r="C139" s="5"/>
      <c r="D139" s="5"/>
      <c r="E139" s="5"/>
      <c r="F139" s="16"/>
      <c r="G139" s="5"/>
      <c r="H139" s="5"/>
      <c r="I139" s="5"/>
      <c r="J139" s="5"/>
      <c r="K139" s="5"/>
      <c r="L139" s="5"/>
      <c r="M139" s="5"/>
      <c r="N139" s="5"/>
      <c r="O139" s="5"/>
      <c r="P139" s="5"/>
      <c r="Q139" s="5"/>
      <c r="R139" s="5"/>
      <c r="S139" s="5"/>
      <c r="T139" s="5"/>
      <c r="U139" s="5"/>
      <c r="V139" s="5"/>
      <c r="W139" s="5"/>
      <c r="X139" s="5"/>
      <c r="Y139" s="5"/>
      <c r="Z139" s="5"/>
    </row>
    <row r="140" spans="1:26" ht="15.75" customHeight="1" x14ac:dyDescent="0.2">
      <c r="A140" s="5"/>
      <c r="B140" s="5"/>
      <c r="C140" s="5"/>
      <c r="D140" s="5"/>
      <c r="E140" s="5"/>
      <c r="F140" s="16"/>
      <c r="G140" s="5"/>
      <c r="H140" s="5"/>
      <c r="I140" s="5"/>
      <c r="J140" s="5"/>
      <c r="K140" s="5"/>
      <c r="L140" s="5"/>
      <c r="M140" s="5"/>
      <c r="N140" s="5"/>
      <c r="O140" s="5"/>
      <c r="P140" s="5"/>
      <c r="Q140" s="5"/>
      <c r="R140" s="5"/>
      <c r="S140" s="5"/>
      <c r="T140" s="5"/>
      <c r="U140" s="5"/>
      <c r="V140" s="5"/>
      <c r="W140" s="5"/>
      <c r="X140" s="5"/>
      <c r="Y140" s="5"/>
      <c r="Z140" s="5"/>
    </row>
    <row r="141" spans="1:26" ht="15.75" customHeight="1" x14ac:dyDescent="0.2">
      <c r="A141" s="5"/>
      <c r="B141" s="5"/>
      <c r="C141" s="5"/>
      <c r="D141" s="5"/>
      <c r="E141" s="5"/>
      <c r="F141" s="16"/>
      <c r="G141" s="5"/>
      <c r="H141" s="5"/>
      <c r="I141" s="5"/>
      <c r="J141" s="5"/>
      <c r="K141" s="5"/>
      <c r="L141" s="5"/>
      <c r="M141" s="5"/>
      <c r="N141" s="5"/>
      <c r="O141" s="5"/>
      <c r="P141" s="5"/>
      <c r="Q141" s="5"/>
      <c r="R141" s="5"/>
      <c r="S141" s="5"/>
      <c r="T141" s="5"/>
      <c r="U141" s="5"/>
      <c r="V141" s="5"/>
      <c r="W141" s="5"/>
      <c r="X141" s="5"/>
      <c r="Y141" s="5"/>
      <c r="Z141" s="5"/>
    </row>
    <row r="142" spans="1:26" ht="15.75" customHeight="1" x14ac:dyDescent="0.2">
      <c r="A142" s="5"/>
      <c r="B142" s="5"/>
      <c r="C142" s="5"/>
      <c r="D142" s="5"/>
      <c r="E142" s="5"/>
      <c r="F142" s="16"/>
      <c r="G142" s="5"/>
      <c r="H142" s="5"/>
      <c r="I142" s="5"/>
      <c r="J142" s="5"/>
      <c r="K142" s="5"/>
      <c r="L142" s="5"/>
      <c r="M142" s="5"/>
      <c r="N142" s="5"/>
      <c r="O142" s="5"/>
      <c r="P142" s="5"/>
      <c r="Q142" s="5"/>
      <c r="R142" s="5"/>
      <c r="S142" s="5"/>
      <c r="T142" s="5"/>
      <c r="U142" s="5"/>
      <c r="V142" s="5"/>
      <c r="W142" s="5"/>
      <c r="X142" s="5"/>
      <c r="Y142" s="5"/>
      <c r="Z142" s="5"/>
    </row>
    <row r="143" spans="1:26" ht="15.75" customHeight="1" x14ac:dyDescent="0.2">
      <c r="A143" s="5"/>
      <c r="B143" s="5"/>
      <c r="C143" s="5"/>
      <c r="D143" s="5"/>
      <c r="E143" s="5"/>
      <c r="F143" s="16"/>
      <c r="G143" s="5"/>
      <c r="H143" s="5"/>
      <c r="I143" s="5"/>
      <c r="J143" s="5"/>
      <c r="K143" s="5"/>
      <c r="L143" s="5"/>
      <c r="M143" s="5"/>
      <c r="N143" s="5"/>
      <c r="O143" s="5"/>
      <c r="P143" s="5"/>
      <c r="Q143" s="5"/>
      <c r="R143" s="5"/>
      <c r="S143" s="5"/>
      <c r="T143" s="5"/>
      <c r="U143" s="5"/>
      <c r="V143" s="5"/>
      <c r="W143" s="5"/>
      <c r="X143" s="5"/>
      <c r="Y143" s="5"/>
      <c r="Z143" s="5"/>
    </row>
    <row r="144" spans="1:26" ht="15.75" customHeight="1" x14ac:dyDescent="0.2">
      <c r="A144" s="5"/>
      <c r="B144" s="5"/>
      <c r="C144" s="5"/>
      <c r="D144" s="5"/>
      <c r="E144" s="5"/>
      <c r="F144" s="16"/>
      <c r="G144" s="5"/>
      <c r="H144" s="5"/>
      <c r="I144" s="5"/>
      <c r="J144" s="5"/>
      <c r="K144" s="5"/>
      <c r="L144" s="5"/>
      <c r="M144" s="5"/>
      <c r="N144" s="5"/>
      <c r="O144" s="5"/>
      <c r="P144" s="5"/>
      <c r="Q144" s="5"/>
      <c r="R144" s="5"/>
      <c r="S144" s="5"/>
      <c r="T144" s="5"/>
      <c r="U144" s="5"/>
      <c r="V144" s="5"/>
      <c r="W144" s="5"/>
      <c r="X144" s="5"/>
      <c r="Y144" s="5"/>
      <c r="Z144" s="5"/>
    </row>
    <row r="145" spans="1:26" ht="15.75" customHeight="1" x14ac:dyDescent="0.2">
      <c r="A145" s="5"/>
      <c r="B145" s="5"/>
      <c r="C145" s="5"/>
      <c r="D145" s="5"/>
      <c r="E145" s="5"/>
      <c r="F145" s="16"/>
      <c r="G145" s="5"/>
      <c r="H145" s="5"/>
      <c r="I145" s="5"/>
      <c r="J145" s="5"/>
      <c r="K145" s="5"/>
      <c r="L145" s="5"/>
      <c r="M145" s="5"/>
      <c r="N145" s="5"/>
      <c r="O145" s="5"/>
      <c r="P145" s="5"/>
      <c r="Q145" s="5"/>
      <c r="R145" s="5"/>
      <c r="S145" s="5"/>
      <c r="T145" s="5"/>
      <c r="U145" s="5"/>
      <c r="V145" s="5"/>
      <c r="W145" s="5"/>
      <c r="X145" s="5"/>
      <c r="Y145" s="5"/>
      <c r="Z145" s="5"/>
    </row>
    <row r="146" spans="1:26" ht="15.75" customHeight="1" x14ac:dyDescent="0.2">
      <c r="A146" s="5"/>
      <c r="B146" s="5"/>
      <c r="C146" s="5"/>
      <c r="D146" s="5"/>
      <c r="E146" s="5"/>
      <c r="F146" s="16"/>
      <c r="G146" s="5"/>
      <c r="H146" s="5"/>
      <c r="I146" s="5"/>
      <c r="J146" s="5"/>
      <c r="K146" s="5"/>
      <c r="L146" s="5"/>
      <c r="M146" s="5"/>
      <c r="N146" s="5"/>
      <c r="O146" s="5"/>
      <c r="P146" s="5"/>
      <c r="Q146" s="5"/>
      <c r="R146" s="5"/>
      <c r="S146" s="5"/>
      <c r="T146" s="5"/>
      <c r="U146" s="5"/>
      <c r="V146" s="5"/>
      <c r="W146" s="5"/>
      <c r="X146" s="5"/>
      <c r="Y146" s="5"/>
      <c r="Z146" s="5"/>
    </row>
    <row r="147" spans="1:26" ht="15.75" customHeight="1" x14ac:dyDescent="0.2">
      <c r="A147" s="5"/>
      <c r="B147" s="5"/>
      <c r="C147" s="5"/>
      <c r="D147" s="5"/>
      <c r="E147" s="5"/>
      <c r="F147" s="16"/>
      <c r="G147" s="5"/>
      <c r="H147" s="5"/>
      <c r="I147" s="5"/>
      <c r="J147" s="5"/>
      <c r="K147" s="5"/>
      <c r="L147" s="5"/>
      <c r="M147" s="5"/>
      <c r="N147" s="5"/>
      <c r="O147" s="5"/>
      <c r="P147" s="5"/>
      <c r="Q147" s="5"/>
      <c r="R147" s="5"/>
      <c r="S147" s="5"/>
      <c r="T147" s="5"/>
      <c r="U147" s="5"/>
      <c r="V147" s="5"/>
      <c r="W147" s="5"/>
      <c r="X147" s="5"/>
      <c r="Y147" s="5"/>
      <c r="Z147" s="5"/>
    </row>
    <row r="148" spans="1:26" ht="15.75" customHeight="1" x14ac:dyDescent="0.2">
      <c r="A148" s="5"/>
      <c r="B148" s="5"/>
      <c r="C148" s="5"/>
      <c r="D148" s="5"/>
      <c r="E148" s="5"/>
      <c r="F148" s="16"/>
      <c r="G148" s="5"/>
      <c r="H148" s="5"/>
      <c r="I148" s="5"/>
      <c r="J148" s="5"/>
      <c r="K148" s="5"/>
      <c r="L148" s="5"/>
      <c r="M148" s="5"/>
      <c r="N148" s="5"/>
      <c r="O148" s="5"/>
      <c r="P148" s="5"/>
      <c r="Q148" s="5"/>
      <c r="R148" s="5"/>
      <c r="S148" s="5"/>
      <c r="T148" s="5"/>
      <c r="U148" s="5"/>
      <c r="V148" s="5"/>
      <c r="W148" s="5"/>
      <c r="X148" s="5"/>
      <c r="Y148" s="5"/>
      <c r="Z148" s="5"/>
    </row>
    <row r="149" spans="1:26" ht="15.75" customHeight="1" x14ac:dyDescent="0.2">
      <c r="A149" s="5"/>
      <c r="B149" s="5"/>
      <c r="C149" s="5"/>
      <c r="D149" s="5"/>
      <c r="E149" s="5"/>
      <c r="F149" s="16"/>
      <c r="G149" s="5"/>
      <c r="H149" s="5"/>
      <c r="I149" s="5"/>
      <c r="J149" s="5"/>
      <c r="K149" s="5"/>
      <c r="L149" s="5"/>
      <c r="M149" s="5"/>
      <c r="N149" s="5"/>
      <c r="O149" s="5"/>
      <c r="P149" s="5"/>
      <c r="Q149" s="5"/>
      <c r="R149" s="5"/>
      <c r="S149" s="5"/>
      <c r="T149" s="5"/>
      <c r="U149" s="5"/>
      <c r="V149" s="5"/>
      <c r="W149" s="5"/>
      <c r="X149" s="5"/>
      <c r="Y149" s="5"/>
      <c r="Z149" s="5"/>
    </row>
    <row r="150" spans="1:26" ht="15.75" customHeight="1" x14ac:dyDescent="0.2">
      <c r="A150" s="5"/>
      <c r="B150" s="5"/>
      <c r="C150" s="5"/>
      <c r="D150" s="5"/>
      <c r="E150" s="5"/>
      <c r="F150" s="16"/>
      <c r="G150" s="5"/>
      <c r="H150" s="5"/>
      <c r="I150" s="5"/>
      <c r="J150" s="5"/>
      <c r="K150" s="5"/>
      <c r="L150" s="5"/>
      <c r="M150" s="5"/>
      <c r="N150" s="5"/>
      <c r="O150" s="5"/>
      <c r="P150" s="5"/>
      <c r="Q150" s="5"/>
      <c r="R150" s="5"/>
      <c r="S150" s="5"/>
      <c r="T150" s="5"/>
      <c r="U150" s="5"/>
      <c r="V150" s="5"/>
      <c r="W150" s="5"/>
      <c r="X150" s="5"/>
      <c r="Y150" s="5"/>
      <c r="Z150" s="5"/>
    </row>
    <row r="151" spans="1:26" ht="15.75" customHeight="1" x14ac:dyDescent="0.2">
      <c r="A151" s="5"/>
      <c r="B151" s="5"/>
      <c r="C151" s="5"/>
      <c r="D151" s="5"/>
      <c r="E151" s="5"/>
      <c r="F151" s="16"/>
      <c r="G151" s="5"/>
      <c r="H151" s="5"/>
      <c r="I151" s="5"/>
      <c r="J151" s="5"/>
      <c r="K151" s="5"/>
      <c r="L151" s="5"/>
      <c r="M151" s="5"/>
      <c r="N151" s="5"/>
      <c r="O151" s="5"/>
      <c r="P151" s="5"/>
      <c r="Q151" s="5"/>
      <c r="R151" s="5"/>
      <c r="S151" s="5"/>
      <c r="T151" s="5"/>
      <c r="U151" s="5"/>
      <c r="V151" s="5"/>
      <c r="W151" s="5"/>
      <c r="X151" s="5"/>
      <c r="Y151" s="5"/>
      <c r="Z151" s="5"/>
    </row>
    <row r="152" spans="1:26" ht="15.75" customHeight="1" x14ac:dyDescent="0.2">
      <c r="A152" s="5"/>
      <c r="B152" s="5"/>
      <c r="C152" s="5"/>
      <c r="D152" s="5"/>
      <c r="E152" s="5"/>
      <c r="F152" s="16"/>
      <c r="G152" s="5"/>
      <c r="H152" s="5"/>
      <c r="I152" s="5"/>
      <c r="J152" s="5"/>
      <c r="K152" s="5"/>
      <c r="L152" s="5"/>
      <c r="M152" s="5"/>
      <c r="N152" s="5"/>
      <c r="O152" s="5"/>
      <c r="P152" s="5"/>
      <c r="Q152" s="5"/>
      <c r="R152" s="5"/>
      <c r="S152" s="5"/>
      <c r="T152" s="5"/>
      <c r="U152" s="5"/>
      <c r="V152" s="5"/>
      <c r="W152" s="5"/>
      <c r="X152" s="5"/>
      <c r="Y152" s="5"/>
      <c r="Z152" s="5"/>
    </row>
    <row r="153" spans="1:26" ht="15.75" customHeight="1" x14ac:dyDescent="0.2">
      <c r="A153" s="5"/>
      <c r="B153" s="5"/>
      <c r="C153" s="5"/>
      <c r="D153" s="5"/>
      <c r="E153" s="5"/>
      <c r="F153" s="16"/>
      <c r="G153" s="5"/>
      <c r="H153" s="5"/>
      <c r="I153" s="5"/>
      <c r="J153" s="5"/>
      <c r="K153" s="5"/>
      <c r="L153" s="5"/>
      <c r="M153" s="5"/>
      <c r="N153" s="5"/>
      <c r="O153" s="5"/>
      <c r="P153" s="5"/>
      <c r="Q153" s="5"/>
      <c r="R153" s="5"/>
      <c r="S153" s="5"/>
      <c r="T153" s="5"/>
      <c r="U153" s="5"/>
      <c r="V153" s="5"/>
      <c r="W153" s="5"/>
      <c r="X153" s="5"/>
      <c r="Y153" s="5"/>
      <c r="Z153" s="5"/>
    </row>
    <row r="154" spans="1:26" ht="15.75" customHeight="1" x14ac:dyDescent="0.2">
      <c r="A154" s="5"/>
      <c r="B154" s="5"/>
      <c r="C154" s="5"/>
      <c r="D154" s="5"/>
      <c r="E154" s="5"/>
      <c r="F154" s="16"/>
      <c r="G154" s="5"/>
      <c r="H154" s="5"/>
      <c r="I154" s="5"/>
      <c r="J154" s="5"/>
      <c r="K154" s="5"/>
      <c r="L154" s="5"/>
      <c r="M154" s="5"/>
      <c r="N154" s="5"/>
      <c r="O154" s="5"/>
      <c r="P154" s="5"/>
      <c r="Q154" s="5"/>
      <c r="R154" s="5"/>
      <c r="S154" s="5"/>
      <c r="T154" s="5"/>
      <c r="U154" s="5"/>
      <c r="V154" s="5"/>
      <c r="W154" s="5"/>
      <c r="X154" s="5"/>
      <c r="Y154" s="5"/>
      <c r="Z154" s="5"/>
    </row>
    <row r="155" spans="1:26" ht="15.75" customHeight="1" x14ac:dyDescent="0.2">
      <c r="A155" s="5"/>
      <c r="B155" s="5"/>
      <c r="C155" s="5"/>
      <c r="D155" s="5"/>
      <c r="E155" s="5"/>
      <c r="F155" s="16"/>
      <c r="G155" s="5"/>
      <c r="H155" s="5"/>
      <c r="I155" s="5"/>
      <c r="J155" s="5"/>
      <c r="K155" s="5"/>
      <c r="L155" s="5"/>
      <c r="M155" s="5"/>
      <c r="N155" s="5"/>
      <c r="O155" s="5"/>
      <c r="P155" s="5"/>
      <c r="Q155" s="5"/>
      <c r="R155" s="5"/>
      <c r="S155" s="5"/>
      <c r="T155" s="5"/>
      <c r="U155" s="5"/>
      <c r="V155" s="5"/>
      <c r="W155" s="5"/>
      <c r="X155" s="5"/>
      <c r="Y155" s="5"/>
      <c r="Z155" s="5"/>
    </row>
    <row r="156" spans="1:26" ht="15.75" customHeight="1" x14ac:dyDescent="0.2">
      <c r="A156" s="5"/>
      <c r="B156" s="5"/>
      <c r="C156" s="5"/>
      <c r="D156" s="5"/>
      <c r="E156" s="5"/>
      <c r="F156" s="16"/>
      <c r="G156" s="5"/>
      <c r="H156" s="5"/>
      <c r="I156" s="5"/>
      <c r="J156" s="5"/>
      <c r="K156" s="5"/>
      <c r="L156" s="5"/>
      <c r="M156" s="5"/>
      <c r="N156" s="5"/>
      <c r="O156" s="5"/>
      <c r="P156" s="5"/>
      <c r="Q156" s="5"/>
      <c r="R156" s="5"/>
      <c r="S156" s="5"/>
      <c r="T156" s="5"/>
      <c r="U156" s="5"/>
      <c r="V156" s="5"/>
      <c r="W156" s="5"/>
      <c r="X156" s="5"/>
      <c r="Y156" s="5"/>
      <c r="Z156" s="5"/>
    </row>
    <row r="157" spans="1:26" ht="15.75" customHeight="1" x14ac:dyDescent="0.2">
      <c r="A157" s="5"/>
      <c r="B157" s="5"/>
      <c r="C157" s="5"/>
      <c r="D157" s="5"/>
      <c r="E157" s="5"/>
      <c r="F157" s="16"/>
      <c r="G157" s="5"/>
      <c r="H157" s="5"/>
      <c r="I157" s="5"/>
      <c r="J157" s="5"/>
      <c r="K157" s="5"/>
      <c r="L157" s="5"/>
      <c r="M157" s="5"/>
      <c r="N157" s="5"/>
      <c r="O157" s="5"/>
      <c r="P157" s="5"/>
      <c r="Q157" s="5"/>
      <c r="R157" s="5"/>
      <c r="S157" s="5"/>
      <c r="T157" s="5"/>
      <c r="U157" s="5"/>
      <c r="V157" s="5"/>
      <c r="W157" s="5"/>
      <c r="X157" s="5"/>
      <c r="Y157" s="5"/>
      <c r="Z157" s="5"/>
    </row>
    <row r="158" spans="1:26" ht="15.75" customHeight="1" x14ac:dyDescent="0.2">
      <c r="A158" s="5"/>
      <c r="B158" s="5"/>
      <c r="C158" s="5"/>
      <c r="D158" s="5"/>
      <c r="E158" s="5"/>
      <c r="F158" s="16"/>
      <c r="G158" s="5"/>
      <c r="H158" s="5"/>
      <c r="I158" s="5"/>
      <c r="J158" s="5"/>
      <c r="K158" s="5"/>
      <c r="L158" s="5"/>
      <c r="M158" s="5"/>
      <c r="N158" s="5"/>
      <c r="O158" s="5"/>
      <c r="P158" s="5"/>
      <c r="Q158" s="5"/>
      <c r="R158" s="5"/>
      <c r="S158" s="5"/>
      <c r="T158" s="5"/>
      <c r="U158" s="5"/>
      <c r="V158" s="5"/>
      <c r="W158" s="5"/>
      <c r="X158" s="5"/>
      <c r="Y158" s="5"/>
      <c r="Z158" s="5"/>
    </row>
    <row r="159" spans="1:26" ht="15.75" customHeight="1" x14ac:dyDescent="0.2">
      <c r="A159" s="5"/>
      <c r="B159" s="5"/>
      <c r="C159" s="5"/>
      <c r="D159" s="5"/>
      <c r="E159" s="5"/>
      <c r="F159" s="16"/>
      <c r="G159" s="5"/>
      <c r="H159" s="5"/>
      <c r="I159" s="5"/>
      <c r="J159" s="5"/>
      <c r="K159" s="5"/>
      <c r="L159" s="5"/>
      <c r="M159" s="5"/>
      <c r="N159" s="5"/>
      <c r="O159" s="5"/>
      <c r="P159" s="5"/>
      <c r="Q159" s="5"/>
      <c r="R159" s="5"/>
      <c r="S159" s="5"/>
      <c r="T159" s="5"/>
      <c r="U159" s="5"/>
      <c r="V159" s="5"/>
      <c r="W159" s="5"/>
      <c r="X159" s="5"/>
      <c r="Y159" s="5"/>
      <c r="Z159" s="5"/>
    </row>
    <row r="160" spans="1:26" ht="15.75" customHeight="1" x14ac:dyDescent="0.2">
      <c r="A160" s="5"/>
      <c r="B160" s="5"/>
      <c r="C160" s="5"/>
      <c r="D160" s="5"/>
      <c r="E160" s="5"/>
      <c r="F160" s="16"/>
      <c r="G160" s="5"/>
      <c r="H160" s="5"/>
      <c r="I160" s="5"/>
      <c r="J160" s="5"/>
      <c r="K160" s="5"/>
      <c r="L160" s="5"/>
      <c r="M160" s="5"/>
      <c r="N160" s="5"/>
      <c r="O160" s="5"/>
      <c r="P160" s="5"/>
      <c r="Q160" s="5"/>
      <c r="R160" s="5"/>
      <c r="S160" s="5"/>
      <c r="T160" s="5"/>
      <c r="U160" s="5"/>
      <c r="V160" s="5"/>
      <c r="W160" s="5"/>
      <c r="X160" s="5"/>
      <c r="Y160" s="5"/>
      <c r="Z160" s="5"/>
    </row>
    <row r="161" spans="1:26" ht="15.75" customHeight="1" x14ac:dyDescent="0.2">
      <c r="A161" s="5"/>
      <c r="B161" s="5"/>
      <c r="C161" s="5"/>
      <c r="D161" s="5"/>
      <c r="E161" s="5"/>
      <c r="F161" s="16"/>
      <c r="G161" s="5"/>
      <c r="H161" s="5"/>
      <c r="I161" s="5"/>
      <c r="J161" s="5"/>
      <c r="K161" s="5"/>
      <c r="L161" s="5"/>
      <c r="M161" s="5"/>
      <c r="N161" s="5"/>
      <c r="O161" s="5"/>
      <c r="P161" s="5"/>
      <c r="Q161" s="5"/>
      <c r="R161" s="5"/>
      <c r="S161" s="5"/>
      <c r="T161" s="5"/>
      <c r="U161" s="5"/>
      <c r="V161" s="5"/>
      <c r="W161" s="5"/>
      <c r="X161" s="5"/>
      <c r="Y161" s="5"/>
      <c r="Z161" s="5"/>
    </row>
    <row r="162" spans="1:26" ht="15.75" customHeight="1" x14ac:dyDescent="0.2">
      <c r="A162" s="5"/>
      <c r="B162" s="5"/>
      <c r="C162" s="5"/>
      <c r="D162" s="5"/>
      <c r="E162" s="5"/>
      <c r="F162" s="16"/>
      <c r="G162" s="5"/>
      <c r="H162" s="5"/>
      <c r="I162" s="5"/>
      <c r="J162" s="5"/>
      <c r="K162" s="5"/>
      <c r="L162" s="5"/>
      <c r="M162" s="5"/>
      <c r="N162" s="5"/>
      <c r="O162" s="5"/>
      <c r="P162" s="5"/>
      <c r="Q162" s="5"/>
      <c r="R162" s="5"/>
      <c r="S162" s="5"/>
      <c r="T162" s="5"/>
      <c r="U162" s="5"/>
      <c r="V162" s="5"/>
      <c r="W162" s="5"/>
      <c r="X162" s="5"/>
      <c r="Y162" s="5"/>
      <c r="Z162" s="5"/>
    </row>
    <row r="163" spans="1:26" ht="15.75" customHeight="1" x14ac:dyDescent="0.2">
      <c r="A163" s="5"/>
      <c r="B163" s="5"/>
      <c r="C163" s="5"/>
      <c r="D163" s="5"/>
      <c r="E163" s="5"/>
      <c r="F163" s="16"/>
      <c r="G163" s="5"/>
      <c r="H163" s="5"/>
      <c r="I163" s="5"/>
      <c r="J163" s="5"/>
      <c r="K163" s="5"/>
      <c r="L163" s="5"/>
      <c r="M163" s="5"/>
      <c r="N163" s="5"/>
      <c r="O163" s="5"/>
      <c r="P163" s="5"/>
      <c r="Q163" s="5"/>
      <c r="R163" s="5"/>
      <c r="S163" s="5"/>
      <c r="T163" s="5"/>
      <c r="U163" s="5"/>
      <c r="V163" s="5"/>
      <c r="W163" s="5"/>
      <c r="X163" s="5"/>
      <c r="Y163" s="5"/>
      <c r="Z163" s="5"/>
    </row>
    <row r="164" spans="1:26" ht="15.75" customHeight="1" x14ac:dyDescent="0.2">
      <c r="A164" s="5"/>
      <c r="B164" s="5"/>
      <c r="C164" s="5"/>
      <c r="D164" s="5"/>
      <c r="E164" s="5"/>
      <c r="F164" s="16"/>
      <c r="G164" s="5"/>
      <c r="H164" s="5"/>
      <c r="I164" s="5"/>
      <c r="J164" s="5"/>
      <c r="K164" s="5"/>
      <c r="L164" s="5"/>
      <c r="M164" s="5"/>
      <c r="N164" s="5"/>
      <c r="O164" s="5"/>
      <c r="P164" s="5"/>
      <c r="Q164" s="5"/>
      <c r="R164" s="5"/>
      <c r="S164" s="5"/>
      <c r="T164" s="5"/>
      <c r="U164" s="5"/>
      <c r="V164" s="5"/>
      <c r="W164" s="5"/>
      <c r="X164" s="5"/>
      <c r="Y164" s="5"/>
      <c r="Z164" s="5"/>
    </row>
    <row r="165" spans="1:26" ht="15.75" customHeight="1" x14ac:dyDescent="0.2">
      <c r="A165" s="5"/>
      <c r="B165" s="5"/>
      <c r="C165" s="5"/>
      <c r="D165" s="5"/>
      <c r="E165" s="5"/>
      <c r="F165" s="16"/>
      <c r="G165" s="5"/>
      <c r="H165" s="5"/>
      <c r="I165" s="5"/>
      <c r="J165" s="5"/>
      <c r="K165" s="5"/>
      <c r="L165" s="5"/>
      <c r="M165" s="5"/>
      <c r="N165" s="5"/>
      <c r="O165" s="5"/>
      <c r="P165" s="5"/>
      <c r="Q165" s="5"/>
      <c r="R165" s="5"/>
      <c r="S165" s="5"/>
      <c r="T165" s="5"/>
      <c r="U165" s="5"/>
      <c r="V165" s="5"/>
      <c r="W165" s="5"/>
      <c r="X165" s="5"/>
      <c r="Y165" s="5"/>
      <c r="Z165" s="5"/>
    </row>
    <row r="166" spans="1:26" ht="15.75" customHeight="1" x14ac:dyDescent="0.2">
      <c r="A166" s="5"/>
      <c r="B166" s="5"/>
      <c r="C166" s="5"/>
      <c r="D166" s="5"/>
      <c r="E166" s="5"/>
      <c r="F166" s="16"/>
      <c r="G166" s="5"/>
      <c r="H166" s="5"/>
      <c r="I166" s="5"/>
      <c r="J166" s="5"/>
      <c r="K166" s="5"/>
      <c r="L166" s="5"/>
      <c r="M166" s="5"/>
      <c r="N166" s="5"/>
      <c r="O166" s="5"/>
      <c r="P166" s="5"/>
      <c r="Q166" s="5"/>
      <c r="R166" s="5"/>
      <c r="S166" s="5"/>
      <c r="T166" s="5"/>
      <c r="U166" s="5"/>
      <c r="V166" s="5"/>
      <c r="W166" s="5"/>
      <c r="X166" s="5"/>
      <c r="Y166" s="5"/>
      <c r="Z166" s="5"/>
    </row>
    <row r="167" spans="1:26" ht="15.75" customHeight="1" x14ac:dyDescent="0.2">
      <c r="A167" s="5"/>
      <c r="B167" s="5"/>
      <c r="C167" s="5"/>
      <c r="D167" s="5"/>
      <c r="E167" s="5"/>
      <c r="F167" s="16"/>
      <c r="G167" s="5"/>
      <c r="H167" s="5"/>
      <c r="I167" s="5"/>
      <c r="J167" s="5"/>
      <c r="K167" s="5"/>
      <c r="L167" s="5"/>
      <c r="M167" s="5"/>
      <c r="N167" s="5"/>
      <c r="O167" s="5"/>
      <c r="P167" s="5"/>
      <c r="Q167" s="5"/>
      <c r="R167" s="5"/>
      <c r="S167" s="5"/>
      <c r="T167" s="5"/>
      <c r="U167" s="5"/>
      <c r="V167" s="5"/>
      <c r="W167" s="5"/>
      <c r="X167" s="5"/>
      <c r="Y167" s="5"/>
      <c r="Z167" s="5"/>
    </row>
    <row r="168" spans="1:26" ht="15.75" customHeight="1" x14ac:dyDescent="0.2">
      <c r="A168" s="5"/>
      <c r="B168" s="5"/>
      <c r="C168" s="5"/>
      <c r="D168" s="5"/>
      <c r="E168" s="5"/>
      <c r="F168" s="16"/>
      <c r="G168" s="5"/>
      <c r="H168" s="5"/>
      <c r="I168" s="5"/>
      <c r="J168" s="5"/>
      <c r="K168" s="5"/>
      <c r="L168" s="5"/>
      <c r="M168" s="5"/>
      <c r="N168" s="5"/>
      <c r="O168" s="5"/>
      <c r="P168" s="5"/>
      <c r="Q168" s="5"/>
      <c r="R168" s="5"/>
      <c r="S168" s="5"/>
      <c r="T168" s="5"/>
      <c r="U168" s="5"/>
      <c r="V168" s="5"/>
      <c r="W168" s="5"/>
      <c r="X168" s="5"/>
      <c r="Y168" s="5"/>
      <c r="Z168" s="5"/>
    </row>
    <row r="169" spans="1:26" ht="15.75" customHeight="1" x14ac:dyDescent="0.2">
      <c r="A169" s="5"/>
      <c r="B169" s="5"/>
      <c r="C169" s="5"/>
      <c r="D169" s="5"/>
      <c r="E169" s="5"/>
      <c r="F169" s="16"/>
      <c r="G169" s="5"/>
      <c r="H169" s="5"/>
      <c r="I169" s="5"/>
      <c r="J169" s="5"/>
      <c r="K169" s="5"/>
      <c r="L169" s="5"/>
      <c r="M169" s="5"/>
      <c r="N169" s="5"/>
      <c r="O169" s="5"/>
      <c r="P169" s="5"/>
      <c r="Q169" s="5"/>
      <c r="R169" s="5"/>
      <c r="S169" s="5"/>
      <c r="T169" s="5"/>
      <c r="U169" s="5"/>
      <c r="V169" s="5"/>
      <c r="W169" s="5"/>
      <c r="X169" s="5"/>
      <c r="Y169" s="5"/>
      <c r="Z169" s="5"/>
    </row>
    <row r="170" spans="1:26" ht="15.75" customHeight="1" x14ac:dyDescent="0.2">
      <c r="A170" s="5"/>
      <c r="B170" s="5"/>
      <c r="C170" s="5"/>
      <c r="D170" s="5"/>
      <c r="E170" s="5"/>
      <c r="F170" s="16"/>
      <c r="G170" s="5"/>
      <c r="H170" s="5"/>
      <c r="I170" s="5"/>
      <c r="J170" s="5"/>
      <c r="K170" s="5"/>
      <c r="L170" s="5"/>
      <c r="M170" s="5"/>
      <c r="N170" s="5"/>
      <c r="O170" s="5"/>
      <c r="P170" s="5"/>
      <c r="Q170" s="5"/>
      <c r="R170" s="5"/>
      <c r="S170" s="5"/>
      <c r="T170" s="5"/>
      <c r="U170" s="5"/>
      <c r="V170" s="5"/>
      <c r="W170" s="5"/>
      <c r="X170" s="5"/>
      <c r="Y170" s="5"/>
      <c r="Z170" s="5"/>
    </row>
    <row r="171" spans="1:26" ht="15.75" customHeight="1" x14ac:dyDescent="0.2">
      <c r="A171" s="5"/>
      <c r="B171" s="5"/>
      <c r="C171" s="5"/>
      <c r="D171" s="5"/>
      <c r="E171" s="5"/>
      <c r="F171" s="16"/>
      <c r="G171" s="5"/>
      <c r="H171" s="5"/>
      <c r="I171" s="5"/>
      <c r="J171" s="5"/>
      <c r="K171" s="5"/>
      <c r="L171" s="5"/>
      <c r="M171" s="5"/>
      <c r="N171" s="5"/>
      <c r="O171" s="5"/>
      <c r="P171" s="5"/>
      <c r="Q171" s="5"/>
      <c r="R171" s="5"/>
      <c r="S171" s="5"/>
      <c r="T171" s="5"/>
      <c r="U171" s="5"/>
      <c r="V171" s="5"/>
      <c r="W171" s="5"/>
      <c r="X171" s="5"/>
      <c r="Y171" s="5"/>
      <c r="Z171" s="5"/>
    </row>
    <row r="172" spans="1:26" ht="15.75" customHeight="1" x14ac:dyDescent="0.2">
      <c r="A172" s="5"/>
      <c r="B172" s="5"/>
      <c r="C172" s="5"/>
      <c r="D172" s="5"/>
      <c r="E172" s="5"/>
      <c r="F172" s="16"/>
      <c r="G172" s="5"/>
      <c r="H172" s="5"/>
      <c r="I172" s="5"/>
      <c r="J172" s="5"/>
      <c r="K172" s="5"/>
      <c r="L172" s="5"/>
      <c r="M172" s="5"/>
      <c r="N172" s="5"/>
      <c r="O172" s="5"/>
      <c r="P172" s="5"/>
      <c r="Q172" s="5"/>
      <c r="R172" s="5"/>
      <c r="S172" s="5"/>
      <c r="T172" s="5"/>
      <c r="U172" s="5"/>
      <c r="V172" s="5"/>
      <c r="W172" s="5"/>
      <c r="X172" s="5"/>
      <c r="Y172" s="5"/>
      <c r="Z172" s="5"/>
    </row>
    <row r="173" spans="1:26" ht="15.75" customHeight="1" x14ac:dyDescent="0.2">
      <c r="A173" s="5"/>
      <c r="B173" s="5"/>
      <c r="C173" s="5"/>
      <c r="D173" s="5"/>
      <c r="E173" s="5"/>
      <c r="F173" s="16"/>
      <c r="G173" s="5"/>
      <c r="H173" s="5"/>
      <c r="I173" s="5"/>
      <c r="J173" s="5"/>
      <c r="K173" s="5"/>
      <c r="L173" s="5"/>
      <c r="M173" s="5"/>
      <c r="N173" s="5"/>
      <c r="O173" s="5"/>
      <c r="P173" s="5"/>
      <c r="Q173" s="5"/>
      <c r="R173" s="5"/>
      <c r="S173" s="5"/>
      <c r="T173" s="5"/>
      <c r="U173" s="5"/>
      <c r="V173" s="5"/>
      <c r="W173" s="5"/>
      <c r="X173" s="5"/>
      <c r="Y173" s="5"/>
      <c r="Z173" s="5"/>
    </row>
    <row r="174" spans="1:26" ht="15.75" customHeight="1" x14ac:dyDescent="0.2">
      <c r="A174" s="5"/>
      <c r="B174" s="5"/>
      <c r="C174" s="5"/>
      <c r="D174" s="5"/>
      <c r="E174" s="5"/>
      <c r="F174" s="16"/>
      <c r="G174" s="5"/>
      <c r="H174" s="5"/>
      <c r="I174" s="5"/>
      <c r="J174" s="5"/>
      <c r="K174" s="5"/>
      <c r="L174" s="5"/>
      <c r="M174" s="5"/>
      <c r="N174" s="5"/>
      <c r="O174" s="5"/>
      <c r="P174" s="5"/>
      <c r="Q174" s="5"/>
      <c r="R174" s="5"/>
      <c r="S174" s="5"/>
      <c r="T174" s="5"/>
      <c r="U174" s="5"/>
      <c r="V174" s="5"/>
      <c r="W174" s="5"/>
      <c r="X174" s="5"/>
      <c r="Y174" s="5"/>
      <c r="Z174" s="5"/>
    </row>
    <row r="175" spans="1:26" ht="15.75" customHeight="1" x14ac:dyDescent="0.2">
      <c r="A175" s="5"/>
      <c r="B175" s="5"/>
      <c r="C175" s="5"/>
      <c r="D175" s="5"/>
      <c r="E175" s="5"/>
      <c r="F175" s="16"/>
      <c r="G175" s="5"/>
      <c r="H175" s="5"/>
      <c r="I175" s="5"/>
      <c r="J175" s="5"/>
      <c r="K175" s="5"/>
      <c r="L175" s="5"/>
      <c r="M175" s="5"/>
      <c r="N175" s="5"/>
      <c r="O175" s="5"/>
      <c r="P175" s="5"/>
      <c r="Q175" s="5"/>
      <c r="R175" s="5"/>
      <c r="S175" s="5"/>
      <c r="T175" s="5"/>
      <c r="U175" s="5"/>
      <c r="V175" s="5"/>
      <c r="W175" s="5"/>
      <c r="X175" s="5"/>
      <c r="Y175" s="5"/>
      <c r="Z175" s="5"/>
    </row>
    <row r="176" spans="1:26" ht="15.75" customHeight="1" x14ac:dyDescent="0.2">
      <c r="A176" s="5"/>
      <c r="B176" s="5"/>
      <c r="C176" s="5"/>
      <c r="D176" s="5"/>
      <c r="E176" s="5"/>
      <c r="F176" s="16"/>
      <c r="G176" s="5"/>
      <c r="H176" s="5"/>
      <c r="I176" s="5"/>
      <c r="J176" s="5"/>
      <c r="K176" s="5"/>
      <c r="L176" s="5"/>
      <c r="M176" s="5"/>
      <c r="N176" s="5"/>
      <c r="O176" s="5"/>
      <c r="P176" s="5"/>
      <c r="Q176" s="5"/>
      <c r="R176" s="5"/>
      <c r="S176" s="5"/>
      <c r="T176" s="5"/>
      <c r="U176" s="5"/>
      <c r="V176" s="5"/>
      <c r="W176" s="5"/>
      <c r="X176" s="5"/>
      <c r="Y176" s="5"/>
      <c r="Z176" s="5"/>
    </row>
    <row r="177" spans="1:26" ht="15.75" customHeight="1" x14ac:dyDescent="0.2">
      <c r="A177" s="5"/>
      <c r="B177" s="5"/>
      <c r="C177" s="5"/>
      <c r="D177" s="5"/>
      <c r="E177" s="5"/>
      <c r="F177" s="16"/>
      <c r="G177" s="5"/>
      <c r="H177" s="5"/>
      <c r="I177" s="5"/>
      <c r="J177" s="5"/>
      <c r="K177" s="5"/>
      <c r="L177" s="5"/>
      <c r="M177" s="5"/>
      <c r="N177" s="5"/>
      <c r="O177" s="5"/>
      <c r="P177" s="5"/>
      <c r="Q177" s="5"/>
      <c r="R177" s="5"/>
      <c r="S177" s="5"/>
      <c r="T177" s="5"/>
      <c r="U177" s="5"/>
      <c r="V177" s="5"/>
      <c r="W177" s="5"/>
      <c r="X177" s="5"/>
      <c r="Y177" s="5"/>
      <c r="Z177" s="5"/>
    </row>
    <row r="178" spans="1:26" ht="15.75" customHeight="1" x14ac:dyDescent="0.2">
      <c r="A178" s="5"/>
      <c r="B178" s="5"/>
      <c r="C178" s="5"/>
      <c r="D178" s="5"/>
      <c r="E178" s="5"/>
      <c r="F178" s="16"/>
      <c r="G178" s="5"/>
      <c r="H178" s="5"/>
      <c r="I178" s="5"/>
      <c r="J178" s="5"/>
      <c r="K178" s="5"/>
      <c r="L178" s="5"/>
      <c r="M178" s="5"/>
      <c r="N178" s="5"/>
      <c r="O178" s="5"/>
      <c r="P178" s="5"/>
      <c r="Q178" s="5"/>
      <c r="R178" s="5"/>
      <c r="S178" s="5"/>
      <c r="T178" s="5"/>
      <c r="U178" s="5"/>
      <c r="V178" s="5"/>
      <c r="W178" s="5"/>
      <c r="X178" s="5"/>
      <c r="Y178" s="5"/>
      <c r="Z178" s="5"/>
    </row>
    <row r="179" spans="1:26" ht="15.75" customHeight="1" x14ac:dyDescent="0.2">
      <c r="A179" s="5"/>
      <c r="B179" s="5"/>
      <c r="C179" s="5"/>
      <c r="D179" s="5"/>
      <c r="E179" s="5"/>
      <c r="F179" s="16"/>
      <c r="G179" s="5"/>
      <c r="H179" s="5"/>
      <c r="I179" s="5"/>
      <c r="J179" s="5"/>
      <c r="K179" s="5"/>
      <c r="L179" s="5"/>
      <c r="M179" s="5"/>
      <c r="N179" s="5"/>
      <c r="O179" s="5"/>
      <c r="P179" s="5"/>
      <c r="Q179" s="5"/>
      <c r="R179" s="5"/>
      <c r="S179" s="5"/>
      <c r="T179" s="5"/>
      <c r="U179" s="5"/>
      <c r="V179" s="5"/>
      <c r="W179" s="5"/>
      <c r="X179" s="5"/>
      <c r="Y179" s="5"/>
      <c r="Z179" s="5"/>
    </row>
    <row r="180" spans="1:26" ht="15.75" customHeight="1" x14ac:dyDescent="0.2">
      <c r="A180" s="5"/>
      <c r="B180" s="5"/>
      <c r="C180" s="5"/>
      <c r="D180" s="5"/>
      <c r="E180" s="5"/>
      <c r="F180" s="16"/>
      <c r="G180" s="5"/>
      <c r="H180" s="5"/>
      <c r="I180" s="5"/>
      <c r="J180" s="5"/>
      <c r="K180" s="5"/>
      <c r="L180" s="5"/>
      <c r="M180" s="5"/>
      <c r="N180" s="5"/>
      <c r="O180" s="5"/>
      <c r="P180" s="5"/>
      <c r="Q180" s="5"/>
      <c r="R180" s="5"/>
      <c r="S180" s="5"/>
      <c r="T180" s="5"/>
      <c r="U180" s="5"/>
      <c r="V180" s="5"/>
      <c r="W180" s="5"/>
      <c r="X180" s="5"/>
      <c r="Y180" s="5"/>
      <c r="Z180" s="5"/>
    </row>
    <row r="181" spans="1:26" ht="15.75" customHeight="1" x14ac:dyDescent="0.2">
      <c r="A181" s="5"/>
      <c r="B181" s="5"/>
      <c r="C181" s="5"/>
      <c r="D181" s="5"/>
      <c r="E181" s="5"/>
      <c r="F181" s="16"/>
      <c r="G181" s="5"/>
      <c r="H181" s="5"/>
      <c r="I181" s="5"/>
      <c r="J181" s="5"/>
      <c r="K181" s="5"/>
      <c r="L181" s="5"/>
      <c r="M181" s="5"/>
      <c r="N181" s="5"/>
      <c r="O181" s="5"/>
      <c r="P181" s="5"/>
      <c r="Q181" s="5"/>
      <c r="R181" s="5"/>
      <c r="S181" s="5"/>
      <c r="T181" s="5"/>
      <c r="U181" s="5"/>
      <c r="V181" s="5"/>
      <c r="W181" s="5"/>
      <c r="X181" s="5"/>
      <c r="Y181" s="5"/>
      <c r="Z181" s="5"/>
    </row>
    <row r="182" spans="1:26" ht="15.75" customHeight="1" x14ac:dyDescent="0.2">
      <c r="A182" s="5"/>
      <c r="B182" s="5"/>
      <c r="C182" s="5"/>
      <c r="D182" s="5"/>
      <c r="E182" s="5"/>
      <c r="F182" s="16"/>
      <c r="G182" s="5"/>
      <c r="H182" s="5"/>
      <c r="I182" s="5"/>
      <c r="J182" s="5"/>
      <c r="K182" s="5"/>
      <c r="L182" s="5"/>
      <c r="M182" s="5"/>
      <c r="N182" s="5"/>
      <c r="O182" s="5"/>
      <c r="P182" s="5"/>
      <c r="Q182" s="5"/>
      <c r="R182" s="5"/>
      <c r="S182" s="5"/>
      <c r="T182" s="5"/>
      <c r="U182" s="5"/>
      <c r="V182" s="5"/>
      <c r="W182" s="5"/>
      <c r="X182" s="5"/>
      <c r="Y182" s="5"/>
      <c r="Z182" s="5"/>
    </row>
    <row r="183" spans="1:26" ht="15.75" customHeight="1" x14ac:dyDescent="0.2">
      <c r="A183" s="5"/>
      <c r="B183" s="5"/>
      <c r="C183" s="5"/>
      <c r="D183" s="5"/>
      <c r="E183" s="5"/>
      <c r="F183" s="16"/>
      <c r="G183" s="5"/>
      <c r="H183" s="5"/>
      <c r="I183" s="5"/>
      <c r="J183" s="5"/>
      <c r="K183" s="5"/>
      <c r="L183" s="5"/>
      <c r="M183" s="5"/>
      <c r="N183" s="5"/>
      <c r="O183" s="5"/>
      <c r="P183" s="5"/>
      <c r="Q183" s="5"/>
      <c r="R183" s="5"/>
      <c r="S183" s="5"/>
      <c r="T183" s="5"/>
      <c r="U183" s="5"/>
      <c r="V183" s="5"/>
      <c r="W183" s="5"/>
      <c r="X183" s="5"/>
      <c r="Y183" s="5"/>
      <c r="Z183" s="5"/>
    </row>
    <row r="184" spans="1:26" ht="15.75" customHeight="1" x14ac:dyDescent="0.2">
      <c r="A184" s="5"/>
      <c r="B184" s="5"/>
      <c r="C184" s="5"/>
      <c r="D184" s="5"/>
      <c r="E184" s="5"/>
      <c r="F184" s="16"/>
      <c r="G184" s="5"/>
      <c r="H184" s="5"/>
      <c r="I184" s="5"/>
      <c r="J184" s="5"/>
      <c r="K184" s="5"/>
      <c r="L184" s="5"/>
      <c r="M184" s="5"/>
      <c r="N184" s="5"/>
      <c r="O184" s="5"/>
      <c r="P184" s="5"/>
      <c r="Q184" s="5"/>
      <c r="R184" s="5"/>
      <c r="S184" s="5"/>
      <c r="T184" s="5"/>
      <c r="U184" s="5"/>
      <c r="V184" s="5"/>
      <c r="W184" s="5"/>
      <c r="X184" s="5"/>
      <c r="Y184" s="5"/>
      <c r="Z184" s="5"/>
    </row>
    <row r="185" spans="1:26" ht="15.75" customHeight="1" x14ac:dyDescent="0.2">
      <c r="A185" s="5"/>
      <c r="B185" s="5"/>
      <c r="C185" s="5"/>
      <c r="D185" s="5"/>
      <c r="E185" s="5"/>
      <c r="F185" s="16"/>
      <c r="G185" s="5"/>
      <c r="H185" s="5"/>
      <c r="I185" s="5"/>
      <c r="J185" s="5"/>
      <c r="K185" s="5"/>
      <c r="L185" s="5"/>
      <c r="M185" s="5"/>
      <c r="N185" s="5"/>
      <c r="O185" s="5"/>
      <c r="P185" s="5"/>
      <c r="Q185" s="5"/>
      <c r="R185" s="5"/>
      <c r="S185" s="5"/>
      <c r="T185" s="5"/>
      <c r="U185" s="5"/>
      <c r="V185" s="5"/>
      <c r="W185" s="5"/>
      <c r="X185" s="5"/>
      <c r="Y185" s="5"/>
      <c r="Z185" s="5"/>
    </row>
    <row r="186" spans="1:26" ht="15.75" customHeight="1" x14ac:dyDescent="0.2">
      <c r="A186" s="5"/>
      <c r="B186" s="5"/>
      <c r="C186" s="5"/>
      <c r="D186" s="5"/>
      <c r="E186" s="5"/>
      <c r="F186" s="16"/>
      <c r="G186" s="5"/>
      <c r="H186" s="5"/>
      <c r="I186" s="5"/>
      <c r="J186" s="5"/>
      <c r="K186" s="5"/>
      <c r="L186" s="5"/>
      <c r="M186" s="5"/>
      <c r="N186" s="5"/>
      <c r="O186" s="5"/>
      <c r="P186" s="5"/>
      <c r="Q186" s="5"/>
      <c r="R186" s="5"/>
      <c r="S186" s="5"/>
      <c r="T186" s="5"/>
      <c r="U186" s="5"/>
      <c r="V186" s="5"/>
      <c r="W186" s="5"/>
      <c r="X186" s="5"/>
      <c r="Y186" s="5"/>
      <c r="Z186" s="5"/>
    </row>
    <row r="187" spans="1:26" ht="15.75" customHeight="1" x14ac:dyDescent="0.2">
      <c r="A187" s="5"/>
      <c r="B187" s="5"/>
      <c r="C187" s="5"/>
      <c r="D187" s="5"/>
      <c r="E187" s="5"/>
      <c r="F187" s="16"/>
      <c r="G187" s="5"/>
      <c r="H187" s="5"/>
      <c r="I187" s="5"/>
      <c r="J187" s="5"/>
      <c r="K187" s="5"/>
      <c r="L187" s="5"/>
      <c r="M187" s="5"/>
      <c r="N187" s="5"/>
      <c r="O187" s="5"/>
      <c r="P187" s="5"/>
      <c r="Q187" s="5"/>
      <c r="R187" s="5"/>
      <c r="S187" s="5"/>
      <c r="T187" s="5"/>
      <c r="U187" s="5"/>
      <c r="V187" s="5"/>
      <c r="W187" s="5"/>
      <c r="X187" s="5"/>
      <c r="Y187" s="5"/>
      <c r="Z187" s="5"/>
    </row>
    <row r="188" spans="1:26" ht="15.75" customHeight="1" x14ac:dyDescent="0.2">
      <c r="A188" s="5"/>
      <c r="B188" s="5"/>
      <c r="C188" s="5"/>
      <c r="D188" s="5"/>
      <c r="E188" s="5"/>
      <c r="F188" s="16"/>
      <c r="G188" s="5"/>
      <c r="H188" s="5"/>
      <c r="I188" s="5"/>
      <c r="J188" s="5"/>
      <c r="K188" s="5"/>
      <c r="L188" s="5"/>
      <c r="M188" s="5"/>
      <c r="N188" s="5"/>
      <c r="O188" s="5"/>
      <c r="P188" s="5"/>
      <c r="Q188" s="5"/>
      <c r="R188" s="5"/>
      <c r="S188" s="5"/>
      <c r="T188" s="5"/>
      <c r="U188" s="5"/>
      <c r="V188" s="5"/>
      <c r="W188" s="5"/>
      <c r="X188" s="5"/>
      <c r="Y188" s="5"/>
      <c r="Z188" s="5"/>
    </row>
    <row r="189" spans="1:26" ht="15.75" customHeight="1" x14ac:dyDescent="0.2">
      <c r="A189" s="5"/>
      <c r="B189" s="5"/>
      <c r="C189" s="5"/>
      <c r="D189" s="5"/>
      <c r="E189" s="5"/>
      <c r="F189" s="16"/>
      <c r="G189" s="5"/>
      <c r="H189" s="5"/>
      <c r="I189" s="5"/>
      <c r="J189" s="5"/>
      <c r="K189" s="5"/>
      <c r="L189" s="5"/>
      <c r="M189" s="5"/>
      <c r="N189" s="5"/>
      <c r="O189" s="5"/>
      <c r="P189" s="5"/>
      <c r="Q189" s="5"/>
      <c r="R189" s="5"/>
      <c r="S189" s="5"/>
      <c r="T189" s="5"/>
      <c r="U189" s="5"/>
      <c r="V189" s="5"/>
      <c r="W189" s="5"/>
      <c r="X189" s="5"/>
      <c r="Y189" s="5"/>
      <c r="Z189" s="5"/>
    </row>
    <row r="190" spans="1:26" ht="15.75" customHeight="1" x14ac:dyDescent="0.2">
      <c r="A190" s="5"/>
      <c r="B190" s="5"/>
      <c r="C190" s="5"/>
      <c r="D190" s="5"/>
      <c r="E190" s="5"/>
      <c r="F190" s="16"/>
      <c r="G190" s="5"/>
      <c r="H190" s="5"/>
      <c r="I190" s="5"/>
      <c r="J190" s="5"/>
      <c r="K190" s="5"/>
      <c r="L190" s="5"/>
      <c r="M190" s="5"/>
      <c r="N190" s="5"/>
      <c r="O190" s="5"/>
      <c r="P190" s="5"/>
      <c r="Q190" s="5"/>
      <c r="R190" s="5"/>
      <c r="S190" s="5"/>
      <c r="T190" s="5"/>
      <c r="U190" s="5"/>
      <c r="V190" s="5"/>
      <c r="W190" s="5"/>
      <c r="X190" s="5"/>
      <c r="Y190" s="5"/>
      <c r="Z190" s="5"/>
    </row>
    <row r="191" spans="1:26" ht="15.75" customHeight="1" x14ac:dyDescent="0.2">
      <c r="A191" s="5"/>
      <c r="B191" s="5"/>
      <c r="C191" s="5"/>
      <c r="D191" s="5"/>
      <c r="E191" s="5"/>
      <c r="F191" s="16"/>
      <c r="G191" s="5"/>
      <c r="H191" s="5"/>
      <c r="I191" s="5"/>
      <c r="J191" s="5"/>
      <c r="K191" s="5"/>
      <c r="L191" s="5"/>
      <c r="M191" s="5"/>
      <c r="N191" s="5"/>
      <c r="O191" s="5"/>
      <c r="P191" s="5"/>
      <c r="Q191" s="5"/>
      <c r="R191" s="5"/>
      <c r="S191" s="5"/>
      <c r="T191" s="5"/>
      <c r="U191" s="5"/>
      <c r="V191" s="5"/>
      <c r="W191" s="5"/>
      <c r="X191" s="5"/>
      <c r="Y191" s="5"/>
      <c r="Z191" s="5"/>
    </row>
    <row r="192" spans="1:26" ht="15.75" customHeight="1" x14ac:dyDescent="0.2">
      <c r="A192" s="5"/>
      <c r="B192" s="5"/>
      <c r="C192" s="5"/>
      <c r="D192" s="5"/>
      <c r="E192" s="5"/>
      <c r="F192" s="16"/>
      <c r="G192" s="5"/>
      <c r="H192" s="5"/>
      <c r="I192" s="5"/>
      <c r="J192" s="5"/>
      <c r="K192" s="5"/>
      <c r="L192" s="5"/>
      <c r="M192" s="5"/>
      <c r="N192" s="5"/>
      <c r="O192" s="5"/>
      <c r="P192" s="5"/>
      <c r="Q192" s="5"/>
      <c r="R192" s="5"/>
      <c r="S192" s="5"/>
      <c r="T192" s="5"/>
      <c r="U192" s="5"/>
      <c r="V192" s="5"/>
      <c r="W192" s="5"/>
      <c r="X192" s="5"/>
      <c r="Y192" s="5"/>
      <c r="Z192" s="5"/>
    </row>
    <row r="193" spans="1:26" ht="15.75" customHeight="1" x14ac:dyDescent="0.2">
      <c r="A193" s="5"/>
      <c r="B193" s="5"/>
      <c r="C193" s="5"/>
      <c r="D193" s="5"/>
      <c r="E193" s="5"/>
      <c r="F193" s="16"/>
      <c r="G193" s="5"/>
      <c r="H193" s="5"/>
      <c r="I193" s="5"/>
      <c r="J193" s="5"/>
      <c r="K193" s="5"/>
      <c r="L193" s="5"/>
      <c r="M193" s="5"/>
      <c r="N193" s="5"/>
      <c r="O193" s="5"/>
      <c r="P193" s="5"/>
      <c r="Q193" s="5"/>
      <c r="R193" s="5"/>
      <c r="S193" s="5"/>
      <c r="T193" s="5"/>
      <c r="U193" s="5"/>
      <c r="V193" s="5"/>
      <c r="W193" s="5"/>
      <c r="X193" s="5"/>
      <c r="Y193" s="5"/>
      <c r="Z193" s="5"/>
    </row>
    <row r="194" spans="1:26" ht="15.75" customHeight="1" x14ac:dyDescent="0.2">
      <c r="A194" s="5"/>
      <c r="B194" s="5"/>
      <c r="C194" s="5"/>
      <c r="D194" s="5"/>
      <c r="E194" s="5"/>
      <c r="F194" s="16"/>
      <c r="G194" s="5"/>
      <c r="H194" s="5"/>
      <c r="I194" s="5"/>
      <c r="J194" s="5"/>
      <c r="K194" s="5"/>
      <c r="L194" s="5"/>
      <c r="M194" s="5"/>
      <c r="N194" s="5"/>
      <c r="O194" s="5"/>
      <c r="P194" s="5"/>
      <c r="Q194" s="5"/>
      <c r="R194" s="5"/>
      <c r="S194" s="5"/>
      <c r="T194" s="5"/>
      <c r="U194" s="5"/>
      <c r="V194" s="5"/>
      <c r="W194" s="5"/>
      <c r="X194" s="5"/>
      <c r="Y194" s="5"/>
      <c r="Z194" s="5"/>
    </row>
    <row r="195" spans="1:26" ht="15.75" customHeight="1" x14ac:dyDescent="0.2">
      <c r="A195" s="5"/>
      <c r="B195" s="5"/>
      <c r="C195" s="5"/>
      <c r="D195" s="5"/>
      <c r="E195" s="5"/>
      <c r="F195" s="16"/>
      <c r="G195" s="5"/>
      <c r="H195" s="5"/>
      <c r="I195" s="5"/>
      <c r="J195" s="5"/>
      <c r="K195" s="5"/>
      <c r="L195" s="5"/>
      <c r="M195" s="5"/>
      <c r="N195" s="5"/>
      <c r="O195" s="5"/>
      <c r="P195" s="5"/>
      <c r="Q195" s="5"/>
      <c r="R195" s="5"/>
      <c r="S195" s="5"/>
      <c r="T195" s="5"/>
      <c r="U195" s="5"/>
      <c r="V195" s="5"/>
      <c r="W195" s="5"/>
      <c r="X195" s="5"/>
      <c r="Y195" s="5"/>
      <c r="Z195" s="5"/>
    </row>
    <row r="196" spans="1:26" ht="15.75" customHeight="1" x14ac:dyDescent="0.2">
      <c r="A196" s="5"/>
      <c r="B196" s="5"/>
      <c r="C196" s="5"/>
      <c r="D196" s="5"/>
      <c r="E196" s="5"/>
      <c r="F196" s="16"/>
      <c r="G196" s="5"/>
      <c r="H196" s="5"/>
      <c r="I196" s="5"/>
      <c r="J196" s="5"/>
      <c r="K196" s="5"/>
      <c r="L196" s="5"/>
      <c r="M196" s="5"/>
      <c r="N196" s="5"/>
      <c r="O196" s="5"/>
      <c r="P196" s="5"/>
      <c r="Q196" s="5"/>
      <c r="R196" s="5"/>
      <c r="S196" s="5"/>
      <c r="T196" s="5"/>
      <c r="U196" s="5"/>
      <c r="V196" s="5"/>
      <c r="W196" s="5"/>
      <c r="X196" s="5"/>
      <c r="Y196" s="5"/>
      <c r="Z196" s="5"/>
    </row>
    <row r="197" spans="1:26" ht="15.75" customHeight="1" x14ac:dyDescent="0.2">
      <c r="A197" s="5"/>
      <c r="B197" s="5"/>
      <c r="C197" s="5"/>
      <c r="D197" s="5"/>
      <c r="E197" s="5"/>
      <c r="F197" s="16"/>
      <c r="G197" s="5"/>
      <c r="H197" s="5"/>
      <c r="I197" s="5"/>
      <c r="J197" s="5"/>
      <c r="K197" s="5"/>
      <c r="L197" s="5"/>
      <c r="M197" s="5"/>
      <c r="N197" s="5"/>
      <c r="O197" s="5"/>
      <c r="P197" s="5"/>
      <c r="Q197" s="5"/>
      <c r="R197" s="5"/>
      <c r="S197" s="5"/>
      <c r="T197" s="5"/>
      <c r="U197" s="5"/>
      <c r="V197" s="5"/>
      <c r="W197" s="5"/>
      <c r="X197" s="5"/>
      <c r="Y197" s="5"/>
      <c r="Z197" s="5"/>
    </row>
    <row r="198" spans="1:26" ht="15.75" customHeight="1" x14ac:dyDescent="0.2">
      <c r="A198" s="5"/>
      <c r="B198" s="5"/>
      <c r="C198" s="5"/>
      <c r="D198" s="5"/>
      <c r="E198" s="5"/>
      <c r="F198" s="16"/>
      <c r="G198" s="5"/>
      <c r="H198" s="5"/>
      <c r="I198" s="5"/>
      <c r="J198" s="5"/>
      <c r="K198" s="5"/>
      <c r="L198" s="5"/>
      <c r="M198" s="5"/>
      <c r="N198" s="5"/>
      <c r="O198" s="5"/>
      <c r="P198" s="5"/>
      <c r="Q198" s="5"/>
      <c r="R198" s="5"/>
      <c r="S198" s="5"/>
      <c r="T198" s="5"/>
      <c r="U198" s="5"/>
      <c r="V198" s="5"/>
      <c r="W198" s="5"/>
      <c r="X198" s="5"/>
      <c r="Y198" s="5"/>
      <c r="Z198" s="5"/>
    </row>
    <row r="199" spans="1:26" ht="15.75" customHeight="1" x14ac:dyDescent="0.2">
      <c r="A199" s="5"/>
      <c r="B199" s="5"/>
      <c r="C199" s="5"/>
      <c r="D199" s="5"/>
      <c r="E199" s="5"/>
      <c r="F199" s="16"/>
      <c r="G199" s="5"/>
      <c r="H199" s="5"/>
      <c r="I199" s="5"/>
      <c r="J199" s="5"/>
      <c r="K199" s="5"/>
      <c r="L199" s="5"/>
      <c r="M199" s="5"/>
      <c r="N199" s="5"/>
      <c r="O199" s="5"/>
      <c r="P199" s="5"/>
      <c r="Q199" s="5"/>
      <c r="R199" s="5"/>
      <c r="S199" s="5"/>
      <c r="T199" s="5"/>
      <c r="U199" s="5"/>
      <c r="V199" s="5"/>
      <c r="W199" s="5"/>
      <c r="X199" s="5"/>
      <c r="Y199" s="5"/>
      <c r="Z199" s="5"/>
    </row>
    <row r="200" spans="1:26" ht="15.75" customHeight="1" x14ac:dyDescent="0.2">
      <c r="A200" s="5"/>
      <c r="B200" s="5"/>
      <c r="C200" s="5"/>
      <c r="D200" s="5"/>
      <c r="E200" s="5"/>
      <c r="F200" s="16"/>
      <c r="G200" s="5"/>
      <c r="H200" s="5"/>
      <c r="I200" s="5"/>
      <c r="J200" s="5"/>
      <c r="K200" s="5"/>
      <c r="L200" s="5"/>
      <c r="M200" s="5"/>
      <c r="N200" s="5"/>
      <c r="O200" s="5"/>
      <c r="P200" s="5"/>
      <c r="Q200" s="5"/>
      <c r="R200" s="5"/>
      <c r="S200" s="5"/>
      <c r="T200" s="5"/>
      <c r="U200" s="5"/>
      <c r="V200" s="5"/>
      <c r="W200" s="5"/>
      <c r="X200" s="5"/>
      <c r="Y200" s="5"/>
      <c r="Z200" s="5"/>
    </row>
    <row r="201" spans="1:26" ht="15.75" customHeight="1" x14ac:dyDescent="0.2">
      <c r="A201" s="5"/>
      <c r="B201" s="5"/>
      <c r="C201" s="5"/>
      <c r="D201" s="5"/>
      <c r="E201" s="5"/>
      <c r="F201" s="16"/>
      <c r="G201" s="5"/>
      <c r="H201" s="5"/>
      <c r="I201" s="5"/>
      <c r="J201" s="5"/>
      <c r="K201" s="5"/>
      <c r="L201" s="5"/>
      <c r="M201" s="5"/>
      <c r="N201" s="5"/>
      <c r="O201" s="5"/>
      <c r="P201" s="5"/>
      <c r="Q201" s="5"/>
      <c r="R201" s="5"/>
      <c r="S201" s="5"/>
      <c r="T201" s="5"/>
      <c r="U201" s="5"/>
      <c r="V201" s="5"/>
      <c r="W201" s="5"/>
      <c r="X201" s="5"/>
      <c r="Y201" s="5"/>
      <c r="Z201" s="5"/>
    </row>
    <row r="202" spans="1:26" ht="15.75" customHeight="1" x14ac:dyDescent="0.2">
      <c r="A202" s="5"/>
      <c r="B202" s="5"/>
      <c r="C202" s="5"/>
      <c r="D202" s="5"/>
      <c r="E202" s="5"/>
      <c r="F202" s="16"/>
      <c r="G202" s="5"/>
      <c r="H202" s="5"/>
      <c r="I202" s="5"/>
      <c r="J202" s="5"/>
      <c r="K202" s="5"/>
      <c r="L202" s="5"/>
      <c r="M202" s="5"/>
      <c r="N202" s="5"/>
      <c r="O202" s="5"/>
      <c r="P202" s="5"/>
      <c r="Q202" s="5"/>
      <c r="R202" s="5"/>
      <c r="S202" s="5"/>
      <c r="T202" s="5"/>
      <c r="U202" s="5"/>
      <c r="V202" s="5"/>
      <c r="W202" s="5"/>
      <c r="X202" s="5"/>
      <c r="Y202" s="5"/>
      <c r="Z202" s="5"/>
    </row>
    <row r="203" spans="1:26" ht="15.75" customHeight="1" x14ac:dyDescent="0.2">
      <c r="A203" s="5"/>
      <c r="B203" s="5"/>
      <c r="C203" s="5"/>
      <c r="D203" s="5"/>
      <c r="E203" s="5"/>
      <c r="F203" s="16"/>
      <c r="G203" s="5"/>
      <c r="H203" s="5"/>
      <c r="I203" s="5"/>
      <c r="J203" s="5"/>
      <c r="K203" s="5"/>
      <c r="L203" s="5"/>
      <c r="M203" s="5"/>
      <c r="N203" s="5"/>
      <c r="O203" s="5"/>
      <c r="P203" s="5"/>
      <c r="Q203" s="5"/>
      <c r="R203" s="5"/>
      <c r="S203" s="5"/>
      <c r="T203" s="5"/>
      <c r="U203" s="5"/>
      <c r="V203" s="5"/>
      <c r="W203" s="5"/>
      <c r="X203" s="5"/>
      <c r="Y203" s="5"/>
      <c r="Z203" s="5"/>
    </row>
    <row r="204" spans="1:26" ht="15.75" customHeight="1" x14ac:dyDescent="0.2">
      <c r="A204" s="5"/>
      <c r="B204" s="5"/>
      <c r="C204" s="5"/>
      <c r="D204" s="5"/>
      <c r="E204" s="5"/>
      <c r="F204" s="16"/>
      <c r="G204" s="5"/>
      <c r="H204" s="5"/>
      <c r="I204" s="5"/>
      <c r="J204" s="5"/>
      <c r="K204" s="5"/>
      <c r="L204" s="5"/>
      <c r="M204" s="5"/>
      <c r="N204" s="5"/>
      <c r="O204" s="5"/>
      <c r="P204" s="5"/>
      <c r="Q204" s="5"/>
      <c r="R204" s="5"/>
      <c r="S204" s="5"/>
      <c r="T204" s="5"/>
      <c r="U204" s="5"/>
      <c r="V204" s="5"/>
      <c r="W204" s="5"/>
      <c r="X204" s="5"/>
      <c r="Y204" s="5"/>
      <c r="Z204" s="5"/>
    </row>
    <row r="205" spans="1:26" ht="15.75" customHeight="1" x14ac:dyDescent="0.2">
      <c r="A205" s="5"/>
      <c r="B205" s="5"/>
      <c r="C205" s="5"/>
      <c r="D205" s="5"/>
      <c r="E205" s="5"/>
      <c r="F205" s="16"/>
      <c r="G205" s="5"/>
      <c r="H205" s="5"/>
      <c r="I205" s="5"/>
      <c r="J205" s="5"/>
      <c r="K205" s="5"/>
      <c r="L205" s="5"/>
      <c r="M205" s="5"/>
      <c r="N205" s="5"/>
      <c r="O205" s="5"/>
      <c r="P205" s="5"/>
      <c r="Q205" s="5"/>
      <c r="R205" s="5"/>
      <c r="S205" s="5"/>
      <c r="T205" s="5"/>
      <c r="U205" s="5"/>
      <c r="V205" s="5"/>
      <c r="W205" s="5"/>
      <c r="X205" s="5"/>
      <c r="Y205" s="5"/>
      <c r="Z205" s="5"/>
    </row>
    <row r="206" spans="1:26" ht="15.75" customHeight="1" x14ac:dyDescent="0.2">
      <c r="A206" s="5"/>
      <c r="B206" s="5"/>
      <c r="C206" s="5"/>
      <c r="D206" s="5"/>
      <c r="E206" s="5"/>
      <c r="F206" s="16"/>
      <c r="G206" s="5"/>
      <c r="H206" s="5"/>
      <c r="I206" s="5"/>
      <c r="J206" s="5"/>
      <c r="K206" s="5"/>
      <c r="L206" s="5"/>
      <c r="M206" s="5"/>
      <c r="N206" s="5"/>
      <c r="O206" s="5"/>
      <c r="P206" s="5"/>
      <c r="Q206" s="5"/>
      <c r="R206" s="5"/>
      <c r="S206" s="5"/>
      <c r="T206" s="5"/>
      <c r="U206" s="5"/>
      <c r="V206" s="5"/>
      <c r="W206" s="5"/>
      <c r="X206" s="5"/>
      <c r="Y206" s="5"/>
      <c r="Z206" s="5"/>
    </row>
    <row r="207" spans="1:26" ht="15.75" customHeight="1" x14ac:dyDescent="0.2">
      <c r="A207" s="5"/>
      <c r="B207" s="5"/>
      <c r="C207" s="5"/>
      <c r="D207" s="5"/>
      <c r="E207" s="5"/>
      <c r="F207" s="16"/>
      <c r="G207" s="5"/>
      <c r="H207" s="5"/>
      <c r="I207" s="5"/>
      <c r="J207" s="5"/>
      <c r="K207" s="5"/>
      <c r="L207" s="5"/>
      <c r="M207" s="5"/>
      <c r="N207" s="5"/>
      <c r="O207" s="5"/>
      <c r="P207" s="5"/>
      <c r="Q207" s="5"/>
      <c r="R207" s="5"/>
      <c r="S207" s="5"/>
      <c r="T207" s="5"/>
      <c r="U207" s="5"/>
      <c r="V207" s="5"/>
      <c r="W207" s="5"/>
      <c r="X207" s="5"/>
      <c r="Y207" s="5"/>
      <c r="Z207" s="5"/>
    </row>
    <row r="208" spans="1:26" ht="15.75" customHeight="1" x14ac:dyDescent="0.2">
      <c r="A208" s="5"/>
      <c r="B208" s="5"/>
      <c r="C208" s="5"/>
      <c r="D208" s="5"/>
      <c r="E208" s="5"/>
      <c r="F208" s="16"/>
      <c r="G208" s="5"/>
      <c r="H208" s="5"/>
      <c r="I208" s="5"/>
      <c r="J208" s="5"/>
      <c r="K208" s="5"/>
      <c r="L208" s="5"/>
      <c r="M208" s="5"/>
      <c r="N208" s="5"/>
      <c r="O208" s="5"/>
      <c r="P208" s="5"/>
      <c r="Q208" s="5"/>
      <c r="R208" s="5"/>
      <c r="S208" s="5"/>
      <c r="T208" s="5"/>
      <c r="U208" s="5"/>
      <c r="V208" s="5"/>
      <c r="W208" s="5"/>
      <c r="X208" s="5"/>
      <c r="Y208" s="5"/>
      <c r="Z208" s="5"/>
    </row>
    <row r="209" spans="1:26" ht="15.75" customHeight="1" x14ac:dyDescent="0.2">
      <c r="A209" s="5"/>
      <c r="B209" s="5"/>
      <c r="C209" s="5"/>
      <c r="D209" s="5"/>
      <c r="E209" s="5"/>
      <c r="F209" s="16"/>
      <c r="G209" s="5"/>
      <c r="H209" s="5"/>
      <c r="I209" s="5"/>
      <c r="J209" s="5"/>
      <c r="K209" s="5"/>
      <c r="L209" s="5"/>
      <c r="M209" s="5"/>
      <c r="N209" s="5"/>
      <c r="O209" s="5"/>
      <c r="P209" s="5"/>
      <c r="Q209" s="5"/>
      <c r="R209" s="5"/>
      <c r="S209" s="5"/>
      <c r="T209" s="5"/>
      <c r="U209" s="5"/>
      <c r="V209" s="5"/>
      <c r="W209" s="5"/>
      <c r="X209" s="5"/>
      <c r="Y209" s="5"/>
      <c r="Z209" s="5"/>
    </row>
    <row r="210" spans="1:26" ht="15.75" customHeight="1" x14ac:dyDescent="0.2">
      <c r="A210" s="5"/>
      <c r="B210" s="5"/>
      <c r="C210" s="5"/>
      <c r="D210" s="5"/>
      <c r="E210" s="5"/>
      <c r="F210" s="16"/>
      <c r="G210" s="5"/>
      <c r="H210" s="5"/>
      <c r="I210" s="5"/>
      <c r="J210" s="5"/>
      <c r="K210" s="5"/>
      <c r="L210" s="5"/>
      <c r="M210" s="5"/>
      <c r="N210" s="5"/>
      <c r="O210" s="5"/>
      <c r="P210" s="5"/>
      <c r="Q210" s="5"/>
      <c r="R210" s="5"/>
      <c r="S210" s="5"/>
      <c r="T210" s="5"/>
      <c r="U210" s="5"/>
      <c r="V210" s="5"/>
      <c r="W210" s="5"/>
      <c r="X210" s="5"/>
      <c r="Y210" s="5"/>
      <c r="Z210" s="5"/>
    </row>
    <row r="211" spans="1:26" ht="15.75" customHeight="1" x14ac:dyDescent="0.2">
      <c r="A211" s="5"/>
      <c r="B211" s="5"/>
      <c r="C211" s="5"/>
      <c r="D211" s="5"/>
      <c r="E211" s="5"/>
      <c r="F211" s="16"/>
      <c r="G211" s="5"/>
      <c r="H211" s="5"/>
      <c r="I211" s="5"/>
      <c r="J211" s="5"/>
      <c r="K211" s="5"/>
      <c r="L211" s="5"/>
      <c r="M211" s="5"/>
      <c r="N211" s="5"/>
      <c r="O211" s="5"/>
      <c r="P211" s="5"/>
      <c r="Q211" s="5"/>
      <c r="R211" s="5"/>
      <c r="S211" s="5"/>
      <c r="T211" s="5"/>
      <c r="U211" s="5"/>
      <c r="V211" s="5"/>
      <c r="W211" s="5"/>
      <c r="X211" s="5"/>
      <c r="Y211" s="5"/>
      <c r="Z211" s="5"/>
    </row>
    <row r="212" spans="1:26" ht="15.75" customHeight="1" x14ac:dyDescent="0.2">
      <c r="A212" s="5"/>
      <c r="B212" s="5"/>
      <c r="C212" s="5"/>
      <c r="D212" s="5"/>
      <c r="E212" s="5"/>
      <c r="F212" s="16"/>
      <c r="G212" s="5"/>
      <c r="H212" s="5"/>
      <c r="I212" s="5"/>
      <c r="J212" s="5"/>
      <c r="K212" s="5"/>
      <c r="L212" s="5"/>
      <c r="M212" s="5"/>
      <c r="N212" s="5"/>
      <c r="O212" s="5"/>
      <c r="P212" s="5"/>
      <c r="Q212" s="5"/>
      <c r="R212" s="5"/>
      <c r="S212" s="5"/>
      <c r="T212" s="5"/>
      <c r="U212" s="5"/>
      <c r="V212" s="5"/>
      <c r="W212" s="5"/>
      <c r="X212" s="5"/>
      <c r="Y212" s="5"/>
      <c r="Z212" s="5"/>
    </row>
    <row r="213" spans="1:26" ht="15.75" customHeight="1" x14ac:dyDescent="0.2">
      <c r="A213" s="5"/>
      <c r="B213" s="5"/>
      <c r="C213" s="5"/>
      <c r="D213" s="5"/>
      <c r="E213" s="5"/>
      <c r="F213" s="16"/>
      <c r="G213" s="5"/>
      <c r="H213" s="5"/>
      <c r="I213" s="5"/>
      <c r="J213" s="5"/>
      <c r="K213" s="5"/>
      <c r="L213" s="5"/>
      <c r="M213" s="5"/>
      <c r="N213" s="5"/>
      <c r="O213" s="5"/>
      <c r="P213" s="5"/>
      <c r="Q213" s="5"/>
      <c r="R213" s="5"/>
      <c r="S213" s="5"/>
      <c r="T213" s="5"/>
      <c r="U213" s="5"/>
      <c r="V213" s="5"/>
      <c r="W213" s="5"/>
      <c r="X213" s="5"/>
      <c r="Y213" s="5"/>
      <c r="Z213" s="5"/>
    </row>
    <row r="214" spans="1:26" ht="15.75" customHeight="1" x14ac:dyDescent="0.2">
      <c r="A214" s="5"/>
      <c r="B214" s="5"/>
      <c r="C214" s="5"/>
      <c r="D214" s="5"/>
      <c r="E214" s="5"/>
      <c r="F214" s="16"/>
      <c r="G214" s="5"/>
      <c r="H214" s="5"/>
      <c r="I214" s="5"/>
      <c r="J214" s="5"/>
      <c r="K214" s="5"/>
      <c r="L214" s="5"/>
      <c r="M214" s="5"/>
      <c r="N214" s="5"/>
      <c r="O214" s="5"/>
      <c r="P214" s="5"/>
      <c r="Q214" s="5"/>
      <c r="R214" s="5"/>
      <c r="S214" s="5"/>
      <c r="T214" s="5"/>
      <c r="U214" s="5"/>
      <c r="V214" s="5"/>
      <c r="W214" s="5"/>
      <c r="X214" s="5"/>
      <c r="Y214" s="5"/>
      <c r="Z214" s="5"/>
    </row>
    <row r="215" spans="1:26" ht="15.75" customHeight="1" x14ac:dyDescent="0.2">
      <c r="A215" s="5"/>
      <c r="B215" s="5"/>
      <c r="C215" s="5"/>
      <c r="D215" s="5"/>
      <c r="E215" s="5"/>
      <c r="F215" s="16"/>
      <c r="G215" s="5"/>
      <c r="H215" s="5"/>
      <c r="I215" s="5"/>
      <c r="J215" s="5"/>
      <c r="K215" s="5"/>
      <c r="L215" s="5"/>
      <c r="M215" s="5"/>
      <c r="N215" s="5"/>
      <c r="O215" s="5"/>
      <c r="P215" s="5"/>
      <c r="Q215" s="5"/>
      <c r="R215" s="5"/>
      <c r="S215" s="5"/>
      <c r="T215" s="5"/>
      <c r="U215" s="5"/>
      <c r="V215" s="5"/>
      <c r="W215" s="5"/>
      <c r="X215" s="5"/>
      <c r="Y215" s="5"/>
      <c r="Z215" s="5"/>
    </row>
    <row r="216" spans="1:26" ht="15.75" customHeight="1" x14ac:dyDescent="0.2">
      <c r="A216" s="5"/>
      <c r="B216" s="5"/>
      <c r="C216" s="5"/>
      <c r="D216" s="5"/>
      <c r="E216" s="5"/>
      <c r="F216" s="16"/>
      <c r="G216" s="5"/>
      <c r="H216" s="5"/>
      <c r="I216" s="5"/>
      <c r="J216" s="5"/>
      <c r="K216" s="5"/>
      <c r="L216" s="5"/>
      <c r="M216" s="5"/>
      <c r="N216" s="5"/>
      <c r="O216" s="5"/>
      <c r="P216" s="5"/>
      <c r="Q216" s="5"/>
      <c r="R216" s="5"/>
      <c r="S216" s="5"/>
      <c r="T216" s="5"/>
      <c r="U216" s="5"/>
      <c r="V216" s="5"/>
      <c r="W216" s="5"/>
      <c r="X216" s="5"/>
      <c r="Y216" s="5"/>
      <c r="Z216" s="5"/>
    </row>
    <row r="217" spans="1:26" ht="15.75" customHeight="1" x14ac:dyDescent="0.2">
      <c r="A217" s="5"/>
      <c r="B217" s="5"/>
      <c r="C217" s="5"/>
      <c r="D217" s="5"/>
      <c r="E217" s="5"/>
      <c r="F217" s="16"/>
      <c r="G217" s="5"/>
      <c r="H217" s="5"/>
      <c r="I217" s="5"/>
      <c r="J217" s="5"/>
      <c r="K217" s="5"/>
      <c r="L217" s="5"/>
      <c r="M217" s="5"/>
      <c r="N217" s="5"/>
      <c r="O217" s="5"/>
      <c r="P217" s="5"/>
      <c r="Q217" s="5"/>
      <c r="R217" s="5"/>
      <c r="S217" s="5"/>
      <c r="T217" s="5"/>
      <c r="U217" s="5"/>
      <c r="V217" s="5"/>
      <c r="W217" s="5"/>
      <c r="X217" s="5"/>
      <c r="Y217" s="5"/>
      <c r="Z217" s="5"/>
    </row>
    <row r="218" spans="1:26" ht="15.75" customHeight="1" x14ac:dyDescent="0.2">
      <c r="A218" s="5"/>
      <c r="B218" s="5"/>
      <c r="C218" s="5"/>
      <c r="D218" s="5"/>
      <c r="E218" s="5"/>
      <c r="F218" s="16"/>
      <c r="G218" s="5"/>
      <c r="H218" s="5"/>
      <c r="I218" s="5"/>
      <c r="J218" s="5"/>
      <c r="K218" s="5"/>
      <c r="L218" s="5"/>
      <c r="M218" s="5"/>
      <c r="N218" s="5"/>
      <c r="O218" s="5"/>
      <c r="P218" s="5"/>
      <c r="Q218" s="5"/>
      <c r="R218" s="5"/>
      <c r="S218" s="5"/>
      <c r="T218" s="5"/>
      <c r="U218" s="5"/>
      <c r="V218" s="5"/>
      <c r="W218" s="5"/>
      <c r="X218" s="5"/>
      <c r="Y218" s="5"/>
      <c r="Z218" s="5"/>
    </row>
    <row r="219" spans="1:26" ht="15.75" customHeight="1" x14ac:dyDescent="0.2">
      <c r="A219" s="5"/>
      <c r="B219" s="5"/>
      <c r="C219" s="5"/>
      <c r="D219" s="5"/>
      <c r="E219" s="5"/>
      <c r="F219" s="16"/>
      <c r="G219" s="5"/>
      <c r="H219" s="5"/>
      <c r="I219" s="5"/>
      <c r="J219" s="5"/>
      <c r="K219" s="5"/>
      <c r="L219" s="5"/>
      <c r="M219" s="5"/>
      <c r="N219" s="5"/>
      <c r="O219" s="5"/>
      <c r="P219" s="5"/>
      <c r="Q219" s="5"/>
      <c r="R219" s="5"/>
      <c r="S219" s="5"/>
      <c r="T219" s="5"/>
      <c r="U219" s="5"/>
      <c r="V219" s="5"/>
      <c r="W219" s="5"/>
      <c r="X219" s="5"/>
      <c r="Y219" s="5"/>
      <c r="Z219" s="5"/>
    </row>
    <row r="220" spans="1:26" ht="15.75" customHeight="1" x14ac:dyDescent="0.2">
      <c r="A220" s="5"/>
      <c r="B220" s="5"/>
      <c r="C220" s="5"/>
      <c r="D220" s="5"/>
      <c r="E220" s="5"/>
      <c r="F220" s="16"/>
      <c r="G220" s="5"/>
      <c r="H220" s="5"/>
      <c r="I220" s="5"/>
      <c r="J220" s="5"/>
      <c r="K220" s="5"/>
      <c r="L220" s="5"/>
      <c r="M220" s="5"/>
      <c r="N220" s="5"/>
      <c r="O220" s="5"/>
      <c r="P220" s="5"/>
      <c r="Q220" s="5"/>
      <c r="R220" s="5"/>
      <c r="S220" s="5"/>
      <c r="T220" s="5"/>
      <c r="U220" s="5"/>
      <c r="V220" s="5"/>
      <c r="W220" s="5"/>
      <c r="X220" s="5"/>
      <c r="Y220" s="5"/>
      <c r="Z220" s="5"/>
    </row>
    <row r="221" spans="1:26" ht="15.75" customHeight="1" x14ac:dyDescent="0.2">
      <c r="A221" s="5"/>
      <c r="B221" s="5"/>
      <c r="C221" s="5"/>
      <c r="D221" s="5"/>
      <c r="E221" s="5"/>
      <c r="F221" s="16"/>
      <c r="G221" s="5"/>
      <c r="H221" s="5"/>
      <c r="I221" s="5"/>
      <c r="J221" s="5"/>
      <c r="K221" s="5"/>
      <c r="L221" s="5"/>
      <c r="M221" s="5"/>
      <c r="N221" s="5"/>
      <c r="O221" s="5"/>
      <c r="P221" s="5"/>
      <c r="Q221" s="5"/>
      <c r="R221" s="5"/>
      <c r="S221" s="5"/>
      <c r="T221" s="5"/>
      <c r="U221" s="5"/>
      <c r="V221" s="5"/>
      <c r="W221" s="5"/>
      <c r="X221" s="5"/>
      <c r="Y221" s="5"/>
      <c r="Z221" s="5"/>
    </row>
    <row r="222" spans="1:26" ht="15.75" customHeight="1" x14ac:dyDescent="0.2">
      <c r="A222" s="5"/>
      <c r="B222" s="5"/>
      <c r="C222" s="5"/>
      <c r="D222" s="5"/>
      <c r="E222" s="5"/>
      <c r="F222" s="16"/>
      <c r="G222" s="5"/>
      <c r="H222" s="5"/>
      <c r="I222" s="5"/>
      <c r="J222" s="5"/>
      <c r="K222" s="5"/>
      <c r="L222" s="5"/>
      <c r="M222" s="5"/>
      <c r="N222" s="5"/>
      <c r="O222" s="5"/>
      <c r="P222" s="5"/>
      <c r="Q222" s="5"/>
      <c r="R222" s="5"/>
      <c r="S222" s="5"/>
      <c r="T222" s="5"/>
      <c r="U222" s="5"/>
      <c r="V222" s="5"/>
      <c r="W222" s="5"/>
      <c r="X222" s="5"/>
      <c r="Y222" s="5"/>
      <c r="Z222" s="5"/>
    </row>
    <row r="223" spans="1:26" ht="15.75" customHeight="1" x14ac:dyDescent="0.2">
      <c r="A223" s="5"/>
      <c r="B223" s="5"/>
      <c r="C223" s="5"/>
      <c r="D223" s="5"/>
      <c r="E223" s="5"/>
      <c r="F223" s="16"/>
      <c r="G223" s="5"/>
      <c r="H223" s="5"/>
      <c r="I223" s="5"/>
      <c r="J223" s="5"/>
      <c r="K223" s="5"/>
      <c r="L223" s="5"/>
      <c r="M223" s="5"/>
      <c r="N223" s="5"/>
      <c r="O223" s="5"/>
      <c r="P223" s="5"/>
      <c r="Q223" s="5"/>
      <c r="R223" s="5"/>
      <c r="S223" s="5"/>
      <c r="T223" s="5"/>
      <c r="U223" s="5"/>
      <c r="V223" s="5"/>
      <c r="W223" s="5"/>
      <c r="X223" s="5"/>
      <c r="Y223" s="5"/>
      <c r="Z223" s="5"/>
    </row>
    <row r="224" spans="1:26" ht="15.75" customHeight="1" x14ac:dyDescent="0.2">
      <c r="A224" s="5"/>
      <c r="B224" s="5"/>
      <c r="C224" s="5"/>
      <c r="D224" s="5"/>
      <c r="E224" s="5"/>
      <c r="F224" s="16"/>
      <c r="G224" s="5"/>
      <c r="H224" s="5"/>
      <c r="I224" s="5"/>
      <c r="J224" s="5"/>
      <c r="K224" s="5"/>
      <c r="L224" s="5"/>
      <c r="M224" s="5"/>
      <c r="N224" s="5"/>
      <c r="O224" s="5"/>
      <c r="P224" s="5"/>
      <c r="Q224" s="5"/>
      <c r="R224" s="5"/>
      <c r="S224" s="5"/>
      <c r="T224" s="5"/>
      <c r="U224" s="5"/>
      <c r="V224" s="5"/>
      <c r="W224" s="5"/>
      <c r="X224" s="5"/>
      <c r="Y224" s="5"/>
      <c r="Z224" s="5"/>
    </row>
    <row r="225" spans="1:26" ht="15.75" customHeight="1" x14ac:dyDescent="0.2">
      <c r="A225" s="5"/>
      <c r="B225" s="5"/>
      <c r="C225" s="5"/>
      <c r="D225" s="5"/>
      <c r="E225" s="5"/>
      <c r="F225" s="16"/>
      <c r="G225" s="5"/>
      <c r="H225" s="5"/>
      <c r="I225" s="5"/>
      <c r="J225" s="5"/>
      <c r="K225" s="5"/>
      <c r="L225" s="5"/>
      <c r="M225" s="5"/>
      <c r="N225" s="5"/>
      <c r="O225" s="5"/>
      <c r="P225" s="5"/>
      <c r="Q225" s="5"/>
      <c r="R225" s="5"/>
      <c r="S225" s="5"/>
      <c r="T225" s="5"/>
      <c r="U225" s="5"/>
      <c r="V225" s="5"/>
      <c r="W225" s="5"/>
      <c r="X225" s="5"/>
      <c r="Y225" s="5"/>
      <c r="Z225" s="5"/>
    </row>
    <row r="226" spans="1:26" ht="15.75" customHeight="1" x14ac:dyDescent="0.2">
      <c r="A226" s="5"/>
      <c r="B226" s="5"/>
      <c r="C226" s="5"/>
      <c r="D226" s="5"/>
      <c r="E226" s="5"/>
      <c r="F226" s="16"/>
      <c r="G226" s="5"/>
      <c r="H226" s="5"/>
      <c r="I226" s="5"/>
      <c r="J226" s="5"/>
      <c r="K226" s="5"/>
      <c r="L226" s="5"/>
      <c r="M226" s="5"/>
      <c r="N226" s="5"/>
      <c r="O226" s="5"/>
      <c r="P226" s="5"/>
      <c r="Q226" s="5"/>
      <c r="R226" s="5"/>
      <c r="S226" s="5"/>
      <c r="T226" s="5"/>
      <c r="U226" s="5"/>
      <c r="V226" s="5"/>
      <c r="W226" s="5"/>
      <c r="X226" s="5"/>
      <c r="Y226" s="5"/>
      <c r="Z226" s="5"/>
    </row>
    <row r="227" spans="1:26" ht="15.75" customHeight="1" x14ac:dyDescent="0.2"/>
    <row r="228" spans="1:26" ht="15.75" customHeight="1" x14ac:dyDescent="0.2"/>
    <row r="229" spans="1:26" ht="15.75" customHeight="1" x14ac:dyDescent="0.2"/>
    <row r="230" spans="1:26" ht="15.75" customHeight="1" x14ac:dyDescent="0.2"/>
    <row r="231" spans="1:26" ht="15.75" customHeight="1" x14ac:dyDescent="0.2"/>
    <row r="232" spans="1:26" ht="15.75" customHeight="1" x14ac:dyDescent="0.2"/>
    <row r="233" spans="1:26" ht="15.75" customHeight="1" x14ac:dyDescent="0.2"/>
    <row r="234" spans="1:26" ht="15.75" customHeight="1" x14ac:dyDescent="0.2"/>
    <row r="235" spans="1:26" ht="15.75" customHeight="1" x14ac:dyDescent="0.2"/>
    <row r="236" spans="1:26" ht="15.75" customHeight="1" x14ac:dyDescent="0.2"/>
    <row r="237" spans="1:26" ht="15.75" customHeight="1" x14ac:dyDescent="0.2"/>
    <row r="238" spans="1:26" ht="15.75" customHeight="1" x14ac:dyDescent="0.2"/>
    <row r="239" spans="1:26" ht="15.75" customHeight="1" x14ac:dyDescent="0.2"/>
    <row r="240" spans="1: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Y1000"/>
  <sheetViews>
    <sheetView workbookViewId="0">
      <selection activeCell="E12" sqref="E12"/>
    </sheetView>
  </sheetViews>
  <sheetFormatPr defaultColWidth="14.42578125" defaultRowHeight="15" customHeight="1" x14ac:dyDescent="0.2"/>
  <cols>
    <col min="1" max="1" width="28.28515625" customWidth="1"/>
    <col min="2" max="3" width="10.42578125" customWidth="1"/>
    <col min="4" max="4" width="14.42578125" customWidth="1"/>
    <col min="5" max="5" width="10.7109375" customWidth="1"/>
    <col min="6" max="6" width="14.42578125" customWidth="1"/>
  </cols>
  <sheetData>
    <row r="1" spans="1:25" ht="15.75" customHeight="1" x14ac:dyDescent="0.2">
      <c r="A1" s="3"/>
      <c r="B1" s="28" t="s">
        <v>152</v>
      </c>
      <c r="C1" s="28" t="s">
        <v>153</v>
      </c>
      <c r="D1" s="5"/>
      <c r="E1" s="29" t="s">
        <v>154</v>
      </c>
      <c r="F1" s="5"/>
      <c r="G1" s="5"/>
      <c r="H1" s="5"/>
      <c r="I1" s="5"/>
      <c r="J1" s="5"/>
      <c r="K1" s="5"/>
      <c r="L1" s="5"/>
      <c r="M1" s="5"/>
      <c r="N1" s="5"/>
      <c r="O1" s="5"/>
      <c r="P1" s="5"/>
      <c r="Q1" s="5"/>
      <c r="R1" s="5"/>
      <c r="S1" s="5"/>
      <c r="T1" s="5"/>
      <c r="U1" s="5"/>
      <c r="V1" s="5"/>
      <c r="W1" s="5"/>
      <c r="X1" s="5"/>
      <c r="Y1" s="5"/>
    </row>
    <row r="2" spans="1:25" ht="15.75" customHeight="1" x14ac:dyDescent="0.2">
      <c r="A2" s="3" t="s">
        <v>155</v>
      </c>
      <c r="B2" s="6">
        <f>COUNTIF('Raw Responses'!V$2:V1000, "&gt;=9")</f>
        <v>10</v>
      </c>
      <c r="C2" s="15">
        <f t="shared" ref="C2:C5" si="0">B2/B$5</f>
        <v>0.66666666666666663</v>
      </c>
      <c r="D2" s="5"/>
      <c r="E2" s="15">
        <f>(B2-B4)/B5</f>
        <v>0.66666666666666663</v>
      </c>
      <c r="F2" s="5"/>
      <c r="G2" s="5"/>
      <c r="H2" s="5"/>
      <c r="I2" s="5"/>
      <c r="J2" s="5"/>
      <c r="K2" s="5"/>
      <c r="L2" s="5"/>
      <c r="M2" s="5"/>
      <c r="N2" s="5"/>
      <c r="O2" s="5"/>
      <c r="P2" s="5"/>
      <c r="Q2" s="5"/>
      <c r="R2" s="5"/>
      <c r="S2" s="5"/>
      <c r="T2" s="5"/>
      <c r="U2" s="5"/>
      <c r="V2" s="5"/>
      <c r="W2" s="5"/>
      <c r="X2" s="5"/>
      <c r="Y2" s="5"/>
    </row>
    <row r="3" spans="1:25" ht="15.75" customHeight="1" x14ac:dyDescent="0.2">
      <c r="A3" s="3" t="s">
        <v>156</v>
      </c>
      <c r="B3" s="6">
        <f>COUNTIFS('Raw Responses'!V$2:V1000, "&gt;=7",'Raw Responses'!V$2:V1000, "&lt;=8")</f>
        <v>5</v>
      </c>
      <c r="C3" s="15">
        <f t="shared" si="0"/>
        <v>0.33333333333333331</v>
      </c>
      <c r="D3" s="5"/>
      <c r="E3" s="16"/>
      <c r="F3" s="5"/>
      <c r="G3" s="5"/>
      <c r="H3" s="5"/>
      <c r="I3" s="5"/>
      <c r="J3" s="5"/>
      <c r="K3" s="5"/>
      <c r="L3" s="5"/>
      <c r="M3" s="5"/>
      <c r="N3" s="5"/>
      <c r="O3" s="5"/>
      <c r="P3" s="5"/>
      <c r="Q3" s="5"/>
      <c r="R3" s="5"/>
      <c r="S3" s="5"/>
      <c r="T3" s="5"/>
      <c r="U3" s="5"/>
      <c r="V3" s="5"/>
      <c r="W3" s="5"/>
      <c r="X3" s="5"/>
      <c r="Y3" s="5"/>
    </row>
    <row r="4" spans="1:25" ht="15.75" customHeight="1" x14ac:dyDescent="0.2">
      <c r="A4" s="3" t="s">
        <v>157</v>
      </c>
      <c r="B4" s="6">
        <f>COUNTIF('Raw Responses'!V2:V1000, "&lt;=6")</f>
        <v>0</v>
      </c>
      <c r="C4" s="15">
        <f t="shared" si="0"/>
        <v>0</v>
      </c>
      <c r="D4" s="5"/>
      <c r="E4" s="16"/>
      <c r="F4" s="5"/>
      <c r="G4" s="5"/>
      <c r="H4" s="5"/>
      <c r="I4" s="5"/>
      <c r="J4" s="5"/>
      <c r="K4" s="5"/>
      <c r="L4" s="5"/>
      <c r="M4" s="5"/>
      <c r="N4" s="5"/>
      <c r="O4" s="5"/>
      <c r="P4" s="5"/>
      <c r="Q4" s="5"/>
      <c r="R4" s="5"/>
      <c r="S4" s="5"/>
      <c r="T4" s="5"/>
      <c r="U4" s="5"/>
      <c r="V4" s="5"/>
      <c r="W4" s="5"/>
      <c r="X4" s="5"/>
      <c r="Y4" s="5"/>
    </row>
    <row r="5" spans="1:25" ht="15.75" customHeight="1" x14ac:dyDescent="0.2">
      <c r="A5" s="3" t="s">
        <v>158</v>
      </c>
      <c r="B5" s="6">
        <f>COUNT('Raw Responses'!V$2:V1000)</f>
        <v>15</v>
      </c>
      <c r="C5" s="15">
        <f t="shared" si="0"/>
        <v>1</v>
      </c>
      <c r="D5" s="5"/>
      <c r="E5" s="16"/>
      <c r="F5" s="5"/>
      <c r="G5" s="5"/>
      <c r="H5" s="5"/>
      <c r="I5" s="5"/>
      <c r="J5" s="5"/>
      <c r="K5" s="5"/>
      <c r="L5" s="5"/>
      <c r="M5" s="5"/>
      <c r="N5" s="5"/>
      <c r="O5" s="5"/>
      <c r="P5" s="5"/>
      <c r="Q5" s="5"/>
      <c r="R5" s="5"/>
      <c r="S5" s="5"/>
      <c r="T5" s="5"/>
      <c r="U5" s="5"/>
      <c r="V5" s="5"/>
      <c r="W5" s="5"/>
      <c r="X5" s="5"/>
      <c r="Y5" s="5"/>
    </row>
    <row r="6" spans="1:25" ht="15.75" customHeight="1" x14ac:dyDescent="0.2">
      <c r="A6" s="5"/>
      <c r="B6" s="5"/>
      <c r="C6" s="5"/>
      <c r="D6" s="5"/>
      <c r="E6" s="16"/>
      <c r="F6" s="5"/>
      <c r="G6" s="5"/>
      <c r="H6" s="5"/>
      <c r="I6" s="5"/>
      <c r="J6" s="5"/>
      <c r="K6" s="5"/>
      <c r="L6" s="5"/>
      <c r="M6" s="5"/>
      <c r="N6" s="5"/>
      <c r="O6" s="5"/>
      <c r="P6" s="5"/>
      <c r="Q6" s="5"/>
      <c r="R6" s="5"/>
      <c r="S6" s="5"/>
      <c r="T6" s="5"/>
      <c r="U6" s="5"/>
      <c r="V6" s="5"/>
      <c r="W6" s="5"/>
      <c r="X6" s="5"/>
      <c r="Y6" s="5"/>
    </row>
    <row r="7" spans="1:25" ht="15.75" customHeight="1" x14ac:dyDescent="0.2">
      <c r="A7" s="3" t="s">
        <v>28</v>
      </c>
      <c r="B7" s="10">
        <f>AVERAGE('Raw Responses'!V$2:V1000)</f>
        <v>8.9333333333333336</v>
      </c>
      <c r="C7" s="5"/>
      <c r="D7" s="5"/>
      <c r="E7" s="16"/>
      <c r="F7" s="5"/>
      <c r="G7" s="5"/>
      <c r="H7" s="5"/>
      <c r="I7" s="5"/>
      <c r="J7" s="5"/>
      <c r="K7" s="5"/>
      <c r="L7" s="5"/>
      <c r="M7" s="5"/>
      <c r="N7" s="5"/>
      <c r="O7" s="5"/>
      <c r="P7" s="5"/>
      <c r="Q7" s="5"/>
      <c r="R7" s="5"/>
      <c r="S7" s="5"/>
      <c r="T7" s="5"/>
      <c r="U7" s="5"/>
      <c r="V7" s="5"/>
      <c r="W7" s="5"/>
      <c r="X7" s="5"/>
      <c r="Y7" s="5"/>
    </row>
    <row r="8" spans="1:25" ht="15.75" customHeight="1" x14ac:dyDescent="0.2">
      <c r="A8" s="3" t="s">
        <v>47</v>
      </c>
      <c r="B8" s="10">
        <f>_xlfn.STDEV.S('Raw Responses'!V$2:V1000)</f>
        <v>1.0997835284835893</v>
      </c>
      <c r="C8" s="5"/>
      <c r="D8" s="5"/>
      <c r="E8" s="16"/>
      <c r="F8" s="5"/>
      <c r="G8" s="5"/>
      <c r="H8" s="5"/>
      <c r="I8" s="5"/>
      <c r="J8" s="5"/>
      <c r="K8" s="5"/>
      <c r="L8" s="5"/>
      <c r="M8" s="5"/>
      <c r="N8" s="5"/>
      <c r="O8" s="5"/>
      <c r="P8" s="5"/>
      <c r="Q8" s="5"/>
      <c r="R8" s="5"/>
      <c r="S8" s="5"/>
      <c r="T8" s="5"/>
      <c r="U8" s="5"/>
      <c r="V8" s="5"/>
      <c r="W8" s="5"/>
      <c r="X8" s="5"/>
      <c r="Y8" s="5"/>
    </row>
    <row r="9" spans="1:25" ht="15.75" customHeight="1" x14ac:dyDescent="0.2">
      <c r="A9" s="3" t="s">
        <v>57</v>
      </c>
      <c r="B9" s="10">
        <f>_xlfn.STDEV.P('Raw Responses'!V$2:V1000)</f>
        <v>1.0624918300339485</v>
      </c>
      <c r="C9" s="5"/>
      <c r="D9" s="5"/>
      <c r="E9" s="16"/>
      <c r="F9" s="5"/>
      <c r="G9" s="5"/>
      <c r="H9" s="5"/>
      <c r="I9" s="5"/>
      <c r="J9" s="5"/>
      <c r="K9" s="5"/>
      <c r="L9" s="5"/>
      <c r="M9" s="5"/>
      <c r="N9" s="5"/>
      <c r="O9" s="5"/>
      <c r="P9" s="5"/>
      <c r="Q9" s="5"/>
      <c r="R9" s="5"/>
      <c r="S9" s="5"/>
      <c r="T9" s="5"/>
      <c r="U9" s="5"/>
      <c r="V9" s="5"/>
      <c r="W9" s="5"/>
      <c r="X9" s="5"/>
      <c r="Y9" s="5"/>
    </row>
    <row r="10" spans="1:25" ht="15.75" customHeight="1" x14ac:dyDescent="0.2">
      <c r="A10" s="3" t="s">
        <v>69</v>
      </c>
      <c r="B10" s="10">
        <f>_xlfn.VAR.S('Raw Responses'!V$2:V1000)</f>
        <v>1.2095238095238139</v>
      </c>
      <c r="C10" s="5"/>
      <c r="D10" s="5"/>
      <c r="E10" s="16"/>
      <c r="F10" s="5"/>
      <c r="G10" s="5"/>
      <c r="H10" s="5"/>
      <c r="I10" s="5"/>
      <c r="J10" s="5"/>
      <c r="K10" s="5"/>
      <c r="L10" s="5"/>
      <c r="M10" s="5"/>
      <c r="N10" s="5"/>
      <c r="O10" s="5"/>
      <c r="P10" s="5"/>
      <c r="Q10" s="5"/>
      <c r="R10" s="5"/>
      <c r="S10" s="5"/>
      <c r="T10" s="5"/>
      <c r="U10" s="5"/>
      <c r="V10" s="5"/>
      <c r="W10" s="5"/>
      <c r="X10" s="5"/>
      <c r="Y10" s="5"/>
    </row>
    <row r="11" spans="1:25" ht="15.75" customHeight="1" x14ac:dyDescent="0.2">
      <c r="A11" s="3" t="s">
        <v>73</v>
      </c>
      <c r="B11" s="10">
        <f>VARP('Raw Responses'!V$2:V1000)</f>
        <v>1.1288888888888888</v>
      </c>
      <c r="C11" s="5"/>
      <c r="D11" s="5"/>
      <c r="E11" s="16"/>
      <c r="F11" s="5"/>
      <c r="G11" s="5"/>
      <c r="H11" s="5"/>
      <c r="I11" s="5"/>
      <c r="J11" s="5"/>
      <c r="K11" s="5"/>
      <c r="L11" s="5"/>
      <c r="M11" s="5"/>
      <c r="N11" s="5"/>
      <c r="O11" s="5"/>
      <c r="P11" s="5"/>
      <c r="Q11" s="5"/>
      <c r="R11" s="5"/>
      <c r="S11" s="5"/>
      <c r="T11" s="5"/>
      <c r="U11" s="5"/>
      <c r="V11" s="5"/>
      <c r="W11" s="5"/>
      <c r="X11" s="5"/>
      <c r="Y11" s="5"/>
    </row>
    <row r="12" spans="1:25" ht="15.75" customHeight="1" x14ac:dyDescent="0.2">
      <c r="A12" s="3" t="s">
        <v>77</v>
      </c>
      <c r="B12" s="10">
        <f>MEDIAN('Raw Responses'!V$2:V1000)</f>
        <v>9</v>
      </c>
      <c r="C12" s="5"/>
      <c r="D12" s="5"/>
      <c r="E12" s="16"/>
      <c r="F12" s="5"/>
      <c r="G12" s="5"/>
      <c r="H12" s="5"/>
      <c r="I12" s="5"/>
      <c r="J12" s="5"/>
      <c r="K12" s="5"/>
      <c r="L12" s="5"/>
      <c r="M12" s="5"/>
      <c r="N12" s="5"/>
      <c r="O12" s="5"/>
      <c r="P12" s="5"/>
      <c r="Q12" s="5"/>
      <c r="R12" s="5"/>
      <c r="S12" s="5"/>
      <c r="T12" s="5"/>
      <c r="U12" s="5"/>
      <c r="V12" s="5"/>
      <c r="W12" s="5"/>
      <c r="X12" s="5"/>
      <c r="Y12" s="5"/>
    </row>
    <row r="13" spans="1:25" ht="15.75" customHeight="1" x14ac:dyDescent="0.2">
      <c r="A13" s="3" t="s">
        <v>83</v>
      </c>
      <c r="B13" s="10">
        <f>MODE('Raw Responses'!V$2:V1000)</f>
        <v>10</v>
      </c>
      <c r="C13" s="5"/>
      <c r="D13" s="5"/>
      <c r="E13" s="16"/>
      <c r="F13" s="5"/>
      <c r="G13" s="5"/>
      <c r="H13" s="5"/>
      <c r="I13" s="5"/>
      <c r="J13" s="5"/>
      <c r="K13" s="5"/>
      <c r="L13" s="5"/>
      <c r="M13" s="5"/>
      <c r="N13" s="5"/>
      <c r="O13" s="5"/>
      <c r="P13" s="5"/>
      <c r="Q13" s="5"/>
      <c r="R13" s="5"/>
      <c r="S13" s="5"/>
      <c r="T13" s="5"/>
      <c r="U13" s="5"/>
      <c r="V13" s="5"/>
      <c r="W13" s="5"/>
      <c r="X13" s="5"/>
      <c r="Y13" s="5"/>
    </row>
    <row r="14" spans="1:25" ht="15.75" customHeight="1" x14ac:dyDescent="0.2">
      <c r="A14" s="3" t="s">
        <v>84</v>
      </c>
      <c r="B14" s="10">
        <f>MIN('Raw Responses'!V$2:V1000)</f>
        <v>7</v>
      </c>
      <c r="C14" s="5"/>
      <c r="D14" s="5"/>
      <c r="E14" s="16"/>
      <c r="F14" s="5"/>
      <c r="G14" s="5"/>
      <c r="H14" s="5"/>
      <c r="I14" s="5"/>
      <c r="J14" s="5"/>
      <c r="K14" s="5"/>
      <c r="L14" s="5"/>
      <c r="M14" s="5"/>
      <c r="N14" s="5"/>
      <c r="O14" s="5"/>
      <c r="P14" s="5"/>
      <c r="Q14" s="5"/>
      <c r="R14" s="5"/>
      <c r="S14" s="5"/>
      <c r="T14" s="5"/>
      <c r="U14" s="5"/>
      <c r="V14" s="5"/>
      <c r="W14" s="5"/>
      <c r="X14" s="5"/>
      <c r="Y14" s="5"/>
    </row>
    <row r="15" spans="1:25" ht="15.75" customHeight="1" x14ac:dyDescent="0.2">
      <c r="A15" s="3" t="s">
        <v>85</v>
      </c>
      <c r="B15" s="10">
        <f>MAX('Raw Responses'!V$2:V1000)</f>
        <v>10</v>
      </c>
      <c r="C15" s="5"/>
      <c r="D15" s="5"/>
      <c r="E15" s="16"/>
      <c r="F15" s="5"/>
      <c r="G15" s="5"/>
      <c r="H15" s="5"/>
      <c r="I15" s="5"/>
      <c r="J15" s="5"/>
      <c r="K15" s="5"/>
      <c r="L15" s="5"/>
      <c r="M15" s="5"/>
      <c r="N15" s="5"/>
      <c r="O15" s="5"/>
      <c r="P15" s="5"/>
      <c r="Q15" s="5"/>
      <c r="R15" s="5"/>
      <c r="S15" s="5"/>
      <c r="T15" s="5"/>
      <c r="U15" s="5"/>
      <c r="V15" s="5"/>
      <c r="W15" s="5"/>
      <c r="X15" s="5"/>
      <c r="Y15" s="5"/>
    </row>
    <row r="16" spans="1:25" ht="15.75" customHeight="1" x14ac:dyDescent="0.2">
      <c r="A16" s="5"/>
      <c r="B16" s="5"/>
      <c r="C16" s="5"/>
      <c r="D16" s="5"/>
      <c r="E16" s="16"/>
      <c r="F16" s="5"/>
      <c r="G16" s="5"/>
      <c r="H16" s="5"/>
      <c r="I16" s="5"/>
      <c r="J16" s="5"/>
      <c r="K16" s="5"/>
      <c r="L16" s="5"/>
      <c r="M16" s="5"/>
      <c r="N16" s="5"/>
      <c r="O16" s="5"/>
      <c r="P16" s="5"/>
      <c r="Q16" s="5"/>
      <c r="R16" s="5"/>
      <c r="S16" s="5"/>
      <c r="T16" s="5"/>
      <c r="U16" s="5"/>
      <c r="V16" s="5"/>
      <c r="W16" s="5"/>
      <c r="X16" s="5"/>
      <c r="Y16" s="5"/>
    </row>
    <row r="17" spans="1:25" ht="15.75" customHeight="1" x14ac:dyDescent="0.2">
      <c r="A17" s="5"/>
      <c r="B17" s="5"/>
      <c r="C17" s="5"/>
      <c r="D17" s="5"/>
      <c r="E17" s="16"/>
      <c r="F17" s="5"/>
      <c r="G17" s="5"/>
      <c r="H17" s="5"/>
      <c r="I17" s="5"/>
      <c r="J17" s="5"/>
      <c r="K17" s="5"/>
      <c r="L17" s="5"/>
      <c r="M17" s="5"/>
      <c r="N17" s="5"/>
      <c r="O17" s="5"/>
      <c r="P17" s="5"/>
      <c r="Q17" s="5"/>
      <c r="R17" s="5"/>
      <c r="S17" s="5"/>
      <c r="T17" s="5"/>
      <c r="U17" s="5"/>
      <c r="V17" s="5"/>
      <c r="W17" s="5"/>
      <c r="X17" s="5"/>
      <c r="Y17" s="5"/>
    </row>
    <row r="18" spans="1:25" ht="15.75" customHeight="1" x14ac:dyDescent="0.2">
      <c r="A18" s="5"/>
      <c r="B18" s="5"/>
      <c r="C18" s="5"/>
      <c r="D18" s="5"/>
      <c r="E18" s="16"/>
      <c r="F18" s="5"/>
      <c r="G18" s="5"/>
      <c r="H18" s="5"/>
      <c r="I18" s="5"/>
      <c r="J18" s="5"/>
      <c r="K18" s="5"/>
      <c r="L18" s="5"/>
      <c r="M18" s="5"/>
      <c r="N18" s="5"/>
      <c r="O18" s="5"/>
      <c r="P18" s="5"/>
      <c r="Q18" s="5"/>
      <c r="R18" s="5"/>
      <c r="S18" s="5"/>
      <c r="T18" s="5"/>
      <c r="U18" s="5"/>
      <c r="V18" s="5"/>
      <c r="W18" s="5"/>
      <c r="X18" s="5"/>
      <c r="Y18" s="5"/>
    </row>
    <row r="19" spans="1:25" ht="15.75" customHeight="1" x14ac:dyDescent="0.2">
      <c r="A19" s="5"/>
      <c r="B19" s="5"/>
      <c r="C19" s="5"/>
      <c r="D19" s="5"/>
      <c r="E19" s="16"/>
      <c r="F19" s="5"/>
      <c r="G19" s="5"/>
      <c r="H19" s="5"/>
      <c r="I19" s="5"/>
      <c r="J19" s="5"/>
      <c r="K19" s="5"/>
      <c r="L19" s="5"/>
      <c r="M19" s="5"/>
      <c r="N19" s="5"/>
      <c r="O19" s="5"/>
      <c r="P19" s="5"/>
      <c r="Q19" s="5"/>
      <c r="R19" s="5"/>
      <c r="S19" s="5"/>
      <c r="T19" s="5"/>
      <c r="U19" s="5"/>
      <c r="V19" s="5"/>
      <c r="W19" s="5"/>
      <c r="X19" s="5"/>
      <c r="Y19" s="5"/>
    </row>
    <row r="20" spans="1:25" ht="15.75" customHeight="1" x14ac:dyDescent="0.2">
      <c r="A20" s="5"/>
      <c r="B20" s="5"/>
      <c r="C20" s="5"/>
      <c r="D20" s="5"/>
      <c r="E20" s="16"/>
      <c r="F20" s="5"/>
      <c r="G20" s="5"/>
      <c r="H20" s="5"/>
      <c r="I20" s="5"/>
      <c r="J20" s="5"/>
      <c r="K20" s="5"/>
      <c r="L20" s="5"/>
      <c r="M20" s="5"/>
      <c r="N20" s="5"/>
      <c r="O20" s="5"/>
      <c r="P20" s="5"/>
      <c r="Q20" s="5"/>
      <c r="R20" s="5"/>
      <c r="S20" s="5"/>
      <c r="T20" s="5"/>
      <c r="U20" s="5"/>
      <c r="V20" s="5"/>
      <c r="W20" s="5"/>
      <c r="X20" s="5"/>
      <c r="Y20" s="5"/>
    </row>
    <row r="21" spans="1:25" ht="15.75" customHeight="1" x14ac:dyDescent="0.2">
      <c r="A21" s="5"/>
      <c r="B21" s="5"/>
      <c r="C21" s="5"/>
      <c r="D21" s="5"/>
      <c r="E21" s="16"/>
      <c r="F21" s="5"/>
      <c r="G21" s="5"/>
      <c r="H21" s="5"/>
      <c r="I21" s="5"/>
      <c r="J21" s="5"/>
      <c r="K21" s="5"/>
      <c r="L21" s="5"/>
      <c r="M21" s="5"/>
      <c r="N21" s="5"/>
      <c r="O21" s="5"/>
      <c r="P21" s="5"/>
      <c r="Q21" s="5"/>
      <c r="R21" s="5"/>
      <c r="S21" s="5"/>
      <c r="T21" s="5"/>
      <c r="U21" s="5"/>
      <c r="V21" s="5"/>
      <c r="W21" s="5"/>
      <c r="X21" s="5"/>
      <c r="Y21" s="5"/>
    </row>
    <row r="22" spans="1:25" ht="15.75" customHeight="1" x14ac:dyDescent="0.2">
      <c r="A22" s="5"/>
      <c r="B22" s="5"/>
      <c r="C22" s="5"/>
      <c r="D22" s="5"/>
      <c r="E22" s="16"/>
      <c r="F22" s="5"/>
      <c r="G22" s="5"/>
      <c r="H22" s="5"/>
      <c r="I22" s="5"/>
      <c r="J22" s="5"/>
      <c r="K22" s="5"/>
      <c r="L22" s="5"/>
      <c r="M22" s="5"/>
      <c r="N22" s="5"/>
      <c r="O22" s="5"/>
      <c r="P22" s="5"/>
      <c r="Q22" s="5"/>
      <c r="R22" s="5"/>
      <c r="S22" s="5"/>
      <c r="T22" s="5"/>
      <c r="U22" s="5"/>
      <c r="V22" s="5"/>
      <c r="W22" s="5"/>
      <c r="X22" s="5"/>
      <c r="Y22" s="5"/>
    </row>
    <row r="23" spans="1:25" ht="15.75" customHeight="1" x14ac:dyDescent="0.2">
      <c r="A23" s="5"/>
      <c r="B23" s="5"/>
      <c r="C23" s="5"/>
      <c r="D23" s="5"/>
      <c r="E23" s="16"/>
      <c r="F23" s="5"/>
      <c r="G23" s="5"/>
      <c r="H23" s="5"/>
      <c r="I23" s="5"/>
      <c r="J23" s="5"/>
      <c r="K23" s="5"/>
      <c r="L23" s="5"/>
      <c r="M23" s="5"/>
      <c r="N23" s="5"/>
      <c r="O23" s="5"/>
      <c r="P23" s="5"/>
      <c r="Q23" s="5"/>
      <c r="R23" s="5"/>
      <c r="S23" s="5"/>
      <c r="T23" s="5"/>
      <c r="U23" s="5"/>
      <c r="V23" s="5"/>
      <c r="W23" s="5"/>
      <c r="X23" s="5"/>
      <c r="Y23" s="5"/>
    </row>
    <row r="24" spans="1:25" ht="15.75" customHeight="1" x14ac:dyDescent="0.2">
      <c r="A24" s="5"/>
      <c r="B24" s="5"/>
      <c r="C24" s="5"/>
      <c r="D24" s="5"/>
      <c r="E24" s="16"/>
      <c r="F24" s="5"/>
      <c r="G24" s="5"/>
      <c r="H24" s="5"/>
      <c r="I24" s="5"/>
      <c r="J24" s="5"/>
      <c r="K24" s="5"/>
      <c r="L24" s="5"/>
      <c r="M24" s="5"/>
      <c r="N24" s="5"/>
      <c r="O24" s="5"/>
      <c r="P24" s="5"/>
      <c r="Q24" s="5"/>
      <c r="R24" s="5"/>
      <c r="S24" s="5"/>
      <c r="T24" s="5"/>
      <c r="U24" s="5"/>
      <c r="V24" s="5"/>
      <c r="W24" s="5"/>
      <c r="X24" s="5"/>
      <c r="Y24" s="5"/>
    </row>
    <row r="25" spans="1:25" ht="15.75" customHeight="1" x14ac:dyDescent="0.2">
      <c r="A25" s="5"/>
      <c r="B25" s="5"/>
      <c r="C25" s="5"/>
      <c r="D25" s="5"/>
      <c r="E25" s="16"/>
      <c r="F25" s="5"/>
      <c r="G25" s="5"/>
      <c r="H25" s="5"/>
      <c r="I25" s="5"/>
      <c r="J25" s="5"/>
      <c r="K25" s="5"/>
      <c r="L25" s="5"/>
      <c r="M25" s="5"/>
      <c r="N25" s="5"/>
      <c r="O25" s="5"/>
      <c r="P25" s="5"/>
      <c r="Q25" s="5"/>
      <c r="R25" s="5"/>
      <c r="S25" s="5"/>
      <c r="T25" s="5"/>
      <c r="U25" s="5"/>
      <c r="V25" s="5"/>
      <c r="W25" s="5"/>
      <c r="X25" s="5"/>
      <c r="Y25" s="5"/>
    </row>
    <row r="26" spans="1:25" ht="15.75" customHeight="1" x14ac:dyDescent="0.2">
      <c r="A26" s="5"/>
      <c r="B26" s="5"/>
      <c r="C26" s="5"/>
      <c r="D26" s="5"/>
      <c r="E26" s="16"/>
      <c r="F26" s="5"/>
      <c r="G26" s="5"/>
      <c r="H26" s="5"/>
      <c r="I26" s="5"/>
      <c r="J26" s="5"/>
      <c r="K26" s="5"/>
      <c r="L26" s="5"/>
      <c r="M26" s="5"/>
      <c r="N26" s="5"/>
      <c r="O26" s="5"/>
      <c r="P26" s="5"/>
      <c r="Q26" s="5"/>
      <c r="R26" s="5"/>
      <c r="S26" s="5"/>
      <c r="T26" s="5"/>
      <c r="U26" s="5"/>
      <c r="V26" s="5"/>
      <c r="W26" s="5"/>
      <c r="X26" s="5"/>
      <c r="Y26" s="5"/>
    </row>
    <row r="27" spans="1:25" ht="15.75" customHeight="1" x14ac:dyDescent="0.2">
      <c r="A27" s="5"/>
      <c r="B27" s="5"/>
      <c r="C27" s="5"/>
      <c r="D27" s="5"/>
      <c r="E27" s="16"/>
      <c r="F27" s="5"/>
      <c r="G27" s="5"/>
      <c r="H27" s="5"/>
      <c r="I27" s="5"/>
      <c r="J27" s="5"/>
      <c r="K27" s="5"/>
      <c r="L27" s="5"/>
      <c r="M27" s="5"/>
      <c r="N27" s="5"/>
      <c r="O27" s="5"/>
      <c r="P27" s="5"/>
      <c r="Q27" s="5"/>
      <c r="R27" s="5"/>
      <c r="S27" s="5"/>
      <c r="T27" s="5"/>
      <c r="U27" s="5"/>
      <c r="V27" s="5"/>
      <c r="W27" s="5"/>
      <c r="X27" s="5"/>
      <c r="Y27" s="5"/>
    </row>
    <row r="28" spans="1:25" ht="15.75" customHeight="1" x14ac:dyDescent="0.2">
      <c r="A28" s="5"/>
      <c r="B28" s="5"/>
      <c r="C28" s="5"/>
      <c r="D28" s="5"/>
      <c r="E28" s="16"/>
      <c r="F28" s="5"/>
      <c r="G28" s="5"/>
      <c r="H28" s="5"/>
      <c r="I28" s="5"/>
      <c r="J28" s="5"/>
      <c r="K28" s="5"/>
      <c r="L28" s="5"/>
      <c r="M28" s="5"/>
      <c r="N28" s="5"/>
      <c r="O28" s="5"/>
      <c r="P28" s="5"/>
      <c r="Q28" s="5"/>
      <c r="R28" s="5"/>
      <c r="S28" s="5"/>
      <c r="T28" s="5"/>
      <c r="U28" s="5"/>
      <c r="V28" s="5"/>
      <c r="W28" s="5"/>
      <c r="X28" s="5"/>
      <c r="Y28" s="5"/>
    </row>
    <row r="29" spans="1:25" ht="15.75" customHeight="1" x14ac:dyDescent="0.2">
      <c r="A29" s="5"/>
      <c r="B29" s="5"/>
      <c r="C29" s="5"/>
      <c r="D29" s="5"/>
      <c r="E29" s="16"/>
      <c r="F29" s="5"/>
      <c r="G29" s="5"/>
      <c r="H29" s="5"/>
      <c r="I29" s="5"/>
      <c r="J29" s="5"/>
      <c r="K29" s="5"/>
      <c r="L29" s="5"/>
      <c r="M29" s="5"/>
      <c r="N29" s="5"/>
      <c r="O29" s="5"/>
      <c r="P29" s="5"/>
      <c r="Q29" s="5"/>
      <c r="R29" s="5"/>
      <c r="S29" s="5"/>
      <c r="T29" s="5"/>
      <c r="U29" s="5"/>
      <c r="V29" s="5"/>
      <c r="W29" s="5"/>
      <c r="X29" s="5"/>
      <c r="Y29" s="5"/>
    </row>
    <row r="30" spans="1:25" ht="15.75" customHeight="1" x14ac:dyDescent="0.2">
      <c r="A30" s="5"/>
      <c r="B30" s="5"/>
      <c r="C30" s="5"/>
      <c r="D30" s="5"/>
      <c r="E30" s="16"/>
      <c r="F30" s="5"/>
      <c r="G30" s="5"/>
      <c r="H30" s="5"/>
      <c r="I30" s="5"/>
      <c r="J30" s="5"/>
      <c r="K30" s="5"/>
      <c r="L30" s="5"/>
      <c r="M30" s="5"/>
      <c r="N30" s="5"/>
      <c r="O30" s="5"/>
      <c r="P30" s="5"/>
      <c r="Q30" s="5"/>
      <c r="R30" s="5"/>
      <c r="S30" s="5"/>
      <c r="T30" s="5"/>
      <c r="U30" s="5"/>
      <c r="V30" s="5"/>
      <c r="W30" s="5"/>
      <c r="X30" s="5"/>
      <c r="Y30" s="5"/>
    </row>
    <row r="31" spans="1:25" ht="15.75" customHeight="1" x14ac:dyDescent="0.2">
      <c r="A31" s="5"/>
      <c r="B31" s="5"/>
      <c r="C31" s="5"/>
      <c r="D31" s="5"/>
      <c r="E31" s="16"/>
      <c r="F31" s="5"/>
      <c r="G31" s="5"/>
      <c r="H31" s="5"/>
      <c r="I31" s="5"/>
      <c r="J31" s="5"/>
      <c r="K31" s="5"/>
      <c r="L31" s="5"/>
      <c r="M31" s="5"/>
      <c r="N31" s="5"/>
      <c r="O31" s="5"/>
      <c r="P31" s="5"/>
      <c r="Q31" s="5"/>
      <c r="R31" s="5"/>
      <c r="S31" s="5"/>
      <c r="T31" s="5"/>
      <c r="U31" s="5"/>
      <c r="V31" s="5"/>
      <c r="W31" s="5"/>
      <c r="X31" s="5"/>
      <c r="Y31" s="5"/>
    </row>
    <row r="32" spans="1:25" ht="15.75" customHeight="1" x14ac:dyDescent="0.2">
      <c r="A32" s="5"/>
      <c r="B32" s="5"/>
      <c r="C32" s="5"/>
      <c r="D32" s="5"/>
      <c r="E32" s="16"/>
      <c r="F32" s="5"/>
      <c r="G32" s="5"/>
      <c r="H32" s="5"/>
      <c r="I32" s="5"/>
      <c r="J32" s="5"/>
      <c r="K32" s="5"/>
      <c r="L32" s="5"/>
      <c r="M32" s="5"/>
      <c r="N32" s="5"/>
      <c r="O32" s="5"/>
      <c r="P32" s="5"/>
      <c r="Q32" s="5"/>
      <c r="R32" s="5"/>
      <c r="S32" s="5"/>
      <c r="T32" s="5"/>
      <c r="U32" s="5"/>
      <c r="V32" s="5"/>
      <c r="W32" s="5"/>
      <c r="X32" s="5"/>
      <c r="Y32" s="5"/>
    </row>
    <row r="33" spans="1:25" ht="15.75" customHeight="1" x14ac:dyDescent="0.2">
      <c r="A33" s="5"/>
      <c r="B33" s="5"/>
      <c r="C33" s="5"/>
      <c r="D33" s="5"/>
      <c r="E33" s="16"/>
      <c r="F33" s="5"/>
      <c r="G33" s="5"/>
      <c r="H33" s="5"/>
      <c r="I33" s="5"/>
      <c r="J33" s="5"/>
      <c r="K33" s="5"/>
      <c r="L33" s="5"/>
      <c r="M33" s="5"/>
      <c r="N33" s="5"/>
      <c r="O33" s="5"/>
      <c r="P33" s="5"/>
      <c r="Q33" s="5"/>
      <c r="R33" s="5"/>
      <c r="S33" s="5"/>
      <c r="T33" s="5"/>
      <c r="U33" s="5"/>
      <c r="V33" s="5"/>
      <c r="W33" s="5"/>
      <c r="X33" s="5"/>
      <c r="Y33" s="5"/>
    </row>
    <row r="34" spans="1:25" ht="15.75" customHeight="1" x14ac:dyDescent="0.2">
      <c r="A34" s="5"/>
      <c r="B34" s="5"/>
      <c r="C34" s="5"/>
      <c r="D34" s="5"/>
      <c r="E34" s="16"/>
      <c r="F34" s="5"/>
      <c r="G34" s="5"/>
      <c r="H34" s="5"/>
      <c r="I34" s="5"/>
      <c r="J34" s="5"/>
      <c r="K34" s="5"/>
      <c r="L34" s="5"/>
      <c r="M34" s="5"/>
      <c r="N34" s="5"/>
      <c r="O34" s="5"/>
      <c r="P34" s="5"/>
      <c r="Q34" s="5"/>
      <c r="R34" s="5"/>
      <c r="S34" s="5"/>
      <c r="T34" s="5"/>
      <c r="U34" s="5"/>
      <c r="V34" s="5"/>
      <c r="W34" s="5"/>
      <c r="X34" s="5"/>
      <c r="Y34" s="5"/>
    </row>
    <row r="35" spans="1:25" ht="15.75" customHeight="1" x14ac:dyDescent="0.2">
      <c r="A35" s="5"/>
      <c r="B35" s="5"/>
      <c r="C35" s="5"/>
      <c r="D35" s="5"/>
      <c r="E35" s="16"/>
      <c r="F35" s="5"/>
      <c r="G35" s="5"/>
      <c r="H35" s="5"/>
      <c r="I35" s="5"/>
      <c r="J35" s="5"/>
      <c r="K35" s="5"/>
      <c r="L35" s="5"/>
      <c r="M35" s="5"/>
      <c r="N35" s="5"/>
      <c r="O35" s="5"/>
      <c r="P35" s="5"/>
      <c r="Q35" s="5"/>
      <c r="R35" s="5"/>
      <c r="S35" s="5"/>
      <c r="T35" s="5"/>
      <c r="U35" s="5"/>
      <c r="V35" s="5"/>
      <c r="W35" s="5"/>
      <c r="X35" s="5"/>
      <c r="Y35" s="5"/>
    </row>
    <row r="36" spans="1:25" ht="15.75" customHeight="1" x14ac:dyDescent="0.2">
      <c r="A36" s="5"/>
      <c r="B36" s="5"/>
      <c r="C36" s="5"/>
      <c r="D36" s="5"/>
      <c r="E36" s="16"/>
      <c r="F36" s="5"/>
      <c r="G36" s="5"/>
      <c r="H36" s="5"/>
      <c r="I36" s="5"/>
      <c r="J36" s="5"/>
      <c r="K36" s="5"/>
      <c r="L36" s="5"/>
      <c r="M36" s="5"/>
      <c r="N36" s="5"/>
      <c r="O36" s="5"/>
      <c r="P36" s="5"/>
      <c r="Q36" s="5"/>
      <c r="R36" s="5"/>
      <c r="S36" s="5"/>
      <c r="T36" s="5"/>
      <c r="U36" s="5"/>
      <c r="V36" s="5"/>
      <c r="W36" s="5"/>
      <c r="X36" s="5"/>
      <c r="Y36" s="5"/>
    </row>
    <row r="37" spans="1:25" ht="15.75" customHeight="1" x14ac:dyDescent="0.2">
      <c r="A37" s="5"/>
      <c r="B37" s="5"/>
      <c r="C37" s="5"/>
      <c r="D37" s="5"/>
      <c r="E37" s="16"/>
      <c r="F37" s="5"/>
      <c r="G37" s="5"/>
      <c r="H37" s="5"/>
      <c r="I37" s="5"/>
      <c r="J37" s="5"/>
      <c r="K37" s="5"/>
      <c r="L37" s="5"/>
      <c r="M37" s="5"/>
      <c r="N37" s="5"/>
      <c r="O37" s="5"/>
      <c r="P37" s="5"/>
      <c r="Q37" s="5"/>
      <c r="R37" s="5"/>
      <c r="S37" s="5"/>
      <c r="T37" s="5"/>
      <c r="U37" s="5"/>
      <c r="V37" s="5"/>
      <c r="W37" s="5"/>
      <c r="X37" s="5"/>
      <c r="Y37" s="5"/>
    </row>
    <row r="38" spans="1:25" ht="15.75" customHeight="1" x14ac:dyDescent="0.2">
      <c r="A38" s="5"/>
      <c r="B38" s="5"/>
      <c r="C38" s="5"/>
      <c r="D38" s="5"/>
      <c r="E38" s="16"/>
      <c r="F38" s="5"/>
      <c r="G38" s="5"/>
      <c r="H38" s="5"/>
      <c r="I38" s="5"/>
      <c r="J38" s="5"/>
      <c r="K38" s="5"/>
      <c r="L38" s="5"/>
      <c r="M38" s="5"/>
      <c r="N38" s="5"/>
      <c r="O38" s="5"/>
      <c r="P38" s="5"/>
      <c r="Q38" s="5"/>
      <c r="R38" s="5"/>
      <c r="S38" s="5"/>
      <c r="T38" s="5"/>
      <c r="U38" s="5"/>
      <c r="V38" s="5"/>
      <c r="W38" s="5"/>
      <c r="X38" s="5"/>
      <c r="Y38" s="5"/>
    </row>
    <row r="39" spans="1:25" ht="15.75" customHeight="1" x14ac:dyDescent="0.2">
      <c r="A39" s="5"/>
      <c r="B39" s="5"/>
      <c r="C39" s="5"/>
      <c r="D39" s="5"/>
      <c r="E39" s="16"/>
      <c r="F39" s="5"/>
      <c r="G39" s="5"/>
      <c r="H39" s="5"/>
      <c r="I39" s="5"/>
      <c r="J39" s="5"/>
      <c r="K39" s="5"/>
      <c r="L39" s="5"/>
      <c r="M39" s="5"/>
      <c r="N39" s="5"/>
      <c r="O39" s="5"/>
      <c r="P39" s="5"/>
      <c r="Q39" s="5"/>
      <c r="R39" s="5"/>
      <c r="S39" s="5"/>
      <c r="T39" s="5"/>
      <c r="U39" s="5"/>
      <c r="V39" s="5"/>
      <c r="W39" s="5"/>
      <c r="X39" s="5"/>
      <c r="Y39" s="5"/>
    </row>
    <row r="40" spans="1:25" ht="15.75" customHeight="1" x14ac:dyDescent="0.2">
      <c r="A40" s="5"/>
      <c r="B40" s="5"/>
      <c r="C40" s="5"/>
      <c r="D40" s="5"/>
      <c r="E40" s="16"/>
      <c r="F40" s="5"/>
      <c r="G40" s="5"/>
      <c r="H40" s="5"/>
      <c r="I40" s="5"/>
      <c r="J40" s="5"/>
      <c r="K40" s="5"/>
      <c r="L40" s="5"/>
      <c r="M40" s="5"/>
      <c r="N40" s="5"/>
      <c r="O40" s="5"/>
      <c r="P40" s="5"/>
      <c r="Q40" s="5"/>
      <c r="R40" s="5"/>
      <c r="S40" s="5"/>
      <c r="T40" s="5"/>
      <c r="U40" s="5"/>
      <c r="V40" s="5"/>
      <c r="W40" s="5"/>
      <c r="X40" s="5"/>
      <c r="Y40" s="5"/>
    </row>
    <row r="41" spans="1:25" ht="15.75" customHeight="1" x14ac:dyDescent="0.2">
      <c r="A41" s="5"/>
      <c r="B41" s="5"/>
      <c r="C41" s="5"/>
      <c r="D41" s="5"/>
      <c r="E41" s="16"/>
      <c r="F41" s="5"/>
      <c r="G41" s="5"/>
      <c r="H41" s="5"/>
      <c r="I41" s="5"/>
      <c r="J41" s="5"/>
      <c r="K41" s="5"/>
      <c r="L41" s="5"/>
      <c r="M41" s="5"/>
      <c r="N41" s="5"/>
      <c r="O41" s="5"/>
      <c r="P41" s="5"/>
      <c r="Q41" s="5"/>
      <c r="R41" s="5"/>
      <c r="S41" s="5"/>
      <c r="T41" s="5"/>
      <c r="U41" s="5"/>
      <c r="V41" s="5"/>
      <c r="W41" s="5"/>
      <c r="X41" s="5"/>
      <c r="Y41" s="5"/>
    </row>
    <row r="42" spans="1:25" ht="15.75" customHeight="1" x14ac:dyDescent="0.2">
      <c r="A42" s="5"/>
      <c r="B42" s="5"/>
      <c r="C42" s="5"/>
      <c r="D42" s="5"/>
      <c r="E42" s="16"/>
      <c r="F42" s="5"/>
      <c r="G42" s="5"/>
      <c r="H42" s="5"/>
      <c r="I42" s="5"/>
      <c r="J42" s="5"/>
      <c r="K42" s="5"/>
      <c r="L42" s="5"/>
      <c r="M42" s="5"/>
      <c r="N42" s="5"/>
      <c r="O42" s="5"/>
      <c r="P42" s="5"/>
      <c r="Q42" s="5"/>
      <c r="R42" s="5"/>
      <c r="S42" s="5"/>
      <c r="T42" s="5"/>
      <c r="U42" s="5"/>
      <c r="V42" s="5"/>
      <c r="W42" s="5"/>
      <c r="X42" s="5"/>
      <c r="Y42" s="5"/>
    </row>
    <row r="43" spans="1:25" ht="15.75" customHeight="1" x14ac:dyDescent="0.2">
      <c r="A43" s="5"/>
      <c r="B43" s="5"/>
      <c r="C43" s="5"/>
      <c r="D43" s="5"/>
      <c r="E43" s="16"/>
      <c r="F43" s="5"/>
      <c r="G43" s="5"/>
      <c r="H43" s="5"/>
      <c r="I43" s="5"/>
      <c r="J43" s="5"/>
      <c r="K43" s="5"/>
      <c r="L43" s="5"/>
      <c r="M43" s="5"/>
      <c r="N43" s="5"/>
      <c r="O43" s="5"/>
      <c r="P43" s="5"/>
      <c r="Q43" s="5"/>
      <c r="R43" s="5"/>
      <c r="S43" s="5"/>
      <c r="T43" s="5"/>
      <c r="U43" s="5"/>
      <c r="V43" s="5"/>
      <c r="W43" s="5"/>
      <c r="X43" s="5"/>
      <c r="Y43" s="5"/>
    </row>
    <row r="44" spans="1:25" ht="15.75" customHeight="1" x14ac:dyDescent="0.2">
      <c r="A44" s="5"/>
      <c r="B44" s="5"/>
      <c r="C44" s="5"/>
      <c r="D44" s="5"/>
      <c r="E44" s="16"/>
      <c r="F44" s="5"/>
      <c r="G44" s="5"/>
      <c r="H44" s="5"/>
      <c r="I44" s="5"/>
      <c r="J44" s="5"/>
      <c r="K44" s="5"/>
      <c r="L44" s="5"/>
      <c r="M44" s="5"/>
      <c r="N44" s="5"/>
      <c r="O44" s="5"/>
      <c r="P44" s="5"/>
      <c r="Q44" s="5"/>
      <c r="R44" s="5"/>
      <c r="S44" s="5"/>
      <c r="T44" s="5"/>
      <c r="U44" s="5"/>
      <c r="V44" s="5"/>
      <c r="W44" s="5"/>
      <c r="X44" s="5"/>
      <c r="Y44" s="5"/>
    </row>
    <row r="45" spans="1:25" ht="15.75" customHeight="1" x14ac:dyDescent="0.2">
      <c r="A45" s="5"/>
      <c r="B45" s="5"/>
      <c r="C45" s="5"/>
      <c r="D45" s="5"/>
      <c r="E45" s="16"/>
      <c r="F45" s="5"/>
      <c r="G45" s="5"/>
      <c r="H45" s="5"/>
      <c r="I45" s="5"/>
      <c r="J45" s="5"/>
      <c r="K45" s="5"/>
      <c r="L45" s="5"/>
      <c r="M45" s="5"/>
      <c r="N45" s="5"/>
      <c r="O45" s="5"/>
      <c r="P45" s="5"/>
      <c r="Q45" s="5"/>
      <c r="R45" s="5"/>
      <c r="S45" s="5"/>
      <c r="T45" s="5"/>
      <c r="U45" s="5"/>
      <c r="V45" s="5"/>
      <c r="W45" s="5"/>
      <c r="X45" s="5"/>
      <c r="Y45" s="5"/>
    </row>
    <row r="46" spans="1:25" ht="15.75" customHeight="1" x14ac:dyDescent="0.2">
      <c r="A46" s="5"/>
      <c r="B46" s="5"/>
      <c r="C46" s="5"/>
      <c r="D46" s="5"/>
      <c r="E46" s="16"/>
      <c r="F46" s="5"/>
      <c r="G46" s="5"/>
      <c r="H46" s="5"/>
      <c r="I46" s="5"/>
      <c r="J46" s="5"/>
      <c r="K46" s="5"/>
      <c r="L46" s="5"/>
      <c r="M46" s="5"/>
      <c r="N46" s="5"/>
      <c r="O46" s="5"/>
      <c r="P46" s="5"/>
      <c r="Q46" s="5"/>
      <c r="R46" s="5"/>
      <c r="S46" s="5"/>
      <c r="T46" s="5"/>
      <c r="U46" s="5"/>
      <c r="V46" s="5"/>
      <c r="W46" s="5"/>
      <c r="X46" s="5"/>
      <c r="Y46" s="5"/>
    </row>
    <row r="47" spans="1:25" ht="15.75" customHeight="1" x14ac:dyDescent="0.2">
      <c r="A47" s="5"/>
      <c r="B47" s="5"/>
      <c r="C47" s="5"/>
      <c r="D47" s="5"/>
      <c r="E47" s="16"/>
      <c r="F47" s="5"/>
      <c r="G47" s="5"/>
      <c r="H47" s="5"/>
      <c r="I47" s="5"/>
      <c r="J47" s="5"/>
      <c r="K47" s="5"/>
      <c r="L47" s="5"/>
      <c r="M47" s="5"/>
      <c r="N47" s="5"/>
      <c r="O47" s="5"/>
      <c r="P47" s="5"/>
      <c r="Q47" s="5"/>
      <c r="R47" s="5"/>
      <c r="S47" s="5"/>
      <c r="T47" s="5"/>
      <c r="U47" s="5"/>
      <c r="V47" s="5"/>
      <c r="W47" s="5"/>
      <c r="X47" s="5"/>
      <c r="Y47" s="5"/>
    </row>
    <row r="48" spans="1:25" ht="15.75" customHeight="1" x14ac:dyDescent="0.2">
      <c r="A48" s="5"/>
      <c r="B48" s="5"/>
      <c r="C48" s="5"/>
      <c r="D48" s="5"/>
      <c r="E48" s="16"/>
      <c r="F48" s="5"/>
      <c r="G48" s="5"/>
      <c r="H48" s="5"/>
      <c r="I48" s="5"/>
      <c r="J48" s="5"/>
      <c r="K48" s="5"/>
      <c r="L48" s="5"/>
      <c r="M48" s="5"/>
      <c r="N48" s="5"/>
      <c r="O48" s="5"/>
      <c r="P48" s="5"/>
      <c r="Q48" s="5"/>
      <c r="R48" s="5"/>
      <c r="S48" s="5"/>
      <c r="T48" s="5"/>
      <c r="U48" s="5"/>
      <c r="V48" s="5"/>
      <c r="W48" s="5"/>
      <c r="X48" s="5"/>
      <c r="Y48" s="5"/>
    </row>
    <row r="49" spans="1:25" ht="15.75" customHeight="1" x14ac:dyDescent="0.2">
      <c r="A49" s="5"/>
      <c r="B49" s="5"/>
      <c r="C49" s="5"/>
      <c r="D49" s="5"/>
      <c r="E49" s="16"/>
      <c r="F49" s="5"/>
      <c r="G49" s="5"/>
      <c r="H49" s="5"/>
      <c r="I49" s="5"/>
      <c r="J49" s="5"/>
      <c r="K49" s="5"/>
      <c r="L49" s="5"/>
      <c r="M49" s="5"/>
      <c r="N49" s="5"/>
      <c r="O49" s="5"/>
      <c r="P49" s="5"/>
      <c r="Q49" s="5"/>
      <c r="R49" s="5"/>
      <c r="S49" s="5"/>
      <c r="T49" s="5"/>
      <c r="U49" s="5"/>
      <c r="V49" s="5"/>
      <c r="W49" s="5"/>
      <c r="X49" s="5"/>
      <c r="Y49" s="5"/>
    </row>
    <row r="50" spans="1:25" ht="15.75" customHeight="1" x14ac:dyDescent="0.2">
      <c r="A50" s="5"/>
      <c r="B50" s="5"/>
      <c r="C50" s="5"/>
      <c r="D50" s="5"/>
      <c r="E50" s="16"/>
      <c r="F50" s="5"/>
      <c r="G50" s="5"/>
      <c r="H50" s="5"/>
      <c r="I50" s="5"/>
      <c r="J50" s="5"/>
      <c r="K50" s="5"/>
      <c r="L50" s="5"/>
      <c r="M50" s="5"/>
      <c r="N50" s="5"/>
      <c r="O50" s="5"/>
      <c r="P50" s="5"/>
      <c r="Q50" s="5"/>
      <c r="R50" s="5"/>
      <c r="S50" s="5"/>
      <c r="T50" s="5"/>
      <c r="U50" s="5"/>
      <c r="V50" s="5"/>
      <c r="W50" s="5"/>
      <c r="X50" s="5"/>
      <c r="Y50" s="5"/>
    </row>
    <row r="51" spans="1:25" ht="15.75" customHeight="1" x14ac:dyDescent="0.2">
      <c r="A51" s="5"/>
      <c r="B51" s="5"/>
      <c r="C51" s="5"/>
      <c r="D51" s="5"/>
      <c r="E51" s="16"/>
      <c r="F51" s="5"/>
      <c r="G51" s="5"/>
      <c r="H51" s="5"/>
      <c r="I51" s="5"/>
      <c r="J51" s="5"/>
      <c r="K51" s="5"/>
      <c r="L51" s="5"/>
      <c r="M51" s="5"/>
      <c r="N51" s="5"/>
      <c r="O51" s="5"/>
      <c r="P51" s="5"/>
      <c r="Q51" s="5"/>
      <c r="R51" s="5"/>
      <c r="S51" s="5"/>
      <c r="T51" s="5"/>
      <c r="U51" s="5"/>
      <c r="V51" s="5"/>
      <c r="W51" s="5"/>
      <c r="X51" s="5"/>
      <c r="Y51" s="5"/>
    </row>
    <row r="52" spans="1:25" ht="15.75" customHeight="1" x14ac:dyDescent="0.2">
      <c r="A52" s="5"/>
      <c r="B52" s="5"/>
      <c r="C52" s="5"/>
      <c r="D52" s="5"/>
      <c r="E52" s="16"/>
      <c r="F52" s="5"/>
      <c r="G52" s="5"/>
      <c r="H52" s="5"/>
      <c r="I52" s="5"/>
      <c r="J52" s="5"/>
      <c r="K52" s="5"/>
      <c r="L52" s="5"/>
      <c r="M52" s="5"/>
      <c r="N52" s="5"/>
      <c r="O52" s="5"/>
      <c r="P52" s="5"/>
      <c r="Q52" s="5"/>
      <c r="R52" s="5"/>
      <c r="S52" s="5"/>
      <c r="T52" s="5"/>
      <c r="U52" s="5"/>
      <c r="V52" s="5"/>
      <c r="W52" s="5"/>
      <c r="X52" s="5"/>
      <c r="Y52" s="5"/>
    </row>
    <row r="53" spans="1:25" ht="15.75" customHeight="1" x14ac:dyDescent="0.2">
      <c r="A53" s="5"/>
      <c r="B53" s="5"/>
      <c r="C53" s="5"/>
      <c r="D53" s="5"/>
      <c r="E53" s="16"/>
      <c r="F53" s="5"/>
      <c r="G53" s="5"/>
      <c r="H53" s="5"/>
      <c r="I53" s="5"/>
      <c r="J53" s="5"/>
      <c r="K53" s="5"/>
      <c r="L53" s="5"/>
      <c r="M53" s="5"/>
      <c r="N53" s="5"/>
      <c r="O53" s="5"/>
      <c r="P53" s="5"/>
      <c r="Q53" s="5"/>
      <c r="R53" s="5"/>
      <c r="S53" s="5"/>
      <c r="T53" s="5"/>
      <c r="U53" s="5"/>
      <c r="V53" s="5"/>
      <c r="W53" s="5"/>
      <c r="X53" s="5"/>
      <c r="Y53" s="5"/>
    </row>
    <row r="54" spans="1:25" ht="15.75" customHeight="1" x14ac:dyDescent="0.2">
      <c r="A54" s="5"/>
      <c r="B54" s="5"/>
      <c r="C54" s="5"/>
      <c r="D54" s="5"/>
      <c r="E54" s="16"/>
      <c r="F54" s="5"/>
      <c r="G54" s="5"/>
      <c r="H54" s="5"/>
      <c r="I54" s="5"/>
      <c r="J54" s="5"/>
      <c r="K54" s="5"/>
      <c r="L54" s="5"/>
      <c r="M54" s="5"/>
      <c r="N54" s="5"/>
      <c r="O54" s="5"/>
      <c r="P54" s="5"/>
      <c r="Q54" s="5"/>
      <c r="R54" s="5"/>
      <c r="S54" s="5"/>
      <c r="T54" s="5"/>
      <c r="U54" s="5"/>
      <c r="V54" s="5"/>
      <c r="W54" s="5"/>
      <c r="X54" s="5"/>
      <c r="Y54" s="5"/>
    </row>
    <row r="55" spans="1:25" ht="15.75" customHeight="1" x14ac:dyDescent="0.2">
      <c r="A55" s="5"/>
      <c r="B55" s="5"/>
      <c r="C55" s="5"/>
      <c r="D55" s="5"/>
      <c r="E55" s="16"/>
      <c r="F55" s="5"/>
      <c r="G55" s="5"/>
      <c r="H55" s="5"/>
      <c r="I55" s="5"/>
      <c r="J55" s="5"/>
      <c r="K55" s="5"/>
      <c r="L55" s="5"/>
      <c r="M55" s="5"/>
      <c r="N55" s="5"/>
      <c r="O55" s="5"/>
      <c r="P55" s="5"/>
      <c r="Q55" s="5"/>
      <c r="R55" s="5"/>
      <c r="S55" s="5"/>
      <c r="T55" s="5"/>
      <c r="U55" s="5"/>
      <c r="V55" s="5"/>
      <c r="W55" s="5"/>
      <c r="X55" s="5"/>
      <c r="Y55" s="5"/>
    </row>
    <row r="56" spans="1:25" ht="15.75" customHeight="1" x14ac:dyDescent="0.2">
      <c r="A56" s="5"/>
      <c r="B56" s="5"/>
      <c r="C56" s="5"/>
      <c r="D56" s="5"/>
      <c r="E56" s="16"/>
      <c r="F56" s="5"/>
      <c r="G56" s="5"/>
      <c r="H56" s="5"/>
      <c r="I56" s="5"/>
      <c r="J56" s="5"/>
      <c r="K56" s="5"/>
      <c r="L56" s="5"/>
      <c r="M56" s="5"/>
      <c r="N56" s="5"/>
      <c r="O56" s="5"/>
      <c r="P56" s="5"/>
      <c r="Q56" s="5"/>
      <c r="R56" s="5"/>
      <c r="S56" s="5"/>
      <c r="T56" s="5"/>
      <c r="U56" s="5"/>
      <c r="V56" s="5"/>
      <c r="W56" s="5"/>
      <c r="X56" s="5"/>
      <c r="Y56" s="5"/>
    </row>
    <row r="57" spans="1:25" ht="15.75" customHeight="1" x14ac:dyDescent="0.2">
      <c r="A57" s="5"/>
      <c r="B57" s="5"/>
      <c r="C57" s="5"/>
      <c r="D57" s="5"/>
      <c r="E57" s="16"/>
      <c r="F57" s="5"/>
      <c r="G57" s="5"/>
      <c r="H57" s="5"/>
      <c r="I57" s="5"/>
      <c r="J57" s="5"/>
      <c r="K57" s="5"/>
      <c r="L57" s="5"/>
      <c r="M57" s="5"/>
      <c r="N57" s="5"/>
      <c r="O57" s="5"/>
      <c r="P57" s="5"/>
      <c r="Q57" s="5"/>
      <c r="R57" s="5"/>
      <c r="S57" s="5"/>
      <c r="T57" s="5"/>
      <c r="U57" s="5"/>
      <c r="V57" s="5"/>
      <c r="W57" s="5"/>
      <c r="X57" s="5"/>
      <c r="Y57" s="5"/>
    </row>
    <row r="58" spans="1:25" ht="15.75" customHeight="1" x14ac:dyDescent="0.2">
      <c r="A58" s="5"/>
      <c r="B58" s="5"/>
      <c r="C58" s="5"/>
      <c r="D58" s="5"/>
      <c r="E58" s="16"/>
      <c r="F58" s="5"/>
      <c r="G58" s="5"/>
      <c r="H58" s="5"/>
      <c r="I58" s="5"/>
      <c r="J58" s="5"/>
      <c r="K58" s="5"/>
      <c r="L58" s="5"/>
      <c r="M58" s="5"/>
      <c r="N58" s="5"/>
      <c r="O58" s="5"/>
      <c r="P58" s="5"/>
      <c r="Q58" s="5"/>
      <c r="R58" s="5"/>
      <c r="S58" s="5"/>
      <c r="T58" s="5"/>
      <c r="U58" s="5"/>
      <c r="V58" s="5"/>
      <c r="W58" s="5"/>
      <c r="X58" s="5"/>
      <c r="Y58" s="5"/>
    </row>
    <row r="59" spans="1:25" ht="15.75" customHeight="1" x14ac:dyDescent="0.2">
      <c r="A59" s="5"/>
      <c r="B59" s="5"/>
      <c r="C59" s="5"/>
      <c r="D59" s="5"/>
      <c r="E59" s="16"/>
      <c r="F59" s="5"/>
      <c r="G59" s="5"/>
      <c r="H59" s="5"/>
      <c r="I59" s="5"/>
      <c r="J59" s="5"/>
      <c r="K59" s="5"/>
      <c r="L59" s="5"/>
      <c r="M59" s="5"/>
      <c r="N59" s="5"/>
      <c r="O59" s="5"/>
      <c r="P59" s="5"/>
      <c r="Q59" s="5"/>
      <c r="R59" s="5"/>
      <c r="S59" s="5"/>
      <c r="T59" s="5"/>
      <c r="U59" s="5"/>
      <c r="V59" s="5"/>
      <c r="W59" s="5"/>
      <c r="X59" s="5"/>
      <c r="Y59" s="5"/>
    </row>
    <row r="60" spans="1:25" ht="15.75" customHeight="1" x14ac:dyDescent="0.2">
      <c r="A60" s="5"/>
      <c r="B60" s="5"/>
      <c r="C60" s="5"/>
      <c r="D60" s="5"/>
      <c r="E60" s="16"/>
      <c r="F60" s="5"/>
      <c r="G60" s="5"/>
      <c r="H60" s="5"/>
      <c r="I60" s="5"/>
      <c r="J60" s="5"/>
      <c r="K60" s="5"/>
      <c r="L60" s="5"/>
      <c r="M60" s="5"/>
      <c r="N60" s="5"/>
      <c r="O60" s="5"/>
      <c r="P60" s="5"/>
      <c r="Q60" s="5"/>
      <c r="R60" s="5"/>
      <c r="S60" s="5"/>
      <c r="T60" s="5"/>
      <c r="U60" s="5"/>
      <c r="V60" s="5"/>
      <c r="W60" s="5"/>
      <c r="X60" s="5"/>
      <c r="Y60" s="5"/>
    </row>
    <row r="61" spans="1:25" ht="15.75" customHeight="1" x14ac:dyDescent="0.2">
      <c r="A61" s="5"/>
      <c r="B61" s="5"/>
      <c r="C61" s="5"/>
      <c r="D61" s="5"/>
      <c r="E61" s="16"/>
      <c r="F61" s="5"/>
      <c r="G61" s="5"/>
      <c r="H61" s="5"/>
      <c r="I61" s="5"/>
      <c r="J61" s="5"/>
      <c r="K61" s="5"/>
      <c r="L61" s="5"/>
      <c r="M61" s="5"/>
      <c r="N61" s="5"/>
      <c r="O61" s="5"/>
      <c r="P61" s="5"/>
      <c r="Q61" s="5"/>
      <c r="R61" s="5"/>
      <c r="S61" s="5"/>
      <c r="T61" s="5"/>
      <c r="U61" s="5"/>
      <c r="V61" s="5"/>
      <c r="W61" s="5"/>
      <c r="X61" s="5"/>
      <c r="Y61" s="5"/>
    </row>
    <row r="62" spans="1:25" ht="15.75" customHeight="1" x14ac:dyDescent="0.2">
      <c r="A62" s="5"/>
      <c r="B62" s="5"/>
      <c r="C62" s="5"/>
      <c r="D62" s="5"/>
      <c r="E62" s="16"/>
      <c r="F62" s="5"/>
      <c r="G62" s="5"/>
      <c r="H62" s="5"/>
      <c r="I62" s="5"/>
      <c r="J62" s="5"/>
      <c r="K62" s="5"/>
      <c r="L62" s="5"/>
      <c r="M62" s="5"/>
      <c r="N62" s="5"/>
      <c r="O62" s="5"/>
      <c r="P62" s="5"/>
      <c r="Q62" s="5"/>
      <c r="R62" s="5"/>
      <c r="S62" s="5"/>
      <c r="T62" s="5"/>
      <c r="U62" s="5"/>
      <c r="V62" s="5"/>
      <c r="W62" s="5"/>
      <c r="X62" s="5"/>
      <c r="Y62" s="5"/>
    </row>
    <row r="63" spans="1:25" ht="15.75" customHeight="1" x14ac:dyDescent="0.2">
      <c r="A63" s="5"/>
      <c r="B63" s="5"/>
      <c r="C63" s="5"/>
      <c r="D63" s="5"/>
      <c r="E63" s="16"/>
      <c r="F63" s="5"/>
      <c r="G63" s="5"/>
      <c r="H63" s="5"/>
      <c r="I63" s="5"/>
      <c r="J63" s="5"/>
      <c r="K63" s="5"/>
      <c r="L63" s="5"/>
      <c r="M63" s="5"/>
      <c r="N63" s="5"/>
      <c r="O63" s="5"/>
      <c r="P63" s="5"/>
      <c r="Q63" s="5"/>
      <c r="R63" s="5"/>
      <c r="S63" s="5"/>
      <c r="T63" s="5"/>
      <c r="U63" s="5"/>
      <c r="V63" s="5"/>
      <c r="W63" s="5"/>
      <c r="X63" s="5"/>
      <c r="Y63" s="5"/>
    </row>
    <row r="64" spans="1:25" ht="15.75" customHeight="1" x14ac:dyDescent="0.2">
      <c r="A64" s="5"/>
      <c r="B64" s="5"/>
      <c r="C64" s="5"/>
      <c r="D64" s="5"/>
      <c r="E64" s="16"/>
      <c r="F64" s="5"/>
      <c r="G64" s="5"/>
      <c r="H64" s="5"/>
      <c r="I64" s="5"/>
      <c r="J64" s="5"/>
      <c r="K64" s="5"/>
      <c r="L64" s="5"/>
      <c r="M64" s="5"/>
      <c r="N64" s="5"/>
      <c r="O64" s="5"/>
      <c r="P64" s="5"/>
      <c r="Q64" s="5"/>
      <c r="R64" s="5"/>
      <c r="S64" s="5"/>
      <c r="T64" s="5"/>
      <c r="U64" s="5"/>
      <c r="V64" s="5"/>
      <c r="W64" s="5"/>
      <c r="X64" s="5"/>
      <c r="Y64" s="5"/>
    </row>
    <row r="65" spans="1:25" ht="15.75" customHeight="1" x14ac:dyDescent="0.2">
      <c r="A65" s="5"/>
      <c r="B65" s="5"/>
      <c r="C65" s="5"/>
      <c r="D65" s="5"/>
      <c r="E65" s="16"/>
      <c r="F65" s="5"/>
      <c r="G65" s="5"/>
      <c r="H65" s="5"/>
      <c r="I65" s="5"/>
      <c r="J65" s="5"/>
      <c r="K65" s="5"/>
      <c r="L65" s="5"/>
      <c r="M65" s="5"/>
      <c r="N65" s="5"/>
      <c r="O65" s="5"/>
      <c r="P65" s="5"/>
      <c r="Q65" s="5"/>
      <c r="R65" s="5"/>
      <c r="S65" s="5"/>
      <c r="T65" s="5"/>
      <c r="U65" s="5"/>
      <c r="V65" s="5"/>
      <c r="W65" s="5"/>
      <c r="X65" s="5"/>
      <c r="Y65" s="5"/>
    </row>
    <row r="66" spans="1:25" ht="15.75" customHeight="1" x14ac:dyDescent="0.2">
      <c r="A66" s="5"/>
      <c r="B66" s="5"/>
      <c r="C66" s="5"/>
      <c r="D66" s="5"/>
      <c r="E66" s="16"/>
      <c r="F66" s="5"/>
      <c r="G66" s="5"/>
      <c r="H66" s="5"/>
      <c r="I66" s="5"/>
      <c r="J66" s="5"/>
      <c r="K66" s="5"/>
      <c r="L66" s="5"/>
      <c r="M66" s="5"/>
      <c r="N66" s="5"/>
      <c r="O66" s="5"/>
      <c r="P66" s="5"/>
      <c r="Q66" s="5"/>
      <c r="R66" s="5"/>
      <c r="S66" s="5"/>
      <c r="T66" s="5"/>
      <c r="U66" s="5"/>
      <c r="V66" s="5"/>
      <c r="W66" s="5"/>
      <c r="X66" s="5"/>
      <c r="Y66" s="5"/>
    </row>
    <row r="67" spans="1:25" ht="15.75" customHeight="1" x14ac:dyDescent="0.2">
      <c r="A67" s="5"/>
      <c r="B67" s="5"/>
      <c r="C67" s="5"/>
      <c r="D67" s="5"/>
      <c r="E67" s="16"/>
      <c r="F67" s="5"/>
      <c r="G67" s="5"/>
      <c r="H67" s="5"/>
      <c r="I67" s="5"/>
      <c r="J67" s="5"/>
      <c r="K67" s="5"/>
      <c r="L67" s="5"/>
      <c r="M67" s="5"/>
      <c r="N67" s="5"/>
      <c r="O67" s="5"/>
      <c r="P67" s="5"/>
      <c r="Q67" s="5"/>
      <c r="R67" s="5"/>
      <c r="S67" s="5"/>
      <c r="T67" s="5"/>
      <c r="U67" s="5"/>
      <c r="V67" s="5"/>
      <c r="W67" s="5"/>
      <c r="X67" s="5"/>
      <c r="Y67" s="5"/>
    </row>
    <row r="68" spans="1:25" ht="15.75" customHeight="1" x14ac:dyDescent="0.2">
      <c r="A68" s="5"/>
      <c r="B68" s="5"/>
      <c r="C68" s="5"/>
      <c r="D68" s="5"/>
      <c r="E68" s="16"/>
      <c r="F68" s="5"/>
      <c r="G68" s="5"/>
      <c r="H68" s="5"/>
      <c r="I68" s="5"/>
      <c r="J68" s="5"/>
      <c r="K68" s="5"/>
      <c r="L68" s="5"/>
      <c r="M68" s="5"/>
      <c r="N68" s="5"/>
      <c r="O68" s="5"/>
      <c r="P68" s="5"/>
      <c r="Q68" s="5"/>
      <c r="R68" s="5"/>
      <c r="S68" s="5"/>
      <c r="T68" s="5"/>
      <c r="U68" s="5"/>
      <c r="V68" s="5"/>
      <c r="W68" s="5"/>
      <c r="X68" s="5"/>
      <c r="Y68" s="5"/>
    </row>
    <row r="69" spans="1:25" ht="15.75" customHeight="1" x14ac:dyDescent="0.2">
      <c r="A69" s="5"/>
      <c r="B69" s="5"/>
      <c r="C69" s="5"/>
      <c r="D69" s="5"/>
      <c r="E69" s="16"/>
      <c r="F69" s="5"/>
      <c r="G69" s="5"/>
      <c r="H69" s="5"/>
      <c r="I69" s="5"/>
      <c r="J69" s="5"/>
      <c r="K69" s="5"/>
      <c r="L69" s="5"/>
      <c r="M69" s="5"/>
      <c r="N69" s="5"/>
      <c r="O69" s="5"/>
      <c r="P69" s="5"/>
      <c r="Q69" s="5"/>
      <c r="R69" s="5"/>
      <c r="S69" s="5"/>
      <c r="T69" s="5"/>
      <c r="U69" s="5"/>
      <c r="V69" s="5"/>
      <c r="W69" s="5"/>
      <c r="X69" s="5"/>
      <c r="Y69" s="5"/>
    </row>
    <row r="70" spans="1:25" ht="15.75" customHeight="1" x14ac:dyDescent="0.2">
      <c r="A70" s="5"/>
      <c r="B70" s="5"/>
      <c r="C70" s="5"/>
      <c r="D70" s="5"/>
      <c r="E70" s="16"/>
      <c r="F70" s="5"/>
      <c r="G70" s="5"/>
      <c r="H70" s="5"/>
      <c r="I70" s="5"/>
      <c r="J70" s="5"/>
      <c r="K70" s="5"/>
      <c r="L70" s="5"/>
      <c r="M70" s="5"/>
      <c r="N70" s="5"/>
      <c r="O70" s="5"/>
      <c r="P70" s="5"/>
      <c r="Q70" s="5"/>
      <c r="R70" s="5"/>
      <c r="S70" s="5"/>
      <c r="T70" s="5"/>
      <c r="U70" s="5"/>
      <c r="V70" s="5"/>
      <c r="W70" s="5"/>
      <c r="X70" s="5"/>
      <c r="Y70" s="5"/>
    </row>
    <row r="71" spans="1:25" ht="15.75" customHeight="1" x14ac:dyDescent="0.2">
      <c r="A71" s="5"/>
      <c r="B71" s="5"/>
      <c r="C71" s="5"/>
      <c r="D71" s="5"/>
      <c r="E71" s="16"/>
      <c r="F71" s="5"/>
      <c r="G71" s="5"/>
      <c r="H71" s="5"/>
      <c r="I71" s="5"/>
      <c r="J71" s="5"/>
      <c r="K71" s="5"/>
      <c r="L71" s="5"/>
      <c r="M71" s="5"/>
      <c r="N71" s="5"/>
      <c r="O71" s="5"/>
      <c r="P71" s="5"/>
      <c r="Q71" s="5"/>
      <c r="R71" s="5"/>
      <c r="S71" s="5"/>
      <c r="T71" s="5"/>
      <c r="U71" s="5"/>
      <c r="V71" s="5"/>
      <c r="W71" s="5"/>
      <c r="X71" s="5"/>
      <c r="Y71" s="5"/>
    </row>
    <row r="72" spans="1:25" ht="15.75" customHeight="1" x14ac:dyDescent="0.2">
      <c r="A72" s="5"/>
      <c r="B72" s="5"/>
      <c r="C72" s="5"/>
      <c r="D72" s="5"/>
      <c r="E72" s="16"/>
      <c r="F72" s="5"/>
      <c r="G72" s="5"/>
      <c r="H72" s="5"/>
      <c r="I72" s="5"/>
      <c r="J72" s="5"/>
      <c r="K72" s="5"/>
      <c r="L72" s="5"/>
      <c r="M72" s="5"/>
      <c r="N72" s="5"/>
      <c r="O72" s="5"/>
      <c r="P72" s="5"/>
      <c r="Q72" s="5"/>
      <c r="R72" s="5"/>
      <c r="S72" s="5"/>
      <c r="T72" s="5"/>
      <c r="U72" s="5"/>
      <c r="V72" s="5"/>
      <c r="W72" s="5"/>
      <c r="X72" s="5"/>
      <c r="Y72" s="5"/>
    </row>
    <row r="73" spans="1:25" ht="15.75" customHeight="1" x14ac:dyDescent="0.2">
      <c r="A73" s="5"/>
      <c r="B73" s="5"/>
      <c r="C73" s="5"/>
      <c r="D73" s="5"/>
      <c r="E73" s="16"/>
      <c r="F73" s="5"/>
      <c r="G73" s="5"/>
      <c r="H73" s="5"/>
      <c r="I73" s="5"/>
      <c r="J73" s="5"/>
      <c r="K73" s="5"/>
      <c r="L73" s="5"/>
      <c r="M73" s="5"/>
      <c r="N73" s="5"/>
      <c r="O73" s="5"/>
      <c r="P73" s="5"/>
      <c r="Q73" s="5"/>
      <c r="R73" s="5"/>
      <c r="S73" s="5"/>
      <c r="T73" s="5"/>
      <c r="U73" s="5"/>
      <c r="V73" s="5"/>
      <c r="W73" s="5"/>
      <c r="X73" s="5"/>
      <c r="Y73" s="5"/>
    </row>
    <row r="74" spans="1:25" ht="15.75" customHeight="1" x14ac:dyDescent="0.2">
      <c r="A74" s="5"/>
      <c r="B74" s="5"/>
      <c r="C74" s="5"/>
      <c r="D74" s="5"/>
      <c r="E74" s="16"/>
      <c r="F74" s="5"/>
      <c r="G74" s="5"/>
      <c r="H74" s="5"/>
      <c r="I74" s="5"/>
      <c r="J74" s="5"/>
      <c r="K74" s="5"/>
      <c r="L74" s="5"/>
      <c r="M74" s="5"/>
      <c r="N74" s="5"/>
      <c r="O74" s="5"/>
      <c r="P74" s="5"/>
      <c r="Q74" s="5"/>
      <c r="R74" s="5"/>
      <c r="S74" s="5"/>
      <c r="T74" s="5"/>
      <c r="U74" s="5"/>
      <c r="V74" s="5"/>
      <c r="W74" s="5"/>
      <c r="X74" s="5"/>
      <c r="Y74" s="5"/>
    </row>
    <row r="75" spans="1:25" ht="15.75" customHeight="1" x14ac:dyDescent="0.2">
      <c r="A75" s="5"/>
      <c r="B75" s="5"/>
      <c r="C75" s="5"/>
      <c r="D75" s="5"/>
      <c r="E75" s="16"/>
      <c r="F75" s="5"/>
      <c r="G75" s="5"/>
      <c r="H75" s="5"/>
      <c r="I75" s="5"/>
      <c r="J75" s="5"/>
      <c r="K75" s="5"/>
      <c r="L75" s="5"/>
      <c r="M75" s="5"/>
      <c r="N75" s="5"/>
      <c r="O75" s="5"/>
      <c r="P75" s="5"/>
      <c r="Q75" s="5"/>
      <c r="R75" s="5"/>
      <c r="S75" s="5"/>
      <c r="T75" s="5"/>
      <c r="U75" s="5"/>
      <c r="V75" s="5"/>
      <c r="W75" s="5"/>
      <c r="X75" s="5"/>
      <c r="Y75" s="5"/>
    </row>
    <row r="76" spans="1:25" ht="15.75" customHeight="1" x14ac:dyDescent="0.2">
      <c r="A76" s="5"/>
      <c r="B76" s="5"/>
      <c r="C76" s="5"/>
      <c r="D76" s="5"/>
      <c r="E76" s="16"/>
      <c r="F76" s="5"/>
      <c r="G76" s="5"/>
      <c r="H76" s="5"/>
      <c r="I76" s="5"/>
      <c r="J76" s="5"/>
      <c r="K76" s="5"/>
      <c r="L76" s="5"/>
      <c r="M76" s="5"/>
      <c r="N76" s="5"/>
      <c r="O76" s="5"/>
      <c r="P76" s="5"/>
      <c r="Q76" s="5"/>
      <c r="R76" s="5"/>
      <c r="S76" s="5"/>
      <c r="T76" s="5"/>
      <c r="U76" s="5"/>
      <c r="V76" s="5"/>
      <c r="W76" s="5"/>
      <c r="X76" s="5"/>
      <c r="Y76" s="5"/>
    </row>
    <row r="77" spans="1:25" ht="15.75" customHeight="1" x14ac:dyDescent="0.2">
      <c r="A77" s="5"/>
      <c r="B77" s="5"/>
      <c r="C77" s="5"/>
      <c r="D77" s="5"/>
      <c r="E77" s="16"/>
      <c r="F77" s="5"/>
      <c r="G77" s="5"/>
      <c r="H77" s="5"/>
      <c r="I77" s="5"/>
      <c r="J77" s="5"/>
      <c r="K77" s="5"/>
      <c r="L77" s="5"/>
      <c r="M77" s="5"/>
      <c r="N77" s="5"/>
      <c r="O77" s="5"/>
      <c r="P77" s="5"/>
      <c r="Q77" s="5"/>
      <c r="R77" s="5"/>
      <c r="S77" s="5"/>
      <c r="T77" s="5"/>
      <c r="U77" s="5"/>
      <c r="V77" s="5"/>
      <c r="W77" s="5"/>
      <c r="X77" s="5"/>
      <c r="Y77" s="5"/>
    </row>
    <row r="78" spans="1:25" ht="15.75" customHeight="1" x14ac:dyDescent="0.2">
      <c r="A78" s="5"/>
      <c r="B78" s="5"/>
      <c r="C78" s="5"/>
      <c r="D78" s="5"/>
      <c r="E78" s="16"/>
      <c r="F78" s="5"/>
      <c r="G78" s="5"/>
      <c r="H78" s="5"/>
      <c r="I78" s="5"/>
      <c r="J78" s="5"/>
      <c r="K78" s="5"/>
      <c r="L78" s="5"/>
      <c r="M78" s="5"/>
      <c r="N78" s="5"/>
      <c r="O78" s="5"/>
      <c r="P78" s="5"/>
      <c r="Q78" s="5"/>
      <c r="R78" s="5"/>
      <c r="S78" s="5"/>
      <c r="T78" s="5"/>
      <c r="U78" s="5"/>
      <c r="V78" s="5"/>
      <c r="W78" s="5"/>
      <c r="X78" s="5"/>
      <c r="Y78" s="5"/>
    </row>
    <row r="79" spans="1:25" ht="15.75" customHeight="1" x14ac:dyDescent="0.2">
      <c r="A79" s="5"/>
      <c r="B79" s="5"/>
      <c r="C79" s="5"/>
      <c r="D79" s="5"/>
      <c r="E79" s="16"/>
      <c r="F79" s="5"/>
      <c r="G79" s="5"/>
      <c r="H79" s="5"/>
      <c r="I79" s="5"/>
      <c r="J79" s="5"/>
      <c r="K79" s="5"/>
      <c r="L79" s="5"/>
      <c r="M79" s="5"/>
      <c r="N79" s="5"/>
      <c r="O79" s="5"/>
      <c r="P79" s="5"/>
      <c r="Q79" s="5"/>
      <c r="R79" s="5"/>
      <c r="S79" s="5"/>
      <c r="T79" s="5"/>
      <c r="U79" s="5"/>
      <c r="V79" s="5"/>
      <c r="W79" s="5"/>
      <c r="X79" s="5"/>
      <c r="Y79" s="5"/>
    </row>
    <row r="80" spans="1:25" ht="15.75" customHeight="1" x14ac:dyDescent="0.2">
      <c r="A80" s="5"/>
      <c r="B80" s="5"/>
      <c r="C80" s="5"/>
      <c r="D80" s="5"/>
      <c r="E80" s="16"/>
      <c r="F80" s="5"/>
      <c r="G80" s="5"/>
      <c r="H80" s="5"/>
      <c r="I80" s="5"/>
      <c r="J80" s="5"/>
      <c r="K80" s="5"/>
      <c r="L80" s="5"/>
      <c r="M80" s="5"/>
      <c r="N80" s="5"/>
      <c r="O80" s="5"/>
      <c r="P80" s="5"/>
      <c r="Q80" s="5"/>
      <c r="R80" s="5"/>
      <c r="S80" s="5"/>
      <c r="T80" s="5"/>
      <c r="U80" s="5"/>
      <c r="V80" s="5"/>
      <c r="W80" s="5"/>
      <c r="X80" s="5"/>
      <c r="Y80" s="5"/>
    </row>
    <row r="81" spans="1:25" ht="15.75" customHeight="1" x14ac:dyDescent="0.2">
      <c r="A81" s="5"/>
      <c r="B81" s="5"/>
      <c r="C81" s="5"/>
      <c r="D81" s="5"/>
      <c r="E81" s="16"/>
      <c r="F81" s="5"/>
      <c r="G81" s="5"/>
      <c r="H81" s="5"/>
      <c r="I81" s="5"/>
      <c r="J81" s="5"/>
      <c r="K81" s="5"/>
      <c r="L81" s="5"/>
      <c r="M81" s="5"/>
      <c r="N81" s="5"/>
      <c r="O81" s="5"/>
      <c r="P81" s="5"/>
      <c r="Q81" s="5"/>
      <c r="R81" s="5"/>
      <c r="S81" s="5"/>
      <c r="T81" s="5"/>
      <c r="U81" s="5"/>
      <c r="V81" s="5"/>
      <c r="W81" s="5"/>
      <c r="X81" s="5"/>
      <c r="Y81" s="5"/>
    </row>
    <row r="82" spans="1:25" ht="15.75" customHeight="1" x14ac:dyDescent="0.2">
      <c r="A82" s="5"/>
      <c r="B82" s="5"/>
      <c r="C82" s="5"/>
      <c r="D82" s="5"/>
      <c r="E82" s="16"/>
      <c r="F82" s="5"/>
      <c r="G82" s="5"/>
      <c r="H82" s="5"/>
      <c r="I82" s="5"/>
      <c r="J82" s="5"/>
      <c r="K82" s="5"/>
      <c r="L82" s="5"/>
      <c r="M82" s="5"/>
      <c r="N82" s="5"/>
      <c r="O82" s="5"/>
      <c r="P82" s="5"/>
      <c r="Q82" s="5"/>
      <c r="R82" s="5"/>
      <c r="S82" s="5"/>
      <c r="T82" s="5"/>
      <c r="U82" s="5"/>
      <c r="V82" s="5"/>
      <c r="W82" s="5"/>
      <c r="X82" s="5"/>
      <c r="Y82" s="5"/>
    </row>
    <row r="83" spans="1:25" ht="15.75" customHeight="1" x14ac:dyDescent="0.2">
      <c r="A83" s="5"/>
      <c r="B83" s="5"/>
      <c r="C83" s="5"/>
      <c r="D83" s="5"/>
      <c r="E83" s="16"/>
      <c r="F83" s="5"/>
      <c r="G83" s="5"/>
      <c r="H83" s="5"/>
      <c r="I83" s="5"/>
      <c r="J83" s="5"/>
      <c r="K83" s="5"/>
      <c r="L83" s="5"/>
      <c r="M83" s="5"/>
      <c r="N83" s="5"/>
      <c r="O83" s="5"/>
      <c r="P83" s="5"/>
      <c r="Q83" s="5"/>
      <c r="R83" s="5"/>
      <c r="S83" s="5"/>
      <c r="T83" s="5"/>
      <c r="U83" s="5"/>
      <c r="V83" s="5"/>
      <c r="W83" s="5"/>
      <c r="X83" s="5"/>
      <c r="Y83" s="5"/>
    </row>
    <row r="84" spans="1:25" ht="15.75" customHeight="1" x14ac:dyDescent="0.2">
      <c r="A84" s="5"/>
      <c r="B84" s="5"/>
      <c r="C84" s="5"/>
      <c r="D84" s="5"/>
      <c r="E84" s="16"/>
      <c r="F84" s="5"/>
      <c r="G84" s="5"/>
      <c r="H84" s="5"/>
      <c r="I84" s="5"/>
      <c r="J84" s="5"/>
      <c r="K84" s="5"/>
      <c r="L84" s="5"/>
      <c r="M84" s="5"/>
      <c r="N84" s="5"/>
      <c r="O84" s="5"/>
      <c r="P84" s="5"/>
      <c r="Q84" s="5"/>
      <c r="R84" s="5"/>
      <c r="S84" s="5"/>
      <c r="T84" s="5"/>
      <c r="U84" s="5"/>
      <c r="V84" s="5"/>
      <c r="W84" s="5"/>
      <c r="X84" s="5"/>
      <c r="Y84" s="5"/>
    </row>
    <row r="85" spans="1:25" ht="15.75" customHeight="1" x14ac:dyDescent="0.2">
      <c r="A85" s="5"/>
      <c r="B85" s="5"/>
      <c r="C85" s="5"/>
      <c r="D85" s="5"/>
      <c r="E85" s="16"/>
      <c r="F85" s="5"/>
      <c r="G85" s="5"/>
      <c r="H85" s="5"/>
      <c r="I85" s="5"/>
      <c r="J85" s="5"/>
      <c r="K85" s="5"/>
      <c r="L85" s="5"/>
      <c r="M85" s="5"/>
      <c r="N85" s="5"/>
      <c r="O85" s="5"/>
      <c r="P85" s="5"/>
      <c r="Q85" s="5"/>
      <c r="R85" s="5"/>
      <c r="S85" s="5"/>
      <c r="T85" s="5"/>
      <c r="U85" s="5"/>
      <c r="V85" s="5"/>
      <c r="W85" s="5"/>
      <c r="X85" s="5"/>
      <c r="Y85" s="5"/>
    </row>
    <row r="86" spans="1:25" ht="15.75" customHeight="1" x14ac:dyDescent="0.2">
      <c r="A86" s="5"/>
      <c r="B86" s="5"/>
      <c r="C86" s="5"/>
      <c r="D86" s="5"/>
      <c r="E86" s="16"/>
      <c r="F86" s="5"/>
      <c r="G86" s="5"/>
      <c r="H86" s="5"/>
      <c r="I86" s="5"/>
      <c r="J86" s="5"/>
      <c r="K86" s="5"/>
      <c r="L86" s="5"/>
      <c r="M86" s="5"/>
      <c r="N86" s="5"/>
      <c r="O86" s="5"/>
      <c r="P86" s="5"/>
      <c r="Q86" s="5"/>
      <c r="R86" s="5"/>
      <c r="S86" s="5"/>
      <c r="T86" s="5"/>
      <c r="U86" s="5"/>
      <c r="V86" s="5"/>
      <c r="W86" s="5"/>
      <c r="X86" s="5"/>
      <c r="Y86" s="5"/>
    </row>
    <row r="87" spans="1:25" ht="15.75" customHeight="1" x14ac:dyDescent="0.2">
      <c r="A87" s="5"/>
      <c r="B87" s="5"/>
      <c r="C87" s="5"/>
      <c r="D87" s="5"/>
      <c r="E87" s="16"/>
      <c r="F87" s="5"/>
      <c r="G87" s="5"/>
      <c r="H87" s="5"/>
      <c r="I87" s="5"/>
      <c r="J87" s="5"/>
      <c r="K87" s="5"/>
      <c r="L87" s="5"/>
      <c r="M87" s="5"/>
      <c r="N87" s="5"/>
      <c r="O87" s="5"/>
      <c r="P87" s="5"/>
      <c r="Q87" s="5"/>
      <c r="R87" s="5"/>
      <c r="S87" s="5"/>
      <c r="T87" s="5"/>
      <c r="U87" s="5"/>
      <c r="V87" s="5"/>
      <c r="W87" s="5"/>
      <c r="X87" s="5"/>
      <c r="Y87" s="5"/>
    </row>
    <row r="88" spans="1:25" ht="15.75" customHeight="1" x14ac:dyDescent="0.2">
      <c r="A88" s="5"/>
      <c r="B88" s="5"/>
      <c r="C88" s="5"/>
      <c r="D88" s="5"/>
      <c r="E88" s="16"/>
      <c r="F88" s="5"/>
      <c r="G88" s="5"/>
      <c r="H88" s="5"/>
      <c r="I88" s="5"/>
      <c r="J88" s="5"/>
      <c r="K88" s="5"/>
      <c r="L88" s="5"/>
      <c r="M88" s="5"/>
      <c r="N88" s="5"/>
      <c r="O88" s="5"/>
      <c r="P88" s="5"/>
      <c r="Q88" s="5"/>
      <c r="R88" s="5"/>
      <c r="S88" s="5"/>
      <c r="T88" s="5"/>
      <c r="U88" s="5"/>
      <c r="V88" s="5"/>
      <c r="W88" s="5"/>
      <c r="X88" s="5"/>
      <c r="Y88" s="5"/>
    </row>
    <row r="89" spans="1:25" ht="15.75" customHeight="1" x14ac:dyDescent="0.2">
      <c r="A89" s="5"/>
      <c r="B89" s="5"/>
      <c r="C89" s="5"/>
      <c r="D89" s="5"/>
      <c r="E89" s="16"/>
      <c r="F89" s="5"/>
      <c r="G89" s="5"/>
      <c r="H89" s="5"/>
      <c r="I89" s="5"/>
      <c r="J89" s="5"/>
      <c r="K89" s="5"/>
      <c r="L89" s="5"/>
      <c r="M89" s="5"/>
      <c r="N89" s="5"/>
      <c r="O89" s="5"/>
      <c r="P89" s="5"/>
      <c r="Q89" s="5"/>
      <c r="R89" s="5"/>
      <c r="S89" s="5"/>
      <c r="T89" s="5"/>
      <c r="U89" s="5"/>
      <c r="V89" s="5"/>
      <c r="W89" s="5"/>
      <c r="X89" s="5"/>
      <c r="Y89" s="5"/>
    </row>
    <row r="90" spans="1:25" ht="15.75" customHeight="1" x14ac:dyDescent="0.2">
      <c r="A90" s="5"/>
      <c r="B90" s="5"/>
      <c r="C90" s="5"/>
      <c r="D90" s="5"/>
      <c r="E90" s="16"/>
      <c r="F90" s="5"/>
      <c r="G90" s="5"/>
      <c r="H90" s="5"/>
      <c r="I90" s="5"/>
      <c r="J90" s="5"/>
      <c r="K90" s="5"/>
      <c r="L90" s="5"/>
      <c r="M90" s="5"/>
      <c r="N90" s="5"/>
      <c r="O90" s="5"/>
      <c r="P90" s="5"/>
      <c r="Q90" s="5"/>
      <c r="R90" s="5"/>
      <c r="S90" s="5"/>
      <c r="T90" s="5"/>
      <c r="U90" s="5"/>
      <c r="V90" s="5"/>
      <c r="W90" s="5"/>
      <c r="X90" s="5"/>
      <c r="Y90" s="5"/>
    </row>
    <row r="91" spans="1:25" ht="15.75" customHeight="1" x14ac:dyDescent="0.2">
      <c r="A91" s="5"/>
      <c r="B91" s="5"/>
      <c r="C91" s="5"/>
      <c r="D91" s="5"/>
      <c r="E91" s="16"/>
      <c r="F91" s="5"/>
      <c r="G91" s="5"/>
      <c r="H91" s="5"/>
      <c r="I91" s="5"/>
      <c r="J91" s="5"/>
      <c r="K91" s="5"/>
      <c r="L91" s="5"/>
      <c r="M91" s="5"/>
      <c r="N91" s="5"/>
      <c r="O91" s="5"/>
      <c r="P91" s="5"/>
      <c r="Q91" s="5"/>
      <c r="R91" s="5"/>
      <c r="S91" s="5"/>
      <c r="T91" s="5"/>
      <c r="U91" s="5"/>
      <c r="V91" s="5"/>
      <c r="W91" s="5"/>
      <c r="X91" s="5"/>
      <c r="Y91" s="5"/>
    </row>
    <row r="92" spans="1:25" ht="15.75" customHeight="1" x14ac:dyDescent="0.2">
      <c r="A92" s="5"/>
      <c r="B92" s="5"/>
      <c r="C92" s="5"/>
      <c r="D92" s="5"/>
      <c r="E92" s="16"/>
      <c r="F92" s="5"/>
      <c r="G92" s="5"/>
      <c r="H92" s="5"/>
      <c r="I92" s="5"/>
      <c r="J92" s="5"/>
      <c r="K92" s="5"/>
      <c r="L92" s="5"/>
      <c r="M92" s="5"/>
      <c r="N92" s="5"/>
      <c r="O92" s="5"/>
      <c r="P92" s="5"/>
      <c r="Q92" s="5"/>
      <c r="R92" s="5"/>
      <c r="S92" s="5"/>
      <c r="T92" s="5"/>
      <c r="U92" s="5"/>
      <c r="V92" s="5"/>
      <c r="W92" s="5"/>
      <c r="X92" s="5"/>
      <c r="Y92" s="5"/>
    </row>
    <row r="93" spans="1:25" ht="15.75" customHeight="1" x14ac:dyDescent="0.2">
      <c r="A93" s="5"/>
      <c r="B93" s="5"/>
      <c r="C93" s="5"/>
      <c r="D93" s="5"/>
      <c r="E93" s="16"/>
      <c r="F93" s="5"/>
      <c r="G93" s="5"/>
      <c r="H93" s="5"/>
      <c r="I93" s="5"/>
      <c r="J93" s="5"/>
      <c r="K93" s="5"/>
      <c r="L93" s="5"/>
      <c r="M93" s="5"/>
      <c r="N93" s="5"/>
      <c r="O93" s="5"/>
      <c r="P93" s="5"/>
      <c r="Q93" s="5"/>
      <c r="R93" s="5"/>
      <c r="S93" s="5"/>
      <c r="T93" s="5"/>
      <c r="U93" s="5"/>
      <c r="V93" s="5"/>
      <c r="W93" s="5"/>
      <c r="X93" s="5"/>
      <c r="Y93" s="5"/>
    </row>
    <row r="94" spans="1:25" ht="15.75" customHeight="1" x14ac:dyDescent="0.2">
      <c r="A94" s="5"/>
      <c r="B94" s="5"/>
      <c r="C94" s="5"/>
      <c r="D94" s="5"/>
      <c r="E94" s="16"/>
      <c r="F94" s="5"/>
      <c r="G94" s="5"/>
      <c r="H94" s="5"/>
      <c r="I94" s="5"/>
      <c r="J94" s="5"/>
      <c r="K94" s="5"/>
      <c r="L94" s="5"/>
      <c r="M94" s="5"/>
      <c r="N94" s="5"/>
      <c r="O94" s="5"/>
      <c r="P94" s="5"/>
      <c r="Q94" s="5"/>
      <c r="R94" s="5"/>
      <c r="S94" s="5"/>
      <c r="T94" s="5"/>
      <c r="U94" s="5"/>
      <c r="V94" s="5"/>
      <c r="W94" s="5"/>
      <c r="X94" s="5"/>
      <c r="Y94" s="5"/>
    </row>
    <row r="95" spans="1:25" ht="15.75" customHeight="1" x14ac:dyDescent="0.2">
      <c r="A95" s="5"/>
      <c r="B95" s="5"/>
      <c r="C95" s="5"/>
      <c r="D95" s="5"/>
      <c r="E95" s="16"/>
      <c r="F95" s="5"/>
      <c r="G95" s="5"/>
      <c r="H95" s="5"/>
      <c r="I95" s="5"/>
      <c r="J95" s="5"/>
      <c r="K95" s="5"/>
      <c r="L95" s="5"/>
      <c r="M95" s="5"/>
      <c r="N95" s="5"/>
      <c r="O95" s="5"/>
      <c r="P95" s="5"/>
      <c r="Q95" s="5"/>
      <c r="R95" s="5"/>
      <c r="S95" s="5"/>
      <c r="T95" s="5"/>
      <c r="U95" s="5"/>
      <c r="V95" s="5"/>
      <c r="W95" s="5"/>
      <c r="X95" s="5"/>
      <c r="Y95" s="5"/>
    </row>
    <row r="96" spans="1:25" ht="15.75" customHeight="1" x14ac:dyDescent="0.2">
      <c r="A96" s="5"/>
      <c r="B96" s="5"/>
      <c r="C96" s="5"/>
      <c r="D96" s="5"/>
      <c r="E96" s="16"/>
      <c r="F96" s="5"/>
      <c r="G96" s="5"/>
      <c r="H96" s="5"/>
      <c r="I96" s="5"/>
      <c r="J96" s="5"/>
      <c r="K96" s="5"/>
      <c r="L96" s="5"/>
      <c r="M96" s="5"/>
      <c r="N96" s="5"/>
      <c r="O96" s="5"/>
      <c r="P96" s="5"/>
      <c r="Q96" s="5"/>
      <c r="R96" s="5"/>
      <c r="S96" s="5"/>
      <c r="T96" s="5"/>
      <c r="U96" s="5"/>
      <c r="V96" s="5"/>
      <c r="W96" s="5"/>
      <c r="X96" s="5"/>
      <c r="Y96" s="5"/>
    </row>
    <row r="97" spans="1:25" ht="15.75" customHeight="1" x14ac:dyDescent="0.2">
      <c r="A97" s="5"/>
      <c r="B97" s="5"/>
      <c r="C97" s="5"/>
      <c r="D97" s="5"/>
      <c r="E97" s="16"/>
      <c r="F97" s="5"/>
      <c r="G97" s="5"/>
      <c r="H97" s="5"/>
      <c r="I97" s="5"/>
      <c r="J97" s="5"/>
      <c r="K97" s="5"/>
      <c r="L97" s="5"/>
      <c r="M97" s="5"/>
      <c r="N97" s="5"/>
      <c r="O97" s="5"/>
      <c r="P97" s="5"/>
      <c r="Q97" s="5"/>
      <c r="R97" s="5"/>
      <c r="S97" s="5"/>
      <c r="T97" s="5"/>
      <c r="U97" s="5"/>
      <c r="V97" s="5"/>
      <c r="W97" s="5"/>
      <c r="X97" s="5"/>
      <c r="Y97" s="5"/>
    </row>
    <row r="98" spans="1:25" ht="15.75" customHeight="1" x14ac:dyDescent="0.2">
      <c r="A98" s="5"/>
      <c r="B98" s="5"/>
      <c r="C98" s="5"/>
      <c r="D98" s="5"/>
      <c r="E98" s="16"/>
      <c r="F98" s="5"/>
      <c r="G98" s="5"/>
      <c r="H98" s="5"/>
      <c r="I98" s="5"/>
      <c r="J98" s="5"/>
      <c r="K98" s="5"/>
      <c r="L98" s="5"/>
      <c r="M98" s="5"/>
      <c r="N98" s="5"/>
      <c r="O98" s="5"/>
      <c r="P98" s="5"/>
      <c r="Q98" s="5"/>
      <c r="R98" s="5"/>
      <c r="S98" s="5"/>
      <c r="T98" s="5"/>
      <c r="U98" s="5"/>
      <c r="V98" s="5"/>
      <c r="W98" s="5"/>
      <c r="X98" s="5"/>
      <c r="Y98" s="5"/>
    </row>
    <row r="99" spans="1:25" ht="15.75" customHeight="1" x14ac:dyDescent="0.2">
      <c r="A99" s="5"/>
      <c r="B99" s="5"/>
      <c r="C99" s="5"/>
      <c r="D99" s="5"/>
      <c r="E99" s="16"/>
      <c r="F99" s="5"/>
      <c r="G99" s="5"/>
      <c r="H99" s="5"/>
      <c r="I99" s="5"/>
      <c r="J99" s="5"/>
      <c r="K99" s="5"/>
      <c r="L99" s="5"/>
      <c r="M99" s="5"/>
      <c r="N99" s="5"/>
      <c r="O99" s="5"/>
      <c r="P99" s="5"/>
      <c r="Q99" s="5"/>
      <c r="R99" s="5"/>
      <c r="S99" s="5"/>
      <c r="T99" s="5"/>
      <c r="U99" s="5"/>
      <c r="V99" s="5"/>
      <c r="W99" s="5"/>
      <c r="X99" s="5"/>
      <c r="Y99" s="5"/>
    </row>
    <row r="100" spans="1:25" ht="15.75" customHeight="1" x14ac:dyDescent="0.2">
      <c r="A100" s="5"/>
      <c r="B100" s="5"/>
      <c r="C100" s="5"/>
      <c r="D100" s="5"/>
      <c r="E100" s="16"/>
      <c r="F100" s="5"/>
      <c r="G100" s="5"/>
      <c r="H100" s="5"/>
      <c r="I100" s="5"/>
      <c r="J100" s="5"/>
      <c r="K100" s="5"/>
      <c r="L100" s="5"/>
      <c r="M100" s="5"/>
      <c r="N100" s="5"/>
      <c r="O100" s="5"/>
      <c r="P100" s="5"/>
      <c r="Q100" s="5"/>
      <c r="R100" s="5"/>
      <c r="S100" s="5"/>
      <c r="T100" s="5"/>
      <c r="U100" s="5"/>
      <c r="V100" s="5"/>
      <c r="W100" s="5"/>
      <c r="X100" s="5"/>
      <c r="Y100" s="5"/>
    </row>
    <row r="101" spans="1:25" ht="15.75" customHeight="1" x14ac:dyDescent="0.2">
      <c r="A101" s="5"/>
      <c r="B101" s="5"/>
      <c r="C101" s="5"/>
      <c r="D101" s="5"/>
      <c r="E101" s="16"/>
      <c r="F101" s="5"/>
      <c r="G101" s="5"/>
      <c r="H101" s="5"/>
      <c r="I101" s="5"/>
      <c r="J101" s="5"/>
      <c r="K101" s="5"/>
      <c r="L101" s="5"/>
      <c r="M101" s="5"/>
      <c r="N101" s="5"/>
      <c r="O101" s="5"/>
      <c r="P101" s="5"/>
      <c r="Q101" s="5"/>
      <c r="R101" s="5"/>
      <c r="S101" s="5"/>
      <c r="T101" s="5"/>
      <c r="U101" s="5"/>
      <c r="V101" s="5"/>
      <c r="W101" s="5"/>
      <c r="X101" s="5"/>
      <c r="Y101" s="5"/>
    </row>
    <row r="102" spans="1:25" ht="15.75" customHeight="1" x14ac:dyDescent="0.2">
      <c r="A102" s="5"/>
      <c r="B102" s="5"/>
      <c r="C102" s="5"/>
      <c r="D102" s="5"/>
      <c r="E102" s="16"/>
      <c r="F102" s="5"/>
      <c r="G102" s="5"/>
      <c r="H102" s="5"/>
      <c r="I102" s="5"/>
      <c r="J102" s="5"/>
      <c r="K102" s="5"/>
      <c r="L102" s="5"/>
      <c r="M102" s="5"/>
      <c r="N102" s="5"/>
      <c r="O102" s="5"/>
      <c r="P102" s="5"/>
      <c r="Q102" s="5"/>
      <c r="R102" s="5"/>
      <c r="S102" s="5"/>
      <c r="T102" s="5"/>
      <c r="U102" s="5"/>
      <c r="V102" s="5"/>
      <c r="W102" s="5"/>
      <c r="X102" s="5"/>
      <c r="Y102" s="5"/>
    </row>
    <row r="103" spans="1:25" ht="15.75" customHeight="1" x14ac:dyDescent="0.2">
      <c r="A103" s="5"/>
      <c r="B103" s="5"/>
      <c r="C103" s="5"/>
      <c r="D103" s="5"/>
      <c r="E103" s="16"/>
      <c r="F103" s="5"/>
      <c r="G103" s="5"/>
      <c r="H103" s="5"/>
      <c r="I103" s="5"/>
      <c r="J103" s="5"/>
      <c r="K103" s="5"/>
      <c r="L103" s="5"/>
      <c r="M103" s="5"/>
      <c r="N103" s="5"/>
      <c r="O103" s="5"/>
      <c r="P103" s="5"/>
      <c r="Q103" s="5"/>
      <c r="R103" s="5"/>
      <c r="S103" s="5"/>
      <c r="T103" s="5"/>
      <c r="U103" s="5"/>
      <c r="V103" s="5"/>
      <c r="W103" s="5"/>
      <c r="X103" s="5"/>
      <c r="Y103" s="5"/>
    </row>
    <row r="104" spans="1:25" ht="15.75" customHeight="1" x14ac:dyDescent="0.2">
      <c r="A104" s="5"/>
      <c r="B104" s="5"/>
      <c r="C104" s="5"/>
      <c r="D104" s="5"/>
      <c r="E104" s="16"/>
      <c r="F104" s="5"/>
      <c r="G104" s="5"/>
      <c r="H104" s="5"/>
      <c r="I104" s="5"/>
      <c r="J104" s="5"/>
      <c r="K104" s="5"/>
      <c r="L104" s="5"/>
      <c r="M104" s="5"/>
      <c r="N104" s="5"/>
      <c r="O104" s="5"/>
      <c r="P104" s="5"/>
      <c r="Q104" s="5"/>
      <c r="R104" s="5"/>
      <c r="S104" s="5"/>
      <c r="T104" s="5"/>
      <c r="U104" s="5"/>
      <c r="V104" s="5"/>
      <c r="W104" s="5"/>
      <c r="X104" s="5"/>
      <c r="Y104" s="5"/>
    </row>
    <row r="105" spans="1:25" ht="15.75" customHeight="1" x14ac:dyDescent="0.2">
      <c r="A105" s="5"/>
      <c r="B105" s="5"/>
      <c r="C105" s="5"/>
      <c r="D105" s="5"/>
      <c r="E105" s="16"/>
      <c r="F105" s="5"/>
      <c r="G105" s="5"/>
      <c r="H105" s="5"/>
      <c r="I105" s="5"/>
      <c r="J105" s="5"/>
      <c r="K105" s="5"/>
      <c r="L105" s="5"/>
      <c r="M105" s="5"/>
      <c r="N105" s="5"/>
      <c r="O105" s="5"/>
      <c r="P105" s="5"/>
      <c r="Q105" s="5"/>
      <c r="R105" s="5"/>
      <c r="S105" s="5"/>
      <c r="T105" s="5"/>
      <c r="U105" s="5"/>
      <c r="V105" s="5"/>
      <c r="W105" s="5"/>
      <c r="X105" s="5"/>
      <c r="Y105" s="5"/>
    </row>
    <row r="106" spans="1:25" ht="15.75" customHeight="1" x14ac:dyDescent="0.2">
      <c r="A106" s="5"/>
      <c r="B106" s="5"/>
      <c r="C106" s="5"/>
      <c r="D106" s="5"/>
      <c r="E106" s="16"/>
      <c r="F106" s="5"/>
      <c r="G106" s="5"/>
      <c r="H106" s="5"/>
      <c r="I106" s="5"/>
      <c r="J106" s="5"/>
      <c r="K106" s="5"/>
      <c r="L106" s="5"/>
      <c r="M106" s="5"/>
      <c r="N106" s="5"/>
      <c r="O106" s="5"/>
      <c r="P106" s="5"/>
      <c r="Q106" s="5"/>
      <c r="R106" s="5"/>
      <c r="S106" s="5"/>
      <c r="T106" s="5"/>
      <c r="U106" s="5"/>
      <c r="V106" s="5"/>
      <c r="W106" s="5"/>
      <c r="X106" s="5"/>
      <c r="Y106" s="5"/>
    </row>
    <row r="107" spans="1:25" ht="15.75" customHeight="1" x14ac:dyDescent="0.2">
      <c r="A107" s="5"/>
      <c r="B107" s="5"/>
      <c r="C107" s="5"/>
      <c r="D107" s="5"/>
      <c r="E107" s="16"/>
      <c r="F107" s="5"/>
      <c r="G107" s="5"/>
      <c r="H107" s="5"/>
      <c r="I107" s="5"/>
      <c r="J107" s="5"/>
      <c r="K107" s="5"/>
      <c r="L107" s="5"/>
      <c r="M107" s="5"/>
      <c r="N107" s="5"/>
      <c r="O107" s="5"/>
      <c r="P107" s="5"/>
      <c r="Q107" s="5"/>
      <c r="R107" s="5"/>
      <c r="S107" s="5"/>
      <c r="T107" s="5"/>
      <c r="U107" s="5"/>
      <c r="V107" s="5"/>
      <c r="W107" s="5"/>
      <c r="X107" s="5"/>
      <c r="Y107" s="5"/>
    </row>
    <row r="108" spans="1:25" ht="15.75" customHeight="1" x14ac:dyDescent="0.2">
      <c r="A108" s="5"/>
      <c r="B108" s="5"/>
      <c r="C108" s="5"/>
      <c r="D108" s="5"/>
      <c r="E108" s="16"/>
      <c r="F108" s="5"/>
      <c r="G108" s="5"/>
      <c r="H108" s="5"/>
      <c r="I108" s="5"/>
      <c r="J108" s="5"/>
      <c r="K108" s="5"/>
      <c r="L108" s="5"/>
      <c r="M108" s="5"/>
      <c r="N108" s="5"/>
      <c r="O108" s="5"/>
      <c r="P108" s="5"/>
      <c r="Q108" s="5"/>
      <c r="R108" s="5"/>
      <c r="S108" s="5"/>
      <c r="T108" s="5"/>
      <c r="U108" s="5"/>
      <c r="V108" s="5"/>
      <c r="W108" s="5"/>
      <c r="X108" s="5"/>
      <c r="Y108" s="5"/>
    </row>
    <row r="109" spans="1:25" ht="15.75" customHeight="1" x14ac:dyDescent="0.2">
      <c r="A109" s="5"/>
      <c r="B109" s="5"/>
      <c r="C109" s="5"/>
      <c r="D109" s="5"/>
      <c r="E109" s="16"/>
      <c r="F109" s="5"/>
      <c r="G109" s="5"/>
      <c r="H109" s="5"/>
      <c r="I109" s="5"/>
      <c r="J109" s="5"/>
      <c r="K109" s="5"/>
      <c r="L109" s="5"/>
      <c r="M109" s="5"/>
      <c r="N109" s="5"/>
      <c r="O109" s="5"/>
      <c r="P109" s="5"/>
      <c r="Q109" s="5"/>
      <c r="R109" s="5"/>
      <c r="S109" s="5"/>
      <c r="T109" s="5"/>
      <c r="U109" s="5"/>
      <c r="V109" s="5"/>
      <c r="W109" s="5"/>
      <c r="X109" s="5"/>
      <c r="Y109" s="5"/>
    </row>
    <row r="110" spans="1:25" ht="15.75" customHeight="1" x14ac:dyDescent="0.2">
      <c r="A110" s="5"/>
      <c r="B110" s="5"/>
      <c r="C110" s="5"/>
      <c r="D110" s="5"/>
      <c r="E110" s="16"/>
      <c r="F110" s="5"/>
      <c r="G110" s="5"/>
      <c r="H110" s="5"/>
      <c r="I110" s="5"/>
      <c r="J110" s="5"/>
      <c r="K110" s="5"/>
      <c r="L110" s="5"/>
      <c r="M110" s="5"/>
      <c r="N110" s="5"/>
      <c r="O110" s="5"/>
      <c r="P110" s="5"/>
      <c r="Q110" s="5"/>
      <c r="R110" s="5"/>
      <c r="S110" s="5"/>
      <c r="T110" s="5"/>
      <c r="U110" s="5"/>
      <c r="V110" s="5"/>
      <c r="W110" s="5"/>
      <c r="X110" s="5"/>
      <c r="Y110" s="5"/>
    </row>
    <row r="111" spans="1:25" ht="15.75" customHeight="1" x14ac:dyDescent="0.2">
      <c r="A111" s="5"/>
      <c r="B111" s="5"/>
      <c r="C111" s="5"/>
      <c r="D111" s="5"/>
      <c r="E111" s="16"/>
      <c r="F111" s="5"/>
      <c r="G111" s="5"/>
      <c r="H111" s="5"/>
      <c r="I111" s="5"/>
      <c r="J111" s="5"/>
      <c r="K111" s="5"/>
      <c r="L111" s="5"/>
      <c r="M111" s="5"/>
      <c r="N111" s="5"/>
      <c r="O111" s="5"/>
      <c r="P111" s="5"/>
      <c r="Q111" s="5"/>
      <c r="R111" s="5"/>
      <c r="S111" s="5"/>
      <c r="T111" s="5"/>
      <c r="U111" s="5"/>
      <c r="V111" s="5"/>
      <c r="W111" s="5"/>
      <c r="X111" s="5"/>
      <c r="Y111" s="5"/>
    </row>
    <row r="112" spans="1:25" ht="15.75" customHeight="1" x14ac:dyDescent="0.2">
      <c r="A112" s="5"/>
      <c r="B112" s="5"/>
      <c r="C112" s="5"/>
      <c r="D112" s="5"/>
      <c r="E112" s="16"/>
      <c r="F112" s="5"/>
      <c r="G112" s="5"/>
      <c r="H112" s="5"/>
      <c r="I112" s="5"/>
      <c r="J112" s="5"/>
      <c r="K112" s="5"/>
      <c r="L112" s="5"/>
      <c r="M112" s="5"/>
      <c r="N112" s="5"/>
      <c r="O112" s="5"/>
      <c r="P112" s="5"/>
      <c r="Q112" s="5"/>
      <c r="R112" s="5"/>
      <c r="S112" s="5"/>
      <c r="T112" s="5"/>
      <c r="U112" s="5"/>
      <c r="V112" s="5"/>
      <c r="W112" s="5"/>
      <c r="X112" s="5"/>
      <c r="Y112" s="5"/>
    </row>
    <row r="113" spans="1:25" ht="15.75" customHeight="1" x14ac:dyDescent="0.2">
      <c r="A113" s="5"/>
      <c r="B113" s="5"/>
      <c r="C113" s="5"/>
      <c r="D113" s="5"/>
      <c r="E113" s="16"/>
      <c r="F113" s="5"/>
      <c r="G113" s="5"/>
      <c r="H113" s="5"/>
      <c r="I113" s="5"/>
      <c r="J113" s="5"/>
      <c r="K113" s="5"/>
      <c r="L113" s="5"/>
      <c r="M113" s="5"/>
      <c r="N113" s="5"/>
      <c r="O113" s="5"/>
      <c r="P113" s="5"/>
      <c r="Q113" s="5"/>
      <c r="R113" s="5"/>
      <c r="S113" s="5"/>
      <c r="T113" s="5"/>
      <c r="U113" s="5"/>
      <c r="V113" s="5"/>
      <c r="W113" s="5"/>
      <c r="X113" s="5"/>
      <c r="Y113" s="5"/>
    </row>
    <row r="114" spans="1:25" ht="15.75" customHeight="1" x14ac:dyDescent="0.2">
      <c r="A114" s="5"/>
      <c r="B114" s="5"/>
      <c r="C114" s="5"/>
      <c r="D114" s="5"/>
      <c r="E114" s="16"/>
      <c r="F114" s="5"/>
      <c r="G114" s="5"/>
      <c r="H114" s="5"/>
      <c r="I114" s="5"/>
      <c r="J114" s="5"/>
      <c r="K114" s="5"/>
      <c r="L114" s="5"/>
      <c r="M114" s="5"/>
      <c r="N114" s="5"/>
      <c r="O114" s="5"/>
      <c r="P114" s="5"/>
      <c r="Q114" s="5"/>
      <c r="R114" s="5"/>
      <c r="S114" s="5"/>
      <c r="T114" s="5"/>
      <c r="U114" s="5"/>
      <c r="V114" s="5"/>
      <c r="W114" s="5"/>
      <c r="X114" s="5"/>
      <c r="Y114" s="5"/>
    </row>
    <row r="115" spans="1:25" ht="15.75" customHeight="1" x14ac:dyDescent="0.2">
      <c r="A115" s="5"/>
      <c r="B115" s="5"/>
      <c r="C115" s="5"/>
      <c r="D115" s="5"/>
      <c r="E115" s="16"/>
      <c r="F115" s="5"/>
      <c r="G115" s="5"/>
      <c r="H115" s="5"/>
      <c r="I115" s="5"/>
      <c r="J115" s="5"/>
      <c r="K115" s="5"/>
      <c r="L115" s="5"/>
      <c r="M115" s="5"/>
      <c r="N115" s="5"/>
      <c r="O115" s="5"/>
      <c r="P115" s="5"/>
      <c r="Q115" s="5"/>
      <c r="R115" s="5"/>
      <c r="S115" s="5"/>
      <c r="T115" s="5"/>
      <c r="U115" s="5"/>
      <c r="V115" s="5"/>
      <c r="W115" s="5"/>
      <c r="X115" s="5"/>
      <c r="Y115" s="5"/>
    </row>
    <row r="116" spans="1:25" ht="15.75" customHeight="1" x14ac:dyDescent="0.2">
      <c r="A116" s="5"/>
      <c r="B116" s="5"/>
      <c r="C116" s="5"/>
      <c r="D116" s="5"/>
      <c r="E116" s="16"/>
      <c r="F116" s="5"/>
      <c r="G116" s="5"/>
      <c r="H116" s="5"/>
      <c r="I116" s="5"/>
      <c r="J116" s="5"/>
      <c r="K116" s="5"/>
      <c r="L116" s="5"/>
      <c r="M116" s="5"/>
      <c r="N116" s="5"/>
      <c r="O116" s="5"/>
      <c r="P116" s="5"/>
      <c r="Q116" s="5"/>
      <c r="R116" s="5"/>
      <c r="S116" s="5"/>
      <c r="T116" s="5"/>
      <c r="U116" s="5"/>
      <c r="V116" s="5"/>
      <c r="W116" s="5"/>
      <c r="X116" s="5"/>
      <c r="Y116" s="5"/>
    </row>
    <row r="117" spans="1:25" ht="15.75" customHeight="1" x14ac:dyDescent="0.2">
      <c r="A117" s="5"/>
      <c r="B117" s="5"/>
      <c r="C117" s="5"/>
      <c r="D117" s="5"/>
      <c r="E117" s="16"/>
      <c r="F117" s="5"/>
      <c r="G117" s="5"/>
      <c r="H117" s="5"/>
      <c r="I117" s="5"/>
      <c r="J117" s="5"/>
      <c r="K117" s="5"/>
      <c r="L117" s="5"/>
      <c r="M117" s="5"/>
      <c r="N117" s="5"/>
      <c r="O117" s="5"/>
      <c r="P117" s="5"/>
      <c r="Q117" s="5"/>
      <c r="R117" s="5"/>
      <c r="S117" s="5"/>
      <c r="T117" s="5"/>
      <c r="U117" s="5"/>
      <c r="V117" s="5"/>
      <c r="W117" s="5"/>
      <c r="X117" s="5"/>
      <c r="Y117" s="5"/>
    </row>
    <row r="118" spans="1:25" ht="15.75" customHeight="1" x14ac:dyDescent="0.2">
      <c r="A118" s="5"/>
      <c r="B118" s="5"/>
      <c r="C118" s="5"/>
      <c r="D118" s="5"/>
      <c r="E118" s="16"/>
      <c r="F118" s="5"/>
      <c r="G118" s="5"/>
      <c r="H118" s="5"/>
      <c r="I118" s="5"/>
      <c r="J118" s="5"/>
      <c r="K118" s="5"/>
      <c r="L118" s="5"/>
      <c r="M118" s="5"/>
      <c r="N118" s="5"/>
      <c r="O118" s="5"/>
      <c r="P118" s="5"/>
      <c r="Q118" s="5"/>
      <c r="R118" s="5"/>
      <c r="S118" s="5"/>
      <c r="T118" s="5"/>
      <c r="U118" s="5"/>
      <c r="V118" s="5"/>
      <c r="W118" s="5"/>
      <c r="X118" s="5"/>
      <c r="Y118" s="5"/>
    </row>
    <row r="119" spans="1:25" ht="15.75" customHeight="1" x14ac:dyDescent="0.2">
      <c r="A119" s="5"/>
      <c r="B119" s="5"/>
      <c r="C119" s="5"/>
      <c r="D119" s="5"/>
      <c r="E119" s="16"/>
      <c r="F119" s="5"/>
      <c r="G119" s="5"/>
      <c r="H119" s="5"/>
      <c r="I119" s="5"/>
      <c r="J119" s="5"/>
      <c r="K119" s="5"/>
      <c r="L119" s="5"/>
      <c r="M119" s="5"/>
      <c r="N119" s="5"/>
      <c r="O119" s="5"/>
      <c r="P119" s="5"/>
      <c r="Q119" s="5"/>
      <c r="R119" s="5"/>
      <c r="S119" s="5"/>
      <c r="T119" s="5"/>
      <c r="U119" s="5"/>
      <c r="V119" s="5"/>
      <c r="W119" s="5"/>
      <c r="X119" s="5"/>
      <c r="Y119" s="5"/>
    </row>
    <row r="120" spans="1:25" ht="15.75" customHeight="1" x14ac:dyDescent="0.2">
      <c r="A120" s="5"/>
      <c r="B120" s="5"/>
      <c r="C120" s="5"/>
      <c r="D120" s="5"/>
      <c r="E120" s="16"/>
      <c r="F120" s="5"/>
      <c r="G120" s="5"/>
      <c r="H120" s="5"/>
      <c r="I120" s="5"/>
      <c r="J120" s="5"/>
      <c r="K120" s="5"/>
      <c r="L120" s="5"/>
      <c r="M120" s="5"/>
      <c r="N120" s="5"/>
      <c r="O120" s="5"/>
      <c r="P120" s="5"/>
      <c r="Q120" s="5"/>
      <c r="R120" s="5"/>
      <c r="S120" s="5"/>
      <c r="T120" s="5"/>
      <c r="U120" s="5"/>
      <c r="V120" s="5"/>
      <c r="W120" s="5"/>
      <c r="X120" s="5"/>
      <c r="Y120" s="5"/>
    </row>
    <row r="121" spans="1:25" ht="15.75" customHeight="1" x14ac:dyDescent="0.2">
      <c r="A121" s="5"/>
      <c r="B121" s="5"/>
      <c r="C121" s="5"/>
      <c r="D121" s="5"/>
      <c r="E121" s="16"/>
      <c r="F121" s="5"/>
      <c r="G121" s="5"/>
      <c r="H121" s="5"/>
      <c r="I121" s="5"/>
      <c r="J121" s="5"/>
      <c r="K121" s="5"/>
      <c r="L121" s="5"/>
      <c r="M121" s="5"/>
      <c r="N121" s="5"/>
      <c r="O121" s="5"/>
      <c r="P121" s="5"/>
      <c r="Q121" s="5"/>
      <c r="R121" s="5"/>
      <c r="S121" s="5"/>
      <c r="T121" s="5"/>
      <c r="U121" s="5"/>
      <c r="V121" s="5"/>
      <c r="W121" s="5"/>
      <c r="X121" s="5"/>
      <c r="Y121" s="5"/>
    </row>
    <row r="122" spans="1:25" ht="15.75" customHeight="1" x14ac:dyDescent="0.2">
      <c r="A122" s="5"/>
      <c r="B122" s="5"/>
      <c r="C122" s="5"/>
      <c r="D122" s="5"/>
      <c r="E122" s="16"/>
      <c r="F122" s="5"/>
      <c r="G122" s="5"/>
      <c r="H122" s="5"/>
      <c r="I122" s="5"/>
      <c r="J122" s="5"/>
      <c r="K122" s="5"/>
      <c r="L122" s="5"/>
      <c r="M122" s="5"/>
      <c r="N122" s="5"/>
      <c r="O122" s="5"/>
      <c r="P122" s="5"/>
      <c r="Q122" s="5"/>
      <c r="R122" s="5"/>
      <c r="S122" s="5"/>
      <c r="T122" s="5"/>
      <c r="U122" s="5"/>
      <c r="V122" s="5"/>
      <c r="W122" s="5"/>
      <c r="X122" s="5"/>
      <c r="Y122" s="5"/>
    </row>
    <row r="123" spans="1:25" ht="15.75" customHeight="1" x14ac:dyDescent="0.2">
      <c r="A123" s="5"/>
      <c r="B123" s="5"/>
      <c r="C123" s="5"/>
      <c r="D123" s="5"/>
      <c r="E123" s="16"/>
      <c r="F123" s="5"/>
      <c r="G123" s="5"/>
      <c r="H123" s="5"/>
      <c r="I123" s="5"/>
      <c r="J123" s="5"/>
      <c r="K123" s="5"/>
      <c r="L123" s="5"/>
      <c r="M123" s="5"/>
      <c r="N123" s="5"/>
      <c r="O123" s="5"/>
      <c r="P123" s="5"/>
      <c r="Q123" s="5"/>
      <c r="R123" s="5"/>
      <c r="S123" s="5"/>
      <c r="T123" s="5"/>
      <c r="U123" s="5"/>
      <c r="V123" s="5"/>
      <c r="W123" s="5"/>
      <c r="X123" s="5"/>
      <c r="Y123" s="5"/>
    </row>
    <row r="124" spans="1:25" ht="15.75" customHeight="1" x14ac:dyDescent="0.2">
      <c r="A124" s="5"/>
      <c r="B124" s="5"/>
      <c r="C124" s="5"/>
      <c r="D124" s="5"/>
      <c r="E124" s="16"/>
      <c r="F124" s="5"/>
      <c r="G124" s="5"/>
      <c r="H124" s="5"/>
      <c r="I124" s="5"/>
      <c r="J124" s="5"/>
      <c r="K124" s="5"/>
      <c r="L124" s="5"/>
      <c r="M124" s="5"/>
      <c r="N124" s="5"/>
      <c r="O124" s="5"/>
      <c r="P124" s="5"/>
      <c r="Q124" s="5"/>
      <c r="R124" s="5"/>
      <c r="S124" s="5"/>
      <c r="T124" s="5"/>
      <c r="U124" s="5"/>
      <c r="V124" s="5"/>
      <c r="W124" s="5"/>
      <c r="X124" s="5"/>
      <c r="Y124" s="5"/>
    </row>
    <row r="125" spans="1:25" ht="15.75" customHeight="1" x14ac:dyDescent="0.2">
      <c r="A125" s="5"/>
      <c r="B125" s="5"/>
      <c r="C125" s="5"/>
      <c r="D125" s="5"/>
      <c r="E125" s="16"/>
      <c r="F125" s="5"/>
      <c r="G125" s="5"/>
      <c r="H125" s="5"/>
      <c r="I125" s="5"/>
      <c r="J125" s="5"/>
      <c r="K125" s="5"/>
      <c r="L125" s="5"/>
      <c r="M125" s="5"/>
      <c r="N125" s="5"/>
      <c r="O125" s="5"/>
      <c r="P125" s="5"/>
      <c r="Q125" s="5"/>
      <c r="R125" s="5"/>
      <c r="S125" s="5"/>
      <c r="T125" s="5"/>
      <c r="U125" s="5"/>
      <c r="V125" s="5"/>
      <c r="W125" s="5"/>
      <c r="X125" s="5"/>
      <c r="Y125" s="5"/>
    </row>
    <row r="126" spans="1:25" ht="15.75" customHeight="1" x14ac:dyDescent="0.2">
      <c r="A126" s="5"/>
      <c r="B126" s="5"/>
      <c r="C126" s="5"/>
      <c r="D126" s="5"/>
      <c r="E126" s="16"/>
      <c r="F126" s="5"/>
      <c r="G126" s="5"/>
      <c r="H126" s="5"/>
      <c r="I126" s="5"/>
      <c r="J126" s="5"/>
      <c r="K126" s="5"/>
      <c r="L126" s="5"/>
      <c r="M126" s="5"/>
      <c r="N126" s="5"/>
      <c r="O126" s="5"/>
      <c r="P126" s="5"/>
      <c r="Q126" s="5"/>
      <c r="R126" s="5"/>
      <c r="S126" s="5"/>
      <c r="T126" s="5"/>
      <c r="U126" s="5"/>
      <c r="V126" s="5"/>
      <c r="W126" s="5"/>
      <c r="X126" s="5"/>
      <c r="Y126" s="5"/>
    </row>
    <row r="127" spans="1:25" ht="15.75" customHeight="1" x14ac:dyDescent="0.2">
      <c r="A127" s="5"/>
      <c r="B127" s="5"/>
      <c r="C127" s="5"/>
      <c r="D127" s="5"/>
      <c r="E127" s="16"/>
      <c r="F127" s="5"/>
      <c r="G127" s="5"/>
      <c r="H127" s="5"/>
      <c r="I127" s="5"/>
      <c r="J127" s="5"/>
      <c r="K127" s="5"/>
      <c r="L127" s="5"/>
      <c r="M127" s="5"/>
      <c r="N127" s="5"/>
      <c r="O127" s="5"/>
      <c r="P127" s="5"/>
      <c r="Q127" s="5"/>
      <c r="R127" s="5"/>
      <c r="S127" s="5"/>
      <c r="T127" s="5"/>
      <c r="U127" s="5"/>
      <c r="V127" s="5"/>
      <c r="W127" s="5"/>
      <c r="X127" s="5"/>
      <c r="Y127" s="5"/>
    </row>
    <row r="128" spans="1:25" ht="15.75" customHeight="1" x14ac:dyDescent="0.2">
      <c r="A128" s="5"/>
      <c r="B128" s="5"/>
      <c r="C128" s="5"/>
      <c r="D128" s="5"/>
      <c r="E128" s="16"/>
      <c r="F128" s="5"/>
      <c r="G128" s="5"/>
      <c r="H128" s="5"/>
      <c r="I128" s="5"/>
      <c r="J128" s="5"/>
      <c r="K128" s="5"/>
      <c r="L128" s="5"/>
      <c r="M128" s="5"/>
      <c r="N128" s="5"/>
      <c r="O128" s="5"/>
      <c r="P128" s="5"/>
      <c r="Q128" s="5"/>
      <c r="R128" s="5"/>
      <c r="S128" s="5"/>
      <c r="T128" s="5"/>
      <c r="U128" s="5"/>
      <c r="V128" s="5"/>
      <c r="W128" s="5"/>
      <c r="X128" s="5"/>
      <c r="Y128" s="5"/>
    </row>
    <row r="129" spans="1:25" ht="15.75" customHeight="1" x14ac:dyDescent="0.2">
      <c r="A129" s="5"/>
      <c r="B129" s="5"/>
      <c r="C129" s="5"/>
      <c r="D129" s="5"/>
      <c r="E129" s="16"/>
      <c r="F129" s="5"/>
      <c r="G129" s="5"/>
      <c r="H129" s="5"/>
      <c r="I129" s="5"/>
      <c r="J129" s="5"/>
      <c r="K129" s="5"/>
      <c r="L129" s="5"/>
      <c r="M129" s="5"/>
      <c r="N129" s="5"/>
      <c r="O129" s="5"/>
      <c r="P129" s="5"/>
      <c r="Q129" s="5"/>
      <c r="R129" s="5"/>
      <c r="S129" s="5"/>
      <c r="T129" s="5"/>
      <c r="U129" s="5"/>
      <c r="V129" s="5"/>
      <c r="W129" s="5"/>
      <c r="X129" s="5"/>
      <c r="Y129" s="5"/>
    </row>
    <row r="130" spans="1:25" ht="15.75" customHeight="1" x14ac:dyDescent="0.2">
      <c r="A130" s="5"/>
      <c r="B130" s="5"/>
      <c r="C130" s="5"/>
      <c r="D130" s="5"/>
      <c r="E130" s="16"/>
      <c r="F130" s="5"/>
      <c r="G130" s="5"/>
      <c r="H130" s="5"/>
      <c r="I130" s="5"/>
      <c r="J130" s="5"/>
      <c r="K130" s="5"/>
      <c r="L130" s="5"/>
      <c r="M130" s="5"/>
      <c r="N130" s="5"/>
      <c r="O130" s="5"/>
      <c r="P130" s="5"/>
      <c r="Q130" s="5"/>
      <c r="R130" s="5"/>
      <c r="S130" s="5"/>
      <c r="T130" s="5"/>
      <c r="U130" s="5"/>
      <c r="V130" s="5"/>
      <c r="W130" s="5"/>
      <c r="X130" s="5"/>
      <c r="Y130" s="5"/>
    </row>
    <row r="131" spans="1:25" ht="15.75" customHeight="1" x14ac:dyDescent="0.2">
      <c r="A131" s="5"/>
      <c r="B131" s="5"/>
      <c r="C131" s="5"/>
      <c r="D131" s="5"/>
      <c r="E131" s="16"/>
      <c r="F131" s="5"/>
      <c r="G131" s="5"/>
      <c r="H131" s="5"/>
      <c r="I131" s="5"/>
      <c r="J131" s="5"/>
      <c r="K131" s="5"/>
      <c r="L131" s="5"/>
      <c r="M131" s="5"/>
      <c r="N131" s="5"/>
      <c r="O131" s="5"/>
      <c r="P131" s="5"/>
      <c r="Q131" s="5"/>
      <c r="R131" s="5"/>
      <c r="S131" s="5"/>
      <c r="T131" s="5"/>
      <c r="U131" s="5"/>
      <c r="V131" s="5"/>
      <c r="W131" s="5"/>
      <c r="X131" s="5"/>
      <c r="Y131" s="5"/>
    </row>
    <row r="132" spans="1:25" ht="15.75" customHeight="1" x14ac:dyDescent="0.2">
      <c r="A132" s="5"/>
      <c r="B132" s="5"/>
      <c r="C132" s="5"/>
      <c r="D132" s="5"/>
      <c r="E132" s="16"/>
      <c r="F132" s="5"/>
      <c r="G132" s="5"/>
      <c r="H132" s="5"/>
      <c r="I132" s="5"/>
      <c r="J132" s="5"/>
      <c r="K132" s="5"/>
      <c r="L132" s="5"/>
      <c r="M132" s="5"/>
      <c r="N132" s="5"/>
      <c r="O132" s="5"/>
      <c r="P132" s="5"/>
      <c r="Q132" s="5"/>
      <c r="R132" s="5"/>
      <c r="S132" s="5"/>
      <c r="T132" s="5"/>
      <c r="U132" s="5"/>
      <c r="V132" s="5"/>
      <c r="W132" s="5"/>
      <c r="X132" s="5"/>
      <c r="Y132" s="5"/>
    </row>
    <row r="133" spans="1:25" ht="15.75" customHeight="1" x14ac:dyDescent="0.2">
      <c r="A133" s="5"/>
      <c r="B133" s="5"/>
      <c r="C133" s="5"/>
      <c r="D133" s="5"/>
      <c r="E133" s="16"/>
      <c r="F133" s="5"/>
      <c r="G133" s="5"/>
      <c r="H133" s="5"/>
      <c r="I133" s="5"/>
      <c r="J133" s="5"/>
      <c r="K133" s="5"/>
      <c r="L133" s="5"/>
      <c r="M133" s="5"/>
      <c r="N133" s="5"/>
      <c r="O133" s="5"/>
      <c r="P133" s="5"/>
      <c r="Q133" s="5"/>
      <c r="R133" s="5"/>
      <c r="S133" s="5"/>
      <c r="T133" s="5"/>
      <c r="U133" s="5"/>
      <c r="V133" s="5"/>
      <c r="W133" s="5"/>
      <c r="X133" s="5"/>
      <c r="Y133" s="5"/>
    </row>
    <row r="134" spans="1:25" ht="15.75" customHeight="1" x14ac:dyDescent="0.2">
      <c r="A134" s="5"/>
      <c r="B134" s="5"/>
      <c r="C134" s="5"/>
      <c r="D134" s="5"/>
      <c r="E134" s="16"/>
      <c r="F134" s="5"/>
      <c r="G134" s="5"/>
      <c r="H134" s="5"/>
      <c r="I134" s="5"/>
      <c r="J134" s="5"/>
      <c r="K134" s="5"/>
      <c r="L134" s="5"/>
      <c r="M134" s="5"/>
      <c r="N134" s="5"/>
      <c r="O134" s="5"/>
      <c r="P134" s="5"/>
      <c r="Q134" s="5"/>
      <c r="R134" s="5"/>
      <c r="S134" s="5"/>
      <c r="T134" s="5"/>
      <c r="U134" s="5"/>
      <c r="V134" s="5"/>
      <c r="W134" s="5"/>
      <c r="X134" s="5"/>
      <c r="Y134" s="5"/>
    </row>
    <row r="135" spans="1:25" ht="15.75" customHeight="1" x14ac:dyDescent="0.2">
      <c r="A135" s="5"/>
      <c r="B135" s="5"/>
      <c r="C135" s="5"/>
      <c r="D135" s="5"/>
      <c r="E135" s="16"/>
      <c r="F135" s="5"/>
      <c r="G135" s="5"/>
      <c r="H135" s="5"/>
      <c r="I135" s="5"/>
      <c r="J135" s="5"/>
      <c r="K135" s="5"/>
      <c r="L135" s="5"/>
      <c r="M135" s="5"/>
      <c r="N135" s="5"/>
      <c r="O135" s="5"/>
      <c r="P135" s="5"/>
      <c r="Q135" s="5"/>
      <c r="R135" s="5"/>
      <c r="S135" s="5"/>
      <c r="T135" s="5"/>
      <c r="U135" s="5"/>
      <c r="V135" s="5"/>
      <c r="W135" s="5"/>
      <c r="X135" s="5"/>
      <c r="Y135" s="5"/>
    </row>
    <row r="136" spans="1:25" ht="15.75" customHeight="1" x14ac:dyDescent="0.2">
      <c r="A136" s="5"/>
      <c r="B136" s="5"/>
      <c r="C136" s="5"/>
      <c r="D136" s="5"/>
      <c r="E136" s="16"/>
      <c r="F136" s="5"/>
      <c r="G136" s="5"/>
      <c r="H136" s="5"/>
      <c r="I136" s="5"/>
      <c r="J136" s="5"/>
      <c r="K136" s="5"/>
      <c r="L136" s="5"/>
      <c r="M136" s="5"/>
      <c r="N136" s="5"/>
      <c r="O136" s="5"/>
      <c r="P136" s="5"/>
      <c r="Q136" s="5"/>
      <c r="R136" s="5"/>
      <c r="S136" s="5"/>
      <c r="T136" s="5"/>
      <c r="U136" s="5"/>
      <c r="V136" s="5"/>
      <c r="W136" s="5"/>
      <c r="X136" s="5"/>
      <c r="Y136" s="5"/>
    </row>
    <row r="137" spans="1:25" ht="15.75" customHeight="1" x14ac:dyDescent="0.2">
      <c r="A137" s="5"/>
      <c r="B137" s="5"/>
      <c r="C137" s="5"/>
      <c r="D137" s="5"/>
      <c r="E137" s="16"/>
      <c r="F137" s="5"/>
      <c r="G137" s="5"/>
      <c r="H137" s="5"/>
      <c r="I137" s="5"/>
      <c r="J137" s="5"/>
      <c r="K137" s="5"/>
      <c r="L137" s="5"/>
      <c r="M137" s="5"/>
      <c r="N137" s="5"/>
      <c r="O137" s="5"/>
      <c r="P137" s="5"/>
      <c r="Q137" s="5"/>
      <c r="R137" s="5"/>
      <c r="S137" s="5"/>
      <c r="T137" s="5"/>
      <c r="U137" s="5"/>
      <c r="V137" s="5"/>
      <c r="W137" s="5"/>
      <c r="X137" s="5"/>
      <c r="Y137" s="5"/>
    </row>
    <row r="138" spans="1:25" ht="15.75" customHeight="1" x14ac:dyDescent="0.2">
      <c r="A138" s="5"/>
      <c r="B138" s="5"/>
      <c r="C138" s="5"/>
      <c r="D138" s="5"/>
      <c r="E138" s="16"/>
      <c r="F138" s="5"/>
      <c r="G138" s="5"/>
      <c r="H138" s="5"/>
      <c r="I138" s="5"/>
      <c r="J138" s="5"/>
      <c r="K138" s="5"/>
      <c r="L138" s="5"/>
      <c r="M138" s="5"/>
      <c r="N138" s="5"/>
      <c r="O138" s="5"/>
      <c r="P138" s="5"/>
      <c r="Q138" s="5"/>
      <c r="R138" s="5"/>
      <c r="S138" s="5"/>
      <c r="T138" s="5"/>
      <c r="U138" s="5"/>
      <c r="V138" s="5"/>
      <c r="W138" s="5"/>
      <c r="X138" s="5"/>
      <c r="Y138" s="5"/>
    </row>
    <row r="139" spans="1:25" ht="15.75" customHeight="1" x14ac:dyDescent="0.2">
      <c r="A139" s="5"/>
      <c r="B139" s="5"/>
      <c r="C139" s="5"/>
      <c r="D139" s="5"/>
      <c r="E139" s="16"/>
      <c r="F139" s="5"/>
      <c r="G139" s="5"/>
      <c r="H139" s="5"/>
      <c r="I139" s="5"/>
      <c r="J139" s="5"/>
      <c r="K139" s="5"/>
      <c r="L139" s="5"/>
      <c r="M139" s="5"/>
      <c r="N139" s="5"/>
      <c r="O139" s="5"/>
      <c r="P139" s="5"/>
      <c r="Q139" s="5"/>
      <c r="R139" s="5"/>
      <c r="S139" s="5"/>
      <c r="T139" s="5"/>
      <c r="U139" s="5"/>
      <c r="V139" s="5"/>
      <c r="W139" s="5"/>
      <c r="X139" s="5"/>
      <c r="Y139" s="5"/>
    </row>
    <row r="140" spans="1:25" ht="15.75" customHeight="1" x14ac:dyDescent="0.2">
      <c r="A140" s="5"/>
      <c r="B140" s="5"/>
      <c r="C140" s="5"/>
      <c r="D140" s="5"/>
      <c r="E140" s="16"/>
      <c r="F140" s="5"/>
      <c r="G140" s="5"/>
      <c r="H140" s="5"/>
      <c r="I140" s="5"/>
      <c r="J140" s="5"/>
      <c r="K140" s="5"/>
      <c r="L140" s="5"/>
      <c r="M140" s="5"/>
      <c r="N140" s="5"/>
      <c r="O140" s="5"/>
      <c r="P140" s="5"/>
      <c r="Q140" s="5"/>
      <c r="R140" s="5"/>
      <c r="S140" s="5"/>
      <c r="T140" s="5"/>
      <c r="U140" s="5"/>
      <c r="V140" s="5"/>
      <c r="W140" s="5"/>
      <c r="X140" s="5"/>
      <c r="Y140" s="5"/>
    </row>
    <row r="141" spans="1:25" ht="15.75" customHeight="1" x14ac:dyDescent="0.2">
      <c r="A141" s="5"/>
      <c r="B141" s="5"/>
      <c r="C141" s="5"/>
      <c r="D141" s="5"/>
      <c r="E141" s="16"/>
      <c r="F141" s="5"/>
      <c r="G141" s="5"/>
      <c r="H141" s="5"/>
      <c r="I141" s="5"/>
      <c r="J141" s="5"/>
      <c r="K141" s="5"/>
      <c r="L141" s="5"/>
      <c r="M141" s="5"/>
      <c r="N141" s="5"/>
      <c r="O141" s="5"/>
      <c r="P141" s="5"/>
      <c r="Q141" s="5"/>
      <c r="R141" s="5"/>
      <c r="S141" s="5"/>
      <c r="T141" s="5"/>
      <c r="U141" s="5"/>
      <c r="V141" s="5"/>
      <c r="W141" s="5"/>
      <c r="X141" s="5"/>
      <c r="Y141" s="5"/>
    </row>
    <row r="142" spans="1:25" ht="15.75" customHeight="1" x14ac:dyDescent="0.2">
      <c r="A142" s="5"/>
      <c r="B142" s="5"/>
      <c r="C142" s="5"/>
      <c r="D142" s="5"/>
      <c r="E142" s="16"/>
      <c r="F142" s="5"/>
      <c r="G142" s="5"/>
      <c r="H142" s="5"/>
      <c r="I142" s="5"/>
      <c r="J142" s="5"/>
      <c r="K142" s="5"/>
      <c r="L142" s="5"/>
      <c r="M142" s="5"/>
      <c r="N142" s="5"/>
      <c r="O142" s="5"/>
      <c r="P142" s="5"/>
      <c r="Q142" s="5"/>
      <c r="R142" s="5"/>
      <c r="S142" s="5"/>
      <c r="T142" s="5"/>
      <c r="U142" s="5"/>
      <c r="V142" s="5"/>
      <c r="W142" s="5"/>
      <c r="X142" s="5"/>
      <c r="Y142" s="5"/>
    </row>
    <row r="143" spans="1:25" ht="15.75" customHeight="1" x14ac:dyDescent="0.2">
      <c r="A143" s="5"/>
      <c r="B143" s="5"/>
      <c r="C143" s="5"/>
      <c r="D143" s="5"/>
      <c r="E143" s="16"/>
      <c r="F143" s="5"/>
      <c r="G143" s="5"/>
      <c r="H143" s="5"/>
      <c r="I143" s="5"/>
      <c r="J143" s="5"/>
      <c r="K143" s="5"/>
      <c r="L143" s="5"/>
      <c r="M143" s="5"/>
      <c r="N143" s="5"/>
      <c r="O143" s="5"/>
      <c r="P143" s="5"/>
      <c r="Q143" s="5"/>
      <c r="R143" s="5"/>
      <c r="S143" s="5"/>
      <c r="T143" s="5"/>
      <c r="U143" s="5"/>
      <c r="V143" s="5"/>
      <c r="W143" s="5"/>
      <c r="X143" s="5"/>
      <c r="Y143" s="5"/>
    </row>
    <row r="144" spans="1:25" ht="15.75" customHeight="1" x14ac:dyDescent="0.2">
      <c r="A144" s="5"/>
      <c r="B144" s="5"/>
      <c r="C144" s="5"/>
      <c r="D144" s="5"/>
      <c r="E144" s="16"/>
      <c r="F144" s="5"/>
      <c r="G144" s="5"/>
      <c r="H144" s="5"/>
      <c r="I144" s="5"/>
      <c r="J144" s="5"/>
      <c r="K144" s="5"/>
      <c r="L144" s="5"/>
      <c r="M144" s="5"/>
      <c r="N144" s="5"/>
      <c r="O144" s="5"/>
      <c r="P144" s="5"/>
      <c r="Q144" s="5"/>
      <c r="R144" s="5"/>
      <c r="S144" s="5"/>
      <c r="T144" s="5"/>
      <c r="U144" s="5"/>
      <c r="V144" s="5"/>
      <c r="W144" s="5"/>
      <c r="X144" s="5"/>
      <c r="Y144" s="5"/>
    </row>
    <row r="145" spans="1:25" ht="15.75" customHeight="1" x14ac:dyDescent="0.2">
      <c r="A145" s="5"/>
      <c r="B145" s="5"/>
      <c r="C145" s="5"/>
      <c r="D145" s="5"/>
      <c r="E145" s="16"/>
      <c r="F145" s="5"/>
      <c r="G145" s="5"/>
      <c r="H145" s="5"/>
      <c r="I145" s="5"/>
      <c r="J145" s="5"/>
      <c r="K145" s="5"/>
      <c r="L145" s="5"/>
      <c r="M145" s="5"/>
      <c r="N145" s="5"/>
      <c r="O145" s="5"/>
      <c r="P145" s="5"/>
      <c r="Q145" s="5"/>
      <c r="R145" s="5"/>
      <c r="S145" s="5"/>
      <c r="T145" s="5"/>
      <c r="U145" s="5"/>
      <c r="V145" s="5"/>
      <c r="W145" s="5"/>
      <c r="X145" s="5"/>
      <c r="Y145" s="5"/>
    </row>
    <row r="146" spans="1:25" ht="15.75" customHeight="1" x14ac:dyDescent="0.2">
      <c r="A146" s="5"/>
      <c r="B146" s="5"/>
      <c r="C146" s="5"/>
      <c r="D146" s="5"/>
      <c r="E146" s="16"/>
      <c r="F146" s="5"/>
      <c r="G146" s="5"/>
      <c r="H146" s="5"/>
      <c r="I146" s="5"/>
      <c r="J146" s="5"/>
      <c r="K146" s="5"/>
      <c r="L146" s="5"/>
      <c r="M146" s="5"/>
      <c r="N146" s="5"/>
      <c r="O146" s="5"/>
      <c r="P146" s="5"/>
      <c r="Q146" s="5"/>
      <c r="R146" s="5"/>
      <c r="S146" s="5"/>
      <c r="T146" s="5"/>
      <c r="U146" s="5"/>
      <c r="V146" s="5"/>
      <c r="W146" s="5"/>
      <c r="X146" s="5"/>
      <c r="Y146" s="5"/>
    </row>
    <row r="147" spans="1:25" ht="15.75" customHeight="1" x14ac:dyDescent="0.2">
      <c r="A147" s="5"/>
      <c r="B147" s="5"/>
      <c r="C147" s="5"/>
      <c r="D147" s="5"/>
      <c r="E147" s="16"/>
      <c r="F147" s="5"/>
      <c r="G147" s="5"/>
      <c r="H147" s="5"/>
      <c r="I147" s="5"/>
      <c r="J147" s="5"/>
      <c r="K147" s="5"/>
      <c r="L147" s="5"/>
      <c r="M147" s="5"/>
      <c r="N147" s="5"/>
      <c r="O147" s="5"/>
      <c r="P147" s="5"/>
      <c r="Q147" s="5"/>
      <c r="R147" s="5"/>
      <c r="S147" s="5"/>
      <c r="T147" s="5"/>
      <c r="U147" s="5"/>
      <c r="V147" s="5"/>
      <c r="W147" s="5"/>
      <c r="X147" s="5"/>
      <c r="Y147" s="5"/>
    </row>
    <row r="148" spans="1:25" ht="15.75" customHeight="1" x14ac:dyDescent="0.2">
      <c r="A148" s="5"/>
      <c r="B148" s="5"/>
      <c r="C148" s="5"/>
      <c r="D148" s="5"/>
      <c r="E148" s="16"/>
      <c r="F148" s="5"/>
      <c r="G148" s="5"/>
      <c r="H148" s="5"/>
      <c r="I148" s="5"/>
      <c r="J148" s="5"/>
      <c r="K148" s="5"/>
      <c r="L148" s="5"/>
      <c r="M148" s="5"/>
      <c r="N148" s="5"/>
      <c r="O148" s="5"/>
      <c r="P148" s="5"/>
      <c r="Q148" s="5"/>
      <c r="R148" s="5"/>
      <c r="S148" s="5"/>
      <c r="T148" s="5"/>
      <c r="U148" s="5"/>
      <c r="V148" s="5"/>
      <c r="W148" s="5"/>
      <c r="X148" s="5"/>
      <c r="Y148" s="5"/>
    </row>
    <row r="149" spans="1:25" ht="15.75" customHeight="1" x14ac:dyDescent="0.2">
      <c r="A149" s="5"/>
      <c r="B149" s="5"/>
      <c r="C149" s="5"/>
      <c r="D149" s="5"/>
      <c r="E149" s="16"/>
      <c r="F149" s="5"/>
      <c r="G149" s="5"/>
      <c r="H149" s="5"/>
      <c r="I149" s="5"/>
      <c r="J149" s="5"/>
      <c r="K149" s="5"/>
      <c r="L149" s="5"/>
      <c r="M149" s="5"/>
      <c r="N149" s="5"/>
      <c r="O149" s="5"/>
      <c r="P149" s="5"/>
      <c r="Q149" s="5"/>
      <c r="R149" s="5"/>
      <c r="S149" s="5"/>
      <c r="T149" s="5"/>
      <c r="U149" s="5"/>
      <c r="V149" s="5"/>
      <c r="W149" s="5"/>
      <c r="X149" s="5"/>
      <c r="Y149" s="5"/>
    </row>
    <row r="150" spans="1:25" ht="15.75" customHeight="1" x14ac:dyDescent="0.2">
      <c r="A150" s="5"/>
      <c r="B150" s="5"/>
      <c r="C150" s="5"/>
      <c r="D150" s="5"/>
      <c r="E150" s="16"/>
      <c r="F150" s="5"/>
      <c r="G150" s="5"/>
      <c r="H150" s="5"/>
      <c r="I150" s="5"/>
      <c r="J150" s="5"/>
      <c r="K150" s="5"/>
      <c r="L150" s="5"/>
      <c r="M150" s="5"/>
      <c r="N150" s="5"/>
      <c r="O150" s="5"/>
      <c r="P150" s="5"/>
      <c r="Q150" s="5"/>
      <c r="R150" s="5"/>
      <c r="S150" s="5"/>
      <c r="T150" s="5"/>
      <c r="U150" s="5"/>
      <c r="V150" s="5"/>
      <c r="W150" s="5"/>
      <c r="X150" s="5"/>
      <c r="Y150" s="5"/>
    </row>
    <row r="151" spans="1:25" ht="15.75" customHeight="1" x14ac:dyDescent="0.2">
      <c r="A151" s="5"/>
      <c r="B151" s="5"/>
      <c r="C151" s="5"/>
      <c r="D151" s="5"/>
      <c r="E151" s="16"/>
      <c r="F151" s="5"/>
      <c r="G151" s="5"/>
      <c r="H151" s="5"/>
      <c r="I151" s="5"/>
      <c r="J151" s="5"/>
      <c r="K151" s="5"/>
      <c r="L151" s="5"/>
      <c r="M151" s="5"/>
      <c r="N151" s="5"/>
      <c r="O151" s="5"/>
      <c r="P151" s="5"/>
      <c r="Q151" s="5"/>
      <c r="R151" s="5"/>
      <c r="S151" s="5"/>
      <c r="T151" s="5"/>
      <c r="U151" s="5"/>
      <c r="V151" s="5"/>
      <c r="W151" s="5"/>
      <c r="X151" s="5"/>
      <c r="Y151" s="5"/>
    </row>
    <row r="152" spans="1:25" ht="15.75" customHeight="1" x14ac:dyDescent="0.2">
      <c r="A152" s="5"/>
      <c r="B152" s="5"/>
      <c r="C152" s="5"/>
      <c r="D152" s="5"/>
      <c r="E152" s="16"/>
      <c r="F152" s="5"/>
      <c r="G152" s="5"/>
      <c r="H152" s="5"/>
      <c r="I152" s="5"/>
      <c r="J152" s="5"/>
      <c r="K152" s="5"/>
      <c r="L152" s="5"/>
      <c r="M152" s="5"/>
      <c r="N152" s="5"/>
      <c r="O152" s="5"/>
      <c r="P152" s="5"/>
      <c r="Q152" s="5"/>
      <c r="R152" s="5"/>
      <c r="S152" s="5"/>
      <c r="T152" s="5"/>
      <c r="U152" s="5"/>
      <c r="V152" s="5"/>
      <c r="W152" s="5"/>
      <c r="X152" s="5"/>
      <c r="Y152" s="5"/>
    </row>
    <row r="153" spans="1:25" ht="15.75" customHeight="1" x14ac:dyDescent="0.2">
      <c r="A153" s="5"/>
      <c r="B153" s="5"/>
      <c r="C153" s="5"/>
      <c r="D153" s="5"/>
      <c r="E153" s="16"/>
      <c r="F153" s="5"/>
      <c r="G153" s="5"/>
      <c r="H153" s="5"/>
      <c r="I153" s="5"/>
      <c r="J153" s="5"/>
      <c r="K153" s="5"/>
      <c r="L153" s="5"/>
      <c r="M153" s="5"/>
      <c r="N153" s="5"/>
      <c r="O153" s="5"/>
      <c r="P153" s="5"/>
      <c r="Q153" s="5"/>
      <c r="R153" s="5"/>
      <c r="S153" s="5"/>
      <c r="T153" s="5"/>
      <c r="U153" s="5"/>
      <c r="V153" s="5"/>
      <c r="W153" s="5"/>
      <c r="X153" s="5"/>
      <c r="Y153" s="5"/>
    </row>
    <row r="154" spans="1:25" ht="15.75" customHeight="1" x14ac:dyDescent="0.2">
      <c r="A154" s="5"/>
      <c r="B154" s="5"/>
      <c r="C154" s="5"/>
      <c r="D154" s="5"/>
      <c r="E154" s="16"/>
      <c r="F154" s="5"/>
      <c r="G154" s="5"/>
      <c r="H154" s="5"/>
      <c r="I154" s="5"/>
      <c r="J154" s="5"/>
      <c r="K154" s="5"/>
      <c r="L154" s="5"/>
      <c r="M154" s="5"/>
      <c r="N154" s="5"/>
      <c r="O154" s="5"/>
      <c r="P154" s="5"/>
      <c r="Q154" s="5"/>
      <c r="R154" s="5"/>
      <c r="S154" s="5"/>
      <c r="T154" s="5"/>
      <c r="U154" s="5"/>
      <c r="V154" s="5"/>
      <c r="W154" s="5"/>
      <c r="X154" s="5"/>
      <c r="Y154" s="5"/>
    </row>
    <row r="155" spans="1:25" ht="15.75" customHeight="1" x14ac:dyDescent="0.2">
      <c r="A155" s="5"/>
      <c r="B155" s="5"/>
      <c r="C155" s="5"/>
      <c r="D155" s="5"/>
      <c r="E155" s="16"/>
      <c r="F155" s="5"/>
      <c r="G155" s="5"/>
      <c r="H155" s="5"/>
      <c r="I155" s="5"/>
      <c r="J155" s="5"/>
      <c r="K155" s="5"/>
      <c r="L155" s="5"/>
      <c r="M155" s="5"/>
      <c r="N155" s="5"/>
      <c r="O155" s="5"/>
      <c r="P155" s="5"/>
      <c r="Q155" s="5"/>
      <c r="R155" s="5"/>
      <c r="S155" s="5"/>
      <c r="T155" s="5"/>
      <c r="U155" s="5"/>
      <c r="V155" s="5"/>
      <c r="W155" s="5"/>
      <c r="X155" s="5"/>
      <c r="Y155" s="5"/>
    </row>
    <row r="156" spans="1:25" ht="15.75" customHeight="1" x14ac:dyDescent="0.2">
      <c r="A156" s="5"/>
      <c r="B156" s="5"/>
      <c r="C156" s="5"/>
      <c r="D156" s="5"/>
      <c r="E156" s="16"/>
      <c r="F156" s="5"/>
      <c r="G156" s="5"/>
      <c r="H156" s="5"/>
      <c r="I156" s="5"/>
      <c r="J156" s="5"/>
      <c r="K156" s="5"/>
      <c r="L156" s="5"/>
      <c r="M156" s="5"/>
      <c r="N156" s="5"/>
      <c r="O156" s="5"/>
      <c r="P156" s="5"/>
      <c r="Q156" s="5"/>
      <c r="R156" s="5"/>
      <c r="S156" s="5"/>
      <c r="T156" s="5"/>
      <c r="U156" s="5"/>
      <c r="V156" s="5"/>
      <c r="W156" s="5"/>
      <c r="X156" s="5"/>
      <c r="Y156" s="5"/>
    </row>
    <row r="157" spans="1:25" ht="15.75" customHeight="1" x14ac:dyDescent="0.2">
      <c r="A157" s="5"/>
      <c r="B157" s="5"/>
      <c r="C157" s="5"/>
      <c r="D157" s="5"/>
      <c r="E157" s="16"/>
      <c r="F157" s="5"/>
      <c r="G157" s="5"/>
      <c r="H157" s="5"/>
      <c r="I157" s="5"/>
      <c r="J157" s="5"/>
      <c r="K157" s="5"/>
      <c r="L157" s="5"/>
      <c r="M157" s="5"/>
      <c r="N157" s="5"/>
      <c r="O157" s="5"/>
      <c r="P157" s="5"/>
      <c r="Q157" s="5"/>
      <c r="R157" s="5"/>
      <c r="S157" s="5"/>
      <c r="T157" s="5"/>
      <c r="U157" s="5"/>
      <c r="V157" s="5"/>
      <c r="W157" s="5"/>
      <c r="X157" s="5"/>
      <c r="Y157" s="5"/>
    </row>
    <row r="158" spans="1:25" ht="15.75" customHeight="1" x14ac:dyDescent="0.2">
      <c r="A158" s="5"/>
      <c r="B158" s="5"/>
      <c r="C158" s="5"/>
      <c r="D158" s="5"/>
      <c r="E158" s="16"/>
      <c r="F158" s="5"/>
      <c r="G158" s="5"/>
      <c r="H158" s="5"/>
      <c r="I158" s="5"/>
      <c r="J158" s="5"/>
      <c r="K158" s="5"/>
      <c r="L158" s="5"/>
      <c r="M158" s="5"/>
      <c r="N158" s="5"/>
      <c r="O158" s="5"/>
      <c r="P158" s="5"/>
      <c r="Q158" s="5"/>
      <c r="R158" s="5"/>
      <c r="S158" s="5"/>
      <c r="T158" s="5"/>
      <c r="U158" s="5"/>
      <c r="V158" s="5"/>
      <c r="W158" s="5"/>
      <c r="X158" s="5"/>
      <c r="Y158" s="5"/>
    </row>
    <row r="159" spans="1:25" ht="15.75" customHeight="1" x14ac:dyDescent="0.2">
      <c r="A159" s="5"/>
      <c r="B159" s="5"/>
      <c r="C159" s="5"/>
      <c r="D159" s="5"/>
      <c r="E159" s="16"/>
      <c r="F159" s="5"/>
      <c r="G159" s="5"/>
      <c r="H159" s="5"/>
      <c r="I159" s="5"/>
      <c r="J159" s="5"/>
      <c r="K159" s="5"/>
      <c r="L159" s="5"/>
      <c r="M159" s="5"/>
      <c r="N159" s="5"/>
      <c r="O159" s="5"/>
      <c r="P159" s="5"/>
      <c r="Q159" s="5"/>
      <c r="R159" s="5"/>
      <c r="S159" s="5"/>
      <c r="T159" s="5"/>
      <c r="U159" s="5"/>
      <c r="V159" s="5"/>
      <c r="W159" s="5"/>
      <c r="X159" s="5"/>
      <c r="Y159" s="5"/>
    </row>
    <row r="160" spans="1:25" ht="15.75" customHeight="1" x14ac:dyDescent="0.2">
      <c r="A160" s="5"/>
      <c r="B160" s="5"/>
      <c r="C160" s="5"/>
      <c r="D160" s="5"/>
      <c r="E160" s="16"/>
      <c r="F160" s="5"/>
      <c r="G160" s="5"/>
      <c r="H160" s="5"/>
      <c r="I160" s="5"/>
      <c r="J160" s="5"/>
      <c r="K160" s="5"/>
      <c r="L160" s="5"/>
      <c r="M160" s="5"/>
      <c r="N160" s="5"/>
      <c r="O160" s="5"/>
      <c r="P160" s="5"/>
      <c r="Q160" s="5"/>
      <c r="R160" s="5"/>
      <c r="S160" s="5"/>
      <c r="T160" s="5"/>
      <c r="U160" s="5"/>
      <c r="V160" s="5"/>
      <c r="W160" s="5"/>
      <c r="X160" s="5"/>
      <c r="Y160" s="5"/>
    </row>
    <row r="161" spans="1:25" ht="15.75" customHeight="1" x14ac:dyDescent="0.2">
      <c r="A161" s="5"/>
      <c r="B161" s="5"/>
      <c r="C161" s="5"/>
      <c r="D161" s="5"/>
      <c r="E161" s="16"/>
      <c r="F161" s="5"/>
      <c r="G161" s="5"/>
      <c r="H161" s="5"/>
      <c r="I161" s="5"/>
      <c r="J161" s="5"/>
      <c r="K161" s="5"/>
      <c r="L161" s="5"/>
      <c r="M161" s="5"/>
      <c r="N161" s="5"/>
      <c r="O161" s="5"/>
      <c r="P161" s="5"/>
      <c r="Q161" s="5"/>
      <c r="R161" s="5"/>
      <c r="S161" s="5"/>
      <c r="T161" s="5"/>
      <c r="U161" s="5"/>
      <c r="V161" s="5"/>
      <c r="W161" s="5"/>
      <c r="X161" s="5"/>
      <c r="Y161" s="5"/>
    </row>
    <row r="162" spans="1:25" ht="15.75" customHeight="1" x14ac:dyDescent="0.2">
      <c r="A162" s="5"/>
      <c r="B162" s="5"/>
      <c r="C162" s="5"/>
      <c r="D162" s="5"/>
      <c r="E162" s="16"/>
      <c r="F162" s="5"/>
      <c r="G162" s="5"/>
      <c r="H162" s="5"/>
      <c r="I162" s="5"/>
      <c r="J162" s="5"/>
      <c r="K162" s="5"/>
      <c r="L162" s="5"/>
      <c r="M162" s="5"/>
      <c r="N162" s="5"/>
      <c r="O162" s="5"/>
      <c r="P162" s="5"/>
      <c r="Q162" s="5"/>
      <c r="R162" s="5"/>
      <c r="S162" s="5"/>
      <c r="T162" s="5"/>
      <c r="U162" s="5"/>
      <c r="V162" s="5"/>
      <c r="W162" s="5"/>
      <c r="X162" s="5"/>
      <c r="Y162" s="5"/>
    </row>
    <row r="163" spans="1:25" ht="15.75" customHeight="1" x14ac:dyDescent="0.2">
      <c r="A163" s="5"/>
      <c r="B163" s="5"/>
      <c r="C163" s="5"/>
      <c r="D163" s="5"/>
      <c r="E163" s="16"/>
      <c r="F163" s="5"/>
      <c r="G163" s="5"/>
      <c r="H163" s="5"/>
      <c r="I163" s="5"/>
      <c r="J163" s="5"/>
      <c r="K163" s="5"/>
      <c r="L163" s="5"/>
      <c r="M163" s="5"/>
      <c r="N163" s="5"/>
      <c r="O163" s="5"/>
      <c r="P163" s="5"/>
      <c r="Q163" s="5"/>
      <c r="R163" s="5"/>
      <c r="S163" s="5"/>
      <c r="T163" s="5"/>
      <c r="U163" s="5"/>
      <c r="V163" s="5"/>
      <c r="W163" s="5"/>
      <c r="X163" s="5"/>
      <c r="Y163" s="5"/>
    </row>
    <row r="164" spans="1:25" ht="15.75" customHeight="1" x14ac:dyDescent="0.2">
      <c r="A164" s="5"/>
      <c r="B164" s="5"/>
      <c r="C164" s="5"/>
      <c r="D164" s="5"/>
      <c r="E164" s="16"/>
      <c r="F164" s="5"/>
      <c r="G164" s="5"/>
      <c r="H164" s="5"/>
      <c r="I164" s="5"/>
      <c r="J164" s="5"/>
      <c r="K164" s="5"/>
      <c r="L164" s="5"/>
      <c r="M164" s="5"/>
      <c r="N164" s="5"/>
      <c r="O164" s="5"/>
      <c r="P164" s="5"/>
      <c r="Q164" s="5"/>
      <c r="R164" s="5"/>
      <c r="S164" s="5"/>
      <c r="T164" s="5"/>
      <c r="U164" s="5"/>
      <c r="V164" s="5"/>
      <c r="W164" s="5"/>
      <c r="X164" s="5"/>
      <c r="Y164" s="5"/>
    </row>
    <row r="165" spans="1:25" ht="15.75" customHeight="1" x14ac:dyDescent="0.2">
      <c r="A165" s="5"/>
      <c r="B165" s="5"/>
      <c r="C165" s="5"/>
      <c r="D165" s="5"/>
      <c r="E165" s="16"/>
      <c r="F165" s="5"/>
      <c r="G165" s="5"/>
      <c r="H165" s="5"/>
      <c r="I165" s="5"/>
      <c r="J165" s="5"/>
      <c r="K165" s="5"/>
      <c r="L165" s="5"/>
      <c r="M165" s="5"/>
      <c r="N165" s="5"/>
      <c r="O165" s="5"/>
      <c r="P165" s="5"/>
      <c r="Q165" s="5"/>
      <c r="R165" s="5"/>
      <c r="S165" s="5"/>
      <c r="T165" s="5"/>
      <c r="U165" s="5"/>
      <c r="V165" s="5"/>
      <c r="W165" s="5"/>
      <c r="X165" s="5"/>
      <c r="Y165" s="5"/>
    </row>
    <row r="166" spans="1:25" ht="15.75" customHeight="1" x14ac:dyDescent="0.2">
      <c r="A166" s="5"/>
      <c r="B166" s="5"/>
      <c r="C166" s="5"/>
      <c r="D166" s="5"/>
      <c r="E166" s="16"/>
      <c r="F166" s="5"/>
      <c r="G166" s="5"/>
      <c r="H166" s="5"/>
      <c r="I166" s="5"/>
      <c r="J166" s="5"/>
      <c r="K166" s="5"/>
      <c r="L166" s="5"/>
      <c r="M166" s="5"/>
      <c r="N166" s="5"/>
      <c r="O166" s="5"/>
      <c r="P166" s="5"/>
      <c r="Q166" s="5"/>
      <c r="R166" s="5"/>
      <c r="S166" s="5"/>
      <c r="T166" s="5"/>
      <c r="U166" s="5"/>
      <c r="V166" s="5"/>
      <c r="W166" s="5"/>
      <c r="X166" s="5"/>
      <c r="Y166" s="5"/>
    </row>
    <row r="167" spans="1:25" ht="15.75" customHeight="1" x14ac:dyDescent="0.2">
      <c r="A167" s="5"/>
      <c r="B167" s="5"/>
      <c r="C167" s="5"/>
      <c r="D167" s="5"/>
      <c r="E167" s="16"/>
      <c r="F167" s="5"/>
      <c r="G167" s="5"/>
      <c r="H167" s="5"/>
      <c r="I167" s="5"/>
      <c r="J167" s="5"/>
      <c r="K167" s="5"/>
      <c r="L167" s="5"/>
      <c r="M167" s="5"/>
      <c r="N167" s="5"/>
      <c r="O167" s="5"/>
      <c r="P167" s="5"/>
      <c r="Q167" s="5"/>
      <c r="R167" s="5"/>
      <c r="S167" s="5"/>
      <c r="T167" s="5"/>
      <c r="U167" s="5"/>
      <c r="V167" s="5"/>
      <c r="W167" s="5"/>
      <c r="X167" s="5"/>
      <c r="Y167" s="5"/>
    </row>
    <row r="168" spans="1:25" ht="15.75" customHeight="1" x14ac:dyDescent="0.2">
      <c r="A168" s="5"/>
      <c r="B168" s="5"/>
      <c r="C168" s="5"/>
      <c r="D168" s="5"/>
      <c r="E168" s="16"/>
      <c r="F168" s="5"/>
      <c r="G168" s="5"/>
      <c r="H168" s="5"/>
      <c r="I168" s="5"/>
      <c r="J168" s="5"/>
      <c r="K168" s="5"/>
      <c r="L168" s="5"/>
      <c r="M168" s="5"/>
      <c r="N168" s="5"/>
      <c r="O168" s="5"/>
      <c r="P168" s="5"/>
      <c r="Q168" s="5"/>
      <c r="R168" s="5"/>
      <c r="S168" s="5"/>
      <c r="T168" s="5"/>
      <c r="U168" s="5"/>
      <c r="V168" s="5"/>
      <c r="W168" s="5"/>
      <c r="X168" s="5"/>
      <c r="Y168" s="5"/>
    </row>
    <row r="169" spans="1:25" ht="15.75" customHeight="1" x14ac:dyDescent="0.2">
      <c r="A169" s="5"/>
      <c r="B169" s="5"/>
      <c r="C169" s="5"/>
      <c r="D169" s="5"/>
      <c r="E169" s="16"/>
      <c r="F169" s="5"/>
      <c r="G169" s="5"/>
      <c r="H169" s="5"/>
      <c r="I169" s="5"/>
      <c r="J169" s="5"/>
      <c r="K169" s="5"/>
      <c r="L169" s="5"/>
      <c r="M169" s="5"/>
      <c r="N169" s="5"/>
      <c r="O169" s="5"/>
      <c r="P169" s="5"/>
      <c r="Q169" s="5"/>
      <c r="R169" s="5"/>
      <c r="S169" s="5"/>
      <c r="T169" s="5"/>
      <c r="U169" s="5"/>
      <c r="V169" s="5"/>
      <c r="W169" s="5"/>
      <c r="X169" s="5"/>
      <c r="Y169" s="5"/>
    </row>
    <row r="170" spans="1:25" ht="15.75" customHeight="1" x14ac:dyDescent="0.2">
      <c r="A170" s="5"/>
      <c r="B170" s="5"/>
      <c r="C170" s="5"/>
      <c r="D170" s="5"/>
      <c r="E170" s="16"/>
      <c r="F170" s="5"/>
      <c r="G170" s="5"/>
      <c r="H170" s="5"/>
      <c r="I170" s="5"/>
      <c r="J170" s="5"/>
      <c r="K170" s="5"/>
      <c r="L170" s="5"/>
      <c r="M170" s="5"/>
      <c r="N170" s="5"/>
      <c r="O170" s="5"/>
      <c r="P170" s="5"/>
      <c r="Q170" s="5"/>
      <c r="R170" s="5"/>
      <c r="S170" s="5"/>
      <c r="T170" s="5"/>
      <c r="U170" s="5"/>
      <c r="V170" s="5"/>
      <c r="W170" s="5"/>
      <c r="X170" s="5"/>
      <c r="Y170" s="5"/>
    </row>
    <row r="171" spans="1:25" ht="15.75" customHeight="1" x14ac:dyDescent="0.2">
      <c r="A171" s="5"/>
      <c r="B171" s="5"/>
      <c r="C171" s="5"/>
      <c r="D171" s="5"/>
      <c r="E171" s="16"/>
      <c r="F171" s="5"/>
      <c r="G171" s="5"/>
      <c r="H171" s="5"/>
      <c r="I171" s="5"/>
      <c r="J171" s="5"/>
      <c r="K171" s="5"/>
      <c r="L171" s="5"/>
      <c r="M171" s="5"/>
      <c r="N171" s="5"/>
      <c r="O171" s="5"/>
      <c r="P171" s="5"/>
      <c r="Q171" s="5"/>
      <c r="R171" s="5"/>
      <c r="S171" s="5"/>
      <c r="T171" s="5"/>
      <c r="U171" s="5"/>
      <c r="V171" s="5"/>
      <c r="W171" s="5"/>
      <c r="X171" s="5"/>
      <c r="Y171" s="5"/>
    </row>
    <row r="172" spans="1:25" ht="15.75" customHeight="1" x14ac:dyDescent="0.2">
      <c r="A172" s="5"/>
      <c r="B172" s="5"/>
      <c r="C172" s="5"/>
      <c r="D172" s="5"/>
      <c r="E172" s="16"/>
      <c r="F172" s="5"/>
      <c r="G172" s="5"/>
      <c r="H172" s="5"/>
      <c r="I172" s="5"/>
      <c r="J172" s="5"/>
      <c r="K172" s="5"/>
      <c r="L172" s="5"/>
      <c r="M172" s="5"/>
      <c r="N172" s="5"/>
      <c r="O172" s="5"/>
      <c r="P172" s="5"/>
      <c r="Q172" s="5"/>
      <c r="R172" s="5"/>
      <c r="S172" s="5"/>
      <c r="T172" s="5"/>
      <c r="U172" s="5"/>
      <c r="V172" s="5"/>
      <c r="W172" s="5"/>
      <c r="X172" s="5"/>
      <c r="Y172" s="5"/>
    </row>
    <row r="173" spans="1:25" ht="15.75" customHeight="1" x14ac:dyDescent="0.2">
      <c r="A173" s="5"/>
      <c r="B173" s="5"/>
      <c r="C173" s="5"/>
      <c r="D173" s="5"/>
      <c r="E173" s="16"/>
      <c r="F173" s="5"/>
      <c r="G173" s="5"/>
      <c r="H173" s="5"/>
      <c r="I173" s="5"/>
      <c r="J173" s="5"/>
      <c r="K173" s="5"/>
      <c r="L173" s="5"/>
      <c r="M173" s="5"/>
      <c r="N173" s="5"/>
      <c r="O173" s="5"/>
      <c r="P173" s="5"/>
      <c r="Q173" s="5"/>
      <c r="R173" s="5"/>
      <c r="S173" s="5"/>
      <c r="T173" s="5"/>
      <c r="U173" s="5"/>
      <c r="V173" s="5"/>
      <c r="W173" s="5"/>
      <c r="X173" s="5"/>
      <c r="Y173" s="5"/>
    </row>
    <row r="174" spans="1:25" ht="15.75" customHeight="1" x14ac:dyDescent="0.2">
      <c r="A174" s="5"/>
      <c r="B174" s="5"/>
      <c r="C174" s="5"/>
      <c r="D174" s="5"/>
      <c r="E174" s="16"/>
      <c r="F174" s="5"/>
      <c r="G174" s="5"/>
      <c r="H174" s="5"/>
      <c r="I174" s="5"/>
      <c r="J174" s="5"/>
      <c r="K174" s="5"/>
      <c r="L174" s="5"/>
      <c r="M174" s="5"/>
      <c r="N174" s="5"/>
      <c r="O174" s="5"/>
      <c r="P174" s="5"/>
      <c r="Q174" s="5"/>
      <c r="R174" s="5"/>
      <c r="S174" s="5"/>
      <c r="T174" s="5"/>
      <c r="U174" s="5"/>
      <c r="V174" s="5"/>
      <c r="W174" s="5"/>
      <c r="X174" s="5"/>
      <c r="Y174" s="5"/>
    </row>
    <row r="175" spans="1:25" ht="15.75" customHeight="1" x14ac:dyDescent="0.2">
      <c r="A175" s="5"/>
      <c r="B175" s="5"/>
      <c r="C175" s="5"/>
      <c r="D175" s="5"/>
      <c r="E175" s="16"/>
      <c r="F175" s="5"/>
      <c r="G175" s="5"/>
      <c r="H175" s="5"/>
      <c r="I175" s="5"/>
      <c r="J175" s="5"/>
      <c r="K175" s="5"/>
      <c r="L175" s="5"/>
      <c r="M175" s="5"/>
      <c r="N175" s="5"/>
      <c r="O175" s="5"/>
      <c r="P175" s="5"/>
      <c r="Q175" s="5"/>
      <c r="R175" s="5"/>
      <c r="S175" s="5"/>
      <c r="T175" s="5"/>
      <c r="U175" s="5"/>
      <c r="V175" s="5"/>
      <c r="W175" s="5"/>
      <c r="X175" s="5"/>
      <c r="Y175" s="5"/>
    </row>
    <row r="176" spans="1:25" ht="15.75" customHeight="1" x14ac:dyDescent="0.2">
      <c r="A176" s="5"/>
      <c r="B176" s="5"/>
      <c r="C176" s="5"/>
      <c r="D176" s="5"/>
      <c r="E176" s="16"/>
      <c r="F176" s="5"/>
      <c r="G176" s="5"/>
      <c r="H176" s="5"/>
      <c r="I176" s="5"/>
      <c r="J176" s="5"/>
      <c r="K176" s="5"/>
      <c r="L176" s="5"/>
      <c r="M176" s="5"/>
      <c r="N176" s="5"/>
      <c r="O176" s="5"/>
      <c r="P176" s="5"/>
      <c r="Q176" s="5"/>
      <c r="R176" s="5"/>
      <c r="S176" s="5"/>
      <c r="T176" s="5"/>
      <c r="U176" s="5"/>
      <c r="V176" s="5"/>
      <c r="W176" s="5"/>
      <c r="X176" s="5"/>
      <c r="Y176" s="5"/>
    </row>
    <row r="177" spans="1:25" ht="15.75" customHeight="1" x14ac:dyDescent="0.2">
      <c r="A177" s="5"/>
      <c r="B177" s="5"/>
      <c r="C177" s="5"/>
      <c r="D177" s="5"/>
      <c r="E177" s="16"/>
      <c r="F177" s="5"/>
      <c r="G177" s="5"/>
      <c r="H177" s="5"/>
      <c r="I177" s="5"/>
      <c r="J177" s="5"/>
      <c r="K177" s="5"/>
      <c r="L177" s="5"/>
      <c r="M177" s="5"/>
      <c r="N177" s="5"/>
      <c r="O177" s="5"/>
      <c r="P177" s="5"/>
      <c r="Q177" s="5"/>
      <c r="R177" s="5"/>
      <c r="S177" s="5"/>
      <c r="T177" s="5"/>
      <c r="U177" s="5"/>
      <c r="V177" s="5"/>
      <c r="W177" s="5"/>
      <c r="X177" s="5"/>
      <c r="Y177" s="5"/>
    </row>
    <row r="178" spans="1:25" ht="15.75" customHeight="1" x14ac:dyDescent="0.2">
      <c r="A178" s="5"/>
      <c r="B178" s="5"/>
      <c r="C178" s="5"/>
      <c r="D178" s="5"/>
      <c r="E178" s="16"/>
      <c r="F178" s="5"/>
      <c r="G178" s="5"/>
      <c r="H178" s="5"/>
      <c r="I178" s="5"/>
      <c r="J178" s="5"/>
      <c r="K178" s="5"/>
      <c r="L178" s="5"/>
      <c r="M178" s="5"/>
      <c r="N178" s="5"/>
      <c r="O178" s="5"/>
      <c r="P178" s="5"/>
      <c r="Q178" s="5"/>
      <c r="R178" s="5"/>
      <c r="S178" s="5"/>
      <c r="T178" s="5"/>
      <c r="U178" s="5"/>
      <c r="V178" s="5"/>
      <c r="W178" s="5"/>
      <c r="X178" s="5"/>
      <c r="Y178" s="5"/>
    </row>
    <row r="179" spans="1:25" ht="15.75" customHeight="1" x14ac:dyDescent="0.2">
      <c r="A179" s="5"/>
      <c r="B179" s="5"/>
      <c r="C179" s="5"/>
      <c r="D179" s="5"/>
      <c r="E179" s="16"/>
      <c r="F179" s="5"/>
      <c r="G179" s="5"/>
      <c r="H179" s="5"/>
      <c r="I179" s="5"/>
      <c r="J179" s="5"/>
      <c r="K179" s="5"/>
      <c r="L179" s="5"/>
      <c r="M179" s="5"/>
      <c r="N179" s="5"/>
      <c r="O179" s="5"/>
      <c r="P179" s="5"/>
      <c r="Q179" s="5"/>
      <c r="R179" s="5"/>
      <c r="S179" s="5"/>
      <c r="T179" s="5"/>
      <c r="U179" s="5"/>
      <c r="V179" s="5"/>
      <c r="W179" s="5"/>
      <c r="X179" s="5"/>
      <c r="Y179" s="5"/>
    </row>
    <row r="180" spans="1:25" ht="15.75" customHeight="1" x14ac:dyDescent="0.2">
      <c r="A180" s="5"/>
      <c r="B180" s="5"/>
      <c r="C180" s="5"/>
      <c r="D180" s="5"/>
      <c r="E180" s="16"/>
      <c r="F180" s="5"/>
      <c r="G180" s="5"/>
      <c r="H180" s="5"/>
      <c r="I180" s="5"/>
      <c r="J180" s="5"/>
      <c r="K180" s="5"/>
      <c r="L180" s="5"/>
      <c r="M180" s="5"/>
      <c r="N180" s="5"/>
      <c r="O180" s="5"/>
      <c r="P180" s="5"/>
      <c r="Q180" s="5"/>
      <c r="R180" s="5"/>
      <c r="S180" s="5"/>
      <c r="T180" s="5"/>
      <c r="U180" s="5"/>
      <c r="V180" s="5"/>
      <c r="W180" s="5"/>
      <c r="X180" s="5"/>
      <c r="Y180" s="5"/>
    </row>
    <row r="181" spans="1:25" ht="15.75" customHeight="1" x14ac:dyDescent="0.2">
      <c r="A181" s="5"/>
      <c r="B181" s="5"/>
      <c r="C181" s="5"/>
      <c r="D181" s="5"/>
      <c r="E181" s="16"/>
      <c r="F181" s="5"/>
      <c r="G181" s="5"/>
      <c r="H181" s="5"/>
      <c r="I181" s="5"/>
      <c r="J181" s="5"/>
      <c r="K181" s="5"/>
      <c r="L181" s="5"/>
      <c r="M181" s="5"/>
      <c r="N181" s="5"/>
      <c r="O181" s="5"/>
      <c r="P181" s="5"/>
      <c r="Q181" s="5"/>
      <c r="R181" s="5"/>
      <c r="S181" s="5"/>
      <c r="T181" s="5"/>
      <c r="U181" s="5"/>
      <c r="V181" s="5"/>
      <c r="W181" s="5"/>
      <c r="X181" s="5"/>
      <c r="Y181" s="5"/>
    </row>
    <row r="182" spans="1:25" ht="15.75" customHeight="1" x14ac:dyDescent="0.2">
      <c r="A182" s="5"/>
      <c r="B182" s="5"/>
      <c r="C182" s="5"/>
      <c r="D182" s="5"/>
      <c r="E182" s="16"/>
      <c r="F182" s="5"/>
      <c r="G182" s="5"/>
      <c r="H182" s="5"/>
      <c r="I182" s="5"/>
      <c r="J182" s="5"/>
      <c r="K182" s="5"/>
      <c r="L182" s="5"/>
      <c r="M182" s="5"/>
      <c r="N182" s="5"/>
      <c r="O182" s="5"/>
      <c r="P182" s="5"/>
      <c r="Q182" s="5"/>
      <c r="R182" s="5"/>
      <c r="S182" s="5"/>
      <c r="T182" s="5"/>
      <c r="U182" s="5"/>
      <c r="V182" s="5"/>
      <c r="W182" s="5"/>
      <c r="X182" s="5"/>
      <c r="Y182" s="5"/>
    </row>
    <row r="183" spans="1:25" ht="15.75" customHeight="1" x14ac:dyDescent="0.2">
      <c r="A183" s="5"/>
      <c r="B183" s="5"/>
      <c r="C183" s="5"/>
      <c r="D183" s="5"/>
      <c r="E183" s="16"/>
      <c r="F183" s="5"/>
      <c r="G183" s="5"/>
      <c r="H183" s="5"/>
      <c r="I183" s="5"/>
      <c r="J183" s="5"/>
      <c r="K183" s="5"/>
      <c r="L183" s="5"/>
      <c r="M183" s="5"/>
      <c r="N183" s="5"/>
      <c r="O183" s="5"/>
      <c r="P183" s="5"/>
      <c r="Q183" s="5"/>
      <c r="R183" s="5"/>
      <c r="S183" s="5"/>
      <c r="T183" s="5"/>
      <c r="U183" s="5"/>
      <c r="V183" s="5"/>
      <c r="W183" s="5"/>
      <c r="X183" s="5"/>
      <c r="Y183" s="5"/>
    </row>
    <row r="184" spans="1:25" ht="15.75" customHeight="1" x14ac:dyDescent="0.2">
      <c r="A184" s="5"/>
      <c r="B184" s="5"/>
      <c r="C184" s="5"/>
      <c r="D184" s="5"/>
      <c r="E184" s="16"/>
      <c r="F184" s="5"/>
      <c r="G184" s="5"/>
      <c r="H184" s="5"/>
      <c r="I184" s="5"/>
      <c r="J184" s="5"/>
      <c r="K184" s="5"/>
      <c r="L184" s="5"/>
      <c r="M184" s="5"/>
      <c r="N184" s="5"/>
      <c r="O184" s="5"/>
      <c r="P184" s="5"/>
      <c r="Q184" s="5"/>
      <c r="R184" s="5"/>
      <c r="S184" s="5"/>
      <c r="T184" s="5"/>
      <c r="U184" s="5"/>
      <c r="V184" s="5"/>
      <c r="W184" s="5"/>
      <c r="X184" s="5"/>
      <c r="Y184" s="5"/>
    </row>
    <row r="185" spans="1:25" ht="15.75" customHeight="1" x14ac:dyDescent="0.2">
      <c r="A185" s="5"/>
      <c r="B185" s="5"/>
      <c r="C185" s="5"/>
      <c r="D185" s="5"/>
      <c r="E185" s="16"/>
      <c r="F185" s="5"/>
      <c r="G185" s="5"/>
      <c r="H185" s="5"/>
      <c r="I185" s="5"/>
      <c r="J185" s="5"/>
      <c r="K185" s="5"/>
      <c r="L185" s="5"/>
      <c r="M185" s="5"/>
      <c r="N185" s="5"/>
      <c r="O185" s="5"/>
      <c r="P185" s="5"/>
      <c r="Q185" s="5"/>
      <c r="R185" s="5"/>
      <c r="S185" s="5"/>
      <c r="T185" s="5"/>
      <c r="U185" s="5"/>
      <c r="V185" s="5"/>
      <c r="W185" s="5"/>
      <c r="X185" s="5"/>
      <c r="Y185" s="5"/>
    </row>
    <row r="186" spans="1:25" ht="15.75" customHeight="1" x14ac:dyDescent="0.2">
      <c r="A186" s="5"/>
      <c r="B186" s="5"/>
      <c r="C186" s="5"/>
      <c r="D186" s="5"/>
      <c r="E186" s="16"/>
      <c r="F186" s="5"/>
      <c r="G186" s="5"/>
      <c r="H186" s="5"/>
      <c r="I186" s="5"/>
      <c r="J186" s="5"/>
      <c r="K186" s="5"/>
      <c r="L186" s="5"/>
      <c r="M186" s="5"/>
      <c r="N186" s="5"/>
      <c r="O186" s="5"/>
      <c r="P186" s="5"/>
      <c r="Q186" s="5"/>
      <c r="R186" s="5"/>
      <c r="S186" s="5"/>
      <c r="T186" s="5"/>
      <c r="U186" s="5"/>
      <c r="V186" s="5"/>
      <c r="W186" s="5"/>
      <c r="X186" s="5"/>
      <c r="Y186" s="5"/>
    </row>
    <row r="187" spans="1:25" ht="15.75" customHeight="1" x14ac:dyDescent="0.2">
      <c r="A187" s="5"/>
      <c r="B187" s="5"/>
      <c r="C187" s="5"/>
      <c r="D187" s="5"/>
      <c r="E187" s="16"/>
      <c r="F187" s="5"/>
      <c r="G187" s="5"/>
      <c r="H187" s="5"/>
      <c r="I187" s="5"/>
      <c r="J187" s="5"/>
      <c r="K187" s="5"/>
      <c r="L187" s="5"/>
      <c r="M187" s="5"/>
      <c r="N187" s="5"/>
      <c r="O187" s="5"/>
      <c r="P187" s="5"/>
      <c r="Q187" s="5"/>
      <c r="R187" s="5"/>
      <c r="S187" s="5"/>
      <c r="T187" s="5"/>
      <c r="U187" s="5"/>
      <c r="V187" s="5"/>
      <c r="W187" s="5"/>
      <c r="X187" s="5"/>
      <c r="Y187" s="5"/>
    </row>
    <row r="188" spans="1:25" ht="15.75" customHeight="1" x14ac:dyDescent="0.2">
      <c r="A188" s="5"/>
      <c r="B188" s="5"/>
      <c r="C188" s="5"/>
      <c r="D188" s="5"/>
      <c r="E188" s="16"/>
      <c r="F188" s="5"/>
      <c r="G188" s="5"/>
      <c r="H188" s="5"/>
      <c r="I188" s="5"/>
      <c r="J188" s="5"/>
      <c r="K188" s="5"/>
      <c r="L188" s="5"/>
      <c r="M188" s="5"/>
      <c r="N188" s="5"/>
      <c r="O188" s="5"/>
      <c r="P188" s="5"/>
      <c r="Q188" s="5"/>
      <c r="R188" s="5"/>
      <c r="S188" s="5"/>
      <c r="T188" s="5"/>
      <c r="U188" s="5"/>
      <c r="V188" s="5"/>
      <c r="W188" s="5"/>
      <c r="X188" s="5"/>
      <c r="Y188" s="5"/>
    </row>
    <row r="189" spans="1:25" ht="15.75" customHeight="1" x14ac:dyDescent="0.2">
      <c r="A189" s="5"/>
      <c r="B189" s="5"/>
      <c r="C189" s="5"/>
      <c r="D189" s="5"/>
      <c r="E189" s="16"/>
      <c r="F189" s="5"/>
      <c r="G189" s="5"/>
      <c r="H189" s="5"/>
      <c r="I189" s="5"/>
      <c r="J189" s="5"/>
      <c r="K189" s="5"/>
      <c r="L189" s="5"/>
      <c r="M189" s="5"/>
      <c r="N189" s="5"/>
      <c r="O189" s="5"/>
      <c r="P189" s="5"/>
      <c r="Q189" s="5"/>
      <c r="R189" s="5"/>
      <c r="S189" s="5"/>
      <c r="T189" s="5"/>
      <c r="U189" s="5"/>
      <c r="V189" s="5"/>
      <c r="W189" s="5"/>
      <c r="X189" s="5"/>
      <c r="Y189" s="5"/>
    </row>
    <row r="190" spans="1:25" ht="15.75" customHeight="1" x14ac:dyDescent="0.2">
      <c r="A190" s="5"/>
      <c r="B190" s="5"/>
      <c r="C190" s="5"/>
      <c r="D190" s="5"/>
      <c r="E190" s="16"/>
      <c r="F190" s="5"/>
      <c r="G190" s="5"/>
      <c r="H190" s="5"/>
      <c r="I190" s="5"/>
      <c r="J190" s="5"/>
      <c r="K190" s="5"/>
      <c r="L190" s="5"/>
      <c r="M190" s="5"/>
      <c r="N190" s="5"/>
      <c r="O190" s="5"/>
      <c r="P190" s="5"/>
      <c r="Q190" s="5"/>
      <c r="R190" s="5"/>
      <c r="S190" s="5"/>
      <c r="T190" s="5"/>
      <c r="U190" s="5"/>
      <c r="V190" s="5"/>
      <c r="W190" s="5"/>
      <c r="X190" s="5"/>
      <c r="Y190" s="5"/>
    </row>
    <row r="191" spans="1:25" ht="15.75" customHeight="1" x14ac:dyDescent="0.2">
      <c r="A191" s="5"/>
      <c r="B191" s="5"/>
      <c r="C191" s="5"/>
      <c r="D191" s="5"/>
      <c r="E191" s="16"/>
      <c r="F191" s="5"/>
      <c r="G191" s="5"/>
      <c r="H191" s="5"/>
      <c r="I191" s="5"/>
      <c r="J191" s="5"/>
      <c r="K191" s="5"/>
      <c r="L191" s="5"/>
      <c r="M191" s="5"/>
      <c r="N191" s="5"/>
      <c r="O191" s="5"/>
      <c r="P191" s="5"/>
      <c r="Q191" s="5"/>
      <c r="R191" s="5"/>
      <c r="S191" s="5"/>
      <c r="T191" s="5"/>
      <c r="U191" s="5"/>
      <c r="V191" s="5"/>
      <c r="W191" s="5"/>
      <c r="X191" s="5"/>
      <c r="Y191" s="5"/>
    </row>
    <row r="192" spans="1:25" ht="15.75" customHeight="1" x14ac:dyDescent="0.2">
      <c r="A192" s="5"/>
      <c r="B192" s="5"/>
      <c r="C192" s="5"/>
      <c r="D192" s="5"/>
      <c r="E192" s="16"/>
      <c r="F192" s="5"/>
      <c r="G192" s="5"/>
      <c r="H192" s="5"/>
      <c r="I192" s="5"/>
      <c r="J192" s="5"/>
      <c r="K192" s="5"/>
      <c r="L192" s="5"/>
      <c r="M192" s="5"/>
      <c r="N192" s="5"/>
      <c r="O192" s="5"/>
      <c r="P192" s="5"/>
      <c r="Q192" s="5"/>
      <c r="R192" s="5"/>
      <c r="S192" s="5"/>
      <c r="T192" s="5"/>
      <c r="U192" s="5"/>
      <c r="V192" s="5"/>
      <c r="W192" s="5"/>
      <c r="X192" s="5"/>
      <c r="Y192" s="5"/>
    </row>
    <row r="193" spans="1:25" ht="15.75" customHeight="1" x14ac:dyDescent="0.2">
      <c r="A193" s="5"/>
      <c r="B193" s="5"/>
      <c r="C193" s="5"/>
      <c r="D193" s="5"/>
      <c r="E193" s="16"/>
      <c r="F193" s="5"/>
      <c r="G193" s="5"/>
      <c r="H193" s="5"/>
      <c r="I193" s="5"/>
      <c r="J193" s="5"/>
      <c r="K193" s="5"/>
      <c r="L193" s="5"/>
      <c r="M193" s="5"/>
      <c r="N193" s="5"/>
      <c r="O193" s="5"/>
      <c r="P193" s="5"/>
      <c r="Q193" s="5"/>
      <c r="R193" s="5"/>
      <c r="S193" s="5"/>
      <c r="T193" s="5"/>
      <c r="U193" s="5"/>
      <c r="V193" s="5"/>
      <c r="W193" s="5"/>
      <c r="X193" s="5"/>
      <c r="Y193" s="5"/>
    </row>
    <row r="194" spans="1:25" ht="15.75" customHeight="1" x14ac:dyDescent="0.2">
      <c r="A194" s="5"/>
      <c r="B194" s="5"/>
      <c r="C194" s="5"/>
      <c r="D194" s="5"/>
      <c r="E194" s="16"/>
      <c r="F194" s="5"/>
      <c r="G194" s="5"/>
      <c r="H194" s="5"/>
      <c r="I194" s="5"/>
      <c r="J194" s="5"/>
      <c r="K194" s="5"/>
      <c r="L194" s="5"/>
      <c r="M194" s="5"/>
      <c r="N194" s="5"/>
      <c r="O194" s="5"/>
      <c r="P194" s="5"/>
      <c r="Q194" s="5"/>
      <c r="R194" s="5"/>
      <c r="S194" s="5"/>
      <c r="T194" s="5"/>
      <c r="U194" s="5"/>
      <c r="V194" s="5"/>
      <c r="W194" s="5"/>
      <c r="X194" s="5"/>
      <c r="Y194" s="5"/>
    </row>
    <row r="195" spans="1:25" ht="15.75" customHeight="1" x14ac:dyDescent="0.2">
      <c r="A195" s="5"/>
      <c r="B195" s="5"/>
      <c r="C195" s="5"/>
      <c r="D195" s="5"/>
      <c r="E195" s="16"/>
      <c r="F195" s="5"/>
      <c r="G195" s="5"/>
      <c r="H195" s="5"/>
      <c r="I195" s="5"/>
      <c r="J195" s="5"/>
      <c r="K195" s="5"/>
      <c r="L195" s="5"/>
      <c r="M195" s="5"/>
      <c r="N195" s="5"/>
      <c r="O195" s="5"/>
      <c r="P195" s="5"/>
      <c r="Q195" s="5"/>
      <c r="R195" s="5"/>
      <c r="S195" s="5"/>
      <c r="T195" s="5"/>
      <c r="U195" s="5"/>
      <c r="V195" s="5"/>
      <c r="W195" s="5"/>
      <c r="X195" s="5"/>
      <c r="Y195" s="5"/>
    </row>
    <row r="196" spans="1:25" ht="15.75" customHeight="1" x14ac:dyDescent="0.2">
      <c r="A196" s="5"/>
      <c r="B196" s="5"/>
      <c r="C196" s="5"/>
      <c r="D196" s="5"/>
      <c r="E196" s="16"/>
      <c r="F196" s="5"/>
      <c r="G196" s="5"/>
      <c r="H196" s="5"/>
      <c r="I196" s="5"/>
      <c r="J196" s="5"/>
      <c r="K196" s="5"/>
      <c r="L196" s="5"/>
      <c r="M196" s="5"/>
      <c r="N196" s="5"/>
      <c r="O196" s="5"/>
      <c r="P196" s="5"/>
      <c r="Q196" s="5"/>
      <c r="R196" s="5"/>
      <c r="S196" s="5"/>
      <c r="T196" s="5"/>
      <c r="U196" s="5"/>
      <c r="V196" s="5"/>
      <c r="W196" s="5"/>
      <c r="X196" s="5"/>
      <c r="Y196" s="5"/>
    </row>
    <row r="197" spans="1:25" ht="15.75" customHeight="1" x14ac:dyDescent="0.2">
      <c r="A197" s="5"/>
      <c r="B197" s="5"/>
      <c r="C197" s="5"/>
      <c r="D197" s="5"/>
      <c r="E197" s="16"/>
      <c r="F197" s="5"/>
      <c r="G197" s="5"/>
      <c r="H197" s="5"/>
      <c r="I197" s="5"/>
      <c r="J197" s="5"/>
      <c r="K197" s="5"/>
      <c r="L197" s="5"/>
      <c r="M197" s="5"/>
      <c r="N197" s="5"/>
      <c r="O197" s="5"/>
      <c r="P197" s="5"/>
      <c r="Q197" s="5"/>
      <c r="R197" s="5"/>
      <c r="S197" s="5"/>
      <c r="T197" s="5"/>
      <c r="U197" s="5"/>
      <c r="V197" s="5"/>
      <c r="W197" s="5"/>
      <c r="X197" s="5"/>
      <c r="Y197" s="5"/>
    </row>
    <row r="198" spans="1:25" ht="15.75" customHeight="1" x14ac:dyDescent="0.2">
      <c r="A198" s="5"/>
      <c r="B198" s="5"/>
      <c r="C198" s="5"/>
      <c r="D198" s="5"/>
      <c r="E198" s="16"/>
      <c r="F198" s="5"/>
      <c r="G198" s="5"/>
      <c r="H198" s="5"/>
      <c r="I198" s="5"/>
      <c r="J198" s="5"/>
      <c r="K198" s="5"/>
      <c r="L198" s="5"/>
      <c r="M198" s="5"/>
      <c r="N198" s="5"/>
      <c r="O198" s="5"/>
      <c r="P198" s="5"/>
      <c r="Q198" s="5"/>
      <c r="R198" s="5"/>
      <c r="S198" s="5"/>
      <c r="T198" s="5"/>
      <c r="U198" s="5"/>
      <c r="V198" s="5"/>
      <c r="W198" s="5"/>
      <c r="X198" s="5"/>
      <c r="Y198" s="5"/>
    </row>
    <row r="199" spans="1:25" ht="15.75" customHeight="1" x14ac:dyDescent="0.2">
      <c r="A199" s="5"/>
      <c r="B199" s="5"/>
      <c r="C199" s="5"/>
      <c r="D199" s="5"/>
      <c r="E199" s="16"/>
      <c r="F199" s="5"/>
      <c r="G199" s="5"/>
      <c r="H199" s="5"/>
      <c r="I199" s="5"/>
      <c r="J199" s="5"/>
      <c r="K199" s="5"/>
      <c r="L199" s="5"/>
      <c r="M199" s="5"/>
      <c r="N199" s="5"/>
      <c r="O199" s="5"/>
      <c r="P199" s="5"/>
      <c r="Q199" s="5"/>
      <c r="R199" s="5"/>
      <c r="S199" s="5"/>
      <c r="T199" s="5"/>
      <c r="U199" s="5"/>
      <c r="V199" s="5"/>
      <c r="W199" s="5"/>
      <c r="X199" s="5"/>
      <c r="Y199" s="5"/>
    </row>
    <row r="200" spans="1:25" ht="15.75" customHeight="1" x14ac:dyDescent="0.2">
      <c r="A200" s="5"/>
      <c r="B200" s="5"/>
      <c r="C200" s="5"/>
      <c r="D200" s="5"/>
      <c r="E200" s="16"/>
      <c r="F200" s="5"/>
      <c r="G200" s="5"/>
      <c r="H200" s="5"/>
      <c r="I200" s="5"/>
      <c r="J200" s="5"/>
      <c r="K200" s="5"/>
      <c r="L200" s="5"/>
      <c r="M200" s="5"/>
      <c r="N200" s="5"/>
      <c r="O200" s="5"/>
      <c r="P200" s="5"/>
      <c r="Q200" s="5"/>
      <c r="R200" s="5"/>
      <c r="S200" s="5"/>
      <c r="T200" s="5"/>
      <c r="U200" s="5"/>
      <c r="V200" s="5"/>
      <c r="W200" s="5"/>
      <c r="X200" s="5"/>
      <c r="Y200" s="5"/>
    </row>
    <row r="201" spans="1:25" ht="15.75" customHeight="1" x14ac:dyDescent="0.2">
      <c r="A201" s="5"/>
      <c r="B201" s="5"/>
      <c r="C201" s="5"/>
      <c r="D201" s="5"/>
      <c r="E201" s="16"/>
      <c r="F201" s="5"/>
      <c r="G201" s="5"/>
      <c r="H201" s="5"/>
      <c r="I201" s="5"/>
      <c r="J201" s="5"/>
      <c r="K201" s="5"/>
      <c r="L201" s="5"/>
      <c r="M201" s="5"/>
      <c r="N201" s="5"/>
      <c r="O201" s="5"/>
      <c r="P201" s="5"/>
      <c r="Q201" s="5"/>
      <c r="R201" s="5"/>
      <c r="S201" s="5"/>
      <c r="T201" s="5"/>
      <c r="U201" s="5"/>
      <c r="V201" s="5"/>
      <c r="W201" s="5"/>
      <c r="X201" s="5"/>
      <c r="Y201" s="5"/>
    </row>
    <row r="202" spans="1:25" ht="15.75" customHeight="1" x14ac:dyDescent="0.2">
      <c r="A202" s="5"/>
      <c r="B202" s="5"/>
      <c r="C202" s="5"/>
      <c r="D202" s="5"/>
      <c r="E202" s="16"/>
      <c r="F202" s="5"/>
      <c r="G202" s="5"/>
      <c r="H202" s="5"/>
      <c r="I202" s="5"/>
      <c r="J202" s="5"/>
      <c r="K202" s="5"/>
      <c r="L202" s="5"/>
      <c r="M202" s="5"/>
      <c r="N202" s="5"/>
      <c r="O202" s="5"/>
      <c r="P202" s="5"/>
      <c r="Q202" s="5"/>
      <c r="R202" s="5"/>
      <c r="S202" s="5"/>
      <c r="T202" s="5"/>
      <c r="U202" s="5"/>
      <c r="V202" s="5"/>
      <c r="W202" s="5"/>
      <c r="X202" s="5"/>
      <c r="Y202" s="5"/>
    </row>
    <row r="203" spans="1:25" ht="15.75" customHeight="1" x14ac:dyDescent="0.2">
      <c r="A203" s="5"/>
      <c r="B203" s="5"/>
      <c r="C203" s="5"/>
      <c r="D203" s="5"/>
      <c r="E203" s="16"/>
      <c r="F203" s="5"/>
      <c r="G203" s="5"/>
      <c r="H203" s="5"/>
      <c r="I203" s="5"/>
      <c r="J203" s="5"/>
      <c r="K203" s="5"/>
      <c r="L203" s="5"/>
      <c r="M203" s="5"/>
      <c r="N203" s="5"/>
      <c r="O203" s="5"/>
      <c r="P203" s="5"/>
      <c r="Q203" s="5"/>
      <c r="R203" s="5"/>
      <c r="S203" s="5"/>
      <c r="T203" s="5"/>
      <c r="U203" s="5"/>
      <c r="V203" s="5"/>
      <c r="W203" s="5"/>
      <c r="X203" s="5"/>
      <c r="Y203" s="5"/>
    </row>
    <row r="204" spans="1:25" ht="15.75" customHeight="1" x14ac:dyDescent="0.2">
      <c r="A204" s="5"/>
      <c r="B204" s="5"/>
      <c r="C204" s="5"/>
      <c r="D204" s="5"/>
      <c r="E204" s="16"/>
      <c r="F204" s="5"/>
      <c r="G204" s="5"/>
      <c r="H204" s="5"/>
      <c r="I204" s="5"/>
      <c r="J204" s="5"/>
      <c r="K204" s="5"/>
      <c r="L204" s="5"/>
      <c r="M204" s="5"/>
      <c r="N204" s="5"/>
      <c r="O204" s="5"/>
      <c r="P204" s="5"/>
      <c r="Q204" s="5"/>
      <c r="R204" s="5"/>
      <c r="S204" s="5"/>
      <c r="T204" s="5"/>
      <c r="U204" s="5"/>
      <c r="V204" s="5"/>
      <c r="W204" s="5"/>
      <c r="X204" s="5"/>
      <c r="Y204" s="5"/>
    </row>
    <row r="205" spans="1:25" ht="15.75" customHeight="1" x14ac:dyDescent="0.2">
      <c r="A205" s="5"/>
      <c r="B205" s="5"/>
      <c r="C205" s="5"/>
      <c r="D205" s="5"/>
      <c r="E205" s="16"/>
      <c r="F205" s="5"/>
      <c r="G205" s="5"/>
      <c r="H205" s="5"/>
      <c r="I205" s="5"/>
      <c r="J205" s="5"/>
      <c r="K205" s="5"/>
      <c r="L205" s="5"/>
      <c r="M205" s="5"/>
      <c r="N205" s="5"/>
      <c r="O205" s="5"/>
      <c r="P205" s="5"/>
      <c r="Q205" s="5"/>
      <c r="R205" s="5"/>
      <c r="S205" s="5"/>
      <c r="T205" s="5"/>
      <c r="U205" s="5"/>
      <c r="V205" s="5"/>
      <c r="W205" s="5"/>
      <c r="X205" s="5"/>
      <c r="Y205" s="5"/>
    </row>
    <row r="206" spans="1:25" ht="15.75" customHeight="1" x14ac:dyDescent="0.2">
      <c r="A206" s="5"/>
      <c r="B206" s="5"/>
      <c r="C206" s="5"/>
      <c r="D206" s="5"/>
      <c r="E206" s="16"/>
      <c r="F206" s="5"/>
      <c r="G206" s="5"/>
      <c r="H206" s="5"/>
      <c r="I206" s="5"/>
      <c r="J206" s="5"/>
      <c r="K206" s="5"/>
      <c r="L206" s="5"/>
      <c r="M206" s="5"/>
      <c r="N206" s="5"/>
      <c r="O206" s="5"/>
      <c r="P206" s="5"/>
      <c r="Q206" s="5"/>
      <c r="R206" s="5"/>
      <c r="S206" s="5"/>
      <c r="T206" s="5"/>
      <c r="U206" s="5"/>
      <c r="V206" s="5"/>
      <c r="W206" s="5"/>
      <c r="X206" s="5"/>
      <c r="Y206" s="5"/>
    </row>
    <row r="207" spans="1:25" ht="15.75" customHeight="1" x14ac:dyDescent="0.2">
      <c r="A207" s="5"/>
      <c r="B207" s="5"/>
      <c r="C207" s="5"/>
      <c r="D207" s="5"/>
      <c r="E207" s="16"/>
      <c r="F207" s="5"/>
      <c r="G207" s="5"/>
      <c r="H207" s="5"/>
      <c r="I207" s="5"/>
      <c r="J207" s="5"/>
      <c r="K207" s="5"/>
      <c r="L207" s="5"/>
      <c r="M207" s="5"/>
      <c r="N207" s="5"/>
      <c r="O207" s="5"/>
      <c r="P207" s="5"/>
      <c r="Q207" s="5"/>
      <c r="R207" s="5"/>
      <c r="S207" s="5"/>
      <c r="T207" s="5"/>
      <c r="U207" s="5"/>
      <c r="V207" s="5"/>
      <c r="W207" s="5"/>
      <c r="X207" s="5"/>
      <c r="Y207" s="5"/>
    </row>
    <row r="208" spans="1:25" ht="15.75" customHeight="1" x14ac:dyDescent="0.2">
      <c r="A208" s="5"/>
      <c r="B208" s="5"/>
      <c r="C208" s="5"/>
      <c r="D208" s="5"/>
      <c r="E208" s="16"/>
      <c r="F208" s="5"/>
      <c r="G208" s="5"/>
      <c r="H208" s="5"/>
      <c r="I208" s="5"/>
      <c r="J208" s="5"/>
      <c r="K208" s="5"/>
      <c r="L208" s="5"/>
      <c r="M208" s="5"/>
      <c r="N208" s="5"/>
      <c r="O208" s="5"/>
      <c r="P208" s="5"/>
      <c r="Q208" s="5"/>
      <c r="R208" s="5"/>
      <c r="S208" s="5"/>
      <c r="T208" s="5"/>
      <c r="U208" s="5"/>
      <c r="V208" s="5"/>
      <c r="W208" s="5"/>
      <c r="X208" s="5"/>
      <c r="Y208" s="5"/>
    </row>
    <row r="209" spans="1:25" ht="15.75" customHeight="1" x14ac:dyDescent="0.2">
      <c r="A209" s="5"/>
      <c r="B209" s="5"/>
      <c r="C209" s="5"/>
      <c r="D209" s="5"/>
      <c r="E209" s="16"/>
      <c r="F209" s="5"/>
      <c r="G209" s="5"/>
      <c r="H209" s="5"/>
      <c r="I209" s="5"/>
      <c r="J209" s="5"/>
      <c r="K209" s="5"/>
      <c r="L209" s="5"/>
      <c r="M209" s="5"/>
      <c r="N209" s="5"/>
      <c r="O209" s="5"/>
      <c r="P209" s="5"/>
      <c r="Q209" s="5"/>
      <c r="R209" s="5"/>
      <c r="S209" s="5"/>
      <c r="T209" s="5"/>
      <c r="U209" s="5"/>
      <c r="V209" s="5"/>
      <c r="W209" s="5"/>
      <c r="X209" s="5"/>
      <c r="Y209" s="5"/>
    </row>
    <row r="210" spans="1:25" ht="15.75" customHeight="1" x14ac:dyDescent="0.2">
      <c r="A210" s="5"/>
      <c r="B210" s="5"/>
      <c r="C210" s="5"/>
      <c r="D210" s="5"/>
      <c r="E210" s="16"/>
      <c r="F210" s="5"/>
      <c r="G210" s="5"/>
      <c r="H210" s="5"/>
      <c r="I210" s="5"/>
      <c r="J210" s="5"/>
      <c r="K210" s="5"/>
      <c r="L210" s="5"/>
      <c r="M210" s="5"/>
      <c r="N210" s="5"/>
      <c r="O210" s="5"/>
      <c r="P210" s="5"/>
      <c r="Q210" s="5"/>
      <c r="R210" s="5"/>
      <c r="S210" s="5"/>
      <c r="T210" s="5"/>
      <c r="U210" s="5"/>
      <c r="V210" s="5"/>
      <c r="W210" s="5"/>
      <c r="X210" s="5"/>
      <c r="Y210" s="5"/>
    </row>
    <row r="211" spans="1:25" ht="15.75" customHeight="1" x14ac:dyDescent="0.2">
      <c r="A211" s="5"/>
      <c r="B211" s="5"/>
      <c r="C211" s="5"/>
      <c r="D211" s="5"/>
      <c r="E211" s="16"/>
      <c r="F211" s="5"/>
      <c r="G211" s="5"/>
      <c r="H211" s="5"/>
      <c r="I211" s="5"/>
      <c r="J211" s="5"/>
      <c r="K211" s="5"/>
      <c r="L211" s="5"/>
      <c r="M211" s="5"/>
      <c r="N211" s="5"/>
      <c r="O211" s="5"/>
      <c r="P211" s="5"/>
      <c r="Q211" s="5"/>
      <c r="R211" s="5"/>
      <c r="S211" s="5"/>
      <c r="T211" s="5"/>
      <c r="U211" s="5"/>
      <c r="V211" s="5"/>
      <c r="W211" s="5"/>
      <c r="X211" s="5"/>
      <c r="Y211" s="5"/>
    </row>
    <row r="212" spans="1:25" ht="15.75" customHeight="1" x14ac:dyDescent="0.2">
      <c r="A212" s="5"/>
      <c r="B212" s="5"/>
      <c r="C212" s="5"/>
      <c r="D212" s="5"/>
      <c r="E212" s="16"/>
      <c r="F212" s="5"/>
      <c r="G212" s="5"/>
      <c r="H212" s="5"/>
      <c r="I212" s="5"/>
      <c r="J212" s="5"/>
      <c r="K212" s="5"/>
      <c r="L212" s="5"/>
      <c r="M212" s="5"/>
      <c r="N212" s="5"/>
      <c r="O212" s="5"/>
      <c r="P212" s="5"/>
      <c r="Q212" s="5"/>
      <c r="R212" s="5"/>
      <c r="S212" s="5"/>
      <c r="T212" s="5"/>
      <c r="U212" s="5"/>
      <c r="V212" s="5"/>
      <c r="W212" s="5"/>
      <c r="X212" s="5"/>
      <c r="Y212" s="5"/>
    </row>
    <row r="213" spans="1:25" ht="15.75" customHeight="1" x14ac:dyDescent="0.2">
      <c r="A213" s="5"/>
      <c r="B213" s="5"/>
      <c r="C213" s="5"/>
      <c r="D213" s="5"/>
      <c r="E213" s="16"/>
      <c r="F213" s="5"/>
      <c r="G213" s="5"/>
      <c r="H213" s="5"/>
      <c r="I213" s="5"/>
      <c r="J213" s="5"/>
      <c r="K213" s="5"/>
      <c r="L213" s="5"/>
      <c r="M213" s="5"/>
      <c r="N213" s="5"/>
      <c r="O213" s="5"/>
      <c r="P213" s="5"/>
      <c r="Q213" s="5"/>
      <c r="R213" s="5"/>
      <c r="S213" s="5"/>
      <c r="T213" s="5"/>
      <c r="U213" s="5"/>
      <c r="V213" s="5"/>
      <c r="W213" s="5"/>
      <c r="X213" s="5"/>
      <c r="Y213" s="5"/>
    </row>
    <row r="214" spans="1:25" ht="15.75" customHeight="1" x14ac:dyDescent="0.2">
      <c r="A214" s="5"/>
      <c r="B214" s="5"/>
      <c r="C214" s="5"/>
      <c r="D214" s="5"/>
      <c r="E214" s="16"/>
      <c r="F214" s="5"/>
      <c r="G214" s="5"/>
      <c r="H214" s="5"/>
      <c r="I214" s="5"/>
      <c r="J214" s="5"/>
      <c r="K214" s="5"/>
      <c r="L214" s="5"/>
      <c r="M214" s="5"/>
      <c r="N214" s="5"/>
      <c r="O214" s="5"/>
      <c r="P214" s="5"/>
      <c r="Q214" s="5"/>
      <c r="R214" s="5"/>
      <c r="S214" s="5"/>
      <c r="T214" s="5"/>
      <c r="U214" s="5"/>
      <c r="V214" s="5"/>
      <c r="W214" s="5"/>
      <c r="X214" s="5"/>
      <c r="Y214" s="5"/>
    </row>
    <row r="215" spans="1:25" ht="15.75" customHeight="1" x14ac:dyDescent="0.2">
      <c r="A215" s="5"/>
      <c r="B215" s="5"/>
      <c r="C215" s="5"/>
      <c r="D215" s="5"/>
      <c r="E215" s="16"/>
      <c r="F215" s="5"/>
      <c r="G215" s="5"/>
      <c r="H215" s="5"/>
      <c r="I215" s="5"/>
      <c r="J215" s="5"/>
      <c r="K215" s="5"/>
      <c r="L215" s="5"/>
      <c r="M215" s="5"/>
      <c r="N215" s="5"/>
      <c r="O215" s="5"/>
      <c r="P215" s="5"/>
      <c r="Q215" s="5"/>
      <c r="R215" s="5"/>
      <c r="S215" s="5"/>
      <c r="T215" s="5"/>
      <c r="U215" s="5"/>
      <c r="V215" s="5"/>
      <c r="W215" s="5"/>
      <c r="X215" s="5"/>
      <c r="Y215" s="5"/>
    </row>
    <row r="216" spans="1:25" ht="15.75" customHeight="1" x14ac:dyDescent="0.2">
      <c r="A216" s="5"/>
      <c r="B216" s="5"/>
      <c r="C216" s="5"/>
      <c r="D216" s="5"/>
      <c r="E216" s="16"/>
      <c r="F216" s="5"/>
      <c r="G216" s="5"/>
      <c r="H216" s="5"/>
      <c r="I216" s="5"/>
      <c r="J216" s="5"/>
      <c r="K216" s="5"/>
      <c r="L216" s="5"/>
      <c r="M216" s="5"/>
      <c r="N216" s="5"/>
      <c r="O216" s="5"/>
      <c r="P216" s="5"/>
      <c r="Q216" s="5"/>
      <c r="R216" s="5"/>
      <c r="S216" s="5"/>
      <c r="T216" s="5"/>
      <c r="U216" s="5"/>
      <c r="V216" s="5"/>
      <c r="W216" s="5"/>
      <c r="X216" s="5"/>
      <c r="Y216" s="5"/>
    </row>
    <row r="217" spans="1:25" ht="15.75" customHeight="1" x14ac:dyDescent="0.2">
      <c r="A217" s="5"/>
      <c r="B217" s="5"/>
      <c r="C217" s="5"/>
      <c r="D217" s="5"/>
      <c r="E217" s="16"/>
      <c r="F217" s="5"/>
      <c r="G217" s="5"/>
      <c r="H217" s="5"/>
      <c r="I217" s="5"/>
      <c r="J217" s="5"/>
      <c r="K217" s="5"/>
      <c r="L217" s="5"/>
      <c r="M217" s="5"/>
      <c r="N217" s="5"/>
      <c r="O217" s="5"/>
      <c r="P217" s="5"/>
      <c r="Q217" s="5"/>
      <c r="R217" s="5"/>
      <c r="S217" s="5"/>
      <c r="T217" s="5"/>
      <c r="U217" s="5"/>
      <c r="V217" s="5"/>
      <c r="W217" s="5"/>
      <c r="X217" s="5"/>
      <c r="Y217" s="5"/>
    </row>
    <row r="218" spans="1:25" ht="15.75" customHeight="1" x14ac:dyDescent="0.2">
      <c r="A218" s="5"/>
      <c r="B218" s="5"/>
      <c r="C218" s="5"/>
      <c r="D218" s="5"/>
      <c r="E218" s="16"/>
      <c r="F218" s="5"/>
      <c r="G218" s="5"/>
      <c r="H218" s="5"/>
      <c r="I218" s="5"/>
      <c r="J218" s="5"/>
      <c r="K218" s="5"/>
      <c r="L218" s="5"/>
      <c r="M218" s="5"/>
      <c r="N218" s="5"/>
      <c r="O218" s="5"/>
      <c r="P218" s="5"/>
      <c r="Q218" s="5"/>
      <c r="R218" s="5"/>
      <c r="S218" s="5"/>
      <c r="T218" s="5"/>
      <c r="U218" s="5"/>
      <c r="V218" s="5"/>
      <c r="W218" s="5"/>
      <c r="X218" s="5"/>
      <c r="Y218" s="5"/>
    </row>
    <row r="219" spans="1:25" ht="15.75" customHeight="1" x14ac:dyDescent="0.2">
      <c r="A219" s="5"/>
      <c r="B219" s="5"/>
      <c r="C219" s="5"/>
      <c r="D219" s="5"/>
      <c r="E219" s="16"/>
      <c r="F219" s="5"/>
      <c r="G219" s="5"/>
      <c r="H219" s="5"/>
      <c r="I219" s="5"/>
      <c r="J219" s="5"/>
      <c r="K219" s="5"/>
      <c r="L219" s="5"/>
      <c r="M219" s="5"/>
      <c r="N219" s="5"/>
      <c r="O219" s="5"/>
      <c r="P219" s="5"/>
      <c r="Q219" s="5"/>
      <c r="R219" s="5"/>
      <c r="S219" s="5"/>
      <c r="T219" s="5"/>
      <c r="U219" s="5"/>
      <c r="V219" s="5"/>
      <c r="W219" s="5"/>
      <c r="X219" s="5"/>
      <c r="Y219" s="5"/>
    </row>
    <row r="220" spans="1:25" ht="15.75" customHeight="1" x14ac:dyDescent="0.2">
      <c r="A220" s="5"/>
      <c r="B220" s="5"/>
      <c r="C220" s="5"/>
      <c r="D220" s="5"/>
      <c r="E220" s="16"/>
      <c r="F220" s="5"/>
      <c r="G220" s="5"/>
      <c r="H220" s="5"/>
      <c r="I220" s="5"/>
      <c r="J220" s="5"/>
      <c r="K220" s="5"/>
      <c r="L220" s="5"/>
      <c r="M220" s="5"/>
      <c r="N220" s="5"/>
      <c r="O220" s="5"/>
      <c r="P220" s="5"/>
      <c r="Q220" s="5"/>
      <c r="R220" s="5"/>
      <c r="S220" s="5"/>
      <c r="T220" s="5"/>
      <c r="U220" s="5"/>
      <c r="V220" s="5"/>
      <c r="W220" s="5"/>
      <c r="X220" s="5"/>
      <c r="Y220" s="5"/>
    </row>
    <row r="221" spans="1:25" ht="15.75" customHeight="1" x14ac:dyDescent="0.2"/>
    <row r="222" spans="1:25" ht="15.75" customHeight="1" x14ac:dyDescent="0.2"/>
    <row r="223" spans="1:25" ht="15.75" customHeight="1" x14ac:dyDescent="0.2"/>
    <row r="224" spans="1:25"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93D75-906D-4322-A33C-15B9E728EE11}">
  <dimension ref="A1:E22"/>
  <sheetViews>
    <sheetView workbookViewId="0">
      <selection activeCell="D45" sqref="D45"/>
    </sheetView>
  </sheetViews>
  <sheetFormatPr defaultRowHeight="12.75" x14ac:dyDescent="0.2"/>
  <cols>
    <col min="1" max="1" width="9.42578125" customWidth="1"/>
    <col min="2" max="2" width="6.5703125" bestFit="1" customWidth="1"/>
    <col min="3" max="3" width="14.5703125" bestFit="1" customWidth="1"/>
    <col min="4" max="4" width="73.140625" bestFit="1" customWidth="1"/>
    <col min="5" max="5" width="18.28515625" bestFit="1" customWidth="1"/>
  </cols>
  <sheetData>
    <row r="1" spans="1:5" x14ac:dyDescent="0.2">
      <c r="A1" s="32" t="s">
        <v>6</v>
      </c>
      <c r="B1" s="32" t="s">
        <v>159</v>
      </c>
      <c r="C1" s="32" t="s">
        <v>30</v>
      </c>
      <c r="D1" s="32" t="s">
        <v>34</v>
      </c>
      <c r="E1" s="32" t="s">
        <v>160</v>
      </c>
    </row>
    <row r="2" spans="1:5" x14ac:dyDescent="0.2">
      <c r="A2" s="34">
        <f>'Raw Responses'!B2</f>
        <v>28</v>
      </c>
      <c r="B2" s="34" t="str">
        <f>'Raw Responses'!C2</f>
        <v>Male</v>
      </c>
      <c r="C2" s="34" t="str">
        <f>'Raw Responses'!D2</f>
        <v>Master's Degree</v>
      </c>
      <c r="D2" s="34" t="str">
        <f>'Raw Responses'!E2</f>
        <v>Desktop computer, Laptop computer, Smartphone, Tablet, Smart TV, Fitness tracker</v>
      </c>
      <c r="E2" s="34">
        <f>'Raw Responses'!F2</f>
        <v>7</v>
      </c>
    </row>
    <row r="3" spans="1:5" x14ac:dyDescent="0.2">
      <c r="A3" s="34">
        <f>'Raw Responses'!B3</f>
        <v>26</v>
      </c>
      <c r="B3" s="34" t="str">
        <f>'Raw Responses'!C3</f>
        <v>Male</v>
      </c>
      <c r="C3" s="34" t="str">
        <f>'Raw Responses'!D3</f>
        <v>Bachelor's Degree</v>
      </c>
      <c r="D3" s="34" t="str">
        <f>'Raw Responses'!E3</f>
        <v>Desktop computer, Laptop computer, Smartphone, Smart TV, PS4</v>
      </c>
      <c r="E3" s="34">
        <f>'Raw Responses'!F3</f>
        <v>6</v>
      </c>
    </row>
    <row r="4" spans="1:5" x14ac:dyDescent="0.2">
      <c r="A4" s="34">
        <f>'Raw Responses'!B4</f>
        <v>33</v>
      </c>
      <c r="B4" s="34" t="str">
        <f>'Raw Responses'!C4</f>
        <v>Male</v>
      </c>
      <c r="C4" s="34" t="str">
        <f>'Raw Responses'!D4</f>
        <v>Master's Degree</v>
      </c>
      <c r="D4" s="34" t="str">
        <f>'Raw Responses'!E4</f>
        <v>Laptop computer, Smartphone, Tablet, Smart TV, Fitness tracker</v>
      </c>
      <c r="E4" s="34">
        <f>'Raw Responses'!F4</f>
        <v>6</v>
      </c>
    </row>
    <row r="5" spans="1:5" x14ac:dyDescent="0.2">
      <c r="A5" s="34">
        <f>'Raw Responses'!B5</f>
        <v>24</v>
      </c>
      <c r="B5" s="34" t="str">
        <f>'Raw Responses'!C5</f>
        <v>Female</v>
      </c>
      <c r="C5" s="34" t="str">
        <f>'Raw Responses'!D5</f>
        <v>Bachelor's Degree</v>
      </c>
      <c r="D5" s="34" t="str">
        <f>'Raw Responses'!E5</f>
        <v>Desktop computer, Laptop computer, Smartphone, Tablet, Smart TV</v>
      </c>
      <c r="E5" s="34">
        <f>'Raw Responses'!F5</f>
        <v>6</v>
      </c>
    </row>
    <row r="6" spans="1:5" x14ac:dyDescent="0.2">
      <c r="A6" s="34">
        <f>'Raw Responses'!B6</f>
        <v>24</v>
      </c>
      <c r="B6" s="34" t="str">
        <f>'Raw Responses'!C6</f>
        <v>Female</v>
      </c>
      <c r="C6" s="34" t="str">
        <f>'Raw Responses'!D6</f>
        <v>Bachelor's Degree</v>
      </c>
      <c r="D6" s="34" t="str">
        <f>'Raw Responses'!E6</f>
        <v>Laptop computer, Smartphone</v>
      </c>
      <c r="E6" s="34">
        <f>'Raw Responses'!F6</f>
        <v>6</v>
      </c>
    </row>
    <row r="7" spans="1:5" x14ac:dyDescent="0.2">
      <c r="A7" s="34">
        <f>'Raw Responses'!B7</f>
        <v>22</v>
      </c>
      <c r="B7" s="34" t="str">
        <f>'Raw Responses'!C7</f>
        <v>Male</v>
      </c>
      <c r="C7" s="34" t="str">
        <f>'Raw Responses'!D7</f>
        <v>Bachelor's Degree</v>
      </c>
      <c r="D7" s="34" t="str">
        <f>'Raw Responses'!E7</f>
        <v>Desktop computer, Laptop computer, Smartphone, Tablet</v>
      </c>
      <c r="E7" s="34">
        <f>'Raw Responses'!F7</f>
        <v>6</v>
      </c>
    </row>
    <row r="8" spans="1:5" x14ac:dyDescent="0.2">
      <c r="A8" s="34">
        <f>'Raw Responses'!B8</f>
        <v>24</v>
      </c>
      <c r="B8" s="34" t="str">
        <f>'Raw Responses'!C8</f>
        <v>Male</v>
      </c>
      <c r="C8" s="34" t="str">
        <f>'Raw Responses'!D8</f>
        <v>Bachelor's Degree</v>
      </c>
      <c r="D8" s="34" t="str">
        <f>'Raw Responses'!E8</f>
        <v>Laptop computer, Smartphone</v>
      </c>
      <c r="E8" s="34">
        <f>'Raw Responses'!F8</f>
        <v>7</v>
      </c>
    </row>
    <row r="9" spans="1:5" x14ac:dyDescent="0.2">
      <c r="A9" s="34">
        <f>'Raw Responses'!B9</f>
        <v>22</v>
      </c>
      <c r="B9" s="34" t="str">
        <f>'Raw Responses'!C9</f>
        <v>Male</v>
      </c>
      <c r="C9" s="34" t="str">
        <f>'Raw Responses'!D9</f>
        <v>Bachelor's Degree</v>
      </c>
      <c r="D9" s="34" t="str">
        <f>'Raw Responses'!E9</f>
        <v>Desktop computer, Laptop computer, Smartphone, Tablet, Smart TV</v>
      </c>
      <c r="E9" s="34">
        <f>'Raw Responses'!F9</f>
        <v>2</v>
      </c>
    </row>
    <row r="10" spans="1:5" x14ac:dyDescent="0.2">
      <c r="A10" s="34">
        <f>'Raw Responses'!B10</f>
        <v>22</v>
      </c>
      <c r="B10" s="34" t="str">
        <f>'Raw Responses'!C10</f>
        <v>Male</v>
      </c>
      <c r="C10" s="34" t="str">
        <f>'Raw Responses'!D10</f>
        <v>Bachelor's Degree</v>
      </c>
      <c r="D10" s="34" t="str">
        <f>'Raw Responses'!E10</f>
        <v>Laptop computer, Smartphone</v>
      </c>
      <c r="E10" s="34">
        <f>'Raw Responses'!F10</f>
        <v>5</v>
      </c>
    </row>
    <row r="11" spans="1:5" x14ac:dyDescent="0.2">
      <c r="A11" s="34">
        <f>'Raw Responses'!B11</f>
        <v>59</v>
      </c>
      <c r="B11" s="34" t="str">
        <f>'Raw Responses'!C11</f>
        <v>Female</v>
      </c>
      <c r="C11" s="34" t="str">
        <f>'Raw Responses'!D11</f>
        <v>Secondary Education</v>
      </c>
      <c r="D11" s="34" t="str">
        <f>'Raw Responses'!E11</f>
        <v>Desktop computer, Laptop computer, Smartphone, Tablet, Smart TV</v>
      </c>
      <c r="E11" s="34">
        <f>'Raw Responses'!F11</f>
        <v>5</v>
      </c>
    </row>
    <row r="12" spans="1:5" x14ac:dyDescent="0.2">
      <c r="A12" s="34">
        <f>'Raw Responses'!B12</f>
        <v>30</v>
      </c>
      <c r="B12" s="34" t="str">
        <f>'Raw Responses'!C12</f>
        <v>Female</v>
      </c>
      <c r="C12" s="34" t="str">
        <f>'Raw Responses'!D12</f>
        <v>Master's Degree</v>
      </c>
      <c r="D12" s="34" t="str">
        <f>'Raw Responses'!E12</f>
        <v>Desktop computer, Laptop computer, Smartphone, Tablet, Smart TV</v>
      </c>
      <c r="E12" s="34">
        <f>'Raw Responses'!F12</f>
        <v>7</v>
      </c>
    </row>
    <row r="13" spans="1:5" x14ac:dyDescent="0.2">
      <c r="A13" s="34">
        <f>'Raw Responses'!B13</f>
        <v>25</v>
      </c>
      <c r="B13" s="34" t="str">
        <f>'Raw Responses'!C13</f>
        <v>Male</v>
      </c>
      <c r="C13" s="34" t="str">
        <f>'Raw Responses'!D13</f>
        <v>Master's Degree</v>
      </c>
      <c r="D13" s="34" t="str">
        <f>'Raw Responses'!E13</f>
        <v>Desktop computer, Laptop computer, Smartphone, Smart TV</v>
      </c>
      <c r="E13" s="34">
        <f>'Raw Responses'!F13</f>
        <v>7</v>
      </c>
    </row>
    <row r="14" spans="1:5" x14ac:dyDescent="0.2">
      <c r="A14" s="34">
        <f>'Raw Responses'!B14</f>
        <v>33</v>
      </c>
      <c r="B14" s="34" t="str">
        <f>'Raw Responses'!C14</f>
        <v>Male</v>
      </c>
      <c r="C14" s="34" t="str">
        <f>'Raw Responses'!D14</f>
        <v>Doctoral Degree</v>
      </c>
      <c r="D14" s="34" t="str">
        <f>'Raw Responses'!E14</f>
        <v>Desktop computer, Laptop computer, Smartphone, Tablet, Smart TV, Smartwatch, Smart speaker</v>
      </c>
      <c r="E14" s="34">
        <f>'Raw Responses'!F14</f>
        <v>7</v>
      </c>
    </row>
    <row r="15" spans="1:5" x14ac:dyDescent="0.2">
      <c r="A15" s="34">
        <f>'Raw Responses'!B15</f>
        <v>29</v>
      </c>
      <c r="B15" s="34" t="str">
        <f>'Raw Responses'!C15</f>
        <v>Female</v>
      </c>
      <c r="C15" s="34" t="str">
        <f>'Raw Responses'!D15</f>
        <v>Master's Degree</v>
      </c>
      <c r="D15" s="34" t="str">
        <f>'Raw Responses'!E15</f>
        <v>Laptop computer, Smartphone, Smart TV, Fitness tracker</v>
      </c>
      <c r="E15" s="34">
        <f>'Raw Responses'!F15</f>
        <v>5</v>
      </c>
    </row>
    <row r="16" spans="1:5" x14ac:dyDescent="0.2">
      <c r="A16" s="34">
        <f>'Raw Responses'!B16</f>
        <v>26</v>
      </c>
      <c r="B16" s="34" t="str">
        <f>'Raw Responses'!C16</f>
        <v>Female</v>
      </c>
      <c r="C16" s="34" t="str">
        <f>'Raw Responses'!D16</f>
        <v>Bachelor's Degree</v>
      </c>
      <c r="D16" s="34" t="str">
        <f>'Raw Responses'!E16</f>
        <v>Laptop computer, Smartphone, Tablet</v>
      </c>
      <c r="E16" s="34">
        <f>'Raw Responses'!F16</f>
        <v>7</v>
      </c>
    </row>
    <row r="17" spans="1:5" x14ac:dyDescent="0.2">
      <c r="A17" s="33"/>
      <c r="B17" s="33"/>
      <c r="C17" s="33"/>
      <c r="D17" s="33"/>
      <c r="E17" s="33"/>
    </row>
    <row r="18" spans="1:5" x14ac:dyDescent="0.2">
      <c r="A18" s="33"/>
      <c r="B18" s="33"/>
      <c r="C18" s="33"/>
      <c r="D18" s="33"/>
      <c r="E18" s="33"/>
    </row>
    <row r="19" spans="1:5" x14ac:dyDescent="0.2">
      <c r="A19" s="33"/>
      <c r="B19" s="33"/>
      <c r="C19" s="33"/>
      <c r="D19" s="33"/>
      <c r="E19" s="33"/>
    </row>
    <row r="20" spans="1:5" x14ac:dyDescent="0.2">
      <c r="A20" s="33"/>
      <c r="B20" s="33"/>
      <c r="C20" s="33"/>
      <c r="D20" s="33"/>
      <c r="E20" s="33"/>
    </row>
    <row r="21" spans="1:5" x14ac:dyDescent="0.2">
      <c r="A21" s="33"/>
      <c r="B21" s="33"/>
      <c r="C21" s="33"/>
      <c r="D21" s="33"/>
      <c r="E21" s="33"/>
    </row>
    <row r="22" spans="1:5" x14ac:dyDescent="0.2">
      <c r="A22" s="33"/>
      <c r="B22" s="33"/>
      <c r="C22" s="33"/>
      <c r="D22" s="33"/>
      <c r="E22" s="3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5BA13-C402-4E5C-99C4-3934AC9E5788}">
  <dimension ref="A1:J19"/>
  <sheetViews>
    <sheetView workbookViewId="0"/>
  </sheetViews>
  <sheetFormatPr defaultRowHeight="12.75" x14ac:dyDescent="0.2"/>
  <cols>
    <col min="1" max="9" width="5.85546875" bestFit="1" customWidth="1"/>
    <col min="10" max="10" width="6.85546875" bestFit="1" customWidth="1"/>
  </cols>
  <sheetData>
    <row r="1" spans="1:10" x14ac:dyDescent="0.2">
      <c r="A1" s="32" t="s">
        <v>123</v>
      </c>
      <c r="B1" s="32" t="s">
        <v>124</v>
      </c>
      <c r="C1" s="32" t="s">
        <v>125</v>
      </c>
      <c r="D1" s="32" t="s">
        <v>131</v>
      </c>
      <c r="E1" s="32" t="s">
        <v>135</v>
      </c>
      <c r="F1" s="32" t="s">
        <v>141</v>
      </c>
      <c r="G1" s="32" t="s">
        <v>146</v>
      </c>
      <c r="H1" s="32" t="s">
        <v>147</v>
      </c>
      <c r="I1" s="32" t="s">
        <v>148</v>
      </c>
      <c r="J1" s="32" t="s">
        <v>149</v>
      </c>
    </row>
    <row r="2" spans="1:10" x14ac:dyDescent="0.2">
      <c r="A2" s="34">
        <f>'Raw Responses'!L2</f>
        <v>7</v>
      </c>
      <c r="B2" s="34">
        <f>'Raw Responses'!M2</f>
        <v>1</v>
      </c>
      <c r="C2" s="34">
        <f>'Raw Responses'!N2</f>
        <v>7</v>
      </c>
      <c r="D2" s="34">
        <f>'Raw Responses'!O2</f>
        <v>1</v>
      </c>
      <c r="E2" s="34">
        <f>'Raw Responses'!P2</f>
        <v>6</v>
      </c>
      <c r="F2" s="34">
        <f>'Raw Responses'!Q2</f>
        <v>1</v>
      </c>
      <c r="G2" s="34">
        <f>'Raw Responses'!R2</f>
        <v>7</v>
      </c>
      <c r="H2" s="34">
        <f>'Raw Responses'!S2</f>
        <v>1</v>
      </c>
      <c r="I2" s="34">
        <f>'Raw Responses'!T2</f>
        <v>7</v>
      </c>
      <c r="J2" s="34">
        <f>'Raw Responses'!U2</f>
        <v>1</v>
      </c>
    </row>
    <row r="3" spans="1:10" x14ac:dyDescent="0.2">
      <c r="A3" s="34">
        <f>'Raw Responses'!L3</f>
        <v>6</v>
      </c>
      <c r="B3" s="34">
        <f>'Raw Responses'!M3</f>
        <v>1</v>
      </c>
      <c r="C3" s="34">
        <f>'Raw Responses'!N3</f>
        <v>7</v>
      </c>
      <c r="D3" s="34">
        <f>'Raw Responses'!O3</f>
        <v>1</v>
      </c>
      <c r="E3" s="34">
        <f>'Raw Responses'!P3</f>
        <v>7</v>
      </c>
      <c r="F3" s="34">
        <f>'Raw Responses'!Q3</f>
        <v>1</v>
      </c>
      <c r="G3" s="34">
        <f>'Raw Responses'!R3</f>
        <v>7</v>
      </c>
      <c r="H3" s="34">
        <f>'Raw Responses'!S3</f>
        <v>1</v>
      </c>
      <c r="I3" s="34">
        <f>'Raw Responses'!T3</f>
        <v>7</v>
      </c>
      <c r="J3" s="34">
        <f>'Raw Responses'!U3</f>
        <v>1</v>
      </c>
    </row>
    <row r="4" spans="1:10" x14ac:dyDescent="0.2">
      <c r="A4" s="34">
        <f>'Raw Responses'!L4</f>
        <v>7</v>
      </c>
      <c r="B4" s="34">
        <f>'Raw Responses'!M4</f>
        <v>1</v>
      </c>
      <c r="C4" s="34">
        <f>'Raw Responses'!N4</f>
        <v>7</v>
      </c>
      <c r="D4" s="34">
        <f>'Raw Responses'!O4</f>
        <v>1</v>
      </c>
      <c r="E4" s="34">
        <f>'Raw Responses'!P4</f>
        <v>6</v>
      </c>
      <c r="F4" s="34">
        <f>'Raw Responses'!Q4</f>
        <v>1</v>
      </c>
      <c r="G4" s="34">
        <f>'Raw Responses'!R4</f>
        <v>7</v>
      </c>
      <c r="H4" s="34">
        <f>'Raw Responses'!S4</f>
        <v>1</v>
      </c>
      <c r="I4" s="34">
        <f>'Raw Responses'!T4</f>
        <v>7</v>
      </c>
      <c r="J4" s="34">
        <f>'Raw Responses'!U4</f>
        <v>2</v>
      </c>
    </row>
    <row r="5" spans="1:10" x14ac:dyDescent="0.2">
      <c r="A5" s="34">
        <f>'Raw Responses'!L5</f>
        <v>6</v>
      </c>
      <c r="B5" s="34">
        <f>'Raw Responses'!M5</f>
        <v>1</v>
      </c>
      <c r="C5" s="34">
        <f>'Raw Responses'!N5</f>
        <v>7</v>
      </c>
      <c r="D5" s="34">
        <f>'Raw Responses'!O5</f>
        <v>1</v>
      </c>
      <c r="E5" s="34">
        <f>'Raw Responses'!P5</f>
        <v>6</v>
      </c>
      <c r="F5" s="34">
        <f>'Raw Responses'!Q5</f>
        <v>1</v>
      </c>
      <c r="G5" s="34">
        <f>'Raw Responses'!R5</f>
        <v>7</v>
      </c>
      <c r="H5" s="34">
        <f>'Raw Responses'!S5</f>
        <v>1</v>
      </c>
      <c r="I5" s="34">
        <f>'Raw Responses'!T5</f>
        <v>7</v>
      </c>
      <c r="J5" s="34">
        <f>'Raw Responses'!U5</f>
        <v>1</v>
      </c>
    </row>
    <row r="6" spans="1:10" x14ac:dyDescent="0.2">
      <c r="A6" s="34">
        <f>'Raw Responses'!L6</f>
        <v>6</v>
      </c>
      <c r="B6" s="34">
        <f>'Raw Responses'!M6</f>
        <v>2</v>
      </c>
      <c r="C6" s="34">
        <f>'Raw Responses'!N6</f>
        <v>7</v>
      </c>
      <c r="D6" s="34">
        <f>'Raw Responses'!O6</f>
        <v>1</v>
      </c>
      <c r="E6" s="34">
        <f>'Raw Responses'!P6</f>
        <v>6</v>
      </c>
      <c r="F6" s="34">
        <f>'Raw Responses'!Q6</f>
        <v>2</v>
      </c>
      <c r="G6" s="34">
        <f>'Raw Responses'!R6</f>
        <v>7</v>
      </c>
      <c r="H6" s="34">
        <f>'Raw Responses'!S6</f>
        <v>1</v>
      </c>
      <c r="I6" s="34">
        <f>'Raw Responses'!T6</f>
        <v>6</v>
      </c>
      <c r="J6" s="34">
        <f>'Raw Responses'!U6</f>
        <v>1</v>
      </c>
    </row>
    <row r="7" spans="1:10" x14ac:dyDescent="0.2">
      <c r="A7" s="34">
        <f>'Raw Responses'!L7</f>
        <v>6</v>
      </c>
      <c r="B7" s="34">
        <f>'Raw Responses'!M7</f>
        <v>1</v>
      </c>
      <c r="C7" s="34">
        <f>'Raw Responses'!N7</f>
        <v>7</v>
      </c>
      <c r="D7" s="34">
        <f>'Raw Responses'!O7</f>
        <v>1</v>
      </c>
      <c r="E7" s="34">
        <f>'Raw Responses'!P7</f>
        <v>6</v>
      </c>
      <c r="F7" s="34">
        <f>'Raw Responses'!Q7</f>
        <v>1</v>
      </c>
      <c r="G7" s="34">
        <f>'Raw Responses'!R7</f>
        <v>7</v>
      </c>
      <c r="H7" s="34">
        <f>'Raw Responses'!S7</f>
        <v>1</v>
      </c>
      <c r="I7" s="34">
        <f>'Raw Responses'!T7</f>
        <v>6</v>
      </c>
      <c r="J7" s="34">
        <f>'Raw Responses'!U7</f>
        <v>1</v>
      </c>
    </row>
    <row r="8" spans="1:10" x14ac:dyDescent="0.2">
      <c r="A8" s="34">
        <f>'Raw Responses'!L8</f>
        <v>7</v>
      </c>
      <c r="B8" s="34">
        <f>'Raw Responses'!M8</f>
        <v>1</v>
      </c>
      <c r="C8" s="34">
        <f>'Raw Responses'!N8</f>
        <v>7</v>
      </c>
      <c r="D8" s="34">
        <f>'Raw Responses'!O8</f>
        <v>2</v>
      </c>
      <c r="E8" s="34">
        <f>'Raw Responses'!P8</f>
        <v>7</v>
      </c>
      <c r="F8" s="34">
        <f>'Raw Responses'!Q8</f>
        <v>6</v>
      </c>
      <c r="G8" s="34">
        <f>'Raw Responses'!R8</f>
        <v>7</v>
      </c>
      <c r="H8" s="34">
        <f>'Raw Responses'!S8</f>
        <v>3</v>
      </c>
      <c r="I8" s="34">
        <f>'Raw Responses'!T8</f>
        <v>4</v>
      </c>
      <c r="J8" s="34">
        <f>'Raw Responses'!U8</f>
        <v>1</v>
      </c>
    </row>
    <row r="9" spans="1:10" x14ac:dyDescent="0.2">
      <c r="A9" s="34">
        <f>'Raw Responses'!L9</f>
        <v>6</v>
      </c>
      <c r="B9" s="34">
        <f>'Raw Responses'!M9</f>
        <v>1</v>
      </c>
      <c r="C9" s="34">
        <f>'Raw Responses'!N9</f>
        <v>6</v>
      </c>
      <c r="D9" s="34">
        <f>'Raw Responses'!O9</f>
        <v>1</v>
      </c>
      <c r="E9" s="34">
        <f>'Raw Responses'!P9</f>
        <v>6</v>
      </c>
      <c r="F9" s="34">
        <f>'Raw Responses'!Q9</f>
        <v>2</v>
      </c>
      <c r="G9" s="34">
        <f>'Raw Responses'!R9</f>
        <v>6</v>
      </c>
      <c r="H9" s="34">
        <f>'Raw Responses'!S9</f>
        <v>2</v>
      </c>
      <c r="I9" s="34">
        <f>'Raw Responses'!T9</f>
        <v>6</v>
      </c>
      <c r="J9" s="34">
        <f>'Raw Responses'!U9</f>
        <v>1</v>
      </c>
    </row>
    <row r="10" spans="1:10" x14ac:dyDescent="0.2">
      <c r="A10" s="34">
        <f>'Raw Responses'!L10</f>
        <v>5</v>
      </c>
      <c r="B10" s="34">
        <f>'Raw Responses'!M10</f>
        <v>2</v>
      </c>
      <c r="C10" s="34">
        <f>'Raw Responses'!N10</f>
        <v>5</v>
      </c>
      <c r="D10" s="34">
        <f>'Raw Responses'!O10</f>
        <v>2</v>
      </c>
      <c r="E10" s="34">
        <f>'Raw Responses'!P10</f>
        <v>5</v>
      </c>
      <c r="F10" s="34">
        <f>'Raw Responses'!Q10</f>
        <v>2</v>
      </c>
      <c r="G10" s="34">
        <f>'Raw Responses'!R10</f>
        <v>6</v>
      </c>
      <c r="H10" s="34">
        <f>'Raw Responses'!S10</f>
        <v>1</v>
      </c>
      <c r="I10" s="34">
        <f>'Raw Responses'!T10</f>
        <v>5</v>
      </c>
      <c r="J10" s="34">
        <f>'Raw Responses'!U10</f>
        <v>2</v>
      </c>
    </row>
    <row r="11" spans="1:10" x14ac:dyDescent="0.2">
      <c r="A11" s="34">
        <f>'Raw Responses'!L11</f>
        <v>7</v>
      </c>
      <c r="B11" s="34">
        <f>'Raw Responses'!M11</f>
        <v>1</v>
      </c>
      <c r="C11" s="34">
        <f>'Raw Responses'!N11</f>
        <v>7</v>
      </c>
      <c r="D11" s="34">
        <f>'Raw Responses'!O11</f>
        <v>1</v>
      </c>
      <c r="E11" s="34">
        <f>'Raw Responses'!P11</f>
        <v>7</v>
      </c>
      <c r="F11" s="34">
        <f>'Raw Responses'!Q11</f>
        <v>1</v>
      </c>
      <c r="G11" s="34">
        <f>'Raw Responses'!R11</f>
        <v>7</v>
      </c>
      <c r="H11" s="34">
        <f>'Raw Responses'!S11</f>
        <v>1</v>
      </c>
      <c r="I11" s="34">
        <f>'Raw Responses'!T11</f>
        <v>7</v>
      </c>
      <c r="J11" s="34">
        <f>'Raw Responses'!U11</f>
        <v>1</v>
      </c>
    </row>
    <row r="12" spans="1:10" x14ac:dyDescent="0.2">
      <c r="A12" s="34">
        <f>'Raw Responses'!L12</f>
        <v>7</v>
      </c>
      <c r="B12" s="34">
        <f>'Raw Responses'!M12</f>
        <v>1</v>
      </c>
      <c r="C12" s="34">
        <f>'Raw Responses'!N12</f>
        <v>6</v>
      </c>
      <c r="D12" s="34">
        <f>'Raw Responses'!O12</f>
        <v>1</v>
      </c>
      <c r="E12" s="34">
        <f>'Raw Responses'!P12</f>
        <v>6</v>
      </c>
      <c r="F12" s="34">
        <f>'Raw Responses'!Q12</f>
        <v>2</v>
      </c>
      <c r="G12" s="34">
        <f>'Raw Responses'!R12</f>
        <v>6</v>
      </c>
      <c r="H12" s="34">
        <f>'Raw Responses'!S12</f>
        <v>2</v>
      </c>
      <c r="I12" s="34">
        <f>'Raw Responses'!T12</f>
        <v>5</v>
      </c>
      <c r="J12" s="34">
        <f>'Raw Responses'!U12</f>
        <v>1</v>
      </c>
    </row>
    <row r="13" spans="1:10" x14ac:dyDescent="0.2">
      <c r="A13" s="34">
        <f>'Raw Responses'!L13</f>
        <v>7</v>
      </c>
      <c r="B13" s="34">
        <f>'Raw Responses'!M13</f>
        <v>1</v>
      </c>
      <c r="C13" s="34">
        <f>'Raw Responses'!N13</f>
        <v>6</v>
      </c>
      <c r="D13" s="34">
        <f>'Raw Responses'!O13</f>
        <v>1</v>
      </c>
      <c r="E13" s="34">
        <f>'Raw Responses'!P13</f>
        <v>6</v>
      </c>
      <c r="F13" s="34">
        <f>'Raw Responses'!Q13</f>
        <v>1</v>
      </c>
      <c r="G13" s="34">
        <f>'Raw Responses'!R13</f>
        <v>7</v>
      </c>
      <c r="H13" s="34">
        <f>'Raw Responses'!S13</f>
        <v>1</v>
      </c>
      <c r="I13" s="34">
        <f>'Raw Responses'!T13</f>
        <v>6</v>
      </c>
      <c r="J13" s="34">
        <f>'Raw Responses'!U13</f>
        <v>1</v>
      </c>
    </row>
    <row r="14" spans="1:10" x14ac:dyDescent="0.2">
      <c r="A14" s="34">
        <f>'Raw Responses'!L14</f>
        <v>6</v>
      </c>
      <c r="B14" s="34">
        <f>'Raw Responses'!M14</f>
        <v>2</v>
      </c>
      <c r="C14" s="34">
        <f>'Raw Responses'!N14</f>
        <v>6</v>
      </c>
      <c r="D14" s="34">
        <f>'Raw Responses'!O14</f>
        <v>1</v>
      </c>
      <c r="E14" s="34">
        <f>'Raw Responses'!P14</f>
        <v>4</v>
      </c>
      <c r="F14" s="34">
        <f>'Raw Responses'!Q14</f>
        <v>2</v>
      </c>
      <c r="G14" s="34">
        <f>'Raw Responses'!R14</f>
        <v>6</v>
      </c>
      <c r="H14" s="34">
        <f>'Raw Responses'!S14</f>
        <v>1</v>
      </c>
      <c r="I14" s="34">
        <f>'Raw Responses'!T14</f>
        <v>7</v>
      </c>
      <c r="J14" s="34">
        <f>'Raw Responses'!U14</f>
        <v>1</v>
      </c>
    </row>
    <row r="15" spans="1:10" x14ac:dyDescent="0.2">
      <c r="A15" s="34">
        <f>'Raw Responses'!L15</f>
        <v>7</v>
      </c>
      <c r="B15" s="34">
        <f>'Raw Responses'!M15</f>
        <v>1</v>
      </c>
      <c r="C15" s="34">
        <f>'Raw Responses'!N15</f>
        <v>7</v>
      </c>
      <c r="D15" s="34">
        <f>'Raw Responses'!O15</f>
        <v>1</v>
      </c>
      <c r="E15" s="34">
        <f>'Raw Responses'!P15</f>
        <v>6</v>
      </c>
      <c r="F15" s="34">
        <f>'Raw Responses'!Q15</f>
        <v>1</v>
      </c>
      <c r="G15" s="34">
        <f>'Raw Responses'!R15</f>
        <v>6</v>
      </c>
      <c r="H15" s="34">
        <f>'Raw Responses'!S15</f>
        <v>1</v>
      </c>
      <c r="I15" s="34">
        <f>'Raw Responses'!T15</f>
        <v>6</v>
      </c>
      <c r="J15" s="34">
        <f>'Raw Responses'!U15</f>
        <v>1</v>
      </c>
    </row>
    <row r="16" spans="1:10" x14ac:dyDescent="0.2">
      <c r="A16" s="34">
        <f>'Raw Responses'!L16</f>
        <v>5</v>
      </c>
      <c r="B16" s="34">
        <f>'Raw Responses'!M16</f>
        <v>1</v>
      </c>
      <c r="C16" s="34">
        <f>'Raw Responses'!N16</f>
        <v>6</v>
      </c>
      <c r="D16" s="34">
        <f>'Raw Responses'!O16</f>
        <v>1</v>
      </c>
      <c r="E16" s="34">
        <f>'Raw Responses'!P16</f>
        <v>6</v>
      </c>
      <c r="F16" s="34">
        <f>'Raw Responses'!Q16</f>
        <v>1</v>
      </c>
      <c r="G16" s="34">
        <f>'Raw Responses'!R16</f>
        <v>5</v>
      </c>
      <c r="H16" s="34">
        <f>'Raw Responses'!S16</f>
        <v>2</v>
      </c>
      <c r="I16" s="34">
        <f>'Raw Responses'!T16</f>
        <v>7</v>
      </c>
      <c r="J16" s="34">
        <f>'Raw Responses'!U16</f>
        <v>1</v>
      </c>
    </row>
    <row r="17" spans="1:10" x14ac:dyDescent="0.2">
      <c r="A17" s="35"/>
      <c r="B17" s="35"/>
      <c r="C17" s="35"/>
      <c r="D17" s="35"/>
      <c r="E17" s="35"/>
      <c r="F17" s="35"/>
      <c r="G17" s="35"/>
      <c r="H17" s="35"/>
      <c r="I17" s="35"/>
      <c r="J17" s="35"/>
    </row>
    <row r="18" spans="1:10" x14ac:dyDescent="0.2">
      <c r="A18" s="35"/>
      <c r="B18" s="35"/>
      <c r="C18" s="35"/>
      <c r="D18" s="35"/>
      <c r="E18" s="35"/>
      <c r="F18" s="35"/>
      <c r="G18" s="35"/>
      <c r="H18" s="35"/>
      <c r="I18" s="35"/>
      <c r="J18" s="35"/>
    </row>
    <row r="19" spans="1:10" x14ac:dyDescent="0.2">
      <c r="A19" s="35"/>
      <c r="B19" s="35"/>
      <c r="C19" s="35"/>
      <c r="D19" s="35"/>
      <c r="E19" s="35"/>
      <c r="F19" s="35"/>
      <c r="G19" s="35"/>
      <c r="H19" s="35"/>
      <c r="I19" s="35"/>
      <c r="J19" s="3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95E48-30F5-4795-9C80-5A590EB35F86}">
  <dimension ref="A1:F18"/>
  <sheetViews>
    <sheetView workbookViewId="0">
      <selection activeCell="A4" sqref="A4"/>
    </sheetView>
  </sheetViews>
  <sheetFormatPr defaultRowHeight="12.75" x14ac:dyDescent="0.2"/>
  <cols>
    <col min="1" max="6" width="4.5703125" bestFit="1" customWidth="1"/>
  </cols>
  <sheetData>
    <row r="1" spans="1:6" x14ac:dyDescent="0.2">
      <c r="A1" s="32" t="s">
        <v>161</v>
      </c>
      <c r="B1" s="32" t="s">
        <v>162</v>
      </c>
      <c r="C1" s="32" t="s">
        <v>163</v>
      </c>
      <c r="D1" s="32" t="s">
        <v>164</v>
      </c>
      <c r="E1" s="32" t="s">
        <v>165</v>
      </c>
      <c r="F1" s="32" t="s">
        <v>166</v>
      </c>
    </row>
    <row r="2" spans="1:6" x14ac:dyDescent="0.2">
      <c r="A2" s="34">
        <f>'Raw Responses'!F2</f>
        <v>7</v>
      </c>
      <c r="B2" s="34">
        <f>'Raw Responses'!G2</f>
        <v>6</v>
      </c>
      <c r="C2" s="34">
        <f>'Raw Responses'!H2</f>
        <v>7</v>
      </c>
      <c r="D2" s="34">
        <f>'Raw Responses'!I2</f>
        <v>7</v>
      </c>
      <c r="E2" s="34">
        <f>'Raw Responses'!J2</f>
        <v>7</v>
      </c>
      <c r="F2" s="34">
        <f>'Raw Responses'!K2</f>
        <v>7</v>
      </c>
    </row>
    <row r="3" spans="1:6" x14ac:dyDescent="0.2">
      <c r="A3" s="34">
        <f>'Raw Responses'!F3</f>
        <v>6</v>
      </c>
      <c r="B3" s="34">
        <f>'Raw Responses'!G3</f>
        <v>7</v>
      </c>
      <c r="C3" s="34">
        <f>'Raw Responses'!H3</f>
        <v>7</v>
      </c>
      <c r="D3" s="34">
        <f>'Raw Responses'!I3</f>
        <v>7</v>
      </c>
      <c r="E3" s="34">
        <f>'Raw Responses'!J3</f>
        <v>7</v>
      </c>
      <c r="F3" s="34">
        <f>'Raw Responses'!K3</f>
        <v>6</v>
      </c>
    </row>
    <row r="4" spans="1:6" x14ac:dyDescent="0.2">
      <c r="A4" s="34">
        <f>'Raw Responses'!F4</f>
        <v>6</v>
      </c>
      <c r="B4" s="34">
        <f>'Raw Responses'!G4</f>
        <v>6</v>
      </c>
      <c r="C4" s="34">
        <f>'Raw Responses'!H4</f>
        <v>7</v>
      </c>
      <c r="D4" s="34">
        <f>'Raw Responses'!I4</f>
        <v>6</v>
      </c>
      <c r="E4" s="34">
        <f>'Raw Responses'!J4</f>
        <v>6</v>
      </c>
      <c r="F4" s="34">
        <f>'Raw Responses'!K4</f>
        <v>6</v>
      </c>
    </row>
    <row r="5" spans="1:6" x14ac:dyDescent="0.2">
      <c r="A5" s="34">
        <f>'Raw Responses'!F5</f>
        <v>6</v>
      </c>
      <c r="B5" s="34">
        <f>'Raw Responses'!G5</f>
        <v>6</v>
      </c>
      <c r="C5" s="34">
        <f>'Raw Responses'!H5</f>
        <v>6</v>
      </c>
      <c r="D5" s="34">
        <f>'Raw Responses'!I5</f>
        <v>7</v>
      </c>
      <c r="E5" s="34">
        <f>'Raw Responses'!J5</f>
        <v>4</v>
      </c>
      <c r="F5" s="34">
        <f>'Raw Responses'!K5</f>
        <v>5</v>
      </c>
    </row>
    <row r="6" spans="1:6" x14ac:dyDescent="0.2">
      <c r="A6" s="34">
        <f>'Raw Responses'!F6</f>
        <v>6</v>
      </c>
      <c r="B6" s="34">
        <f>'Raw Responses'!G6</f>
        <v>4</v>
      </c>
      <c r="C6" s="34">
        <f>'Raw Responses'!H6</f>
        <v>7</v>
      </c>
      <c r="D6" s="34">
        <f>'Raw Responses'!I6</f>
        <v>7</v>
      </c>
      <c r="E6" s="34">
        <f>'Raw Responses'!J6</f>
        <v>7</v>
      </c>
      <c r="F6" s="34">
        <f>'Raw Responses'!K6</f>
        <v>7</v>
      </c>
    </row>
    <row r="7" spans="1:6" x14ac:dyDescent="0.2">
      <c r="A7" s="34">
        <f>'Raw Responses'!F7</f>
        <v>6</v>
      </c>
      <c r="B7" s="34">
        <f>'Raw Responses'!G7</f>
        <v>5</v>
      </c>
      <c r="C7" s="34">
        <f>'Raw Responses'!H7</f>
        <v>7</v>
      </c>
      <c r="D7" s="34">
        <f>'Raw Responses'!I7</f>
        <v>5</v>
      </c>
      <c r="E7" s="34">
        <f>'Raw Responses'!J7</f>
        <v>5</v>
      </c>
      <c r="F7" s="34">
        <f>'Raw Responses'!K7</f>
        <v>7</v>
      </c>
    </row>
    <row r="8" spans="1:6" x14ac:dyDescent="0.2">
      <c r="A8" s="34">
        <f>'Raw Responses'!F8</f>
        <v>7</v>
      </c>
      <c r="B8" s="34">
        <f>'Raw Responses'!G8</f>
        <v>5</v>
      </c>
      <c r="C8" s="34">
        <f>'Raw Responses'!H8</f>
        <v>3</v>
      </c>
      <c r="D8" s="34">
        <f>'Raw Responses'!I8</f>
        <v>3</v>
      </c>
      <c r="E8" s="34">
        <f>'Raw Responses'!J8</f>
        <v>3</v>
      </c>
      <c r="F8" s="34">
        <f>'Raw Responses'!K8</f>
        <v>6</v>
      </c>
    </row>
    <row r="9" spans="1:6" x14ac:dyDescent="0.2">
      <c r="A9" s="34">
        <f>'Raw Responses'!F9</f>
        <v>2</v>
      </c>
      <c r="B9" s="34">
        <f>'Raw Responses'!G9</f>
        <v>5</v>
      </c>
      <c r="C9" s="34">
        <f>'Raw Responses'!H9</f>
        <v>7</v>
      </c>
      <c r="D9" s="34">
        <f>'Raw Responses'!I9</f>
        <v>7</v>
      </c>
      <c r="E9" s="34">
        <f>'Raw Responses'!J9</f>
        <v>6</v>
      </c>
      <c r="F9" s="34">
        <f>'Raw Responses'!K9</f>
        <v>6</v>
      </c>
    </row>
    <row r="10" spans="1:6" x14ac:dyDescent="0.2">
      <c r="A10" s="34">
        <f>'Raw Responses'!F10</f>
        <v>5</v>
      </c>
      <c r="B10" s="34">
        <f>'Raw Responses'!G10</f>
        <v>6</v>
      </c>
      <c r="C10" s="34">
        <f>'Raw Responses'!H10</f>
        <v>6</v>
      </c>
      <c r="D10" s="34">
        <f>'Raw Responses'!I10</f>
        <v>5</v>
      </c>
      <c r="E10" s="34">
        <f>'Raw Responses'!J10</f>
        <v>5</v>
      </c>
      <c r="F10" s="34">
        <f>'Raw Responses'!K10</f>
        <v>6</v>
      </c>
    </row>
    <row r="11" spans="1:6" x14ac:dyDescent="0.2">
      <c r="A11" s="34">
        <f>'Raw Responses'!F11</f>
        <v>5</v>
      </c>
      <c r="B11" s="34">
        <f>'Raw Responses'!G11</f>
        <v>7</v>
      </c>
      <c r="C11" s="34">
        <f>'Raw Responses'!H11</f>
        <v>7</v>
      </c>
      <c r="D11" s="34">
        <f>'Raw Responses'!I11</f>
        <v>6</v>
      </c>
      <c r="E11" s="34">
        <f>'Raw Responses'!J11</f>
        <v>7</v>
      </c>
      <c r="F11" s="34">
        <f>'Raw Responses'!K11</f>
        <v>7</v>
      </c>
    </row>
    <row r="12" spans="1:6" x14ac:dyDescent="0.2">
      <c r="A12" s="34">
        <f>'Raw Responses'!F12</f>
        <v>7</v>
      </c>
      <c r="B12" s="34">
        <f>'Raw Responses'!G12</f>
        <v>6</v>
      </c>
      <c r="C12" s="34">
        <f>'Raw Responses'!H12</f>
        <v>6</v>
      </c>
      <c r="D12" s="34">
        <f>'Raw Responses'!I12</f>
        <v>6</v>
      </c>
      <c r="E12" s="34">
        <f>'Raw Responses'!J12</f>
        <v>6</v>
      </c>
      <c r="F12" s="34">
        <f>'Raw Responses'!K12</f>
        <v>4</v>
      </c>
    </row>
    <row r="13" spans="1:6" x14ac:dyDescent="0.2">
      <c r="A13" s="34">
        <f>'Raw Responses'!F13</f>
        <v>7</v>
      </c>
      <c r="B13" s="34">
        <f>'Raw Responses'!G13</f>
        <v>6</v>
      </c>
      <c r="C13" s="34">
        <f>'Raw Responses'!H13</f>
        <v>7</v>
      </c>
      <c r="D13" s="34">
        <f>'Raw Responses'!I13</f>
        <v>7</v>
      </c>
      <c r="E13" s="34">
        <f>'Raw Responses'!J13</f>
        <v>6</v>
      </c>
      <c r="F13" s="34">
        <f>'Raw Responses'!K13</f>
        <v>5</v>
      </c>
    </row>
    <row r="14" spans="1:6" x14ac:dyDescent="0.2">
      <c r="A14" s="34">
        <f>'Raw Responses'!F14</f>
        <v>7</v>
      </c>
      <c r="B14" s="34">
        <f>'Raw Responses'!G14</f>
        <v>7</v>
      </c>
      <c r="C14" s="34">
        <f>'Raw Responses'!H14</f>
        <v>7</v>
      </c>
      <c r="D14" s="34">
        <f>'Raw Responses'!I14</f>
        <v>7</v>
      </c>
      <c r="E14" s="34">
        <f>'Raw Responses'!J14</f>
        <v>7</v>
      </c>
      <c r="F14" s="34">
        <f>'Raw Responses'!K14</f>
        <v>5</v>
      </c>
    </row>
    <row r="15" spans="1:6" x14ac:dyDescent="0.2">
      <c r="A15" s="34">
        <f>'Raw Responses'!F15</f>
        <v>5</v>
      </c>
      <c r="B15" s="34">
        <f>'Raw Responses'!G15</f>
        <v>6</v>
      </c>
      <c r="C15" s="34">
        <f>'Raw Responses'!H15</f>
        <v>6</v>
      </c>
      <c r="D15" s="34">
        <f>'Raw Responses'!I15</f>
        <v>6</v>
      </c>
      <c r="E15" s="34">
        <f>'Raw Responses'!J15</f>
        <v>6</v>
      </c>
      <c r="F15" s="34">
        <f>'Raw Responses'!K15</f>
        <v>6</v>
      </c>
    </row>
    <row r="16" spans="1:6" x14ac:dyDescent="0.2">
      <c r="A16" s="34">
        <f>'Raw Responses'!F16</f>
        <v>7</v>
      </c>
      <c r="B16" s="34">
        <f>'Raw Responses'!G16</f>
        <v>6</v>
      </c>
      <c r="C16" s="34">
        <f>'Raw Responses'!H16</f>
        <v>6</v>
      </c>
      <c r="D16" s="34">
        <f>'Raw Responses'!I16</f>
        <v>6</v>
      </c>
      <c r="E16" s="34">
        <f>'Raw Responses'!J16</f>
        <v>6</v>
      </c>
      <c r="F16" s="34">
        <f>'Raw Responses'!K16</f>
        <v>6</v>
      </c>
    </row>
    <row r="17" spans="1:6" x14ac:dyDescent="0.2">
      <c r="A17" s="36"/>
      <c r="B17" s="36"/>
      <c r="C17" s="36"/>
      <c r="D17" s="36"/>
      <c r="E17" s="36"/>
      <c r="F17" s="36"/>
    </row>
    <row r="18" spans="1:6" x14ac:dyDescent="0.2">
      <c r="A18" s="36"/>
      <c r="B18" s="36"/>
      <c r="C18" s="36"/>
      <c r="D18" s="36"/>
      <c r="E18" s="36"/>
      <c r="F18" s="3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6C387-1CCC-4FDF-834A-13ECEE5AACFB}">
  <dimension ref="A1:A18"/>
  <sheetViews>
    <sheetView tabSelected="1" workbookViewId="0"/>
  </sheetViews>
  <sheetFormatPr defaultRowHeight="12.75" x14ac:dyDescent="0.2"/>
  <cols>
    <col min="1" max="1" width="4.85546875" bestFit="1" customWidth="1"/>
  </cols>
  <sheetData>
    <row r="1" spans="1:1" x14ac:dyDescent="0.2">
      <c r="A1" s="37" t="s">
        <v>167</v>
      </c>
    </row>
    <row r="2" spans="1:1" x14ac:dyDescent="0.2">
      <c r="A2" s="34">
        <f>'Raw Responses'!V2</f>
        <v>10</v>
      </c>
    </row>
    <row r="3" spans="1:1" x14ac:dyDescent="0.2">
      <c r="A3" s="34">
        <f>'Raw Responses'!V3</f>
        <v>10</v>
      </c>
    </row>
    <row r="4" spans="1:1" x14ac:dyDescent="0.2">
      <c r="A4" s="34">
        <f>'Raw Responses'!V4</f>
        <v>10</v>
      </c>
    </row>
    <row r="5" spans="1:1" x14ac:dyDescent="0.2">
      <c r="A5" s="34">
        <f>'Raw Responses'!V5</f>
        <v>8</v>
      </c>
    </row>
    <row r="6" spans="1:1" x14ac:dyDescent="0.2">
      <c r="A6" s="34">
        <f>'Raw Responses'!V6</f>
        <v>9</v>
      </c>
    </row>
    <row r="7" spans="1:1" x14ac:dyDescent="0.2">
      <c r="A7" s="34">
        <f>'Raw Responses'!V7</f>
        <v>7</v>
      </c>
    </row>
    <row r="8" spans="1:1" x14ac:dyDescent="0.2">
      <c r="A8" s="34">
        <f>'Raw Responses'!V8</f>
        <v>10</v>
      </c>
    </row>
    <row r="9" spans="1:1" x14ac:dyDescent="0.2">
      <c r="A9" s="34">
        <f>'Raw Responses'!V9</f>
        <v>9</v>
      </c>
    </row>
    <row r="10" spans="1:1" x14ac:dyDescent="0.2">
      <c r="A10" s="34">
        <f>'Raw Responses'!V10</f>
        <v>7</v>
      </c>
    </row>
    <row r="11" spans="1:1" x14ac:dyDescent="0.2">
      <c r="A11" s="34">
        <f>'Raw Responses'!V11</f>
        <v>10</v>
      </c>
    </row>
    <row r="12" spans="1:1" x14ac:dyDescent="0.2">
      <c r="A12" s="34">
        <f>'Raw Responses'!V12</f>
        <v>9</v>
      </c>
    </row>
    <row r="13" spans="1:1" x14ac:dyDescent="0.2">
      <c r="A13" s="34">
        <f>'Raw Responses'!V13</f>
        <v>10</v>
      </c>
    </row>
    <row r="14" spans="1:1" x14ac:dyDescent="0.2">
      <c r="A14" s="34">
        <f>'Raw Responses'!V14</f>
        <v>8</v>
      </c>
    </row>
    <row r="15" spans="1:1" x14ac:dyDescent="0.2">
      <c r="A15" s="34">
        <f>'Raw Responses'!V15</f>
        <v>9</v>
      </c>
    </row>
    <row r="16" spans="1:1" x14ac:dyDescent="0.2">
      <c r="A16" s="34">
        <f>'Raw Responses'!V16</f>
        <v>8</v>
      </c>
    </row>
    <row r="17" spans="1:1" x14ac:dyDescent="0.2">
      <c r="A17" s="36"/>
    </row>
    <row r="18" spans="1:1" x14ac:dyDescent="0.2">
      <c r="A18" s="36"/>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1000"/>
  <sheetViews>
    <sheetView workbookViewId="0">
      <selection activeCell="C6" sqref="C6"/>
    </sheetView>
  </sheetViews>
  <sheetFormatPr defaultColWidth="14.42578125" defaultRowHeight="15" customHeight="1" x14ac:dyDescent="0.2"/>
  <cols>
    <col min="1" max="1" width="12.42578125" customWidth="1"/>
    <col min="2" max="2" width="26.140625" customWidth="1"/>
    <col min="3" max="3" width="6.7109375" customWidth="1"/>
    <col min="4" max="4" width="14.42578125" customWidth="1"/>
    <col min="5" max="5" width="2.140625" customWidth="1"/>
    <col min="6" max="6" width="23.28515625" customWidth="1"/>
    <col min="7" max="7" width="2.140625" customWidth="1"/>
    <col min="8" max="8" width="16.28515625" customWidth="1"/>
    <col min="9" max="9" width="3.140625" customWidth="1"/>
    <col min="10" max="10" width="24.140625" customWidth="1"/>
    <col min="11" max="11" width="4.7109375" customWidth="1"/>
    <col min="12" max="12" width="27.7109375" customWidth="1"/>
    <col min="13" max="13" width="4.7109375" customWidth="1"/>
    <col min="14" max="14" width="39" customWidth="1"/>
    <col min="15" max="15" width="4.7109375" customWidth="1"/>
  </cols>
  <sheetData>
    <row r="1" spans="1:29" ht="15.75" customHeight="1" x14ac:dyDescent="0.2">
      <c r="A1" s="1" t="s">
        <v>1</v>
      </c>
      <c r="B1" s="30" t="s">
        <v>6</v>
      </c>
      <c r="C1" s="31"/>
      <c r="D1" s="30" t="s">
        <v>29</v>
      </c>
      <c r="E1" s="31"/>
      <c r="F1" s="30" t="s">
        <v>30</v>
      </c>
      <c r="G1" s="31"/>
      <c r="H1" s="30" t="s">
        <v>34</v>
      </c>
      <c r="I1" s="31"/>
      <c r="J1" s="5"/>
      <c r="K1" s="5"/>
      <c r="L1" s="5"/>
      <c r="M1" s="5"/>
      <c r="N1" s="5"/>
      <c r="O1" s="5"/>
      <c r="P1" s="5"/>
      <c r="Q1" s="5"/>
      <c r="R1" s="5"/>
      <c r="S1" s="5"/>
      <c r="T1" s="5"/>
      <c r="U1" s="5"/>
      <c r="V1" s="5"/>
      <c r="W1" s="5"/>
      <c r="X1" s="5"/>
      <c r="Y1" s="5"/>
      <c r="Z1" s="5"/>
      <c r="AA1" s="5"/>
      <c r="AB1" s="5"/>
      <c r="AC1" s="5"/>
    </row>
    <row r="2" spans="1:29" ht="15.75" customHeight="1" x14ac:dyDescent="0.2">
      <c r="A2" s="6">
        <f>COUNT('Raw Responses'!A2:A11)</f>
        <v>10</v>
      </c>
      <c r="B2" s="6" t="s">
        <v>28</v>
      </c>
      <c r="C2" s="9">
        <f>AVERAGE('Raw Responses'!$B$2:$B1005)</f>
        <v>28.466666666666665</v>
      </c>
      <c r="D2" s="6" t="s">
        <v>31</v>
      </c>
      <c r="E2" s="6">
        <f>COUNTIF('Raw Responses'!$C$2:$C1005, "Male")</f>
        <v>9</v>
      </c>
      <c r="F2" s="6" t="s">
        <v>49</v>
      </c>
      <c r="G2" s="6">
        <f>COUNTIF('Raw Responses'!$D$2:$D1005, "Basic Education")</f>
        <v>0</v>
      </c>
      <c r="H2" s="6" t="s">
        <v>51</v>
      </c>
      <c r="I2" s="6">
        <f>COUNTIF('Raw Responses'!$E$2:$E1005, "*Desktop computer*")</f>
        <v>9</v>
      </c>
      <c r="J2" s="5"/>
      <c r="K2" s="5"/>
      <c r="L2" s="5"/>
      <c r="M2" s="5"/>
      <c r="N2" s="5"/>
      <c r="O2" s="5"/>
      <c r="P2" s="5"/>
      <c r="Q2" s="5"/>
      <c r="R2" s="5"/>
      <c r="S2" s="5"/>
      <c r="T2" s="5"/>
      <c r="U2" s="5"/>
      <c r="V2" s="5"/>
      <c r="W2" s="5"/>
      <c r="X2" s="5"/>
      <c r="Y2" s="5"/>
      <c r="Z2" s="5"/>
      <c r="AA2" s="5"/>
      <c r="AB2" s="5"/>
      <c r="AC2" s="5"/>
    </row>
    <row r="3" spans="1:29" ht="15.75" customHeight="1" x14ac:dyDescent="0.2">
      <c r="A3" s="5"/>
      <c r="B3" s="6" t="s">
        <v>47</v>
      </c>
      <c r="C3" s="9">
        <f>_xlfn.STDEV.S('Raw Responses'!$B$2:$B1005)</f>
        <v>9.203001580747344</v>
      </c>
      <c r="D3" s="6" t="s">
        <v>40</v>
      </c>
      <c r="E3" s="6">
        <f>COUNTIF('Raw Responses'!$C$2:$C1005, "Female")</f>
        <v>6</v>
      </c>
      <c r="F3" s="6" t="s">
        <v>65</v>
      </c>
      <c r="G3" s="6">
        <f>COUNTIF('Raw Responses'!$D$2:$D1005, "Post-Secondary Education")</f>
        <v>0</v>
      </c>
      <c r="H3" s="6" t="s">
        <v>71</v>
      </c>
      <c r="I3" s="6">
        <f>COUNTIF('Raw Responses'!$E$2:$E1005, "*Laptop computer*")</f>
        <v>15</v>
      </c>
      <c r="J3" s="5"/>
      <c r="K3" s="5"/>
      <c r="L3" s="5"/>
      <c r="M3" s="5"/>
      <c r="N3" s="5"/>
      <c r="O3" s="5"/>
      <c r="P3" s="5"/>
      <c r="Q3" s="5"/>
      <c r="R3" s="5"/>
      <c r="S3" s="5"/>
      <c r="T3" s="5"/>
      <c r="U3" s="5"/>
      <c r="V3" s="5"/>
      <c r="W3" s="5"/>
      <c r="X3" s="5"/>
      <c r="Y3" s="5"/>
      <c r="Z3" s="5"/>
      <c r="AA3" s="5"/>
      <c r="AB3" s="5"/>
      <c r="AC3" s="5"/>
    </row>
    <row r="4" spans="1:29" ht="15.75" customHeight="1" x14ac:dyDescent="0.2">
      <c r="A4" s="5"/>
      <c r="B4" s="6" t="s">
        <v>57</v>
      </c>
      <c r="C4" s="9">
        <f>_xlfn.STDEV.P('Raw Responses'!$B$2:$B1005)</f>
        <v>8.8909442068257789</v>
      </c>
      <c r="D4" s="5"/>
      <c r="E4" s="5"/>
      <c r="F4" s="6" t="s">
        <v>55</v>
      </c>
      <c r="G4" s="6">
        <f>COUNTIF('Raw Responses'!$D$2:$D1005, "Secondary Education")</f>
        <v>1</v>
      </c>
      <c r="H4" s="6" t="s">
        <v>74</v>
      </c>
      <c r="I4" s="6">
        <f>COUNTIF('Raw Responses'!$E$2:$E1005, "*Smartphone*")</f>
        <v>15</v>
      </c>
      <c r="J4" s="5"/>
      <c r="K4" s="5"/>
      <c r="L4" s="5"/>
      <c r="M4" s="5"/>
      <c r="N4" s="5"/>
      <c r="O4" s="5"/>
      <c r="P4" s="5"/>
      <c r="Q4" s="5"/>
      <c r="R4" s="5"/>
      <c r="S4" s="5"/>
      <c r="T4" s="5"/>
      <c r="U4" s="5"/>
      <c r="V4" s="5"/>
      <c r="W4" s="5"/>
      <c r="X4" s="5"/>
      <c r="Y4" s="5"/>
      <c r="Z4" s="5"/>
      <c r="AA4" s="5"/>
      <c r="AB4" s="5"/>
      <c r="AC4" s="5"/>
    </row>
    <row r="5" spans="1:29" ht="15.75" customHeight="1" x14ac:dyDescent="0.2">
      <c r="A5" s="5"/>
      <c r="B5" s="6" t="s">
        <v>69</v>
      </c>
      <c r="C5" s="9">
        <f>_xlfn.VAR.S('Raw Responses'!$B$2:$B1005)</f>
        <v>84.695238095238111</v>
      </c>
      <c r="D5" s="5"/>
      <c r="E5" s="5"/>
      <c r="F5" s="6" t="s">
        <v>37</v>
      </c>
      <c r="G5" s="6">
        <f>COUNTIF('Raw Responses'!$D$2:$D1005, "Bachelor's Degree")</f>
        <v>8</v>
      </c>
      <c r="H5" s="6" t="s">
        <v>90</v>
      </c>
      <c r="I5" s="6">
        <f>COUNTIF('Raw Responses'!$E$2:$E1005, "*Tablet*")</f>
        <v>9</v>
      </c>
      <c r="J5" s="5"/>
      <c r="K5" s="5"/>
      <c r="L5" s="5"/>
      <c r="M5" s="5"/>
      <c r="N5" s="5"/>
      <c r="O5" s="5"/>
      <c r="P5" s="5"/>
      <c r="Q5" s="5"/>
      <c r="R5" s="5"/>
      <c r="S5" s="5"/>
      <c r="T5" s="5"/>
      <c r="U5" s="5"/>
      <c r="V5" s="5"/>
      <c r="W5" s="5"/>
      <c r="X5" s="5"/>
      <c r="Y5" s="5"/>
      <c r="Z5" s="5"/>
      <c r="AA5" s="5"/>
      <c r="AB5" s="5"/>
      <c r="AC5" s="5"/>
    </row>
    <row r="6" spans="1:29" ht="15.75" customHeight="1" x14ac:dyDescent="0.2">
      <c r="A6" s="5"/>
      <c r="B6" s="6" t="s">
        <v>73</v>
      </c>
      <c r="C6" s="9">
        <f>VARP('Raw Responses'!$B$2:$B1005)</f>
        <v>79.048888888888882</v>
      </c>
      <c r="D6" s="5"/>
      <c r="E6" s="5"/>
      <c r="F6" s="6" t="s">
        <v>32</v>
      </c>
      <c r="G6" s="6">
        <f>COUNTIF('Raw Responses'!$D$2:$D1005, "Master's Degree")</f>
        <v>5</v>
      </c>
      <c r="H6" s="6" t="s">
        <v>103</v>
      </c>
      <c r="I6" s="6">
        <f>COUNTIF('Raw Responses'!$E$2:$E1005, "*Smart TV*")</f>
        <v>10</v>
      </c>
      <c r="J6" s="5"/>
      <c r="K6" s="5"/>
      <c r="L6" s="5"/>
      <c r="M6" s="5"/>
      <c r="N6" s="5"/>
      <c r="O6" s="5"/>
      <c r="P6" s="5"/>
      <c r="Q6" s="5"/>
      <c r="R6" s="5"/>
      <c r="S6" s="5"/>
      <c r="T6" s="5"/>
      <c r="U6" s="5"/>
      <c r="V6" s="5"/>
      <c r="W6" s="5"/>
      <c r="X6" s="5"/>
      <c r="Y6" s="5"/>
      <c r="Z6" s="5"/>
      <c r="AA6" s="5"/>
      <c r="AB6" s="5"/>
      <c r="AC6" s="5"/>
    </row>
    <row r="7" spans="1:29" ht="15.75" customHeight="1" x14ac:dyDescent="0.2">
      <c r="A7" s="5"/>
      <c r="B7" s="6" t="s">
        <v>77</v>
      </c>
      <c r="C7" s="9">
        <f>MEDIAN('Raw Responses'!$B$2:$B1005)</f>
        <v>26</v>
      </c>
      <c r="D7" s="5"/>
      <c r="E7" s="5"/>
      <c r="F7" s="6" t="s">
        <v>63</v>
      </c>
      <c r="G7" s="6">
        <f>COUNTIF('Raw Responses'!$D$2:$D1005, "Doctoral Degree")</f>
        <v>1</v>
      </c>
      <c r="H7" s="6" t="s">
        <v>105</v>
      </c>
      <c r="I7" s="6">
        <f>COUNTIF('Raw Responses'!$E$2:$E1005, "*Smartwatch*")</f>
        <v>1</v>
      </c>
      <c r="J7" s="5"/>
      <c r="K7" s="5"/>
      <c r="L7" s="5"/>
      <c r="M7" s="5"/>
      <c r="N7" s="5"/>
      <c r="O7" s="5"/>
      <c r="P7" s="5"/>
      <c r="Q7" s="5"/>
      <c r="R7" s="5"/>
      <c r="S7" s="5"/>
      <c r="T7" s="5"/>
      <c r="U7" s="5"/>
      <c r="V7" s="5"/>
      <c r="W7" s="5"/>
      <c r="X7" s="5"/>
      <c r="Y7" s="5"/>
      <c r="Z7" s="5"/>
      <c r="AA7" s="5"/>
      <c r="AB7" s="5"/>
      <c r="AC7" s="5"/>
    </row>
    <row r="8" spans="1:29" ht="15.75" customHeight="1" x14ac:dyDescent="0.2">
      <c r="A8" s="5"/>
      <c r="B8" s="6" t="s">
        <v>83</v>
      </c>
      <c r="C8" s="9">
        <f>MODE('Raw Responses'!$B$2:$B1005)</f>
        <v>24</v>
      </c>
      <c r="D8" s="5"/>
      <c r="E8" s="5"/>
      <c r="F8" s="5"/>
      <c r="G8" s="5"/>
      <c r="H8" s="6" t="s">
        <v>107</v>
      </c>
      <c r="I8" s="6">
        <f>COUNTIF('Raw Responses'!$E$2:$E1005, "*Smart speaker*")</f>
        <v>1</v>
      </c>
      <c r="J8" s="5"/>
      <c r="K8" s="5"/>
      <c r="L8" s="5"/>
      <c r="M8" s="5"/>
      <c r="N8" s="5"/>
      <c r="O8" s="5"/>
      <c r="P8" s="5"/>
      <c r="Q8" s="5"/>
      <c r="R8" s="5"/>
      <c r="S8" s="5"/>
      <c r="T8" s="5"/>
      <c r="U8" s="5"/>
      <c r="V8" s="5"/>
      <c r="W8" s="5"/>
      <c r="X8" s="5"/>
      <c r="Y8" s="5"/>
      <c r="Z8" s="5"/>
      <c r="AA8" s="5"/>
      <c r="AB8" s="5"/>
      <c r="AC8" s="5"/>
    </row>
    <row r="9" spans="1:29" ht="15.75" customHeight="1" x14ac:dyDescent="0.2">
      <c r="A9" s="5"/>
      <c r="B9" s="6" t="s">
        <v>84</v>
      </c>
      <c r="C9" s="9">
        <f>MIN('Raw Responses'!$B$2:$B1005)</f>
        <v>22</v>
      </c>
      <c r="D9" s="5"/>
      <c r="E9" s="5"/>
      <c r="F9" s="5"/>
      <c r="G9" s="5"/>
      <c r="H9" s="6" t="s">
        <v>109</v>
      </c>
      <c r="I9" s="6">
        <f>COUNTIF('Raw Responses'!$E$2:$E1005, "*Fitness tracker*")</f>
        <v>3</v>
      </c>
      <c r="J9" s="5"/>
      <c r="K9" s="5"/>
      <c r="L9" s="5"/>
      <c r="M9" s="5"/>
      <c r="N9" s="5"/>
      <c r="O9" s="5"/>
      <c r="P9" s="5"/>
      <c r="Q9" s="5"/>
      <c r="R9" s="5"/>
      <c r="S9" s="5"/>
      <c r="T9" s="5"/>
      <c r="U9" s="5"/>
      <c r="V9" s="5"/>
      <c r="W9" s="5"/>
      <c r="X9" s="5"/>
      <c r="Y9" s="5"/>
      <c r="Z9" s="5"/>
      <c r="AA9" s="5"/>
      <c r="AB9" s="5"/>
      <c r="AC9" s="5"/>
    </row>
    <row r="10" spans="1:29" ht="15.75" customHeight="1" x14ac:dyDescent="0.2">
      <c r="A10" s="5"/>
      <c r="B10" s="6" t="s">
        <v>85</v>
      </c>
      <c r="C10" s="9">
        <f>MAX('Raw Responses'!$B$2:$B1005)</f>
        <v>59</v>
      </c>
      <c r="D10" s="5"/>
      <c r="E10" s="5"/>
      <c r="F10" s="5"/>
      <c r="G10" s="5"/>
      <c r="H10" s="6" t="s">
        <v>111</v>
      </c>
      <c r="I10" s="6">
        <f>COUNTIF('Raw Responses'!$E$2:$E1005, "*PS4*")</f>
        <v>1</v>
      </c>
      <c r="J10" s="5"/>
      <c r="K10" s="5"/>
      <c r="L10" s="5"/>
      <c r="M10" s="5"/>
      <c r="N10" s="5"/>
      <c r="O10" s="5"/>
      <c r="P10" s="5"/>
      <c r="Q10" s="5"/>
      <c r="R10" s="5"/>
      <c r="S10" s="5"/>
      <c r="T10" s="5"/>
      <c r="U10" s="5"/>
      <c r="V10" s="5"/>
      <c r="W10" s="5"/>
      <c r="X10" s="5"/>
      <c r="Y10" s="5"/>
      <c r="Z10" s="5"/>
      <c r="AA10" s="5"/>
      <c r="AB10" s="5"/>
      <c r="AC10" s="5"/>
    </row>
    <row r="11" spans="1:29" ht="15.75" customHeight="1" x14ac:dyDescent="0.2">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row>
    <row r="12" spans="1:29" ht="15.75" customHeight="1" x14ac:dyDescent="0.2">
      <c r="A12" s="5"/>
      <c r="D12" s="5"/>
      <c r="E12" s="5"/>
      <c r="F12" s="5"/>
      <c r="G12" s="5"/>
      <c r="H12" s="5"/>
      <c r="I12" s="5"/>
      <c r="J12" s="5"/>
      <c r="K12" s="5"/>
      <c r="L12" s="5"/>
      <c r="M12" s="5"/>
      <c r="N12" s="5"/>
      <c r="O12" s="5"/>
      <c r="P12" s="5"/>
      <c r="Q12" s="5"/>
      <c r="R12" s="5"/>
      <c r="S12" s="5"/>
      <c r="T12" s="5"/>
      <c r="U12" s="5"/>
      <c r="V12" s="5"/>
      <c r="W12" s="5"/>
      <c r="X12" s="5"/>
      <c r="Y12" s="5"/>
      <c r="Z12" s="5"/>
      <c r="AA12" s="5"/>
      <c r="AB12" s="5"/>
      <c r="AC12" s="5"/>
    </row>
    <row r="13" spans="1:29" ht="15.75" customHeight="1" x14ac:dyDescent="0.2">
      <c r="A13" s="5"/>
      <c r="D13" s="5"/>
      <c r="E13" s="5"/>
      <c r="F13" s="5"/>
      <c r="G13" s="5"/>
      <c r="H13" s="5"/>
      <c r="I13" s="5"/>
      <c r="J13" s="5"/>
      <c r="K13" s="5"/>
      <c r="L13" s="5"/>
      <c r="M13" s="5"/>
      <c r="N13" s="5"/>
      <c r="O13" s="5"/>
      <c r="P13" s="5"/>
      <c r="Q13" s="5"/>
      <c r="R13" s="5"/>
      <c r="S13" s="5"/>
      <c r="T13" s="5"/>
      <c r="U13" s="5"/>
      <c r="V13" s="5"/>
      <c r="W13" s="5"/>
      <c r="X13" s="5"/>
      <c r="Y13" s="5"/>
      <c r="Z13" s="5"/>
      <c r="AA13" s="5"/>
      <c r="AB13" s="5"/>
      <c r="AC13" s="5"/>
    </row>
    <row r="14" spans="1:29" ht="15.75" customHeight="1" x14ac:dyDescent="0.2">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row>
    <row r="15" spans="1:29" ht="15.75" customHeight="1" x14ac:dyDescent="0.2">
      <c r="A15" s="5"/>
      <c r="D15" s="5"/>
      <c r="E15" s="5"/>
      <c r="F15" s="5"/>
      <c r="G15" s="5"/>
      <c r="H15" s="5"/>
      <c r="I15" s="5"/>
      <c r="J15" s="5"/>
      <c r="K15" s="5"/>
      <c r="L15" s="5"/>
      <c r="M15" s="5"/>
      <c r="N15" s="5"/>
      <c r="O15" s="5"/>
      <c r="P15" s="5"/>
      <c r="Q15" s="5"/>
      <c r="R15" s="5"/>
      <c r="S15" s="5"/>
      <c r="T15" s="5"/>
      <c r="U15" s="5"/>
      <c r="V15" s="5"/>
      <c r="W15" s="5"/>
      <c r="X15" s="5"/>
      <c r="Y15" s="5"/>
      <c r="Z15" s="5"/>
      <c r="AA15" s="5"/>
      <c r="AB15" s="5"/>
      <c r="AC15" s="5"/>
    </row>
    <row r="16" spans="1:29" ht="15.75" customHeight="1" x14ac:dyDescent="0.2">
      <c r="A16" s="5"/>
      <c r="D16" s="5"/>
      <c r="E16" s="5"/>
      <c r="F16" s="5"/>
      <c r="G16" s="5"/>
      <c r="H16" s="5"/>
      <c r="I16" s="5"/>
      <c r="J16" s="5"/>
      <c r="K16" s="5"/>
      <c r="L16" s="5"/>
      <c r="M16" s="5"/>
      <c r="N16" s="5"/>
      <c r="O16" s="5"/>
      <c r="P16" s="5"/>
      <c r="Q16" s="5"/>
      <c r="R16" s="5"/>
      <c r="S16" s="5"/>
      <c r="T16" s="5"/>
      <c r="U16" s="5"/>
      <c r="V16" s="5"/>
      <c r="W16" s="5"/>
      <c r="X16" s="5"/>
      <c r="Y16" s="5"/>
      <c r="Z16" s="5"/>
      <c r="AA16" s="5"/>
      <c r="AB16" s="5"/>
      <c r="AC16" s="5"/>
    </row>
    <row r="17" spans="1:29" ht="15.75" customHeight="1" x14ac:dyDescent="0.2">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row>
    <row r="18" spans="1:29" ht="15.75" customHeight="1" x14ac:dyDescent="0.2">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row>
    <row r="19" spans="1:29" ht="15.75" customHeight="1" x14ac:dyDescent="0.2">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row>
    <row r="20" spans="1:29" ht="15.75" customHeight="1" x14ac:dyDescent="0.2">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row>
    <row r="21" spans="1:29" ht="15.75" customHeight="1" x14ac:dyDescent="0.2">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row>
    <row r="22" spans="1:29" ht="15.75" customHeight="1" x14ac:dyDescent="0.2">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row>
    <row r="23" spans="1:29" ht="15.75" customHeight="1" x14ac:dyDescent="0.2">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row>
    <row r="24" spans="1:29" ht="15.75" customHeight="1" x14ac:dyDescent="0.2">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row>
    <row r="25" spans="1:29" ht="15.75" customHeight="1" x14ac:dyDescent="0.2">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row>
    <row r="26" spans="1:29" ht="15.75" customHeight="1" x14ac:dyDescent="0.2">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row>
    <row r="27" spans="1:29" ht="15.75" customHeight="1" x14ac:dyDescent="0.2">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row>
    <row r="28" spans="1:29" ht="15.75" customHeight="1" x14ac:dyDescent="0.2">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row>
    <row r="29" spans="1:29" ht="15.75" customHeight="1" x14ac:dyDescent="0.2">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row>
    <row r="30" spans="1:29" ht="15.75" customHeight="1" x14ac:dyDescent="0.2">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row>
    <row r="31" spans="1:29" ht="15.75" customHeight="1" x14ac:dyDescent="0.2">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row>
    <row r="32" spans="1:29" ht="15.75" customHeight="1" x14ac:dyDescent="0.2">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row>
    <row r="33" spans="1:29" ht="15.75" customHeight="1" x14ac:dyDescent="0.2">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row>
    <row r="34" spans="1:29" ht="15.75" customHeight="1" x14ac:dyDescent="0.2">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row>
    <row r="35" spans="1:29" ht="15.75" customHeight="1" x14ac:dyDescent="0.2">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row>
    <row r="36" spans="1:29" ht="15.75" customHeight="1" x14ac:dyDescent="0.2">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row>
    <row r="37" spans="1:29" ht="15.75" customHeight="1" x14ac:dyDescent="0.2">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row>
    <row r="38" spans="1:29" ht="15.75" customHeight="1" x14ac:dyDescent="0.2">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row>
    <row r="39" spans="1:29" ht="15.75" customHeight="1" x14ac:dyDescent="0.2">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row>
    <row r="40" spans="1:29" ht="15.75" customHeight="1" x14ac:dyDescent="0.2">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row>
    <row r="41" spans="1:29" ht="15.75" customHeight="1" x14ac:dyDescent="0.2">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row>
    <row r="42" spans="1:29" ht="15.75" customHeight="1" x14ac:dyDescent="0.2">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row>
    <row r="43" spans="1:29" ht="15.75" customHeight="1" x14ac:dyDescent="0.2">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row>
    <row r="44" spans="1:29" ht="15.75" customHeight="1" x14ac:dyDescent="0.2">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row>
    <row r="45" spans="1:29" ht="15.75" customHeight="1" x14ac:dyDescent="0.2">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row>
    <row r="46" spans="1:29" ht="15.75" customHeight="1" x14ac:dyDescent="0.2">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row>
    <row r="47" spans="1:29" ht="15.75" customHeight="1" x14ac:dyDescent="0.2">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row>
    <row r="48" spans="1:29" ht="15.75" customHeight="1" x14ac:dyDescent="0.2">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row>
    <row r="49" spans="1:29" ht="15.75" customHeight="1" x14ac:dyDescent="0.2">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row>
    <row r="50" spans="1:29" ht="15.75" customHeight="1" x14ac:dyDescent="0.2">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row>
    <row r="51" spans="1:29" ht="15.75" customHeight="1" x14ac:dyDescent="0.2">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row>
    <row r="52" spans="1:29" ht="15.75" customHeight="1" x14ac:dyDescent="0.2">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row>
    <row r="53" spans="1:29" ht="15.75" customHeight="1" x14ac:dyDescent="0.2">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row>
    <row r="54" spans="1:29" ht="15.75" customHeight="1" x14ac:dyDescent="0.2">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row>
    <row r="55" spans="1:29" ht="15.75" customHeight="1" x14ac:dyDescent="0.2">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row>
    <row r="56" spans="1:29" ht="15.75" customHeight="1" x14ac:dyDescent="0.2">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row>
    <row r="57" spans="1:29" ht="15.75" customHeight="1" x14ac:dyDescent="0.2">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row>
    <row r="58" spans="1:29" ht="15.75" customHeight="1" x14ac:dyDescent="0.2">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row>
    <row r="59" spans="1:29" ht="15.75" customHeight="1" x14ac:dyDescent="0.2">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row>
    <row r="60" spans="1:29" ht="15.75" customHeight="1" x14ac:dyDescent="0.2">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row>
    <row r="61" spans="1:29" ht="15.75" customHeight="1" x14ac:dyDescent="0.2">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row>
    <row r="62" spans="1:29" ht="15.75" customHeight="1" x14ac:dyDescent="0.2">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row>
    <row r="63" spans="1:29" ht="15.75" customHeight="1" x14ac:dyDescent="0.2">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row>
    <row r="64" spans="1:29" ht="15.75" customHeight="1" x14ac:dyDescent="0.2">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row>
    <row r="65" spans="1:29" ht="15.75" customHeight="1" x14ac:dyDescent="0.2">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row>
    <row r="66" spans="1:29" ht="15.75" customHeight="1" x14ac:dyDescent="0.2">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row>
    <row r="67" spans="1:29" ht="15.75" customHeight="1" x14ac:dyDescent="0.2">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row>
    <row r="68" spans="1:29" ht="15.75" customHeight="1" x14ac:dyDescent="0.2">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row>
    <row r="69" spans="1:29" ht="15.75" customHeight="1" x14ac:dyDescent="0.2">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row>
    <row r="70" spans="1:29" ht="15.75" customHeight="1" x14ac:dyDescent="0.2">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row>
    <row r="71" spans="1:29" ht="15.75" customHeight="1" x14ac:dyDescent="0.2">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row>
    <row r="72" spans="1:29" ht="15.75" customHeight="1"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row>
    <row r="73" spans="1:29" ht="15.75" customHeight="1" x14ac:dyDescent="0.2">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row>
    <row r="74" spans="1:29" ht="15.75" customHeight="1" x14ac:dyDescent="0.2">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row>
    <row r="75" spans="1:29" ht="15.75" customHeight="1" x14ac:dyDescent="0.2">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row>
    <row r="76" spans="1:29" ht="15.75" customHeight="1" x14ac:dyDescent="0.2">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row>
    <row r="77" spans="1:29" ht="15.75" customHeight="1" x14ac:dyDescent="0.2">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row>
    <row r="78" spans="1:29" ht="15.75" customHeight="1" x14ac:dyDescent="0.2">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row>
    <row r="79" spans="1:29" ht="15.75" customHeight="1" x14ac:dyDescent="0.2">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row>
    <row r="80" spans="1:29" ht="15.75" customHeight="1" x14ac:dyDescent="0.2">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row>
    <row r="81" spans="1:29" ht="15.75" customHeight="1" x14ac:dyDescent="0.2">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row>
    <row r="82" spans="1:29" ht="15.75" customHeight="1" x14ac:dyDescent="0.2">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row>
    <row r="83" spans="1:29" ht="15.75" customHeight="1" x14ac:dyDescent="0.2">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row>
    <row r="84" spans="1:29" ht="15.75" customHeight="1" x14ac:dyDescent="0.2">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row>
    <row r="85" spans="1:29" ht="15.75" customHeight="1" x14ac:dyDescent="0.2">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row>
    <row r="86" spans="1:29" ht="15.75" customHeight="1" x14ac:dyDescent="0.2">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row>
    <row r="87" spans="1:29" ht="15.75" customHeight="1" x14ac:dyDescent="0.2">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row>
    <row r="88" spans="1:29" ht="15.75" customHeight="1" x14ac:dyDescent="0.2">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row>
    <row r="89" spans="1:29" ht="15.75" customHeight="1" x14ac:dyDescent="0.2">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row>
    <row r="90" spans="1:29" ht="15.75" customHeight="1"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row>
    <row r="91" spans="1:29" ht="15.75" customHeight="1"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row>
    <row r="92" spans="1:29" ht="15.75" customHeight="1"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row>
    <row r="93" spans="1:29" ht="15.75" customHeight="1"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row>
    <row r="94" spans="1:29" ht="15.75" customHeight="1"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row>
    <row r="95" spans="1:29" ht="15.75" customHeight="1"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row>
    <row r="96" spans="1:29" ht="15.75" customHeight="1"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row>
    <row r="97" spans="1:29" ht="15.75" customHeight="1"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row>
    <row r="98" spans="1:29" ht="15.75" customHeight="1"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row>
    <row r="99" spans="1:29" ht="15.75" customHeight="1"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row>
    <row r="100" spans="1:29" ht="15.75" customHeight="1"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row>
    <row r="101" spans="1:29" ht="15.75" customHeight="1"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row>
    <row r="102" spans="1:29" ht="15.75" customHeight="1"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row>
    <row r="103" spans="1:29" ht="15.75" customHeight="1"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row>
    <row r="104" spans="1:29" ht="15.75" customHeight="1"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row>
    <row r="105" spans="1:29" ht="15.75" customHeight="1"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row>
    <row r="106" spans="1:29" ht="15.75" customHeight="1"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row>
    <row r="107" spans="1:29" ht="15.75" customHeight="1"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row>
    <row r="108" spans="1:29" ht="15.75" customHeight="1"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row>
    <row r="109" spans="1:29" ht="15.75" customHeight="1"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row>
    <row r="110" spans="1:29" ht="15.75" customHeight="1"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row>
    <row r="111" spans="1:29" ht="15.75" customHeight="1"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row>
    <row r="112" spans="1:29" ht="15.75" customHeight="1"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row>
    <row r="113" spans="1:29" ht="15.75" customHeight="1"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row>
    <row r="114" spans="1:29" ht="15.75" customHeight="1"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row>
    <row r="115" spans="1:29" ht="15.75" customHeight="1"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row>
    <row r="116" spans="1:29" ht="15.75" customHeight="1"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row>
    <row r="117" spans="1:29" ht="15.75" customHeight="1"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row>
    <row r="118" spans="1:29" ht="15.75" customHeight="1"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row>
    <row r="119" spans="1:29" ht="15.75" customHeight="1"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row>
    <row r="120" spans="1:29" ht="15.75" customHeight="1"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row>
    <row r="121" spans="1:29" ht="15.75" customHeight="1"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row>
    <row r="122" spans="1:29" ht="15.75" customHeight="1"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row>
    <row r="123" spans="1:29" ht="15.75" customHeight="1"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row>
    <row r="124" spans="1:29" ht="15.75" customHeight="1"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row>
    <row r="125" spans="1:29" ht="15.75" customHeight="1"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row>
    <row r="126" spans="1:29" ht="15.75" customHeight="1"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row>
    <row r="127" spans="1:29" ht="15.75" customHeight="1"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row>
    <row r="128" spans="1:29" ht="15.75" customHeight="1"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row>
    <row r="129" spans="1:29" ht="15.75" customHeight="1"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row>
    <row r="130" spans="1:29" ht="15.75" customHeight="1"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row>
    <row r="131" spans="1:29" ht="15.75" customHeight="1"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row>
    <row r="132" spans="1:29" ht="15.75" customHeight="1"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row>
    <row r="133" spans="1:29" ht="15.75" customHeight="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row>
    <row r="134" spans="1:29" ht="15.75" customHeight="1"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row>
    <row r="135" spans="1:29" ht="15.75" customHeight="1"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row>
    <row r="136" spans="1:29" ht="15.75" customHeight="1"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row>
    <row r="137" spans="1:29" ht="15.75" customHeight="1"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row>
    <row r="138" spans="1:29" ht="15.75" customHeight="1"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row>
    <row r="139" spans="1:29" ht="15.75" customHeight="1"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row>
    <row r="140" spans="1:29" ht="15.75" customHeight="1"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row>
    <row r="141" spans="1:29" ht="15.75" customHeight="1"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row>
    <row r="142" spans="1:29" ht="15.75" customHeight="1"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row>
    <row r="143" spans="1:29" ht="15.75" customHeight="1"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row>
    <row r="144" spans="1:29" ht="15.75" customHeight="1"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row>
    <row r="145" spans="1:29" ht="15.75" customHeight="1"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row>
    <row r="146" spans="1:29" ht="15.75" customHeight="1"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row>
    <row r="147" spans="1:29" ht="15.75" customHeight="1"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row>
    <row r="148" spans="1:29" ht="15.75" customHeight="1"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row>
    <row r="149" spans="1:29" ht="15.75" customHeight="1"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row>
    <row r="150" spans="1:29" ht="15.75" customHeight="1"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row>
    <row r="151" spans="1:29" ht="15.75" customHeight="1"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row>
    <row r="152" spans="1:29" ht="15.75" customHeight="1"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row>
    <row r="153" spans="1:29" ht="15.75" customHeight="1"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row>
    <row r="154" spans="1:29" ht="15.75" customHeight="1"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row>
    <row r="155" spans="1:29" ht="15.75" customHeight="1"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row>
    <row r="156" spans="1:29" ht="15.75" customHeight="1"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row>
    <row r="157" spans="1:29" ht="15.75" customHeight="1"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row>
    <row r="158" spans="1:29" ht="15.75" customHeight="1"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row>
    <row r="159" spans="1:29" ht="15.75" customHeight="1"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row>
    <row r="160" spans="1:29" ht="15.75" customHeight="1"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row>
    <row r="161" spans="1:29" ht="15.75" customHeight="1"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row>
    <row r="162" spans="1:29" ht="15.75" customHeight="1"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row>
    <row r="163" spans="1:29" ht="15.75" customHeight="1"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row>
    <row r="164" spans="1:29" ht="15.75" customHeight="1"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row>
    <row r="165" spans="1:29" ht="15.75" customHeight="1"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row>
    <row r="166" spans="1:29" ht="15.75" customHeight="1"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row>
    <row r="167" spans="1:29" ht="15.75" customHeight="1"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row>
    <row r="168" spans="1:29" ht="15.75" customHeight="1"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row>
    <row r="169" spans="1:29" ht="15.75" customHeight="1"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row>
    <row r="170" spans="1:29" ht="15.75" customHeight="1"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row>
    <row r="171" spans="1:29" ht="15.75" customHeight="1"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row>
    <row r="172" spans="1:29" ht="15.75" customHeight="1"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row>
    <row r="173" spans="1:29" ht="15.75" customHeight="1"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row>
    <row r="174" spans="1:29" ht="15.75" customHeight="1"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row>
    <row r="175" spans="1:29" ht="15.75" customHeight="1"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row>
    <row r="176" spans="1:29" ht="15.75" customHeight="1"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row>
    <row r="177" spans="1:29" ht="15.75" customHeight="1"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row>
    <row r="178" spans="1:29" ht="15.75" customHeight="1"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row>
    <row r="179" spans="1:29" ht="15.75" customHeight="1"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row>
    <row r="180" spans="1:29" ht="15.75" customHeight="1"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row>
    <row r="181" spans="1:29" ht="15.75" customHeight="1"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row>
    <row r="182" spans="1:29" ht="15.75" customHeight="1"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row>
    <row r="183" spans="1:29" ht="15.75" customHeight="1"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row>
    <row r="184" spans="1:29" ht="15.75" customHeight="1"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row>
    <row r="185" spans="1:29" ht="15.75" customHeight="1"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row>
    <row r="186" spans="1:29" ht="15.75" customHeight="1"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row>
    <row r="187" spans="1:29" ht="15.75" customHeight="1"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row>
    <row r="188" spans="1:29" ht="15.75" customHeight="1"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row>
    <row r="189" spans="1:29" ht="15.75" customHeight="1"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row>
    <row r="190" spans="1:29" ht="15.75" customHeight="1"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row>
    <row r="191" spans="1:29" ht="15.75" customHeight="1"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row>
    <row r="192" spans="1:29" ht="15.75" customHeight="1"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row>
    <row r="193" spans="1:29" ht="15.75" customHeight="1"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row>
    <row r="194" spans="1:29" ht="15.75" customHeight="1"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row>
    <row r="195" spans="1:29" ht="15.75" customHeight="1"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row>
    <row r="196" spans="1:29" ht="15.75" customHeight="1"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row>
    <row r="197" spans="1:29" ht="15.75" customHeight="1"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row>
    <row r="198" spans="1:29" ht="15.75" customHeight="1"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row>
    <row r="199" spans="1:29" ht="15.75" customHeight="1"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row>
    <row r="200" spans="1:29" ht="15.75" customHeight="1"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row>
    <row r="201" spans="1:29" ht="15.75" customHeight="1"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row>
    <row r="202" spans="1:29" ht="15.75" customHeight="1"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row>
    <row r="203" spans="1:29" ht="15.75" customHeight="1"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row>
    <row r="204" spans="1:29" ht="15.75" customHeight="1"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row>
    <row r="205" spans="1:29" ht="15.75" customHeight="1"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row>
    <row r="206" spans="1:29" ht="15.75" customHeight="1"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row>
    <row r="207" spans="1:29" ht="15.75" customHeight="1"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row>
    <row r="208" spans="1:29" ht="15.75" customHeight="1"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row>
    <row r="209" spans="1:29" ht="15.75" customHeight="1"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row>
    <row r="210" spans="1:29" ht="15.75" customHeight="1"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row>
    <row r="211" spans="1:29" ht="15.75" customHeight="1"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row>
    <row r="212" spans="1:29" ht="15.75" customHeight="1"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row>
    <row r="213" spans="1:29" ht="15.75" customHeight="1"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row>
    <row r="214" spans="1:29" ht="15.75" customHeight="1"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row>
    <row r="215" spans="1:29" ht="15.75" customHeight="1"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row>
    <row r="216" spans="1:29" ht="15.75" customHeight="1"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row>
    <row r="217" spans="1:29" ht="15.75" customHeight="1"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row>
    <row r="218" spans="1:29" ht="15.75" customHeight="1"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row>
    <row r="219" spans="1:29" ht="15.75" customHeight="1"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row>
    <row r="220" spans="1:29" ht="15.75" customHeight="1"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row>
    <row r="221" spans="1:29" ht="15.75" customHeight="1" x14ac:dyDescent="0.2"/>
    <row r="222" spans="1:29" ht="15.75" customHeight="1" x14ac:dyDescent="0.2"/>
    <row r="223" spans="1:29" ht="15.75" customHeight="1" x14ac:dyDescent="0.2"/>
    <row r="224" spans="1:29"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D1:E1"/>
    <mergeCell ref="F1:G1"/>
    <mergeCell ref="H1:I1"/>
    <mergeCell ref="B1:C1"/>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1000"/>
  <sheetViews>
    <sheetView topLeftCell="A7" workbookViewId="0"/>
  </sheetViews>
  <sheetFormatPr defaultColWidth="14.42578125" defaultRowHeight="15" customHeight="1" x14ac:dyDescent="0.2"/>
  <cols>
    <col min="1" max="1" width="17" customWidth="1"/>
    <col min="2" max="4" width="14.42578125" customWidth="1"/>
    <col min="5" max="5" width="29.140625" customWidth="1"/>
    <col min="6" max="6" width="14.42578125" customWidth="1"/>
  </cols>
  <sheetData>
    <row r="1" spans="1:6" ht="15.75" customHeight="1" x14ac:dyDescent="0.2">
      <c r="A1" s="3" t="s">
        <v>0</v>
      </c>
      <c r="B1" s="3" t="s">
        <v>26</v>
      </c>
      <c r="C1" s="3" t="s">
        <v>27</v>
      </c>
      <c r="E1" s="3" t="s">
        <v>28</v>
      </c>
      <c r="F1" s="6">
        <f>AVERAGE(C$2:C1000)</f>
        <v>4.2666666666666666</v>
      </c>
    </row>
    <row r="2" spans="1:6" ht="15.75" customHeight="1" x14ac:dyDescent="0.2">
      <c r="A2" s="7">
        <f>'Raw Responses'!A2</f>
        <v>43640.639615023145</v>
      </c>
      <c r="B2" s="8" t="s">
        <v>42</v>
      </c>
      <c r="C2" s="6">
        <f>LEN(TRIM('Raw Responses'!E2))-LEN(SUBSTITUTE(TRIM('Raw Responses'!E2),",",""))+1</f>
        <v>6</v>
      </c>
      <c r="E2" s="3" t="s">
        <v>47</v>
      </c>
      <c r="F2" s="10" t="e">
        <f ca="1">_xludf.STDEV.S(C$2:C1000)</f>
        <v>#NAME?</v>
      </c>
    </row>
    <row r="3" spans="1:6" ht="15.75" customHeight="1" x14ac:dyDescent="0.2">
      <c r="A3" s="7">
        <f>'Raw Responses'!A3</f>
        <v>43640.67648829861</v>
      </c>
      <c r="B3" s="8" t="s">
        <v>53</v>
      </c>
      <c r="C3" s="6">
        <f>LEN(TRIM('Raw Responses'!E3))-LEN(SUBSTITUTE(TRIM('Raw Responses'!E3),",",""))+1</f>
        <v>5</v>
      </c>
      <c r="E3" s="3" t="s">
        <v>57</v>
      </c>
      <c r="F3" s="10" t="e">
        <f ca="1">_xludf.STDEV.P(C$2:C1000)</f>
        <v>#NAME?</v>
      </c>
    </row>
    <row r="4" spans="1:6" ht="15.75" customHeight="1" x14ac:dyDescent="0.2">
      <c r="A4" s="7">
        <f>'Raw Responses'!A4</f>
        <v>43640.687174097227</v>
      </c>
      <c r="B4" s="8" t="s">
        <v>62</v>
      </c>
      <c r="C4" s="6">
        <f>LEN(TRIM('Raw Responses'!E4))-LEN(SUBSTITUTE(TRIM('Raw Responses'!E4),",",""))+1</f>
        <v>5</v>
      </c>
      <c r="E4" s="3" t="s">
        <v>69</v>
      </c>
      <c r="F4" s="10" t="e">
        <f ca="1">_xludf.VAR.S(C$2:C1000)</f>
        <v>#NAME?</v>
      </c>
    </row>
    <row r="5" spans="1:6" ht="15.75" customHeight="1" x14ac:dyDescent="0.2">
      <c r="A5" s="7">
        <f>'Raw Responses'!A5</f>
        <v>43640.700164780093</v>
      </c>
      <c r="B5" s="8" t="s">
        <v>72</v>
      </c>
      <c r="C5" s="6">
        <f>LEN(TRIM('Raw Responses'!E5))-LEN(SUBSTITUTE(TRIM('Raw Responses'!E5),",",""))+1</f>
        <v>5</v>
      </c>
      <c r="E5" s="3" t="s">
        <v>73</v>
      </c>
      <c r="F5" s="10">
        <f>VARP(C$2:C1000)</f>
        <v>2.0622222222222222</v>
      </c>
    </row>
    <row r="6" spans="1:6" ht="15.75" customHeight="1" x14ac:dyDescent="0.2">
      <c r="A6" s="7">
        <f>'Raw Responses'!A6</f>
        <v>43640.715347916666</v>
      </c>
      <c r="B6" s="8" t="s">
        <v>75</v>
      </c>
      <c r="C6" s="6">
        <f>LEN(TRIM('Raw Responses'!E6))-LEN(SUBSTITUTE(TRIM('Raw Responses'!E6),",",""))+1</f>
        <v>2</v>
      </c>
      <c r="E6" s="3" t="s">
        <v>77</v>
      </c>
      <c r="F6" s="6">
        <f>MEDIAN(C$2:C1000)</f>
        <v>5</v>
      </c>
    </row>
    <row r="7" spans="1:6" ht="15.75" customHeight="1" x14ac:dyDescent="0.2">
      <c r="A7" s="7">
        <f>'Raw Responses'!A7</f>
        <v>43640.730705775466</v>
      </c>
      <c r="B7" s="8" t="s">
        <v>82</v>
      </c>
      <c r="C7" s="6">
        <f>LEN(TRIM('Raw Responses'!E7))-LEN(SUBSTITUTE(TRIM('Raw Responses'!E7),",",""))+1</f>
        <v>4</v>
      </c>
      <c r="E7" s="3" t="s">
        <v>83</v>
      </c>
      <c r="F7" s="6">
        <f>MODE(C$2:C1000)</f>
        <v>5</v>
      </c>
    </row>
    <row r="8" spans="1:6" ht="15.75" customHeight="1" x14ac:dyDescent="0.2">
      <c r="A8" s="7">
        <f>'Raw Responses'!A8</f>
        <v>43640.739760243057</v>
      </c>
      <c r="B8" s="8" t="s">
        <v>102</v>
      </c>
      <c r="C8" s="6">
        <f>LEN(TRIM('Raw Responses'!E8))-LEN(SUBSTITUTE(TRIM('Raw Responses'!E8),",",""))+1</f>
        <v>2</v>
      </c>
      <c r="E8" s="3" t="s">
        <v>84</v>
      </c>
      <c r="F8" s="6">
        <f>MIN(C$2:C1000)</f>
        <v>2</v>
      </c>
    </row>
    <row r="9" spans="1:6" ht="15.75" customHeight="1" x14ac:dyDescent="0.2">
      <c r="A9" s="7">
        <f>'Raw Responses'!A9</f>
        <v>43640.749496944445</v>
      </c>
      <c r="B9" s="8" t="s">
        <v>104</v>
      </c>
      <c r="C9" s="6">
        <f>LEN(TRIM('Raw Responses'!E9))-LEN(SUBSTITUTE(TRIM('Raw Responses'!E9),",",""))+1</f>
        <v>5</v>
      </c>
      <c r="E9" s="3" t="s">
        <v>85</v>
      </c>
      <c r="F9" s="6">
        <f>MAX(C$2:C1000)</f>
        <v>7</v>
      </c>
    </row>
    <row r="10" spans="1:6" ht="15.75" customHeight="1" x14ac:dyDescent="0.2">
      <c r="A10" s="7">
        <f>'Raw Responses'!A10</f>
        <v>43640.759245150461</v>
      </c>
      <c r="B10" s="8" t="s">
        <v>106</v>
      </c>
      <c r="C10" s="6">
        <f>LEN(TRIM('Raw Responses'!E10))-LEN(SUBSTITUTE(TRIM('Raw Responses'!E10),",",""))+1</f>
        <v>2</v>
      </c>
      <c r="E10" s="16"/>
    </row>
    <row r="11" spans="1:6" ht="15.75" customHeight="1" x14ac:dyDescent="0.2">
      <c r="A11" s="7">
        <f>'Raw Responses'!A11</f>
        <v>43640.971184872687</v>
      </c>
      <c r="B11" s="8" t="s">
        <v>108</v>
      </c>
      <c r="C11" s="6">
        <f>LEN(TRIM('Raw Responses'!E11))-LEN(SUBSTITUTE(TRIM('Raw Responses'!E11),",",""))+1</f>
        <v>5</v>
      </c>
      <c r="E11" s="16"/>
    </row>
    <row r="12" spans="1:6" ht="15.75" customHeight="1" x14ac:dyDescent="0.2">
      <c r="A12" s="7">
        <f>'Raw Responses'!A12</f>
        <v>43641.485319016203</v>
      </c>
      <c r="B12" s="8" t="s">
        <v>110</v>
      </c>
      <c r="C12" s="6">
        <f>LEN(TRIM('Raw Responses'!E12))-LEN(SUBSTITUTE(TRIM('Raw Responses'!E12),",",""))+1</f>
        <v>5</v>
      </c>
      <c r="E12" s="16"/>
    </row>
    <row r="13" spans="1:6" ht="15.75" customHeight="1" x14ac:dyDescent="0.2">
      <c r="A13" s="7">
        <f>'Raw Responses'!A13</f>
        <v>43641.498687928237</v>
      </c>
      <c r="B13" s="8" t="s">
        <v>112</v>
      </c>
      <c r="C13" s="6">
        <f>LEN(TRIM('Raw Responses'!E13))-LEN(SUBSTITUTE(TRIM('Raw Responses'!E13),",",""))+1</f>
        <v>4</v>
      </c>
      <c r="E13" s="16"/>
    </row>
    <row r="14" spans="1:6" ht="15.75" customHeight="1" x14ac:dyDescent="0.2">
      <c r="A14" s="7">
        <f>'Raw Responses'!A14</f>
        <v>43641.601904224532</v>
      </c>
      <c r="B14" s="8" t="s">
        <v>113</v>
      </c>
      <c r="C14" s="6">
        <f>LEN(TRIM('Raw Responses'!E14))-LEN(SUBSTITUTE(TRIM('Raw Responses'!E14),",",""))+1</f>
        <v>7</v>
      </c>
      <c r="E14" s="16"/>
    </row>
    <row r="15" spans="1:6" ht="15.75" customHeight="1" x14ac:dyDescent="0.2">
      <c r="A15" s="7">
        <f>'Raw Responses'!A15</f>
        <v>43641.617142592593</v>
      </c>
      <c r="B15" s="8" t="s">
        <v>114</v>
      </c>
      <c r="C15" s="6">
        <f>LEN(TRIM('Raw Responses'!E15))-LEN(SUBSTITUTE(TRIM('Raw Responses'!E15),",",""))+1</f>
        <v>4</v>
      </c>
      <c r="E15" s="16"/>
    </row>
    <row r="16" spans="1:6" ht="15.75" customHeight="1" x14ac:dyDescent="0.2">
      <c r="A16" s="7">
        <f>'Raw Responses'!A16</f>
        <v>43641.631968993053</v>
      </c>
      <c r="B16" s="8" t="s">
        <v>115</v>
      </c>
      <c r="C16" s="6">
        <f>LEN(TRIM('Raw Responses'!E16))-LEN(SUBSTITUTE(TRIM('Raw Responses'!E16),",",""))+1</f>
        <v>3</v>
      </c>
      <c r="E16" s="16"/>
    </row>
    <row r="17" spans="5:5" ht="15.75" customHeight="1" x14ac:dyDescent="0.2">
      <c r="E17" s="16"/>
    </row>
    <row r="18" spans="5:5" ht="15.75" customHeight="1" x14ac:dyDescent="0.2">
      <c r="E18" s="16"/>
    </row>
    <row r="19" spans="5:5" ht="15.75" customHeight="1" x14ac:dyDescent="0.2">
      <c r="E19" s="16"/>
    </row>
    <row r="20" spans="5:5" ht="15.75" customHeight="1" x14ac:dyDescent="0.2">
      <c r="E20" s="16"/>
    </row>
    <row r="21" spans="5:5" ht="15.75" customHeight="1" x14ac:dyDescent="0.2">
      <c r="E21" s="16"/>
    </row>
    <row r="22" spans="5:5" ht="15.75" customHeight="1" x14ac:dyDescent="0.2">
      <c r="E22" s="16"/>
    </row>
    <row r="23" spans="5:5" ht="15.75" customHeight="1" x14ac:dyDescent="0.2">
      <c r="E23" s="16"/>
    </row>
    <row r="24" spans="5:5" ht="15.75" customHeight="1" x14ac:dyDescent="0.2">
      <c r="E24" s="16"/>
    </row>
    <row r="25" spans="5:5" ht="15.75" customHeight="1" x14ac:dyDescent="0.2">
      <c r="E25" s="16"/>
    </row>
    <row r="26" spans="5:5" ht="15.75" customHeight="1" x14ac:dyDescent="0.2">
      <c r="E26" s="16"/>
    </row>
    <row r="27" spans="5:5" ht="15.75" customHeight="1" x14ac:dyDescent="0.2">
      <c r="E27" s="16"/>
    </row>
    <row r="28" spans="5:5" ht="15.75" customHeight="1" x14ac:dyDescent="0.2">
      <c r="E28" s="16"/>
    </row>
    <row r="29" spans="5:5" ht="15.75" customHeight="1" x14ac:dyDescent="0.2">
      <c r="E29" s="16"/>
    </row>
    <row r="30" spans="5:5" ht="15.75" customHeight="1" x14ac:dyDescent="0.2">
      <c r="E30" s="16"/>
    </row>
    <row r="31" spans="5:5" ht="15.75" customHeight="1" x14ac:dyDescent="0.2">
      <c r="E31" s="16"/>
    </row>
    <row r="32" spans="5:5" ht="15.75" customHeight="1" x14ac:dyDescent="0.2">
      <c r="E32" s="16"/>
    </row>
    <row r="33" spans="5:5" ht="15.75" customHeight="1" x14ac:dyDescent="0.2">
      <c r="E33" s="16"/>
    </row>
    <row r="34" spans="5:5" ht="15.75" customHeight="1" x14ac:dyDescent="0.2">
      <c r="E34" s="16"/>
    </row>
    <row r="35" spans="5:5" ht="15.75" customHeight="1" x14ac:dyDescent="0.2">
      <c r="E35" s="16"/>
    </row>
    <row r="36" spans="5:5" ht="15.75" customHeight="1" x14ac:dyDescent="0.2">
      <c r="E36" s="16"/>
    </row>
    <row r="37" spans="5:5" ht="15.75" customHeight="1" x14ac:dyDescent="0.2">
      <c r="E37" s="16"/>
    </row>
    <row r="38" spans="5:5" ht="15.75" customHeight="1" x14ac:dyDescent="0.2">
      <c r="E38" s="16"/>
    </row>
    <row r="39" spans="5:5" ht="15.75" customHeight="1" x14ac:dyDescent="0.2">
      <c r="E39" s="16"/>
    </row>
    <row r="40" spans="5:5" ht="15.75" customHeight="1" x14ac:dyDescent="0.2">
      <c r="E40" s="16"/>
    </row>
    <row r="41" spans="5:5" ht="15.75" customHeight="1" x14ac:dyDescent="0.2">
      <c r="E41" s="16"/>
    </row>
    <row r="42" spans="5:5" ht="15.75" customHeight="1" x14ac:dyDescent="0.2">
      <c r="E42" s="16"/>
    </row>
    <row r="43" spans="5:5" ht="15.75" customHeight="1" x14ac:dyDescent="0.2">
      <c r="E43" s="16"/>
    </row>
    <row r="44" spans="5:5" ht="15.75" customHeight="1" x14ac:dyDescent="0.2">
      <c r="E44" s="16"/>
    </row>
    <row r="45" spans="5:5" ht="15.75" customHeight="1" x14ac:dyDescent="0.2">
      <c r="E45" s="16"/>
    </row>
    <row r="46" spans="5:5" ht="15.75" customHeight="1" x14ac:dyDescent="0.2">
      <c r="E46" s="16"/>
    </row>
    <row r="47" spans="5:5" ht="15.75" customHeight="1" x14ac:dyDescent="0.2">
      <c r="E47" s="16"/>
    </row>
    <row r="48" spans="5:5" ht="15.75" customHeight="1" x14ac:dyDescent="0.2">
      <c r="E48" s="16"/>
    </row>
    <row r="49" spans="5:5" ht="15.75" customHeight="1" x14ac:dyDescent="0.2">
      <c r="E49" s="16"/>
    </row>
    <row r="50" spans="5:5" ht="15.75" customHeight="1" x14ac:dyDescent="0.2">
      <c r="E50" s="16"/>
    </row>
    <row r="51" spans="5:5" ht="15.75" customHeight="1" x14ac:dyDescent="0.2">
      <c r="E51" s="16"/>
    </row>
    <row r="52" spans="5:5" ht="15.75" customHeight="1" x14ac:dyDescent="0.2">
      <c r="E52" s="16"/>
    </row>
    <row r="53" spans="5:5" ht="15.75" customHeight="1" x14ac:dyDescent="0.2">
      <c r="E53" s="16"/>
    </row>
    <row r="54" spans="5:5" ht="15.75" customHeight="1" x14ac:dyDescent="0.2">
      <c r="E54" s="16"/>
    </row>
    <row r="55" spans="5:5" ht="15.75" customHeight="1" x14ac:dyDescent="0.2">
      <c r="E55" s="16"/>
    </row>
    <row r="56" spans="5:5" ht="15.75" customHeight="1" x14ac:dyDescent="0.2">
      <c r="E56" s="16"/>
    </row>
    <row r="57" spans="5:5" ht="15.75" customHeight="1" x14ac:dyDescent="0.2">
      <c r="E57" s="16"/>
    </row>
    <row r="58" spans="5:5" ht="15.75" customHeight="1" x14ac:dyDescent="0.2">
      <c r="E58" s="16"/>
    </row>
    <row r="59" spans="5:5" ht="15.75" customHeight="1" x14ac:dyDescent="0.2">
      <c r="E59" s="16"/>
    </row>
    <row r="60" spans="5:5" ht="15.75" customHeight="1" x14ac:dyDescent="0.2">
      <c r="E60" s="16"/>
    </row>
    <row r="61" spans="5:5" ht="15.75" customHeight="1" x14ac:dyDescent="0.2">
      <c r="E61" s="16"/>
    </row>
    <row r="62" spans="5:5" ht="15.75" customHeight="1" x14ac:dyDescent="0.2">
      <c r="E62" s="16"/>
    </row>
    <row r="63" spans="5:5" ht="15.75" customHeight="1" x14ac:dyDescent="0.2">
      <c r="E63" s="16"/>
    </row>
    <row r="64" spans="5:5" ht="15.75" customHeight="1" x14ac:dyDescent="0.2">
      <c r="E64" s="16"/>
    </row>
    <row r="65" spans="5:5" ht="15.75" customHeight="1" x14ac:dyDescent="0.2">
      <c r="E65" s="16"/>
    </row>
    <row r="66" spans="5:5" ht="15.75" customHeight="1" x14ac:dyDescent="0.2">
      <c r="E66" s="16"/>
    </row>
    <row r="67" spans="5:5" ht="15.75" customHeight="1" x14ac:dyDescent="0.2">
      <c r="E67" s="16"/>
    </row>
    <row r="68" spans="5:5" ht="15.75" customHeight="1" x14ac:dyDescent="0.2">
      <c r="E68" s="16"/>
    </row>
    <row r="69" spans="5:5" ht="15.75" customHeight="1" x14ac:dyDescent="0.2">
      <c r="E69" s="16"/>
    </row>
    <row r="70" spans="5:5" ht="15.75" customHeight="1" x14ac:dyDescent="0.2">
      <c r="E70" s="16"/>
    </row>
    <row r="71" spans="5:5" ht="15.75" customHeight="1" x14ac:dyDescent="0.2">
      <c r="E71" s="16"/>
    </row>
    <row r="72" spans="5:5" ht="15.75" customHeight="1" x14ac:dyDescent="0.2">
      <c r="E72" s="16"/>
    </row>
    <row r="73" spans="5:5" ht="15.75" customHeight="1" x14ac:dyDescent="0.2">
      <c r="E73" s="16"/>
    </row>
    <row r="74" spans="5:5" ht="15.75" customHeight="1" x14ac:dyDescent="0.2">
      <c r="E74" s="16"/>
    </row>
    <row r="75" spans="5:5" ht="15.75" customHeight="1" x14ac:dyDescent="0.2">
      <c r="E75" s="16"/>
    </row>
    <row r="76" spans="5:5" ht="15.75" customHeight="1" x14ac:dyDescent="0.2">
      <c r="E76" s="16"/>
    </row>
    <row r="77" spans="5:5" ht="15.75" customHeight="1" x14ac:dyDescent="0.2">
      <c r="E77" s="16"/>
    </row>
    <row r="78" spans="5:5" ht="15.75" customHeight="1" x14ac:dyDescent="0.2">
      <c r="E78" s="16"/>
    </row>
    <row r="79" spans="5:5" ht="15.75" customHeight="1" x14ac:dyDescent="0.2">
      <c r="E79" s="16"/>
    </row>
    <row r="80" spans="5:5" ht="15.75" customHeight="1" x14ac:dyDescent="0.2">
      <c r="E80" s="16"/>
    </row>
    <row r="81" spans="5:5" ht="15.75" customHeight="1" x14ac:dyDescent="0.2">
      <c r="E81" s="16"/>
    </row>
    <row r="82" spans="5:5" ht="15.75" customHeight="1" x14ac:dyDescent="0.2">
      <c r="E82" s="16"/>
    </row>
    <row r="83" spans="5:5" ht="15.75" customHeight="1" x14ac:dyDescent="0.2">
      <c r="E83" s="16"/>
    </row>
    <row r="84" spans="5:5" ht="15.75" customHeight="1" x14ac:dyDescent="0.2">
      <c r="E84" s="16"/>
    </row>
    <row r="85" spans="5:5" ht="15.75" customHeight="1" x14ac:dyDescent="0.2">
      <c r="E85" s="16"/>
    </row>
    <row r="86" spans="5:5" ht="15.75" customHeight="1" x14ac:dyDescent="0.2">
      <c r="E86" s="16"/>
    </row>
    <row r="87" spans="5:5" ht="15.75" customHeight="1" x14ac:dyDescent="0.2">
      <c r="E87" s="16"/>
    </row>
    <row r="88" spans="5:5" ht="15.75" customHeight="1" x14ac:dyDescent="0.2">
      <c r="E88" s="16"/>
    </row>
    <row r="89" spans="5:5" ht="15.75" customHeight="1" x14ac:dyDescent="0.2">
      <c r="E89" s="16"/>
    </row>
    <row r="90" spans="5:5" ht="15.75" customHeight="1" x14ac:dyDescent="0.2">
      <c r="E90" s="16"/>
    </row>
    <row r="91" spans="5:5" ht="15.75" customHeight="1" x14ac:dyDescent="0.2">
      <c r="E91" s="16"/>
    </row>
    <row r="92" spans="5:5" ht="15.75" customHeight="1" x14ac:dyDescent="0.2">
      <c r="E92" s="16"/>
    </row>
    <row r="93" spans="5:5" ht="15.75" customHeight="1" x14ac:dyDescent="0.2">
      <c r="E93" s="16"/>
    </row>
    <row r="94" spans="5:5" ht="15.75" customHeight="1" x14ac:dyDescent="0.2">
      <c r="E94" s="16"/>
    </row>
    <row r="95" spans="5:5" ht="15.75" customHeight="1" x14ac:dyDescent="0.2">
      <c r="E95" s="16"/>
    </row>
    <row r="96" spans="5:5" ht="15.75" customHeight="1" x14ac:dyDescent="0.2">
      <c r="E96" s="16"/>
    </row>
    <row r="97" spans="5:5" ht="15.75" customHeight="1" x14ac:dyDescent="0.2">
      <c r="E97" s="16"/>
    </row>
    <row r="98" spans="5:5" ht="15.75" customHeight="1" x14ac:dyDescent="0.2">
      <c r="E98" s="16"/>
    </row>
    <row r="99" spans="5:5" ht="15.75" customHeight="1" x14ac:dyDescent="0.2">
      <c r="E99" s="16"/>
    </row>
    <row r="100" spans="5:5" ht="15.75" customHeight="1" x14ac:dyDescent="0.2">
      <c r="E100" s="16"/>
    </row>
    <row r="101" spans="5:5" ht="15.75" customHeight="1" x14ac:dyDescent="0.2">
      <c r="E101" s="16"/>
    </row>
    <row r="102" spans="5:5" ht="15.75" customHeight="1" x14ac:dyDescent="0.2">
      <c r="E102" s="16"/>
    </row>
    <row r="103" spans="5:5" ht="15.75" customHeight="1" x14ac:dyDescent="0.2">
      <c r="E103" s="16"/>
    </row>
    <row r="104" spans="5:5" ht="15.75" customHeight="1" x14ac:dyDescent="0.2">
      <c r="E104" s="16"/>
    </row>
    <row r="105" spans="5:5" ht="15.75" customHeight="1" x14ac:dyDescent="0.2">
      <c r="E105" s="16"/>
    </row>
    <row r="106" spans="5:5" ht="15.75" customHeight="1" x14ac:dyDescent="0.2">
      <c r="E106" s="16"/>
    </row>
    <row r="107" spans="5:5" ht="15.75" customHeight="1" x14ac:dyDescent="0.2">
      <c r="E107" s="16"/>
    </row>
    <row r="108" spans="5:5" ht="15.75" customHeight="1" x14ac:dyDescent="0.2">
      <c r="E108" s="16"/>
    </row>
    <row r="109" spans="5:5" ht="15.75" customHeight="1" x14ac:dyDescent="0.2">
      <c r="E109" s="16"/>
    </row>
    <row r="110" spans="5:5" ht="15.75" customHeight="1" x14ac:dyDescent="0.2">
      <c r="E110" s="16"/>
    </row>
    <row r="111" spans="5:5" ht="15.75" customHeight="1" x14ac:dyDescent="0.2">
      <c r="E111" s="16"/>
    </row>
    <row r="112" spans="5:5" ht="15.75" customHeight="1" x14ac:dyDescent="0.2">
      <c r="E112" s="16"/>
    </row>
    <row r="113" spans="5:5" ht="15.75" customHeight="1" x14ac:dyDescent="0.2">
      <c r="E113" s="16"/>
    </row>
    <row r="114" spans="5:5" ht="15.75" customHeight="1" x14ac:dyDescent="0.2">
      <c r="E114" s="16"/>
    </row>
    <row r="115" spans="5:5" ht="15.75" customHeight="1" x14ac:dyDescent="0.2">
      <c r="E115" s="16"/>
    </row>
    <row r="116" spans="5:5" ht="15.75" customHeight="1" x14ac:dyDescent="0.2">
      <c r="E116" s="16"/>
    </row>
    <row r="117" spans="5:5" ht="15.75" customHeight="1" x14ac:dyDescent="0.2">
      <c r="E117" s="16"/>
    </row>
    <row r="118" spans="5:5" ht="15.75" customHeight="1" x14ac:dyDescent="0.2">
      <c r="E118" s="16"/>
    </row>
    <row r="119" spans="5:5" ht="15.75" customHeight="1" x14ac:dyDescent="0.2">
      <c r="E119" s="16"/>
    </row>
    <row r="120" spans="5:5" ht="15.75" customHeight="1" x14ac:dyDescent="0.2">
      <c r="E120" s="16"/>
    </row>
    <row r="121" spans="5:5" ht="15.75" customHeight="1" x14ac:dyDescent="0.2">
      <c r="E121" s="16"/>
    </row>
    <row r="122" spans="5:5" ht="15.75" customHeight="1" x14ac:dyDescent="0.2">
      <c r="E122" s="16"/>
    </row>
    <row r="123" spans="5:5" ht="15.75" customHeight="1" x14ac:dyDescent="0.2">
      <c r="E123" s="16"/>
    </row>
    <row r="124" spans="5:5" ht="15.75" customHeight="1" x14ac:dyDescent="0.2">
      <c r="E124" s="16"/>
    </row>
    <row r="125" spans="5:5" ht="15.75" customHeight="1" x14ac:dyDescent="0.2">
      <c r="E125" s="16"/>
    </row>
    <row r="126" spans="5:5" ht="15.75" customHeight="1" x14ac:dyDescent="0.2">
      <c r="E126" s="16"/>
    </row>
    <row r="127" spans="5:5" ht="15.75" customHeight="1" x14ac:dyDescent="0.2">
      <c r="E127" s="16"/>
    </row>
    <row r="128" spans="5:5" ht="15.75" customHeight="1" x14ac:dyDescent="0.2">
      <c r="E128" s="16"/>
    </row>
    <row r="129" spans="5:5" ht="15.75" customHeight="1" x14ac:dyDescent="0.2">
      <c r="E129" s="16"/>
    </row>
    <row r="130" spans="5:5" ht="15.75" customHeight="1" x14ac:dyDescent="0.2">
      <c r="E130" s="16"/>
    </row>
    <row r="131" spans="5:5" ht="15.75" customHeight="1" x14ac:dyDescent="0.2">
      <c r="E131" s="16"/>
    </row>
    <row r="132" spans="5:5" ht="15.75" customHeight="1" x14ac:dyDescent="0.2">
      <c r="E132" s="16"/>
    </row>
    <row r="133" spans="5:5" ht="15.75" customHeight="1" x14ac:dyDescent="0.2">
      <c r="E133" s="16"/>
    </row>
    <row r="134" spans="5:5" ht="15.75" customHeight="1" x14ac:dyDescent="0.2">
      <c r="E134" s="16"/>
    </row>
    <row r="135" spans="5:5" ht="15.75" customHeight="1" x14ac:dyDescent="0.2">
      <c r="E135" s="16"/>
    </row>
    <row r="136" spans="5:5" ht="15.75" customHeight="1" x14ac:dyDescent="0.2">
      <c r="E136" s="16"/>
    </row>
    <row r="137" spans="5:5" ht="15.75" customHeight="1" x14ac:dyDescent="0.2">
      <c r="E137" s="16"/>
    </row>
    <row r="138" spans="5:5" ht="15.75" customHeight="1" x14ac:dyDescent="0.2">
      <c r="E138" s="16"/>
    </row>
    <row r="139" spans="5:5" ht="15.75" customHeight="1" x14ac:dyDescent="0.2">
      <c r="E139" s="16"/>
    </row>
    <row r="140" spans="5:5" ht="15.75" customHeight="1" x14ac:dyDescent="0.2">
      <c r="E140" s="16"/>
    </row>
    <row r="141" spans="5:5" ht="15.75" customHeight="1" x14ac:dyDescent="0.2">
      <c r="E141" s="16"/>
    </row>
    <row r="142" spans="5:5" ht="15.75" customHeight="1" x14ac:dyDescent="0.2">
      <c r="E142" s="16"/>
    </row>
    <row r="143" spans="5:5" ht="15.75" customHeight="1" x14ac:dyDescent="0.2">
      <c r="E143" s="16"/>
    </row>
    <row r="144" spans="5:5" ht="15.75" customHeight="1" x14ac:dyDescent="0.2">
      <c r="E144" s="16"/>
    </row>
    <row r="145" spans="5:5" ht="15.75" customHeight="1" x14ac:dyDescent="0.2">
      <c r="E145" s="16"/>
    </row>
    <row r="146" spans="5:5" ht="15.75" customHeight="1" x14ac:dyDescent="0.2">
      <c r="E146" s="16"/>
    </row>
    <row r="147" spans="5:5" ht="15.75" customHeight="1" x14ac:dyDescent="0.2">
      <c r="E147" s="16"/>
    </row>
    <row r="148" spans="5:5" ht="15.75" customHeight="1" x14ac:dyDescent="0.2">
      <c r="E148" s="16"/>
    </row>
    <row r="149" spans="5:5" ht="15.75" customHeight="1" x14ac:dyDescent="0.2">
      <c r="E149" s="16"/>
    </row>
    <row r="150" spans="5:5" ht="15.75" customHeight="1" x14ac:dyDescent="0.2">
      <c r="E150" s="16"/>
    </row>
    <row r="151" spans="5:5" ht="15.75" customHeight="1" x14ac:dyDescent="0.2">
      <c r="E151" s="16"/>
    </row>
    <row r="152" spans="5:5" ht="15.75" customHeight="1" x14ac:dyDescent="0.2">
      <c r="E152" s="16"/>
    </row>
    <row r="153" spans="5:5" ht="15.75" customHeight="1" x14ac:dyDescent="0.2">
      <c r="E153" s="16"/>
    </row>
    <row r="154" spans="5:5" ht="15.75" customHeight="1" x14ac:dyDescent="0.2">
      <c r="E154" s="16"/>
    </row>
    <row r="155" spans="5:5" ht="15.75" customHeight="1" x14ac:dyDescent="0.2">
      <c r="E155" s="16"/>
    </row>
    <row r="156" spans="5:5" ht="15.75" customHeight="1" x14ac:dyDescent="0.2">
      <c r="E156" s="16"/>
    </row>
    <row r="157" spans="5:5" ht="15.75" customHeight="1" x14ac:dyDescent="0.2">
      <c r="E157" s="16"/>
    </row>
    <row r="158" spans="5:5" ht="15.75" customHeight="1" x14ac:dyDescent="0.2">
      <c r="E158" s="16"/>
    </row>
    <row r="159" spans="5:5" ht="15.75" customHeight="1" x14ac:dyDescent="0.2">
      <c r="E159" s="16"/>
    </row>
    <row r="160" spans="5:5" ht="15.75" customHeight="1" x14ac:dyDescent="0.2">
      <c r="E160" s="16"/>
    </row>
    <row r="161" spans="5:5" ht="15.75" customHeight="1" x14ac:dyDescent="0.2">
      <c r="E161" s="16"/>
    </row>
    <row r="162" spans="5:5" ht="15.75" customHeight="1" x14ac:dyDescent="0.2">
      <c r="E162" s="16"/>
    </row>
    <row r="163" spans="5:5" ht="15.75" customHeight="1" x14ac:dyDescent="0.2">
      <c r="E163" s="16"/>
    </row>
    <row r="164" spans="5:5" ht="15.75" customHeight="1" x14ac:dyDescent="0.2">
      <c r="E164" s="16"/>
    </row>
    <row r="165" spans="5:5" ht="15.75" customHeight="1" x14ac:dyDescent="0.2">
      <c r="E165" s="16"/>
    </row>
    <row r="166" spans="5:5" ht="15.75" customHeight="1" x14ac:dyDescent="0.2">
      <c r="E166" s="16"/>
    </row>
    <row r="167" spans="5:5" ht="15.75" customHeight="1" x14ac:dyDescent="0.2">
      <c r="E167" s="16"/>
    </row>
    <row r="168" spans="5:5" ht="15.75" customHeight="1" x14ac:dyDescent="0.2">
      <c r="E168" s="16"/>
    </row>
    <row r="169" spans="5:5" ht="15.75" customHeight="1" x14ac:dyDescent="0.2">
      <c r="E169" s="16"/>
    </row>
    <row r="170" spans="5:5" ht="15.75" customHeight="1" x14ac:dyDescent="0.2">
      <c r="E170" s="16"/>
    </row>
    <row r="171" spans="5:5" ht="15.75" customHeight="1" x14ac:dyDescent="0.2">
      <c r="E171" s="16"/>
    </row>
    <row r="172" spans="5:5" ht="15.75" customHeight="1" x14ac:dyDescent="0.2">
      <c r="E172" s="16"/>
    </row>
    <row r="173" spans="5:5" ht="15.75" customHeight="1" x14ac:dyDescent="0.2">
      <c r="E173" s="16"/>
    </row>
    <row r="174" spans="5:5" ht="15.75" customHeight="1" x14ac:dyDescent="0.2">
      <c r="E174" s="16"/>
    </row>
    <row r="175" spans="5:5" ht="15.75" customHeight="1" x14ac:dyDescent="0.2">
      <c r="E175" s="16"/>
    </row>
    <row r="176" spans="5:5" ht="15.75" customHeight="1" x14ac:dyDescent="0.2">
      <c r="E176" s="16"/>
    </row>
    <row r="177" spans="5:5" ht="15.75" customHeight="1" x14ac:dyDescent="0.2">
      <c r="E177" s="16"/>
    </row>
    <row r="178" spans="5:5" ht="15.75" customHeight="1" x14ac:dyDescent="0.2">
      <c r="E178" s="16"/>
    </row>
    <row r="179" spans="5:5" ht="15.75" customHeight="1" x14ac:dyDescent="0.2">
      <c r="E179" s="16"/>
    </row>
    <row r="180" spans="5:5" ht="15.75" customHeight="1" x14ac:dyDescent="0.2">
      <c r="E180" s="16"/>
    </row>
    <row r="181" spans="5:5" ht="15.75" customHeight="1" x14ac:dyDescent="0.2">
      <c r="E181" s="16"/>
    </row>
    <row r="182" spans="5:5" ht="15.75" customHeight="1" x14ac:dyDescent="0.2">
      <c r="E182" s="16"/>
    </row>
    <row r="183" spans="5:5" ht="15.75" customHeight="1" x14ac:dyDescent="0.2">
      <c r="E183" s="16"/>
    </row>
    <row r="184" spans="5:5" ht="15.75" customHeight="1" x14ac:dyDescent="0.2">
      <c r="E184" s="16"/>
    </row>
    <row r="185" spans="5:5" ht="15.75" customHeight="1" x14ac:dyDescent="0.2">
      <c r="E185" s="16"/>
    </row>
    <row r="186" spans="5:5" ht="15.75" customHeight="1" x14ac:dyDescent="0.2">
      <c r="E186" s="16"/>
    </row>
    <row r="187" spans="5:5" ht="15.75" customHeight="1" x14ac:dyDescent="0.2">
      <c r="E187" s="16"/>
    </row>
    <row r="188" spans="5:5" ht="15.75" customHeight="1" x14ac:dyDescent="0.2">
      <c r="E188" s="16"/>
    </row>
    <row r="189" spans="5:5" ht="15.75" customHeight="1" x14ac:dyDescent="0.2">
      <c r="E189" s="16"/>
    </row>
    <row r="190" spans="5:5" ht="15.75" customHeight="1" x14ac:dyDescent="0.2">
      <c r="E190" s="16"/>
    </row>
    <row r="191" spans="5:5" ht="15.75" customHeight="1" x14ac:dyDescent="0.2">
      <c r="E191" s="16"/>
    </row>
    <row r="192" spans="5:5" ht="15.75" customHeight="1" x14ac:dyDescent="0.2">
      <c r="E192" s="16"/>
    </row>
    <row r="193" spans="5:5" ht="15.75" customHeight="1" x14ac:dyDescent="0.2">
      <c r="E193" s="16"/>
    </row>
    <row r="194" spans="5:5" ht="15.75" customHeight="1" x14ac:dyDescent="0.2">
      <c r="E194" s="16"/>
    </row>
    <row r="195" spans="5:5" ht="15.75" customHeight="1" x14ac:dyDescent="0.2">
      <c r="E195" s="16"/>
    </row>
    <row r="196" spans="5:5" ht="15.75" customHeight="1" x14ac:dyDescent="0.2">
      <c r="E196" s="16"/>
    </row>
    <row r="197" spans="5:5" ht="15.75" customHeight="1" x14ac:dyDescent="0.2">
      <c r="E197" s="16"/>
    </row>
    <row r="198" spans="5:5" ht="15.75" customHeight="1" x14ac:dyDescent="0.2">
      <c r="E198" s="16"/>
    </row>
    <row r="199" spans="5:5" ht="15.75" customHeight="1" x14ac:dyDescent="0.2">
      <c r="E199" s="16"/>
    </row>
    <row r="200" spans="5:5" ht="15.75" customHeight="1" x14ac:dyDescent="0.2">
      <c r="E200" s="16"/>
    </row>
    <row r="201" spans="5:5" ht="15.75" customHeight="1" x14ac:dyDescent="0.2">
      <c r="E201" s="16"/>
    </row>
    <row r="202" spans="5:5" ht="15.75" customHeight="1" x14ac:dyDescent="0.2">
      <c r="E202" s="16"/>
    </row>
    <row r="203" spans="5:5" ht="15.75" customHeight="1" x14ac:dyDescent="0.2">
      <c r="E203" s="16"/>
    </row>
    <row r="204" spans="5:5" ht="15.75" customHeight="1" x14ac:dyDescent="0.2">
      <c r="E204" s="16"/>
    </row>
    <row r="205" spans="5:5" ht="15.75" customHeight="1" x14ac:dyDescent="0.2">
      <c r="E205" s="16"/>
    </row>
    <row r="206" spans="5:5" ht="15.75" customHeight="1" x14ac:dyDescent="0.2">
      <c r="E206" s="16"/>
    </row>
    <row r="207" spans="5:5" ht="15.75" customHeight="1" x14ac:dyDescent="0.2">
      <c r="E207" s="16"/>
    </row>
    <row r="208" spans="5:5" ht="15.75" customHeight="1" x14ac:dyDescent="0.2">
      <c r="E208" s="16"/>
    </row>
    <row r="209" spans="5:5" ht="15.75" customHeight="1" x14ac:dyDescent="0.2">
      <c r="E209" s="16"/>
    </row>
    <row r="210" spans="5:5" ht="15.75" customHeight="1" x14ac:dyDescent="0.2">
      <c r="E210" s="16"/>
    </row>
    <row r="211" spans="5:5" ht="15.75" customHeight="1" x14ac:dyDescent="0.2">
      <c r="E211" s="16"/>
    </row>
    <row r="212" spans="5:5" ht="15.75" customHeight="1" x14ac:dyDescent="0.2">
      <c r="E212" s="16"/>
    </row>
    <row r="213" spans="5:5" ht="15.75" customHeight="1" x14ac:dyDescent="0.2">
      <c r="E213" s="16"/>
    </row>
    <row r="214" spans="5:5" ht="15.75" customHeight="1" x14ac:dyDescent="0.2">
      <c r="E214" s="16"/>
    </row>
    <row r="215" spans="5:5" ht="15.75" customHeight="1" x14ac:dyDescent="0.2">
      <c r="E215" s="16"/>
    </row>
    <row r="216" spans="5:5" ht="15.75" customHeight="1" x14ac:dyDescent="0.2">
      <c r="E216" s="16"/>
    </row>
    <row r="217" spans="5:5" ht="15.75" customHeight="1" x14ac:dyDescent="0.2">
      <c r="E217" s="16"/>
    </row>
    <row r="218" spans="5:5" ht="15.75" customHeight="1" x14ac:dyDescent="0.2">
      <c r="E218" s="16"/>
    </row>
    <row r="219" spans="5:5" ht="15.75" customHeight="1" x14ac:dyDescent="0.2">
      <c r="E219" s="16"/>
    </row>
    <row r="220" spans="5:5" ht="15.75" customHeight="1" x14ac:dyDescent="0.2">
      <c r="E220" s="16"/>
    </row>
    <row r="221" spans="5:5" ht="15.75" customHeight="1" x14ac:dyDescent="0.2"/>
    <row r="222" spans="5:5" ht="15.75" customHeight="1" x14ac:dyDescent="0.2"/>
    <row r="223" spans="5:5" ht="15.75" customHeight="1" x14ac:dyDescent="0.2"/>
    <row r="224" spans="5:5"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G1000"/>
  <sheetViews>
    <sheetView workbookViewId="0"/>
  </sheetViews>
  <sheetFormatPr defaultColWidth="14.42578125" defaultRowHeight="15" customHeight="1" x14ac:dyDescent="0.2"/>
  <cols>
    <col min="1" max="1" width="100.140625" customWidth="1"/>
    <col min="2" max="2" width="10.7109375" customWidth="1"/>
    <col min="3" max="29" width="11.5703125" customWidth="1"/>
  </cols>
  <sheetData>
    <row r="1" spans="1:33" ht="51" x14ac:dyDescent="0.2">
      <c r="A1" s="11" t="s">
        <v>76</v>
      </c>
      <c r="B1" s="12" t="s">
        <v>1</v>
      </c>
      <c r="C1" s="12" t="s">
        <v>78</v>
      </c>
      <c r="D1" s="12" t="s">
        <v>28</v>
      </c>
      <c r="E1" s="12" t="s">
        <v>79</v>
      </c>
      <c r="F1" s="13" t="s">
        <v>80</v>
      </c>
      <c r="G1" s="12" t="s">
        <v>47</v>
      </c>
      <c r="H1" s="13" t="s">
        <v>81</v>
      </c>
      <c r="I1" s="12" t="s">
        <v>57</v>
      </c>
      <c r="J1" s="12" t="s">
        <v>69</v>
      </c>
      <c r="K1" s="12" t="s">
        <v>73</v>
      </c>
      <c r="L1" s="14" t="s">
        <v>77</v>
      </c>
      <c r="M1" s="14" t="s">
        <v>83</v>
      </c>
      <c r="N1" s="14" t="s">
        <v>84</v>
      </c>
      <c r="O1" s="14" t="s">
        <v>85</v>
      </c>
      <c r="P1" s="12" t="s">
        <v>86</v>
      </c>
      <c r="Q1" s="12" t="s">
        <v>87</v>
      </c>
      <c r="R1" s="12" t="s">
        <v>88</v>
      </c>
      <c r="S1" s="12" t="s">
        <v>89</v>
      </c>
      <c r="T1" s="12" t="s">
        <v>91</v>
      </c>
      <c r="U1" s="12" t="s">
        <v>92</v>
      </c>
      <c r="V1" s="12" t="s">
        <v>93</v>
      </c>
      <c r="W1" s="12" t="s">
        <v>94</v>
      </c>
      <c r="X1" s="12" t="s">
        <v>95</v>
      </c>
      <c r="Y1" s="12" t="s">
        <v>96</v>
      </c>
      <c r="Z1" s="12" t="s">
        <v>97</v>
      </c>
      <c r="AA1" s="12" t="s">
        <v>98</v>
      </c>
      <c r="AB1" s="12" t="s">
        <v>99</v>
      </c>
      <c r="AC1" s="12" t="s">
        <v>100</v>
      </c>
      <c r="AD1" s="5"/>
      <c r="AE1" s="5"/>
      <c r="AF1" s="5"/>
      <c r="AG1" s="5"/>
    </row>
    <row r="2" spans="1:33" ht="15.75" customHeight="1" x14ac:dyDescent="0.2">
      <c r="A2" s="1" t="s">
        <v>7</v>
      </c>
      <c r="B2" s="9">
        <f>COUNT('Raw Responses'!$F$2:$F1001)</f>
        <v>15</v>
      </c>
      <c r="C2" s="9" t="s">
        <v>101</v>
      </c>
      <c r="D2" s="9">
        <f>AVERAGE('Raw Responses'!$F$2:$F1001)</f>
        <v>5.9333333333333336</v>
      </c>
      <c r="E2" s="9">
        <f t="shared" ref="E2:E7" si="0">D2</f>
        <v>5.9333333333333336</v>
      </c>
      <c r="F2" s="15">
        <f t="shared" ref="F2:F7" si="1">(E2-1)*(1/6)</f>
        <v>0.82222222222222219</v>
      </c>
      <c r="G2" s="9">
        <f>_xlfn.SINGLE(_xlfn.STDEV.S('Raw Responses'!$F$2:$F1001))</f>
        <v>1.3345232785352144</v>
      </c>
      <c r="H2" s="15">
        <f t="shared" ref="H2:H7" si="2">G2*(1/6)</f>
        <v>0.22242054642253573</v>
      </c>
      <c r="I2" s="9">
        <f>_xlfn.SINGLE(_xlfn.STDEV.P('Raw Responses'!$F$2:$F1001))</f>
        <v>1.2892719737209144</v>
      </c>
      <c r="J2" s="9">
        <f>_xlfn.SINGLE(_xlfn.VAR.S('Raw Responses'!$F$2:$F1001))</f>
        <v>1.7809523809523771</v>
      </c>
      <c r="K2" s="9">
        <f>VARP('Raw Responses'!$F$2:$F1001)</f>
        <v>1.6622222222222223</v>
      </c>
      <c r="L2" s="9">
        <f>MEDIAN('Raw Responses'!$F$2:$F1001)</f>
        <v>6</v>
      </c>
      <c r="M2" s="9">
        <f>MODE('Raw Responses'!$F$2:$F1001)</f>
        <v>7</v>
      </c>
      <c r="N2" s="9">
        <f>MIN('Raw Responses'!$F$2:$F1001)</f>
        <v>2</v>
      </c>
      <c r="O2" s="9">
        <f>MAX('Raw Responses'!$F$2:$F1001)</f>
        <v>7</v>
      </c>
      <c r="P2" s="9">
        <f>COUNTIF('Raw Responses'!$F$2:$F1001, 1)</f>
        <v>0</v>
      </c>
      <c r="Q2" s="15">
        <f t="shared" ref="Q2:Q7" si="3">P2/$B2</f>
        <v>0</v>
      </c>
      <c r="R2" s="9">
        <f>COUNTIF('Raw Responses'!$F$2:$F1001, 2)</f>
        <v>1</v>
      </c>
      <c r="S2" s="15">
        <f t="shared" ref="S2:S7" si="4">R2/$B2</f>
        <v>6.6666666666666666E-2</v>
      </c>
      <c r="T2" s="9">
        <f>COUNTIF('Raw Responses'!$F$2:$F1001, 3)</f>
        <v>0</v>
      </c>
      <c r="U2" s="15">
        <f t="shared" ref="U2:U7" si="5">T2/$B2</f>
        <v>0</v>
      </c>
      <c r="V2" s="9">
        <f>COUNTIF('Raw Responses'!$F$2:$F1001, 4)</f>
        <v>0</v>
      </c>
      <c r="W2" s="15">
        <f t="shared" ref="W2:W7" si="6">V2/$B2</f>
        <v>0</v>
      </c>
      <c r="X2" s="9">
        <f>COUNTIF('Raw Responses'!$F$2:$F1001, 5)</f>
        <v>3</v>
      </c>
      <c r="Y2" s="15">
        <f t="shared" ref="Y2:Y7" si="7">X2/$B2</f>
        <v>0.2</v>
      </c>
      <c r="Z2" s="9">
        <f>COUNTIF('Raw Responses'!$F$2:$F1001, 6)</f>
        <v>5</v>
      </c>
      <c r="AA2" s="15">
        <f t="shared" ref="AA2:AA7" si="8">Z2/$B2</f>
        <v>0.33333333333333331</v>
      </c>
      <c r="AB2" s="9">
        <f>COUNTIF('Raw Responses'!$F$2:$F1001, 7)</f>
        <v>6</v>
      </c>
      <c r="AC2" s="15">
        <f t="shared" ref="AC2:AC7" si="9">AB2/$B2</f>
        <v>0.4</v>
      </c>
      <c r="AD2" s="5"/>
      <c r="AE2" s="5"/>
      <c r="AF2" s="5"/>
      <c r="AG2" s="5"/>
    </row>
    <row r="3" spans="1:33" ht="15.75" customHeight="1" x14ac:dyDescent="0.2">
      <c r="A3" s="1" t="s">
        <v>8</v>
      </c>
      <c r="B3" s="9">
        <f>COUNT('Raw Responses'!$G$2:$G1001)</f>
        <v>15</v>
      </c>
      <c r="C3" s="9" t="s">
        <v>116</v>
      </c>
      <c r="D3" s="9">
        <f>AVERAGE('Raw Responses'!$G$2:$G1001)</f>
        <v>5.8666666666666663</v>
      </c>
      <c r="E3" s="9">
        <f t="shared" si="0"/>
        <v>5.8666666666666663</v>
      </c>
      <c r="F3" s="15">
        <f t="shared" si="1"/>
        <v>0.81111111111111101</v>
      </c>
      <c r="G3" s="9">
        <f>_xlfn.SINGLE(_xlfn.STDEV.S('Raw Responses'!$G$2:$G1001))</f>
        <v>0.83380938783279257</v>
      </c>
      <c r="H3" s="15">
        <f t="shared" si="2"/>
        <v>0.13896823130546543</v>
      </c>
      <c r="I3" s="9">
        <f>_xlfn.SINGLE(_xlfn.STDEV.P('Raw Responses'!$G$2:$G1001))</f>
        <v>0.80553639823963807</v>
      </c>
      <c r="J3" s="9">
        <f>_xlfn.SINGLE(_xlfn.VAR.S('Raw Responses'!$G$2:$G1001))</f>
        <v>0.69523809523809632</v>
      </c>
      <c r="K3" s="9">
        <f>VARP('Raw Responses'!$G$2:$G1001)</f>
        <v>0.64888888888888885</v>
      </c>
      <c r="L3" s="9">
        <f>MEDIAN('Raw Responses'!$G$2:$G1001)</f>
        <v>6</v>
      </c>
      <c r="M3" s="9">
        <f>MODE('Raw Responses'!$G$2:$G1001)</f>
        <v>6</v>
      </c>
      <c r="N3" s="9">
        <f>MIN('Raw Responses'!$G$2:$G1001)</f>
        <v>4</v>
      </c>
      <c r="O3" s="9">
        <f>MAX('Raw Responses'!$G$2:$G1001)</f>
        <v>7</v>
      </c>
      <c r="P3" s="9">
        <f>COUNTIF('Raw Responses'!$G$2:$G1001, 1)</f>
        <v>0</v>
      </c>
      <c r="Q3" s="15">
        <f t="shared" si="3"/>
        <v>0</v>
      </c>
      <c r="R3" s="9">
        <f>COUNTIF('Raw Responses'!$G$2:$G1001, 2)</f>
        <v>0</v>
      </c>
      <c r="S3" s="15">
        <f t="shared" si="4"/>
        <v>0</v>
      </c>
      <c r="T3" s="9">
        <f>COUNTIF('Raw Responses'!$G$2:$G1001, 3)</f>
        <v>0</v>
      </c>
      <c r="U3" s="15">
        <f t="shared" si="5"/>
        <v>0</v>
      </c>
      <c r="V3" s="9">
        <f>COUNTIF('Raw Responses'!$G$2:$G1001, 4)</f>
        <v>1</v>
      </c>
      <c r="W3" s="15">
        <f t="shared" si="6"/>
        <v>6.6666666666666666E-2</v>
      </c>
      <c r="X3" s="9">
        <f>COUNTIF('Raw Responses'!$G$2:$G1001, 5)</f>
        <v>3</v>
      </c>
      <c r="Y3" s="15">
        <f t="shared" si="7"/>
        <v>0.2</v>
      </c>
      <c r="Z3" s="9">
        <f>COUNTIF('Raw Responses'!$G$2:$G1001, 6)</f>
        <v>8</v>
      </c>
      <c r="AA3" s="15">
        <f t="shared" si="8"/>
        <v>0.53333333333333333</v>
      </c>
      <c r="AB3" s="9">
        <f>COUNTIF('Raw Responses'!$G$2:$G1001, 7)</f>
        <v>3</v>
      </c>
      <c r="AC3" s="15">
        <f t="shared" si="9"/>
        <v>0.2</v>
      </c>
      <c r="AD3" s="5"/>
      <c r="AE3" s="5"/>
      <c r="AF3" s="5"/>
      <c r="AG3" s="5"/>
    </row>
    <row r="4" spans="1:33" ht="15.75" customHeight="1" x14ac:dyDescent="0.2">
      <c r="A4" s="1" t="s">
        <v>9</v>
      </c>
      <c r="B4" s="9">
        <f>COUNT('Raw Responses'!$H$2:$H1001)</f>
        <v>15</v>
      </c>
      <c r="C4" s="9" t="s">
        <v>117</v>
      </c>
      <c r="D4" s="9">
        <f>AVERAGE('Raw Responses'!$H$2:$H1001)</f>
        <v>6.4</v>
      </c>
      <c r="E4" s="9">
        <f t="shared" si="0"/>
        <v>6.4</v>
      </c>
      <c r="F4" s="15">
        <f t="shared" si="1"/>
        <v>0.9</v>
      </c>
      <c r="G4" s="9">
        <f>_xlfn.SINGLE(_xlfn.STDEV.S('Raw Responses'!$H$2:$H1001))</f>
        <v>1.0555973258234959</v>
      </c>
      <c r="H4" s="15">
        <f t="shared" si="2"/>
        <v>0.17593288763724929</v>
      </c>
      <c r="I4" s="9">
        <f>_xlfn.SINGLE(_xlfn.STDEV.P('Raw Responses'!$H$2:$H1001))</f>
        <v>1.019803902718557</v>
      </c>
      <c r="J4" s="9">
        <f>_xlfn.SINGLE(_xlfn.VAR.S('Raw Responses'!$H$2:$H1001))</f>
        <v>1.1142857142857159</v>
      </c>
      <c r="K4" s="9">
        <f>VARP('Raw Responses'!$H$2:$H1001)</f>
        <v>1.04</v>
      </c>
      <c r="L4" s="9">
        <f>MEDIAN('Raw Responses'!$H$2:$H1001)</f>
        <v>7</v>
      </c>
      <c r="M4" s="9">
        <f>MODE('Raw Responses'!$H$2:$H1001)</f>
        <v>7</v>
      </c>
      <c r="N4" s="9">
        <f>MIN('Raw Responses'!$H$2:$H1001)</f>
        <v>3</v>
      </c>
      <c r="O4" s="9">
        <f>MAX('Raw Responses'!$H$2:$H1001)</f>
        <v>7</v>
      </c>
      <c r="P4" s="9">
        <f>COUNTIF('Raw Responses'!$H$2:$H1001, 1)</f>
        <v>0</v>
      </c>
      <c r="Q4" s="15">
        <f t="shared" si="3"/>
        <v>0</v>
      </c>
      <c r="R4" s="9">
        <f>COUNTIF('Raw Responses'!$H$2:$H1001, 2)</f>
        <v>0</v>
      </c>
      <c r="S4" s="15">
        <f t="shared" si="4"/>
        <v>0</v>
      </c>
      <c r="T4" s="9">
        <f>COUNTIF('Raw Responses'!$H$2:$H1001, 3)</f>
        <v>1</v>
      </c>
      <c r="U4" s="15">
        <f t="shared" si="5"/>
        <v>6.6666666666666666E-2</v>
      </c>
      <c r="V4" s="9">
        <f>COUNTIF('Raw Responses'!$H$2:$H1001, 4)</f>
        <v>0</v>
      </c>
      <c r="W4" s="15">
        <f t="shared" si="6"/>
        <v>0</v>
      </c>
      <c r="X4" s="9">
        <f>COUNTIF('Raw Responses'!$H$2:$H1001, 5)</f>
        <v>0</v>
      </c>
      <c r="Y4" s="15">
        <f t="shared" si="7"/>
        <v>0</v>
      </c>
      <c r="Z4" s="9">
        <f>COUNTIF('Raw Responses'!$H$2:$H1001, 6)</f>
        <v>5</v>
      </c>
      <c r="AA4" s="15">
        <f t="shared" si="8"/>
        <v>0.33333333333333331</v>
      </c>
      <c r="AB4" s="9">
        <f>COUNTIF('Raw Responses'!$H$2:$H1001, 7)</f>
        <v>9</v>
      </c>
      <c r="AC4" s="15">
        <f t="shared" si="9"/>
        <v>0.6</v>
      </c>
      <c r="AD4" s="5"/>
      <c r="AE4" s="5"/>
      <c r="AF4" s="5"/>
      <c r="AG4" s="5"/>
    </row>
    <row r="5" spans="1:33" ht="15.75" customHeight="1" x14ac:dyDescent="0.2">
      <c r="A5" s="3" t="s">
        <v>10</v>
      </c>
      <c r="B5" s="9">
        <f>COUNT('Raw Responses'!$I$2:$I1001)</f>
        <v>15</v>
      </c>
      <c r="C5" s="9" t="s">
        <v>118</v>
      </c>
      <c r="D5" s="9">
        <f>AVERAGE('Raw Responses'!$I$2:$I1001)</f>
        <v>6.1333333333333337</v>
      </c>
      <c r="E5" s="9">
        <f t="shared" si="0"/>
        <v>6.1333333333333337</v>
      </c>
      <c r="F5" s="15">
        <f t="shared" si="1"/>
        <v>0.85555555555555562</v>
      </c>
      <c r="G5" s="9">
        <f>_xlfn.SINGLE(_xlfn.STDEV.S('Raw Responses'!$I$2:$I1001))</f>
        <v>1.125462867742276</v>
      </c>
      <c r="H5" s="15">
        <f t="shared" si="2"/>
        <v>0.18757714462371267</v>
      </c>
      <c r="I5" s="9">
        <f>_xlfn.SINGLE(_xlfn.STDEV.P('Raw Responses'!$I$2:$I1001))</f>
        <v>1.0873004286866728</v>
      </c>
      <c r="J5" s="9">
        <f>_xlfn.SINGLE(_xlfn.VAR.S('Raw Responses'!$I$2:$I1001))</f>
        <v>1.2666666666666677</v>
      </c>
      <c r="K5" s="9">
        <f>VARP('Raw Responses'!$I$2:$I1001)</f>
        <v>1.1822222222222223</v>
      </c>
      <c r="L5" s="9">
        <f>MEDIAN('Raw Responses'!$I$2:$I1001)</f>
        <v>6</v>
      </c>
      <c r="M5" s="9">
        <f>MODE('Raw Responses'!$I$2:$I1001)</f>
        <v>7</v>
      </c>
      <c r="N5" s="9">
        <f>MIN('Raw Responses'!$I$2:$I1001)</f>
        <v>3</v>
      </c>
      <c r="O5" s="9">
        <f>MAX('Raw Responses'!$I$2:$I1001)</f>
        <v>7</v>
      </c>
      <c r="P5" s="9">
        <f>COUNTIF('Raw Responses'!$I$2:$I1001, 1)</f>
        <v>0</v>
      </c>
      <c r="Q5" s="15">
        <f t="shared" si="3"/>
        <v>0</v>
      </c>
      <c r="R5" s="9">
        <f>COUNTIF('Raw Responses'!$I$2:$I1001, 2)</f>
        <v>0</v>
      </c>
      <c r="S5" s="15">
        <f t="shared" si="4"/>
        <v>0</v>
      </c>
      <c r="T5" s="9">
        <f>COUNTIF('Raw Responses'!$I$2:$I1001, 3)</f>
        <v>1</v>
      </c>
      <c r="U5" s="15">
        <f t="shared" si="5"/>
        <v>6.6666666666666666E-2</v>
      </c>
      <c r="V5" s="9">
        <f>COUNTIF('Raw Responses'!$I$2:$I1001, 4)</f>
        <v>0</v>
      </c>
      <c r="W5" s="15">
        <f t="shared" si="6"/>
        <v>0</v>
      </c>
      <c r="X5" s="9">
        <f>COUNTIF('Raw Responses'!$I$2:$I1001, 5)</f>
        <v>2</v>
      </c>
      <c r="Y5" s="15">
        <f t="shared" si="7"/>
        <v>0.13333333333333333</v>
      </c>
      <c r="Z5" s="9">
        <f>COUNTIF('Raw Responses'!$I$2:$I1001, 6)</f>
        <v>5</v>
      </c>
      <c r="AA5" s="15">
        <f t="shared" si="8"/>
        <v>0.33333333333333331</v>
      </c>
      <c r="AB5" s="9">
        <f>COUNTIF('Raw Responses'!$I$2:$I1001, 7)</f>
        <v>7</v>
      </c>
      <c r="AC5" s="15">
        <f t="shared" si="9"/>
        <v>0.46666666666666667</v>
      </c>
      <c r="AD5" s="5"/>
      <c r="AE5" s="5"/>
      <c r="AF5" s="5"/>
      <c r="AG5" s="5"/>
    </row>
    <row r="6" spans="1:33" ht="15.75" customHeight="1" x14ac:dyDescent="0.2">
      <c r="A6" s="3" t="s">
        <v>11</v>
      </c>
      <c r="B6" s="9">
        <f>COUNT('Raw Responses'!$J$2:$J1001)</f>
        <v>15</v>
      </c>
      <c r="C6" s="9" t="s">
        <v>119</v>
      </c>
      <c r="D6" s="9">
        <f>AVERAGE('Raw Responses'!$J$2:$J1001)</f>
        <v>5.8666666666666663</v>
      </c>
      <c r="E6" s="9">
        <f t="shared" si="0"/>
        <v>5.8666666666666663</v>
      </c>
      <c r="F6" s="15">
        <f t="shared" si="1"/>
        <v>0.81111111111111101</v>
      </c>
      <c r="G6" s="9">
        <f>_xlfn.SINGLE(_xlfn.STDEV.S('Raw Responses'!$J$2:$J1001))</f>
        <v>1.1872336794093279</v>
      </c>
      <c r="H6" s="15">
        <f t="shared" si="2"/>
        <v>0.19787227990155465</v>
      </c>
      <c r="I6" s="9">
        <f>_xlfn.SINGLE(_xlfn.STDEV.P('Raw Responses'!$J$2:$J1001))</f>
        <v>1.1469767022723503</v>
      </c>
      <c r="J6" s="9">
        <f>_xlfn.SINGLE(_xlfn.VAR.S('Raw Responses'!$J$2:$J1001))</f>
        <v>1.4095238095238105</v>
      </c>
      <c r="K6" s="9">
        <f>VARP('Raw Responses'!$J$2:$J1001)</f>
        <v>1.3155555555555556</v>
      </c>
      <c r="L6" s="9">
        <f>MEDIAN('Raw Responses'!$J$2:$J1001)</f>
        <v>6</v>
      </c>
      <c r="M6" s="9">
        <f>MODE('Raw Responses'!$J$2:$J1001)</f>
        <v>6</v>
      </c>
      <c r="N6" s="9">
        <f>MIN('Raw Responses'!$J$2:$J1001)</f>
        <v>3</v>
      </c>
      <c r="O6" s="9">
        <f>MAX('Raw Responses'!$J$2:$J1001)</f>
        <v>7</v>
      </c>
      <c r="P6" s="9">
        <f>COUNTIF('Raw Responses'!$J$2:$J1001, 1)</f>
        <v>0</v>
      </c>
      <c r="Q6" s="15">
        <f t="shared" si="3"/>
        <v>0</v>
      </c>
      <c r="R6" s="9">
        <f>COUNTIF('Raw Responses'!$J$2:$J1001, 2)</f>
        <v>0</v>
      </c>
      <c r="S6" s="15">
        <f t="shared" si="4"/>
        <v>0</v>
      </c>
      <c r="T6" s="9">
        <f>COUNTIF('Raw Responses'!$J$2:$J1001, 3)</f>
        <v>1</v>
      </c>
      <c r="U6" s="15">
        <f t="shared" si="5"/>
        <v>6.6666666666666666E-2</v>
      </c>
      <c r="V6" s="9">
        <f>COUNTIF('Raw Responses'!$J$2:$J1001, 4)</f>
        <v>1</v>
      </c>
      <c r="W6" s="15">
        <f t="shared" si="6"/>
        <v>6.6666666666666666E-2</v>
      </c>
      <c r="X6" s="9">
        <f>COUNTIF('Raw Responses'!$J$2:$J1001, 5)</f>
        <v>2</v>
      </c>
      <c r="Y6" s="15">
        <f t="shared" si="7"/>
        <v>0.13333333333333333</v>
      </c>
      <c r="Z6" s="9">
        <f>COUNTIF('Raw Responses'!$J$2:$J1001, 6)</f>
        <v>6</v>
      </c>
      <c r="AA6" s="15">
        <f t="shared" si="8"/>
        <v>0.4</v>
      </c>
      <c r="AB6" s="9">
        <f>COUNTIF('Raw Responses'!$J$2:$J1001, 7)</f>
        <v>5</v>
      </c>
      <c r="AC6" s="15">
        <f t="shared" si="9"/>
        <v>0.33333333333333331</v>
      </c>
      <c r="AD6" s="5"/>
      <c r="AE6" s="5"/>
      <c r="AF6" s="5"/>
      <c r="AG6" s="5"/>
    </row>
    <row r="7" spans="1:33" ht="15.75" customHeight="1" x14ac:dyDescent="0.2">
      <c r="A7" s="17" t="s">
        <v>12</v>
      </c>
      <c r="B7" s="18">
        <f>COUNT('Raw Responses'!$K$2:$K1001)</f>
        <v>15</v>
      </c>
      <c r="C7" s="18" t="s">
        <v>120</v>
      </c>
      <c r="D7" s="18">
        <f>AVERAGE('Raw Responses'!$K$2:$K1001)</f>
        <v>5.9333333333333336</v>
      </c>
      <c r="E7" s="9">
        <f t="shared" si="0"/>
        <v>5.9333333333333336</v>
      </c>
      <c r="F7" s="15">
        <f t="shared" si="1"/>
        <v>0.82222222222222219</v>
      </c>
      <c r="G7" s="18">
        <f>_xlfn.SINGLE(_xlfn.STDEV.S('Raw Responses'!$K$2:$K1001))</f>
        <v>0.88371510168853462</v>
      </c>
      <c r="H7" s="15">
        <f t="shared" si="2"/>
        <v>0.14728585028142244</v>
      </c>
      <c r="I7" s="18">
        <f>_xlfn.SINGLE(_xlfn.STDEV.P('Raw Responses'!$K$2:$K1001))</f>
        <v>0.85374989832437986</v>
      </c>
      <c r="J7" s="18">
        <f>_xlfn.SINGLE(_xlfn.VAR.S('Raw Responses'!$K$2:$K1001))</f>
        <v>0.78095238095237718</v>
      </c>
      <c r="K7" s="18">
        <f>VARP('Raw Responses'!$K$2:$K1001)</f>
        <v>0.72888888888888892</v>
      </c>
      <c r="L7" s="18">
        <f>MEDIAN('Raw Responses'!$K$2:$K1001)</f>
        <v>6</v>
      </c>
      <c r="M7" s="18">
        <f>MODE('Raw Responses'!$K$2:$K1001)</f>
        <v>6</v>
      </c>
      <c r="N7" s="18">
        <f>MIN('Raw Responses'!$K$2:$K1001)</f>
        <v>4</v>
      </c>
      <c r="O7" s="18">
        <f>MAX('Raw Responses'!$K$2:$K1001)</f>
        <v>7</v>
      </c>
      <c r="P7" s="18">
        <f>COUNTIF('Raw Responses'!$K$2:$K1001, 1)</f>
        <v>0</v>
      </c>
      <c r="Q7" s="19">
        <f t="shared" si="3"/>
        <v>0</v>
      </c>
      <c r="R7" s="18">
        <f>COUNTIF('Raw Responses'!$K$2:$K1001, 2)</f>
        <v>0</v>
      </c>
      <c r="S7" s="19">
        <f t="shared" si="4"/>
        <v>0</v>
      </c>
      <c r="T7" s="18">
        <f>COUNTIF('Raw Responses'!$K$2:$K1001, 3)</f>
        <v>0</v>
      </c>
      <c r="U7" s="19">
        <f t="shared" si="5"/>
        <v>0</v>
      </c>
      <c r="V7" s="18">
        <f>COUNTIF('Raw Responses'!$K$2:$K1001, 4)</f>
        <v>1</v>
      </c>
      <c r="W7" s="19">
        <f t="shared" si="6"/>
        <v>6.6666666666666666E-2</v>
      </c>
      <c r="X7" s="18">
        <f>COUNTIF('Raw Responses'!$K$2:$K1001, 5)</f>
        <v>3</v>
      </c>
      <c r="Y7" s="19">
        <f t="shared" si="7"/>
        <v>0.2</v>
      </c>
      <c r="Z7" s="18">
        <f>COUNTIF('Raw Responses'!$K$2:$K1001, 6)</f>
        <v>7</v>
      </c>
      <c r="AA7" s="19">
        <f t="shared" si="8"/>
        <v>0.46666666666666667</v>
      </c>
      <c r="AB7" s="18">
        <f>COUNTIF('Raw Responses'!$K$2:$K1001, 7)</f>
        <v>4</v>
      </c>
      <c r="AC7" s="19">
        <f t="shared" si="9"/>
        <v>0.26666666666666666</v>
      </c>
      <c r="AD7" s="5"/>
      <c r="AE7" s="5"/>
      <c r="AF7" s="5"/>
      <c r="AG7" s="5"/>
    </row>
    <row r="8" spans="1:33" ht="51" x14ac:dyDescent="0.2">
      <c r="A8" s="11" t="s">
        <v>121</v>
      </c>
      <c r="B8" s="12" t="s">
        <v>1</v>
      </c>
      <c r="C8" s="12" t="s">
        <v>78</v>
      </c>
      <c r="D8" s="12" t="s">
        <v>28</v>
      </c>
      <c r="E8" s="12" t="s">
        <v>122</v>
      </c>
      <c r="F8" s="13" t="s">
        <v>80</v>
      </c>
      <c r="G8" s="12" t="s">
        <v>47</v>
      </c>
      <c r="H8" s="13" t="s">
        <v>81</v>
      </c>
      <c r="I8" s="12" t="s">
        <v>57</v>
      </c>
      <c r="J8" s="12" t="s">
        <v>69</v>
      </c>
      <c r="K8" s="12" t="s">
        <v>73</v>
      </c>
      <c r="L8" s="14" t="s">
        <v>77</v>
      </c>
      <c r="M8" s="14" t="s">
        <v>83</v>
      </c>
      <c r="N8" s="14" t="s">
        <v>84</v>
      </c>
      <c r="O8" s="14" t="s">
        <v>85</v>
      </c>
      <c r="P8" s="12" t="s">
        <v>86</v>
      </c>
      <c r="Q8" s="12" t="s">
        <v>87</v>
      </c>
      <c r="R8" s="12" t="s">
        <v>88</v>
      </c>
      <c r="S8" s="12" t="s">
        <v>89</v>
      </c>
      <c r="T8" s="12" t="s">
        <v>91</v>
      </c>
      <c r="U8" s="12" t="s">
        <v>92</v>
      </c>
      <c r="V8" s="12" t="s">
        <v>93</v>
      </c>
      <c r="W8" s="12" t="s">
        <v>94</v>
      </c>
      <c r="X8" s="12" t="s">
        <v>95</v>
      </c>
      <c r="Y8" s="12" t="s">
        <v>96</v>
      </c>
      <c r="Z8" s="12" t="s">
        <v>97</v>
      </c>
      <c r="AA8" s="12" t="s">
        <v>98</v>
      </c>
      <c r="AB8" s="12" t="s">
        <v>99</v>
      </c>
      <c r="AC8" s="12" t="s">
        <v>100</v>
      </c>
      <c r="AD8" s="5"/>
      <c r="AE8" s="5"/>
      <c r="AF8" s="5"/>
      <c r="AG8" s="5"/>
    </row>
    <row r="9" spans="1:33" ht="15.75" customHeight="1" x14ac:dyDescent="0.2">
      <c r="A9" s="3" t="s">
        <v>13</v>
      </c>
      <c r="B9" s="9">
        <f>COUNT('Raw Responses'!$L$2:$L1001)</f>
        <v>15</v>
      </c>
      <c r="C9" s="9" t="s">
        <v>123</v>
      </c>
      <c r="D9" s="9">
        <f>AVERAGE('Raw Responses'!$L$2:$L1001)</f>
        <v>6.333333333333333</v>
      </c>
      <c r="E9" s="9">
        <f>D9</f>
        <v>6.333333333333333</v>
      </c>
      <c r="F9" s="15">
        <f t="shared" ref="F9:F18" si="10">(E9-1)*(1/6)</f>
        <v>0.88888888888888884</v>
      </c>
      <c r="G9" s="9">
        <f>_xlfn.SINGLE(_xlfn.STDEV.S('Raw Responses'!$L$2:$L1001))</f>
        <v>0.72374686445574776</v>
      </c>
      <c r="H9" s="15">
        <f t="shared" ref="H9:H18" si="11">G9*(1/6)</f>
        <v>0.12062447740929129</v>
      </c>
      <c r="I9" s="9">
        <f>_xlfn.SINGLE(_xlfn.STDEV.P('Raw Responses'!$L$2:$L1001))</f>
        <v>0.69920589878010098</v>
      </c>
      <c r="J9" s="9">
        <f>_xlfn.SINGLE(_xlfn.VAR.S('Raw Responses'!$L$2:$L1001))</f>
        <v>0.5238095238095265</v>
      </c>
      <c r="K9" s="9">
        <f>VARP('Raw Responses'!$L$2:$L1001)</f>
        <v>0.48888888888888887</v>
      </c>
      <c r="L9" s="9">
        <f>MEDIAN('Raw Responses'!$F$2:$F1001)</f>
        <v>6</v>
      </c>
      <c r="M9" s="9">
        <f>MODE('Raw Responses'!$F$2:$F1001)</f>
        <v>7</v>
      </c>
      <c r="N9" s="9">
        <f>MIN('Raw Responses'!$L$2:$L1001)</f>
        <v>5</v>
      </c>
      <c r="O9" s="9">
        <f>MAX('Raw Responses'!$L$2:$L1001)</f>
        <v>7</v>
      </c>
      <c r="P9" s="9">
        <f>COUNTIF('Raw Responses'!$L$2:$L1001, 1)</f>
        <v>0</v>
      </c>
      <c r="Q9" s="15">
        <f t="shared" ref="Q9:Q18" si="12">P9/$B9</f>
        <v>0</v>
      </c>
      <c r="R9" s="9">
        <f>COUNTIF('Raw Responses'!$L$2:$L1001, 2)</f>
        <v>0</v>
      </c>
      <c r="S9" s="15">
        <f t="shared" ref="S9:S18" si="13">R9/$B9</f>
        <v>0</v>
      </c>
      <c r="T9" s="9">
        <f>COUNTIF('Raw Responses'!$L$2:$L1001, 3)</f>
        <v>0</v>
      </c>
      <c r="U9" s="15">
        <f t="shared" ref="U9:U18" si="14">T9/$B9</f>
        <v>0</v>
      </c>
      <c r="V9" s="9">
        <f>COUNTIF('Raw Responses'!$L$2:$L1001, 4)</f>
        <v>0</v>
      </c>
      <c r="W9" s="15">
        <f t="shared" ref="W9:W18" si="15">V9/$B9</f>
        <v>0</v>
      </c>
      <c r="X9" s="9">
        <f>COUNTIF('Raw Responses'!$L$2:$L1001, 5)</f>
        <v>2</v>
      </c>
      <c r="Y9" s="15">
        <f t="shared" ref="Y9:Y18" si="16">X9/$B9</f>
        <v>0.13333333333333333</v>
      </c>
      <c r="Z9" s="9">
        <f>COUNTIF('Raw Responses'!$L$2:$L1001, 6)</f>
        <v>6</v>
      </c>
      <c r="AA9" s="15">
        <f t="shared" ref="AA9:AA18" si="17">Z9/$B9</f>
        <v>0.4</v>
      </c>
      <c r="AB9" s="9">
        <f>COUNTIF('Raw Responses'!$L$2:$L1001, 7)</f>
        <v>7</v>
      </c>
      <c r="AC9" s="15">
        <f t="shared" ref="AC9:AC18" si="18">AB9/$B9</f>
        <v>0.46666666666666667</v>
      </c>
      <c r="AD9" s="5"/>
      <c r="AE9" s="5"/>
      <c r="AF9" s="5"/>
      <c r="AG9" s="5"/>
    </row>
    <row r="10" spans="1:33" ht="15.75" customHeight="1" x14ac:dyDescent="0.2">
      <c r="A10" s="3" t="s">
        <v>14</v>
      </c>
      <c r="B10" s="9">
        <f>COUNT('Raw Responses'!$M$2:$M1001)</f>
        <v>15</v>
      </c>
      <c r="C10" s="9" t="s">
        <v>124</v>
      </c>
      <c r="D10" s="9">
        <f>AVERAGE('Raw Responses'!$M$2:$M1001)</f>
        <v>1.2</v>
      </c>
      <c r="E10" s="9">
        <f>8-D10</f>
        <v>6.8</v>
      </c>
      <c r="F10" s="15">
        <f t="shared" si="10"/>
        <v>0.96666666666666656</v>
      </c>
      <c r="G10" s="9">
        <f>_xlfn.SINGLE(_xlfn.STDEV.S('Raw Responses'!$M$2:$M1001))</f>
        <v>0.4140393356054124</v>
      </c>
      <c r="H10" s="15">
        <f t="shared" si="11"/>
        <v>6.9006555934235395E-2</v>
      </c>
      <c r="I10" s="9">
        <f>_xlfn.SINGLE(_xlfn.STDEV.P('Raw Responses'!$M$2:$M1001))</f>
        <v>0.4</v>
      </c>
      <c r="J10" s="9">
        <f>_xlfn.SINGLE(_xlfn.VAR.S('Raw Responses'!$M$2:$M1001))</f>
        <v>0.17142857142857132</v>
      </c>
      <c r="K10" s="9">
        <f>VARP('Raw Responses'!$M$2:$M1001)</f>
        <v>0.16</v>
      </c>
      <c r="L10" s="9">
        <f>MEDIAN('Raw Responses'!$G$2:$G1001)</f>
        <v>6</v>
      </c>
      <c r="M10" s="9">
        <f>MODE('Raw Responses'!$G$2:$G1001)</f>
        <v>6</v>
      </c>
      <c r="N10" s="9">
        <f>MIN('Raw Responses'!$M$2:$M1001)</f>
        <v>1</v>
      </c>
      <c r="O10" s="9">
        <f>MAX('Raw Responses'!$M$2:$M1001)</f>
        <v>2</v>
      </c>
      <c r="P10" s="9">
        <f>COUNTIF('Raw Responses'!$M$2:$M1001, 1)</f>
        <v>12</v>
      </c>
      <c r="Q10" s="15">
        <f t="shared" si="12"/>
        <v>0.8</v>
      </c>
      <c r="R10" s="9">
        <f>COUNTIF('Raw Responses'!$M$2:$M1001, 2)</f>
        <v>3</v>
      </c>
      <c r="S10" s="15">
        <f t="shared" si="13"/>
        <v>0.2</v>
      </c>
      <c r="T10" s="9">
        <f>COUNTIF('Raw Responses'!$M$2:$M1001, 3)</f>
        <v>0</v>
      </c>
      <c r="U10" s="15">
        <f t="shared" si="14"/>
        <v>0</v>
      </c>
      <c r="V10" s="9">
        <f>COUNTIF('Raw Responses'!$M$2:$M1001, 4)</f>
        <v>0</v>
      </c>
      <c r="W10" s="15">
        <f t="shared" si="15"/>
        <v>0</v>
      </c>
      <c r="X10" s="9">
        <f>COUNTIF('Raw Responses'!$M$2:$M1001, 5)</f>
        <v>0</v>
      </c>
      <c r="Y10" s="15">
        <f t="shared" si="16"/>
        <v>0</v>
      </c>
      <c r="Z10" s="9">
        <f>COUNTIF('Raw Responses'!$M$2:$M1001, 6)</f>
        <v>0</v>
      </c>
      <c r="AA10" s="15">
        <f t="shared" si="17"/>
        <v>0</v>
      </c>
      <c r="AB10" s="9">
        <f>COUNTIF('Raw Responses'!$M$2:$M1001, 7)</f>
        <v>0</v>
      </c>
      <c r="AC10" s="15">
        <f t="shared" si="18"/>
        <v>0</v>
      </c>
      <c r="AD10" s="5"/>
      <c r="AE10" s="5"/>
      <c r="AF10" s="5"/>
      <c r="AG10" s="5"/>
    </row>
    <row r="11" spans="1:33" ht="15.75" customHeight="1" x14ac:dyDescent="0.2">
      <c r="A11" s="3" t="s">
        <v>15</v>
      </c>
      <c r="B11" s="9">
        <f>COUNT('Raw Responses'!$N$2:$N1001)</f>
        <v>15</v>
      </c>
      <c r="C11" s="9" t="s">
        <v>125</v>
      </c>
      <c r="D11" s="9">
        <f>AVERAGE('Raw Responses'!$N$2:$N1001)</f>
        <v>6.5333333333333332</v>
      </c>
      <c r="E11" s="9">
        <f>D11</f>
        <v>6.5333333333333332</v>
      </c>
      <c r="F11" s="15">
        <f t="shared" si="10"/>
        <v>0.92222222222222217</v>
      </c>
      <c r="G11" s="9">
        <f>_xlfn.SINGLE(_xlfn.STDEV.S('Raw Responses'!$N$2:$N1001))</f>
        <v>0.63994047342218441</v>
      </c>
      <c r="H11" s="15">
        <f t="shared" si="11"/>
        <v>0.10665674557036406</v>
      </c>
      <c r="I11" s="9">
        <f>_xlfn.SINGLE(_xlfn.STDEV.P('Raw Responses'!$N$2:$N1001))</f>
        <v>0.61824123303304701</v>
      </c>
      <c r="J11" s="9">
        <f>_xlfn.SINGLE(_xlfn.VAR.S('Raw Responses'!$N$2:$N1001))</f>
        <v>0.40952380952380957</v>
      </c>
      <c r="K11" s="9">
        <f>VARP('Raw Responses'!$N$2:$N1001)</f>
        <v>0.3822222222222223</v>
      </c>
      <c r="L11" s="9">
        <f>MEDIAN('Raw Responses'!$H$2:$H1001)</f>
        <v>7</v>
      </c>
      <c r="M11" s="9">
        <f>MODE('Raw Responses'!$H$2:$H1001)</f>
        <v>7</v>
      </c>
      <c r="N11" s="9">
        <f>MIN('Raw Responses'!$N$2:$N1001)</f>
        <v>5</v>
      </c>
      <c r="O11" s="9">
        <f>MAX('Raw Responses'!$N$2:$N1001)</f>
        <v>7</v>
      </c>
      <c r="P11" s="9">
        <f>COUNTIF('Raw Responses'!$N$2:$N1001, 1)</f>
        <v>0</v>
      </c>
      <c r="Q11" s="15">
        <f t="shared" si="12"/>
        <v>0</v>
      </c>
      <c r="R11" s="9">
        <f>COUNTIF('Raw Responses'!$N$2:$N1001, 2)</f>
        <v>0</v>
      </c>
      <c r="S11" s="15">
        <f t="shared" si="13"/>
        <v>0</v>
      </c>
      <c r="T11" s="9">
        <f>COUNTIF('Raw Responses'!$N$2:$N1001, 3)</f>
        <v>0</v>
      </c>
      <c r="U11" s="15">
        <f t="shared" si="14"/>
        <v>0</v>
      </c>
      <c r="V11" s="9">
        <f>COUNTIF('Raw Responses'!$N$2:$N1001, 4)</f>
        <v>0</v>
      </c>
      <c r="W11" s="15">
        <f t="shared" si="15"/>
        <v>0</v>
      </c>
      <c r="X11" s="9">
        <f>COUNTIF('Raw Responses'!$N$2:$N1001, 5)</f>
        <v>1</v>
      </c>
      <c r="Y11" s="15">
        <f t="shared" si="16"/>
        <v>6.6666666666666666E-2</v>
      </c>
      <c r="Z11" s="9">
        <f>COUNTIF('Raw Responses'!$N$2:$N1001, 6)</f>
        <v>5</v>
      </c>
      <c r="AA11" s="15">
        <f t="shared" si="17"/>
        <v>0.33333333333333331</v>
      </c>
      <c r="AB11" s="9">
        <f>COUNTIF('Raw Responses'!$N$2:$N1001, 7)</f>
        <v>9</v>
      </c>
      <c r="AC11" s="15">
        <f t="shared" si="18"/>
        <v>0.6</v>
      </c>
      <c r="AD11" s="5"/>
      <c r="AE11" s="5"/>
      <c r="AF11" s="5"/>
      <c r="AG11" s="5"/>
    </row>
    <row r="12" spans="1:33" ht="15.75" customHeight="1" x14ac:dyDescent="0.2">
      <c r="A12" s="3" t="s">
        <v>16</v>
      </c>
      <c r="B12" s="9">
        <f>COUNT('Raw Responses'!$O$2:$O1001)</f>
        <v>15</v>
      </c>
      <c r="C12" s="9" t="s">
        <v>131</v>
      </c>
      <c r="D12" s="9">
        <f>AVERAGE('Raw Responses'!$O$2:$O1001)</f>
        <v>1.1333333333333333</v>
      </c>
      <c r="E12" s="9">
        <f>8-D12</f>
        <v>6.8666666666666671</v>
      </c>
      <c r="F12" s="15">
        <f t="shared" si="10"/>
        <v>0.97777777777777786</v>
      </c>
      <c r="G12" s="9">
        <f>_xlfn.SINGLE(_xlfn.STDEV.S('Raw Responses'!$O$2:$O1001))</f>
        <v>0.35186577527449853</v>
      </c>
      <c r="H12" s="15">
        <f t="shared" si="11"/>
        <v>5.8644295879083083E-2</v>
      </c>
      <c r="I12" s="9">
        <f>_xlfn.SINGLE(_xlfn.STDEV.P('Raw Responses'!$O$2:$O1001))</f>
        <v>0.33993463423951897</v>
      </c>
      <c r="J12" s="9">
        <f>_xlfn.SINGLE(_xlfn.VAR.S('Raw Responses'!$O$2:$O1001))</f>
        <v>0.12380952380952388</v>
      </c>
      <c r="K12" s="9">
        <f>VARP('Raw Responses'!$O$2:$O1001)</f>
        <v>0.11555555555555555</v>
      </c>
      <c r="L12" s="9">
        <f>MEDIAN('Raw Responses'!$I$2:$I1001)</f>
        <v>6</v>
      </c>
      <c r="M12" s="9">
        <f>MODE('Raw Responses'!$I$2:$I1001)</f>
        <v>7</v>
      </c>
      <c r="N12" s="9">
        <f>MIN('Raw Responses'!$O$2:$O1001)</f>
        <v>1</v>
      </c>
      <c r="O12" s="9">
        <f>MAX('Raw Responses'!$O$2:$O1001)</f>
        <v>2</v>
      </c>
      <c r="P12" s="9">
        <f>COUNTIF('Raw Responses'!$O$2:$O1001, 1)</f>
        <v>13</v>
      </c>
      <c r="Q12" s="15">
        <f t="shared" si="12"/>
        <v>0.8666666666666667</v>
      </c>
      <c r="R12" s="9">
        <f>COUNTIF('Raw Responses'!$O$2:$O1001, 2)</f>
        <v>2</v>
      </c>
      <c r="S12" s="15">
        <f t="shared" si="13"/>
        <v>0.13333333333333333</v>
      </c>
      <c r="T12" s="9">
        <f>COUNTIF('Raw Responses'!$O$2:$O1001, 3)</f>
        <v>0</v>
      </c>
      <c r="U12" s="15">
        <f t="shared" si="14"/>
        <v>0</v>
      </c>
      <c r="V12" s="9">
        <f>COUNTIF('Raw Responses'!$O$2:$O1001, 4)</f>
        <v>0</v>
      </c>
      <c r="W12" s="15">
        <f t="shared" si="15"/>
        <v>0</v>
      </c>
      <c r="X12" s="9">
        <f>COUNTIF('Raw Responses'!$O$2:$O1001, 5)</f>
        <v>0</v>
      </c>
      <c r="Y12" s="15">
        <f t="shared" si="16"/>
        <v>0</v>
      </c>
      <c r="Z12" s="9">
        <f>COUNTIF('Raw Responses'!$O$2:$O1001, 6)</f>
        <v>0</v>
      </c>
      <c r="AA12" s="15">
        <f t="shared" si="17"/>
        <v>0</v>
      </c>
      <c r="AB12" s="9">
        <f>COUNTIF('Raw Responses'!$O$2:$O1001, 7)</f>
        <v>0</v>
      </c>
      <c r="AC12" s="15">
        <f t="shared" si="18"/>
        <v>0</v>
      </c>
      <c r="AD12" s="5"/>
      <c r="AE12" s="5"/>
      <c r="AF12" s="5"/>
      <c r="AG12" s="5"/>
    </row>
    <row r="13" spans="1:33" ht="15.75" customHeight="1" x14ac:dyDescent="0.2">
      <c r="A13" s="3" t="s">
        <v>17</v>
      </c>
      <c r="B13" s="9">
        <f>COUNT('Raw Responses'!$P$2:$P1001)</f>
        <v>15</v>
      </c>
      <c r="C13" s="9" t="s">
        <v>135</v>
      </c>
      <c r="D13" s="9">
        <f>AVERAGE('Raw Responses'!$P$2:$P1001)</f>
        <v>6</v>
      </c>
      <c r="E13" s="9">
        <f>D13</f>
        <v>6</v>
      </c>
      <c r="F13" s="15">
        <f t="shared" si="10"/>
        <v>0.83333333333333326</v>
      </c>
      <c r="G13" s="9">
        <f>_xlfn.SINGLE(_xlfn.STDEV.S('Raw Responses'!$P$2:$P1001))</f>
        <v>0.7559289460184544</v>
      </c>
      <c r="H13" s="15">
        <f t="shared" si="11"/>
        <v>0.12598815766974239</v>
      </c>
      <c r="I13" s="9">
        <f>_xlfn.SINGLE(_xlfn.STDEV.P('Raw Responses'!$P$2:$P1001))</f>
        <v>0.73029674334022143</v>
      </c>
      <c r="J13" s="9">
        <f>_xlfn.SINGLE(_xlfn.VAR.S('Raw Responses'!$P$2:$P1001))</f>
        <v>0.5714285714285714</v>
      </c>
      <c r="K13" s="9">
        <f>VARP('Raw Responses'!$P$2:$P1001)</f>
        <v>0.53333333333333333</v>
      </c>
      <c r="L13" s="9">
        <f>MEDIAN('Raw Responses'!$J$2:$J1001)</f>
        <v>6</v>
      </c>
      <c r="M13" s="9">
        <f>MODE('Raw Responses'!$J$2:$J1001)</f>
        <v>6</v>
      </c>
      <c r="N13" s="9">
        <f>MIN('Raw Responses'!$P$2:$P1001)</f>
        <v>4</v>
      </c>
      <c r="O13" s="9">
        <f>MAX('Raw Responses'!$P$2:$P1001)</f>
        <v>7</v>
      </c>
      <c r="P13" s="9">
        <f>COUNTIF('Raw Responses'!$P$2:$P1001, 1)</f>
        <v>0</v>
      </c>
      <c r="Q13" s="15">
        <f t="shared" si="12"/>
        <v>0</v>
      </c>
      <c r="R13" s="9">
        <f>COUNTIF('Raw Responses'!$P$2:$P1001, 2)</f>
        <v>0</v>
      </c>
      <c r="S13" s="15">
        <f t="shared" si="13"/>
        <v>0</v>
      </c>
      <c r="T13" s="9">
        <f>COUNTIF('Raw Responses'!$P$2:$P1001, 3)</f>
        <v>0</v>
      </c>
      <c r="U13" s="15">
        <f t="shared" si="14"/>
        <v>0</v>
      </c>
      <c r="V13" s="9">
        <f>COUNTIF('Raw Responses'!$P$2:$P1001, 4)</f>
        <v>1</v>
      </c>
      <c r="W13" s="15">
        <f t="shared" si="15"/>
        <v>6.6666666666666666E-2</v>
      </c>
      <c r="X13" s="9">
        <f>COUNTIF('Raw Responses'!$P$2:$P1001, 5)</f>
        <v>1</v>
      </c>
      <c r="Y13" s="15">
        <f t="shared" si="16"/>
        <v>6.6666666666666666E-2</v>
      </c>
      <c r="Z13" s="9">
        <f>COUNTIF('Raw Responses'!$P$2:$P1001, 6)</f>
        <v>10</v>
      </c>
      <c r="AA13" s="15">
        <f t="shared" si="17"/>
        <v>0.66666666666666663</v>
      </c>
      <c r="AB13" s="9">
        <f>COUNTIF('Raw Responses'!$P$2:$P1001, 7)</f>
        <v>3</v>
      </c>
      <c r="AC13" s="15">
        <f t="shared" si="18"/>
        <v>0.2</v>
      </c>
      <c r="AD13" s="5"/>
      <c r="AE13" s="5"/>
      <c r="AF13" s="5"/>
      <c r="AG13" s="5"/>
    </row>
    <row r="14" spans="1:33" ht="15.75" customHeight="1" x14ac:dyDescent="0.2">
      <c r="A14" s="3" t="s">
        <v>18</v>
      </c>
      <c r="B14" s="9">
        <f>COUNT('Raw Responses'!$Q$2:$Q1001)</f>
        <v>15</v>
      </c>
      <c r="C14" s="9" t="s">
        <v>141</v>
      </c>
      <c r="D14" s="9">
        <f>AVERAGE('Raw Responses'!$Q$2:$Q1001)</f>
        <v>1.6666666666666667</v>
      </c>
      <c r="E14" s="9">
        <f>8-D14</f>
        <v>6.333333333333333</v>
      </c>
      <c r="F14" s="15">
        <f t="shared" si="10"/>
        <v>0.88888888888888884</v>
      </c>
      <c r="G14" s="9">
        <f>_xlfn.SINGLE(_xlfn.STDEV.S('Raw Responses'!$Q$2:$Q1001))</f>
        <v>1.2909944487358056</v>
      </c>
      <c r="H14" s="15">
        <f t="shared" si="11"/>
        <v>0.21516574145596759</v>
      </c>
      <c r="I14" s="9">
        <f>_xlfn.SINGLE(_xlfn.STDEV.P('Raw Responses'!$Q$2:$Q1001))</f>
        <v>1.247219128924647</v>
      </c>
      <c r="J14" s="9">
        <f>_xlfn.SINGLE(_xlfn.VAR.S('Raw Responses'!$Q$2:$Q1001))</f>
        <v>1.6666666666666667</v>
      </c>
      <c r="K14" s="9">
        <f>VARP('Raw Responses'!$Q$2:$Q1001)</f>
        <v>1.5555555555555556</v>
      </c>
      <c r="L14" s="18">
        <f>MEDIAN('Raw Responses'!$K$2:$K1001)</f>
        <v>6</v>
      </c>
      <c r="M14" s="18">
        <f>MODE('Raw Responses'!$K$2:$K1001)</f>
        <v>6</v>
      </c>
      <c r="N14" s="9">
        <f>MIN('Raw Responses'!$Q$2:$Q1001)</f>
        <v>1</v>
      </c>
      <c r="O14" s="9">
        <f>MAX('Raw Responses'!$Q$2:$Q1001)</f>
        <v>6</v>
      </c>
      <c r="P14" s="9">
        <f>COUNTIF('Raw Responses'!$Q$2:$Q1001, 1)</f>
        <v>9</v>
      </c>
      <c r="Q14" s="15">
        <f t="shared" si="12"/>
        <v>0.6</v>
      </c>
      <c r="R14" s="9">
        <f>COUNTIF('Raw Responses'!$Q$2:$Q1001, 2)</f>
        <v>5</v>
      </c>
      <c r="S14" s="15">
        <f t="shared" si="13"/>
        <v>0.33333333333333331</v>
      </c>
      <c r="T14" s="9">
        <f>COUNTIF('Raw Responses'!$Q$2:$Q1001, 3)</f>
        <v>0</v>
      </c>
      <c r="U14" s="15">
        <f t="shared" si="14"/>
        <v>0</v>
      </c>
      <c r="V14" s="9">
        <f>COUNTIF('Raw Responses'!$Q$2:$Q1001, 4)</f>
        <v>0</v>
      </c>
      <c r="W14" s="15">
        <f t="shared" si="15"/>
        <v>0</v>
      </c>
      <c r="X14" s="9">
        <f>COUNTIF('Raw Responses'!$Q$2:$Q1001, 5)</f>
        <v>0</v>
      </c>
      <c r="Y14" s="15">
        <f t="shared" si="16"/>
        <v>0</v>
      </c>
      <c r="Z14" s="9">
        <f>COUNTIF('Raw Responses'!$Q$2:$Q1001, 6)</f>
        <v>1</v>
      </c>
      <c r="AA14" s="15">
        <f t="shared" si="17"/>
        <v>6.6666666666666666E-2</v>
      </c>
      <c r="AB14" s="9">
        <f>COUNTIF('Raw Responses'!$Q$2:$Q1001, 7)</f>
        <v>0</v>
      </c>
      <c r="AC14" s="15">
        <f t="shared" si="18"/>
        <v>0</v>
      </c>
      <c r="AD14" s="5"/>
      <c r="AE14" s="5"/>
      <c r="AF14" s="5"/>
      <c r="AG14" s="5"/>
    </row>
    <row r="15" spans="1:33" ht="15.75" customHeight="1" x14ac:dyDescent="0.2">
      <c r="A15" s="3" t="s">
        <v>19</v>
      </c>
      <c r="B15" s="9">
        <f>COUNT('Raw Responses'!$R$2:$R1001)</f>
        <v>15</v>
      </c>
      <c r="C15" s="9" t="s">
        <v>146</v>
      </c>
      <c r="D15" s="9">
        <f>AVERAGE('Raw Responses'!$R$2:$R1001)</f>
        <v>6.5333333333333332</v>
      </c>
      <c r="E15" s="9">
        <f>D15</f>
        <v>6.5333333333333332</v>
      </c>
      <c r="F15" s="15">
        <f t="shared" si="10"/>
        <v>0.92222222222222217</v>
      </c>
      <c r="G15" s="9">
        <f>_xlfn.SINGLE(_xlfn.STDEV.S('Raw Responses'!$R$2:$R1001))</f>
        <v>0.63994047342218441</v>
      </c>
      <c r="H15" s="15">
        <f t="shared" si="11"/>
        <v>0.10665674557036406</v>
      </c>
      <c r="I15" s="9">
        <f>_xlfn.SINGLE(_xlfn.STDEV.P('Raw Responses'!$R$2:$R1001))</f>
        <v>0.61824123303304701</v>
      </c>
      <c r="J15" s="9">
        <f>_xlfn.SINGLE(_xlfn.VAR.S('Raw Responses'!$R$2:$R1001))</f>
        <v>0.40952380952380957</v>
      </c>
      <c r="K15" s="9">
        <f>VARP('Raw Responses'!$R$2:$R1001)</f>
        <v>0.3822222222222223</v>
      </c>
      <c r="L15" s="9">
        <f>MEDIAN('Raw Responses'!$R$2:$R1001)</f>
        <v>7</v>
      </c>
      <c r="M15" s="9">
        <f>MODE('Raw Responses'!$R$2:$R1001)</f>
        <v>7</v>
      </c>
      <c r="N15" s="9">
        <f>MIN('Raw Responses'!$R$2:$R1001)</f>
        <v>5</v>
      </c>
      <c r="O15" s="9">
        <f>MAX('Raw Responses'!$R$2:$R1001)</f>
        <v>7</v>
      </c>
      <c r="P15" s="9">
        <f>COUNTIF('Raw Responses'!$R$2:$R1001, 1)</f>
        <v>0</v>
      </c>
      <c r="Q15" s="15">
        <f t="shared" si="12"/>
        <v>0</v>
      </c>
      <c r="R15" s="9">
        <f>COUNTIF('Raw Responses'!$R$2:$R1001, 2)</f>
        <v>0</v>
      </c>
      <c r="S15" s="15">
        <f t="shared" si="13"/>
        <v>0</v>
      </c>
      <c r="T15" s="9">
        <f>COUNTIF('Raw Responses'!$R$2:$R1001, 3)</f>
        <v>0</v>
      </c>
      <c r="U15" s="15">
        <f t="shared" si="14"/>
        <v>0</v>
      </c>
      <c r="V15" s="9">
        <f>COUNTIF('Raw Responses'!$R$2:$R1001, 4)</f>
        <v>0</v>
      </c>
      <c r="W15" s="15">
        <f t="shared" si="15"/>
        <v>0</v>
      </c>
      <c r="X15" s="9">
        <f>COUNTIF('Raw Responses'!$R$2:$R1001, 5)</f>
        <v>1</v>
      </c>
      <c r="Y15" s="15">
        <f t="shared" si="16"/>
        <v>6.6666666666666666E-2</v>
      </c>
      <c r="Z15" s="9">
        <f>COUNTIF('Raw Responses'!$R$2:$R1001, 6)</f>
        <v>5</v>
      </c>
      <c r="AA15" s="15">
        <f t="shared" si="17"/>
        <v>0.33333333333333331</v>
      </c>
      <c r="AB15" s="9">
        <f>COUNTIF('Raw Responses'!$R$2:$R1001, 7)</f>
        <v>9</v>
      </c>
      <c r="AC15" s="15">
        <f t="shared" si="18"/>
        <v>0.6</v>
      </c>
      <c r="AD15" s="5"/>
      <c r="AE15" s="5"/>
      <c r="AF15" s="5"/>
      <c r="AG15" s="5"/>
    </row>
    <row r="16" spans="1:33" ht="15.75" customHeight="1" x14ac:dyDescent="0.2">
      <c r="A16" s="3" t="s">
        <v>20</v>
      </c>
      <c r="B16" s="9">
        <f>COUNT('Raw Responses'!$S$2:$S1001)</f>
        <v>15</v>
      </c>
      <c r="C16" s="9" t="s">
        <v>147</v>
      </c>
      <c r="D16" s="9">
        <f>AVERAGE('Raw Responses'!$S$2:$S1001)</f>
        <v>1.3333333333333333</v>
      </c>
      <c r="E16" s="9">
        <f>8-D16</f>
        <v>6.666666666666667</v>
      </c>
      <c r="F16" s="15">
        <f t="shared" si="10"/>
        <v>0.94444444444444442</v>
      </c>
      <c r="G16" s="9">
        <f>_xlfn.SINGLE(_xlfn.STDEV.S('Raw Responses'!$S$2:$S1001))</f>
        <v>0.61721339984836754</v>
      </c>
      <c r="H16" s="15">
        <f t="shared" si="11"/>
        <v>0.10286889997472792</v>
      </c>
      <c r="I16" s="9">
        <f>_xlfn.SINGLE(_xlfn.STDEV.P('Raw Responses'!$S$2:$S1001))</f>
        <v>0.59628479399994394</v>
      </c>
      <c r="J16" s="9">
        <f>_xlfn.SINGLE(_xlfn.VAR.S('Raw Responses'!$S$2:$S1001))</f>
        <v>0.38095238095238088</v>
      </c>
      <c r="K16" s="9">
        <f>VARP('Raw Responses'!$S$2:$S1001)</f>
        <v>0.35555555555555557</v>
      </c>
      <c r="L16" s="9">
        <f>MEDIAN('Raw Responses'!$S$2:$S1001)</f>
        <v>1</v>
      </c>
      <c r="M16" s="9">
        <f>MODE('Raw Responses'!$S$2:$S1001)</f>
        <v>1</v>
      </c>
      <c r="N16" s="9">
        <f>MIN('Raw Responses'!$S$2:$S1001)</f>
        <v>1</v>
      </c>
      <c r="O16" s="9">
        <f>MAX('Raw Responses'!$S$2:$S1001)</f>
        <v>3</v>
      </c>
      <c r="P16" s="9">
        <f>COUNTIF('Raw Responses'!$S$2:$S1001, 1)</f>
        <v>11</v>
      </c>
      <c r="Q16" s="15">
        <f t="shared" si="12"/>
        <v>0.73333333333333328</v>
      </c>
      <c r="R16" s="9">
        <f>COUNTIF('Raw Responses'!$S$2:$S1001, 2)</f>
        <v>3</v>
      </c>
      <c r="S16" s="15">
        <f t="shared" si="13"/>
        <v>0.2</v>
      </c>
      <c r="T16" s="9">
        <f>COUNTIF('Raw Responses'!$S$2:$S1001, 3)</f>
        <v>1</v>
      </c>
      <c r="U16" s="15">
        <f t="shared" si="14"/>
        <v>6.6666666666666666E-2</v>
      </c>
      <c r="V16" s="9">
        <f>COUNTIF('Raw Responses'!$S$2:$S1001, 4)</f>
        <v>0</v>
      </c>
      <c r="W16" s="15">
        <f t="shared" si="15"/>
        <v>0</v>
      </c>
      <c r="X16" s="9">
        <f>COUNTIF('Raw Responses'!$S$2:$S1001, 5)</f>
        <v>0</v>
      </c>
      <c r="Y16" s="15">
        <f t="shared" si="16"/>
        <v>0</v>
      </c>
      <c r="Z16" s="9">
        <f>COUNTIF('Raw Responses'!$S$2:$S1001, 6)</f>
        <v>0</v>
      </c>
      <c r="AA16" s="15">
        <f t="shared" si="17"/>
        <v>0</v>
      </c>
      <c r="AB16" s="9">
        <f>COUNTIF('Raw Responses'!$S$2:$S1001, 7)</f>
        <v>0</v>
      </c>
      <c r="AC16" s="15">
        <f t="shared" si="18"/>
        <v>0</v>
      </c>
      <c r="AD16" s="5"/>
      <c r="AE16" s="5"/>
      <c r="AF16" s="5"/>
      <c r="AG16" s="5"/>
    </row>
    <row r="17" spans="1:33" ht="15.75" customHeight="1" x14ac:dyDescent="0.2">
      <c r="A17" s="3" t="s">
        <v>21</v>
      </c>
      <c r="B17" s="9">
        <f>COUNT('Raw Responses'!$T$2:$T1001)</f>
        <v>15</v>
      </c>
      <c r="C17" s="9" t="s">
        <v>148</v>
      </c>
      <c r="D17" s="9">
        <f>AVERAGE('Raw Responses'!$T$2:$T1001)</f>
        <v>6.2</v>
      </c>
      <c r="E17" s="9">
        <f>D17</f>
        <v>6.2</v>
      </c>
      <c r="F17" s="15">
        <f t="shared" si="10"/>
        <v>0.8666666666666667</v>
      </c>
      <c r="G17" s="9">
        <f>_xlfn.SINGLE(_xlfn.STDEV.S('Raw Responses'!$T$2:$T1001))</f>
        <v>0.94112394811431943</v>
      </c>
      <c r="H17" s="15">
        <f t="shared" si="11"/>
        <v>0.15685399135238656</v>
      </c>
      <c r="I17" s="9">
        <f>_xlfn.SINGLE(_xlfn.STDEV.P('Raw Responses'!$T$2:$T1001))</f>
        <v>0.90921211313239036</v>
      </c>
      <c r="J17" s="9">
        <f>_xlfn.SINGLE(_xlfn.VAR.S('Raw Responses'!$T$2:$T1001))</f>
        <v>0.88571428571428412</v>
      </c>
      <c r="K17" s="9">
        <f>VARP('Raw Responses'!$T$2:$T1001)</f>
        <v>0.82666666666666666</v>
      </c>
      <c r="L17" s="9">
        <f>MEDIAN('Raw Responses'!$T$2:$T1001)</f>
        <v>6</v>
      </c>
      <c r="M17" s="9">
        <f>MODE('Raw Responses'!$T$2:$T1001)</f>
        <v>7</v>
      </c>
      <c r="N17" s="9">
        <f>MIN('Raw Responses'!$T$2:$T1001)</f>
        <v>4</v>
      </c>
      <c r="O17" s="9">
        <f>MAX('Raw Responses'!$T$2:$T1001)</f>
        <v>7</v>
      </c>
      <c r="P17" s="9">
        <f>COUNTIF('Raw Responses'!$T$2:$T1001, 1)</f>
        <v>0</v>
      </c>
      <c r="Q17" s="15">
        <f t="shared" si="12"/>
        <v>0</v>
      </c>
      <c r="R17" s="9">
        <f>COUNTIF('Raw Responses'!$T$2:$T1001, 2)</f>
        <v>0</v>
      </c>
      <c r="S17" s="15">
        <f t="shared" si="13"/>
        <v>0</v>
      </c>
      <c r="T17" s="9">
        <f>COUNTIF('Raw Responses'!$T$2:$T1001, 3)</f>
        <v>0</v>
      </c>
      <c r="U17" s="15">
        <f t="shared" si="14"/>
        <v>0</v>
      </c>
      <c r="V17" s="9">
        <f>COUNTIF('Raw Responses'!$T$2:$T1001, 4)</f>
        <v>1</v>
      </c>
      <c r="W17" s="15">
        <f t="shared" si="15"/>
        <v>6.6666666666666666E-2</v>
      </c>
      <c r="X17" s="9">
        <f>COUNTIF('Raw Responses'!$T$2:$T1001, 5)</f>
        <v>2</v>
      </c>
      <c r="Y17" s="15">
        <f t="shared" si="16"/>
        <v>0.13333333333333333</v>
      </c>
      <c r="Z17" s="9">
        <f>COUNTIF('Raw Responses'!$T$2:$T1001, 6)</f>
        <v>5</v>
      </c>
      <c r="AA17" s="15">
        <f t="shared" si="17"/>
        <v>0.33333333333333331</v>
      </c>
      <c r="AB17" s="9">
        <f>COUNTIF('Raw Responses'!$T$2:$T1001, 7)</f>
        <v>7</v>
      </c>
      <c r="AC17" s="15">
        <f t="shared" si="18"/>
        <v>0.46666666666666667</v>
      </c>
      <c r="AD17" s="5"/>
      <c r="AE17" s="5"/>
      <c r="AF17" s="5"/>
      <c r="AG17" s="5"/>
    </row>
    <row r="18" spans="1:33" ht="15.75" customHeight="1" x14ac:dyDescent="0.2">
      <c r="A18" s="3" t="s">
        <v>22</v>
      </c>
      <c r="B18" s="9">
        <f>COUNT('Raw Responses'!$U$2:$U1001)</f>
        <v>15</v>
      </c>
      <c r="C18" s="9" t="s">
        <v>149</v>
      </c>
      <c r="D18" s="9">
        <f>AVERAGE('Raw Responses'!$U$2:$U1001)</f>
        <v>1.1333333333333333</v>
      </c>
      <c r="E18" s="9">
        <f>8-D18</f>
        <v>6.8666666666666671</v>
      </c>
      <c r="F18" s="15">
        <f t="shared" si="10"/>
        <v>0.97777777777777786</v>
      </c>
      <c r="G18" s="9">
        <f>_xlfn.SINGLE(_xlfn.STDEV.S('Raw Responses'!$U$2:$U1001))</f>
        <v>0.35186577527449853</v>
      </c>
      <c r="H18" s="15">
        <f t="shared" si="11"/>
        <v>5.8644295879083083E-2</v>
      </c>
      <c r="I18" s="9">
        <f>_xlfn.SINGLE(_xlfn.STDEV.P('Raw Responses'!$U$2:$U1001))</f>
        <v>0.33993463423951897</v>
      </c>
      <c r="J18" s="9">
        <f>_xlfn.SINGLE(_xlfn.VAR.S('Raw Responses'!$U$2:$U1001))</f>
        <v>0.12380952380952388</v>
      </c>
      <c r="K18" s="9">
        <f>VARP('Raw Responses'!$U$2:$U1001)</f>
        <v>0.11555555555555555</v>
      </c>
      <c r="L18" s="9">
        <f>MEDIAN('Raw Responses'!$U$2:$U1001)</f>
        <v>1</v>
      </c>
      <c r="M18" s="9">
        <f>MODE('Raw Responses'!$U$2:$U1001)</f>
        <v>1</v>
      </c>
      <c r="N18" s="9">
        <f>MIN('Raw Responses'!$U$2:$U1001)</f>
        <v>1</v>
      </c>
      <c r="O18" s="9">
        <f>MAX('Raw Responses'!$U$2:$U1001)</f>
        <v>2</v>
      </c>
      <c r="P18" s="9">
        <f>COUNTIF('Raw Responses'!$U$2:$U1001, 1)</f>
        <v>13</v>
      </c>
      <c r="Q18" s="15">
        <f t="shared" si="12"/>
        <v>0.8666666666666667</v>
      </c>
      <c r="R18" s="9">
        <f>COUNTIF('Raw Responses'!$U$2:$U1001, 2)</f>
        <v>2</v>
      </c>
      <c r="S18" s="15">
        <f t="shared" si="13"/>
        <v>0.13333333333333333</v>
      </c>
      <c r="T18" s="9">
        <f>COUNTIF('Raw Responses'!$U$2:$U1001, 3)</f>
        <v>0</v>
      </c>
      <c r="U18" s="15">
        <f t="shared" si="14"/>
        <v>0</v>
      </c>
      <c r="V18" s="9">
        <f>COUNTIF('Raw Responses'!$U$2:$U1001, 4)</f>
        <v>0</v>
      </c>
      <c r="W18" s="15">
        <f t="shared" si="15"/>
        <v>0</v>
      </c>
      <c r="X18" s="9">
        <f>COUNTIF('Raw Responses'!$U$2:$U1001, 5)</f>
        <v>0</v>
      </c>
      <c r="Y18" s="15">
        <f t="shared" si="16"/>
        <v>0</v>
      </c>
      <c r="Z18" s="9">
        <f>COUNTIF('Raw Responses'!$U$2:$U1001, 6)</f>
        <v>0</v>
      </c>
      <c r="AA18" s="15">
        <f t="shared" si="17"/>
        <v>0</v>
      </c>
      <c r="AB18" s="9">
        <f>COUNTIF('Raw Responses'!$U$2:$U1001, 7)</f>
        <v>0</v>
      </c>
      <c r="AC18" s="15">
        <f t="shared" si="18"/>
        <v>0</v>
      </c>
      <c r="AD18" s="5"/>
      <c r="AE18" s="5"/>
      <c r="AF18" s="5"/>
      <c r="AG18" s="5"/>
    </row>
    <row r="19" spans="1:33" ht="51" x14ac:dyDescent="0.2">
      <c r="A19" s="11" t="s">
        <v>150</v>
      </c>
      <c r="B19" s="12" t="s">
        <v>1</v>
      </c>
      <c r="C19" s="12" t="s">
        <v>78</v>
      </c>
      <c r="D19" s="12" t="s">
        <v>28</v>
      </c>
      <c r="E19" s="12" t="s">
        <v>122</v>
      </c>
      <c r="F19" s="13" t="s">
        <v>80</v>
      </c>
      <c r="G19" s="12" t="s">
        <v>47</v>
      </c>
      <c r="H19" s="13" t="s">
        <v>81</v>
      </c>
      <c r="I19" s="12" t="s">
        <v>57</v>
      </c>
      <c r="J19" s="12" t="s">
        <v>69</v>
      </c>
      <c r="K19" s="12" t="s">
        <v>73</v>
      </c>
      <c r="L19" s="14" t="s">
        <v>77</v>
      </c>
      <c r="M19" s="14" t="s">
        <v>83</v>
      </c>
      <c r="N19" s="14" t="s">
        <v>84</v>
      </c>
      <c r="O19" s="14" t="s">
        <v>85</v>
      </c>
      <c r="P19" s="12" t="s">
        <v>86</v>
      </c>
      <c r="Q19" s="12" t="s">
        <v>87</v>
      </c>
      <c r="R19" s="12" t="s">
        <v>88</v>
      </c>
      <c r="S19" s="12" t="s">
        <v>89</v>
      </c>
      <c r="T19" s="12" t="s">
        <v>91</v>
      </c>
      <c r="U19" s="12" t="s">
        <v>92</v>
      </c>
      <c r="V19" s="12" t="s">
        <v>93</v>
      </c>
      <c r="W19" s="12" t="s">
        <v>94</v>
      </c>
      <c r="X19" s="12" t="s">
        <v>95</v>
      </c>
      <c r="Y19" s="12" t="s">
        <v>96</v>
      </c>
      <c r="Z19" s="12" t="s">
        <v>97</v>
      </c>
      <c r="AA19" s="12" t="s">
        <v>98</v>
      </c>
      <c r="AB19" s="12" t="s">
        <v>99</v>
      </c>
      <c r="AC19" s="12" t="s">
        <v>100</v>
      </c>
      <c r="AD19" s="5"/>
      <c r="AE19" s="5"/>
      <c r="AF19" s="5"/>
      <c r="AG19" s="5"/>
    </row>
    <row r="20" spans="1:33" ht="15.75" customHeight="1" x14ac:dyDescent="0.2">
      <c r="A20" s="3" t="s">
        <v>23</v>
      </c>
      <c r="B20" s="9">
        <f>COUNT('Raw Responses'!$V$2:$V1001)</f>
        <v>15</v>
      </c>
      <c r="C20" s="9" t="s">
        <v>151</v>
      </c>
      <c r="D20" s="9">
        <f>AVERAGE('Raw Responses'!$V$2:$V1001)</f>
        <v>8.9333333333333336</v>
      </c>
      <c r="E20" s="9">
        <f>D20</f>
        <v>8.9333333333333336</v>
      </c>
      <c r="F20" s="15">
        <f>(E20-1)*(1/9)</f>
        <v>0.88148148148148142</v>
      </c>
      <c r="G20" s="9">
        <f>_xlfn.SINGLE(_xlfn.STDEV.S('Raw Responses'!$V$2:$V1001))</f>
        <v>1.0997835284835893</v>
      </c>
      <c r="H20" s="15">
        <f>G20*(1/6)</f>
        <v>0.18329725474726488</v>
      </c>
      <c r="I20" s="9">
        <f>_xlfn.SINGLE(_xlfn.STDEV.P('Raw Responses'!$V$2:$V1001))</f>
        <v>1.0624918300339485</v>
      </c>
      <c r="J20" s="9">
        <f>_xlfn.SINGLE(_xlfn.VAR.S('Raw Responses'!$V$2:$V1001))</f>
        <v>1.2095238095238139</v>
      </c>
      <c r="K20" s="9">
        <f>VARP('Raw Responses'!$V$2:$V1001)</f>
        <v>1.1288888888888888</v>
      </c>
      <c r="L20" s="9">
        <f>MEDIAN('Raw Responses'!$V$2:$V1001)</f>
        <v>9</v>
      </c>
      <c r="M20" s="9">
        <f>MODE('Raw Responses'!$V$2:$V1001)</f>
        <v>10</v>
      </c>
      <c r="N20" s="9">
        <f>MIN('Raw Responses'!$V$2:$V1001)</f>
        <v>7</v>
      </c>
      <c r="O20" s="9">
        <f>MAX('Raw Responses'!$V$2:$V1001)</f>
        <v>10</v>
      </c>
      <c r="P20" s="9">
        <f>COUNTIF('Raw Responses'!$V$2:$V1001, 1)</f>
        <v>0</v>
      </c>
      <c r="Q20" s="15">
        <f>P20/$B20</f>
        <v>0</v>
      </c>
      <c r="R20" s="9">
        <f>COUNTIF('Raw Responses'!$V$2:$V1001, 2)</f>
        <v>0</v>
      </c>
      <c r="S20" s="15">
        <f>R20/$B20</f>
        <v>0</v>
      </c>
      <c r="T20" s="9">
        <f>COUNTIF('Raw Responses'!$V$2:$V1001, 3)</f>
        <v>0</v>
      </c>
      <c r="U20" s="15">
        <f>T20/$B20</f>
        <v>0</v>
      </c>
      <c r="V20" s="9">
        <f>COUNTIF('Raw Responses'!$V$2:$V1001, 4)</f>
        <v>0</v>
      </c>
      <c r="W20" s="15">
        <f>V20/$B20</f>
        <v>0</v>
      </c>
      <c r="X20" s="9">
        <f>COUNTIF('Raw Responses'!$V$2:$V1001, 5)</f>
        <v>0</v>
      </c>
      <c r="Y20" s="15">
        <f>X20/$B20</f>
        <v>0</v>
      </c>
      <c r="Z20" s="9">
        <f>COUNTIF('Raw Responses'!$V$2:$V1001, 6)</f>
        <v>0</v>
      </c>
      <c r="AA20" s="15">
        <f>Z20/$B20</f>
        <v>0</v>
      </c>
      <c r="AB20" s="9">
        <f>COUNTIF('Raw Responses'!$V$2:$V1001, 7)</f>
        <v>2</v>
      </c>
      <c r="AC20" s="15">
        <f>AB20/$B20</f>
        <v>0.13333333333333333</v>
      </c>
      <c r="AD20" s="5"/>
      <c r="AE20" s="5"/>
      <c r="AF20" s="5"/>
      <c r="AG20" s="5"/>
    </row>
    <row r="21" spans="1:33" ht="15.75" customHeight="1" x14ac:dyDescent="0.2">
      <c r="A21" s="5"/>
      <c r="B21" s="5"/>
      <c r="C21" s="5"/>
      <c r="D21" s="5"/>
      <c r="E21" s="5"/>
      <c r="F21" s="27"/>
      <c r="G21" s="5"/>
      <c r="H21" s="27"/>
      <c r="I21" s="5"/>
      <c r="J21" s="5"/>
      <c r="K21" s="5"/>
      <c r="L21" s="5"/>
      <c r="M21" s="5"/>
      <c r="N21" s="5"/>
      <c r="O21" s="5"/>
      <c r="P21" s="5"/>
      <c r="Q21" s="5"/>
      <c r="R21" s="5"/>
      <c r="S21" s="5"/>
      <c r="T21" s="5"/>
      <c r="U21" s="5"/>
      <c r="V21" s="5"/>
      <c r="W21" s="5"/>
      <c r="X21" s="5"/>
      <c r="Y21" s="5"/>
      <c r="Z21" s="5"/>
      <c r="AA21" s="5"/>
      <c r="AB21" s="5"/>
      <c r="AC21" s="5"/>
      <c r="AD21" s="5"/>
      <c r="AE21" s="5"/>
      <c r="AF21" s="5"/>
      <c r="AG21" s="5"/>
    </row>
    <row r="22" spans="1:33" ht="15.75" customHeight="1" x14ac:dyDescent="0.2">
      <c r="A22" s="5"/>
      <c r="B22" s="5"/>
      <c r="C22" s="5"/>
      <c r="D22" s="5"/>
      <c r="E22" s="5"/>
      <c r="F22" s="27"/>
      <c r="G22" s="5"/>
      <c r="H22" s="27"/>
      <c r="I22" s="5"/>
      <c r="J22" s="5"/>
      <c r="K22" s="5"/>
      <c r="L22" s="5"/>
      <c r="M22" s="5"/>
      <c r="N22" s="5"/>
      <c r="O22" s="5"/>
      <c r="P22" s="5"/>
      <c r="Q22" s="5"/>
      <c r="R22" s="5"/>
      <c r="S22" s="5"/>
      <c r="T22" s="5"/>
      <c r="U22" s="5"/>
      <c r="V22" s="5"/>
      <c r="W22" s="5"/>
      <c r="X22" s="5"/>
      <c r="Y22" s="5"/>
      <c r="Z22" s="5"/>
      <c r="AA22" s="5"/>
      <c r="AB22" s="5"/>
      <c r="AC22" s="5"/>
      <c r="AD22" s="5"/>
      <c r="AE22" s="5"/>
      <c r="AF22" s="5"/>
      <c r="AG22" s="5"/>
    </row>
    <row r="23" spans="1:33" ht="15.75" customHeight="1" x14ac:dyDescent="0.2">
      <c r="A23" s="5"/>
      <c r="B23" s="5"/>
      <c r="C23" s="5"/>
      <c r="D23" s="5"/>
      <c r="E23" s="5"/>
      <c r="F23" s="27"/>
      <c r="G23" s="5"/>
      <c r="H23" s="27"/>
      <c r="I23" s="5"/>
      <c r="J23" s="5"/>
      <c r="K23" s="5"/>
      <c r="L23" s="5"/>
      <c r="M23" s="5"/>
      <c r="N23" s="5"/>
      <c r="O23" s="5"/>
      <c r="P23" s="5"/>
      <c r="Q23" s="5"/>
      <c r="R23" s="5"/>
      <c r="S23" s="5"/>
      <c r="T23" s="5"/>
      <c r="U23" s="5"/>
      <c r="V23" s="5"/>
      <c r="W23" s="5"/>
      <c r="X23" s="5"/>
      <c r="Y23" s="5"/>
      <c r="Z23" s="5"/>
      <c r="AA23" s="5"/>
      <c r="AB23" s="5"/>
      <c r="AC23" s="5"/>
      <c r="AD23" s="5"/>
      <c r="AE23" s="5"/>
      <c r="AF23" s="5"/>
      <c r="AG23" s="5"/>
    </row>
    <row r="24" spans="1:33" ht="15.75" customHeight="1" x14ac:dyDescent="0.2">
      <c r="A24" s="5"/>
      <c r="B24" s="5"/>
      <c r="C24" s="5"/>
      <c r="D24" s="5"/>
      <c r="E24" s="5"/>
      <c r="F24" s="27"/>
      <c r="G24" s="5"/>
      <c r="H24" s="27"/>
      <c r="I24" s="5"/>
      <c r="J24" s="5"/>
      <c r="K24" s="5"/>
      <c r="L24" s="5"/>
      <c r="M24" s="5"/>
      <c r="N24" s="5"/>
      <c r="O24" s="5"/>
      <c r="P24" s="5"/>
      <c r="Q24" s="5"/>
      <c r="R24" s="5"/>
      <c r="S24" s="5"/>
      <c r="T24" s="5"/>
      <c r="U24" s="5"/>
      <c r="V24" s="5"/>
      <c r="W24" s="5"/>
      <c r="X24" s="5"/>
      <c r="Y24" s="5"/>
      <c r="Z24" s="5"/>
      <c r="AA24" s="5"/>
      <c r="AB24" s="5"/>
      <c r="AC24" s="5"/>
      <c r="AD24" s="5"/>
      <c r="AE24" s="5"/>
      <c r="AF24" s="5"/>
      <c r="AG24" s="5"/>
    </row>
    <row r="25" spans="1:33" ht="15.75" customHeight="1" x14ac:dyDescent="0.2">
      <c r="A25" s="5"/>
      <c r="B25" s="5"/>
      <c r="C25" s="5"/>
      <c r="D25" s="5"/>
      <c r="E25" s="5"/>
      <c r="F25" s="27"/>
      <c r="G25" s="5"/>
      <c r="H25" s="27"/>
      <c r="I25" s="5"/>
      <c r="J25" s="5"/>
      <c r="K25" s="5"/>
      <c r="L25" s="5"/>
      <c r="M25" s="5"/>
      <c r="N25" s="5"/>
      <c r="O25" s="5"/>
      <c r="P25" s="5"/>
      <c r="Q25" s="5"/>
      <c r="R25" s="5"/>
      <c r="S25" s="5"/>
      <c r="T25" s="5"/>
      <c r="U25" s="5"/>
      <c r="V25" s="5"/>
      <c r="W25" s="5"/>
      <c r="X25" s="5"/>
      <c r="Y25" s="5"/>
      <c r="Z25" s="5"/>
      <c r="AA25" s="5"/>
      <c r="AB25" s="5"/>
      <c r="AC25" s="5"/>
      <c r="AD25" s="5"/>
      <c r="AE25" s="5"/>
      <c r="AF25" s="5"/>
      <c r="AG25" s="5"/>
    </row>
    <row r="26" spans="1:33" ht="15.75" customHeight="1" x14ac:dyDescent="0.2">
      <c r="A26" s="5"/>
      <c r="B26" s="5"/>
      <c r="C26" s="5"/>
      <c r="D26" s="5"/>
      <c r="E26" s="5"/>
      <c r="F26" s="27"/>
      <c r="G26" s="5"/>
      <c r="H26" s="27"/>
      <c r="I26" s="5"/>
      <c r="J26" s="5"/>
      <c r="K26" s="5"/>
      <c r="L26" s="5"/>
      <c r="M26" s="5"/>
      <c r="N26" s="5"/>
      <c r="O26" s="5"/>
      <c r="P26" s="5"/>
      <c r="Q26" s="5"/>
      <c r="R26" s="5"/>
      <c r="S26" s="5"/>
      <c r="T26" s="5"/>
      <c r="U26" s="5"/>
      <c r="V26" s="5"/>
      <c r="W26" s="5"/>
      <c r="X26" s="5"/>
      <c r="Y26" s="5"/>
      <c r="Z26" s="5"/>
      <c r="AA26" s="5"/>
      <c r="AB26" s="5"/>
      <c r="AC26" s="5"/>
      <c r="AD26" s="5"/>
      <c r="AE26" s="5"/>
      <c r="AF26" s="5"/>
      <c r="AG26" s="5"/>
    </row>
    <row r="27" spans="1:33" ht="15.75" customHeight="1" x14ac:dyDescent="0.2">
      <c r="A27" s="5"/>
      <c r="B27" s="5"/>
      <c r="C27" s="5"/>
      <c r="D27" s="5"/>
      <c r="E27" s="5"/>
      <c r="F27" s="27"/>
      <c r="G27" s="5"/>
      <c r="H27" s="27"/>
      <c r="I27" s="5"/>
      <c r="J27" s="5"/>
      <c r="K27" s="5"/>
      <c r="L27" s="5"/>
      <c r="M27" s="5"/>
      <c r="N27" s="5"/>
      <c r="O27" s="5"/>
      <c r="P27" s="5"/>
      <c r="Q27" s="5"/>
      <c r="R27" s="5"/>
      <c r="S27" s="5"/>
      <c r="T27" s="5"/>
      <c r="U27" s="5"/>
      <c r="V27" s="5"/>
      <c r="W27" s="5"/>
      <c r="X27" s="5"/>
      <c r="Y27" s="5"/>
      <c r="Z27" s="5"/>
      <c r="AA27" s="5"/>
      <c r="AB27" s="5"/>
      <c r="AC27" s="5"/>
      <c r="AD27" s="5"/>
      <c r="AE27" s="5"/>
      <c r="AF27" s="5"/>
      <c r="AG27" s="5"/>
    </row>
    <row r="28" spans="1:33" ht="15.75" customHeight="1" x14ac:dyDescent="0.2">
      <c r="A28" s="5"/>
      <c r="B28" s="5"/>
      <c r="C28" s="5"/>
      <c r="D28" s="5"/>
      <c r="E28" s="5"/>
      <c r="F28" s="27"/>
      <c r="G28" s="5"/>
      <c r="H28" s="27"/>
      <c r="I28" s="5"/>
      <c r="J28" s="5"/>
      <c r="K28" s="5"/>
      <c r="L28" s="5"/>
      <c r="M28" s="5"/>
      <c r="N28" s="5"/>
      <c r="O28" s="5"/>
      <c r="P28" s="5"/>
      <c r="Q28" s="5"/>
      <c r="R28" s="5"/>
      <c r="S28" s="5"/>
      <c r="T28" s="5"/>
      <c r="U28" s="5"/>
      <c r="V28" s="5"/>
      <c r="W28" s="5"/>
      <c r="X28" s="5"/>
      <c r="Y28" s="5"/>
      <c r="Z28" s="5"/>
      <c r="AA28" s="5"/>
      <c r="AB28" s="5"/>
      <c r="AC28" s="5"/>
      <c r="AD28" s="5"/>
      <c r="AE28" s="5"/>
      <c r="AF28" s="5"/>
      <c r="AG28" s="5"/>
    </row>
    <row r="29" spans="1:33" ht="15.75" customHeight="1" x14ac:dyDescent="0.2">
      <c r="A29" s="5"/>
      <c r="B29" s="5"/>
      <c r="C29" s="5"/>
      <c r="D29" s="5"/>
      <c r="E29" s="5"/>
      <c r="F29" s="27"/>
      <c r="G29" s="5"/>
      <c r="H29" s="27"/>
      <c r="I29" s="5"/>
      <c r="J29" s="5"/>
      <c r="K29" s="5"/>
      <c r="L29" s="5"/>
      <c r="M29" s="5"/>
      <c r="N29" s="5"/>
      <c r="O29" s="5"/>
      <c r="P29" s="5"/>
      <c r="Q29" s="5"/>
      <c r="R29" s="5"/>
      <c r="S29" s="5"/>
      <c r="T29" s="5"/>
      <c r="U29" s="5"/>
      <c r="V29" s="5"/>
      <c r="W29" s="5"/>
      <c r="X29" s="5"/>
      <c r="Y29" s="5"/>
      <c r="Z29" s="5"/>
      <c r="AA29" s="5"/>
      <c r="AB29" s="5"/>
      <c r="AC29" s="5"/>
      <c r="AD29" s="5"/>
      <c r="AE29" s="5"/>
      <c r="AF29" s="5"/>
      <c r="AG29" s="5"/>
    </row>
    <row r="30" spans="1:33" ht="15.75" customHeight="1" x14ac:dyDescent="0.2">
      <c r="A30" s="5"/>
      <c r="B30" s="5"/>
      <c r="C30" s="5"/>
      <c r="D30" s="5"/>
      <c r="E30" s="5"/>
      <c r="F30" s="27"/>
      <c r="G30" s="5"/>
      <c r="H30" s="27"/>
      <c r="I30" s="5"/>
      <c r="J30" s="5"/>
      <c r="K30" s="5"/>
      <c r="L30" s="5"/>
      <c r="M30" s="5"/>
      <c r="N30" s="5"/>
      <c r="O30" s="5"/>
      <c r="P30" s="5"/>
      <c r="Q30" s="5"/>
      <c r="R30" s="5"/>
      <c r="S30" s="5"/>
      <c r="T30" s="5"/>
      <c r="U30" s="5"/>
      <c r="V30" s="5"/>
      <c r="W30" s="5"/>
      <c r="X30" s="5"/>
      <c r="Y30" s="5"/>
      <c r="Z30" s="5"/>
      <c r="AA30" s="5"/>
      <c r="AB30" s="5"/>
      <c r="AC30" s="5"/>
      <c r="AD30" s="5"/>
      <c r="AE30" s="5"/>
      <c r="AF30" s="5"/>
      <c r="AG30" s="5"/>
    </row>
    <row r="31" spans="1:33" ht="15.75" customHeight="1" x14ac:dyDescent="0.2">
      <c r="A31" s="5"/>
      <c r="B31" s="5"/>
      <c r="C31" s="5"/>
      <c r="D31" s="5"/>
      <c r="E31" s="5"/>
      <c r="F31" s="27"/>
      <c r="G31" s="5"/>
      <c r="H31" s="27"/>
      <c r="I31" s="5"/>
      <c r="J31" s="5"/>
      <c r="K31" s="5"/>
      <c r="L31" s="5"/>
      <c r="M31" s="5"/>
      <c r="N31" s="5"/>
      <c r="O31" s="5"/>
      <c r="P31" s="5"/>
      <c r="Q31" s="5"/>
      <c r="R31" s="5"/>
      <c r="S31" s="5"/>
      <c r="T31" s="5"/>
      <c r="U31" s="5"/>
      <c r="V31" s="5"/>
      <c r="W31" s="5"/>
      <c r="X31" s="5"/>
      <c r="Y31" s="5"/>
      <c r="Z31" s="5"/>
      <c r="AA31" s="5"/>
      <c r="AB31" s="5"/>
      <c r="AC31" s="5"/>
      <c r="AD31" s="5"/>
      <c r="AE31" s="5"/>
      <c r="AF31" s="5"/>
      <c r="AG31" s="5"/>
    </row>
    <row r="32" spans="1:33" ht="15.75" customHeight="1" x14ac:dyDescent="0.2">
      <c r="A32" s="5"/>
      <c r="B32" s="5"/>
      <c r="C32" s="5"/>
      <c r="D32" s="5"/>
      <c r="E32" s="5"/>
      <c r="F32" s="27"/>
      <c r="G32" s="5"/>
      <c r="H32" s="27"/>
      <c r="I32" s="5"/>
      <c r="J32" s="5"/>
      <c r="K32" s="5"/>
      <c r="L32" s="5"/>
      <c r="M32" s="5"/>
      <c r="N32" s="5"/>
      <c r="O32" s="5"/>
      <c r="P32" s="5"/>
      <c r="Q32" s="5"/>
      <c r="R32" s="5"/>
      <c r="S32" s="5"/>
      <c r="T32" s="5"/>
      <c r="U32" s="5"/>
      <c r="V32" s="5"/>
      <c r="W32" s="5"/>
      <c r="X32" s="5"/>
      <c r="Y32" s="5"/>
      <c r="Z32" s="5"/>
      <c r="AA32" s="5"/>
      <c r="AB32" s="5"/>
      <c r="AC32" s="5"/>
      <c r="AD32" s="5"/>
      <c r="AE32" s="5"/>
      <c r="AF32" s="5"/>
      <c r="AG32" s="5"/>
    </row>
    <row r="33" spans="1:33" ht="15.75" customHeight="1" x14ac:dyDescent="0.2">
      <c r="A33" s="5"/>
      <c r="B33" s="5"/>
      <c r="C33" s="5"/>
      <c r="D33" s="5"/>
      <c r="E33" s="5"/>
      <c r="F33" s="27"/>
      <c r="G33" s="5"/>
      <c r="H33" s="27"/>
      <c r="I33" s="5"/>
      <c r="J33" s="5"/>
      <c r="K33" s="5"/>
      <c r="L33" s="5"/>
      <c r="M33" s="5"/>
      <c r="N33" s="5"/>
      <c r="O33" s="5"/>
      <c r="P33" s="5"/>
      <c r="Q33" s="5"/>
      <c r="R33" s="5"/>
      <c r="S33" s="5"/>
      <c r="T33" s="5"/>
      <c r="U33" s="5"/>
      <c r="V33" s="5"/>
      <c r="W33" s="5"/>
      <c r="X33" s="5"/>
      <c r="Y33" s="5"/>
      <c r="Z33" s="5"/>
      <c r="AA33" s="5"/>
      <c r="AB33" s="5"/>
      <c r="AC33" s="5"/>
      <c r="AD33" s="5"/>
      <c r="AE33" s="5"/>
      <c r="AF33" s="5"/>
      <c r="AG33" s="5"/>
    </row>
    <row r="34" spans="1:33" ht="15.75" customHeight="1" x14ac:dyDescent="0.2">
      <c r="A34" s="5"/>
      <c r="B34" s="5"/>
      <c r="C34" s="5"/>
      <c r="D34" s="5"/>
      <c r="E34" s="5"/>
      <c r="F34" s="27"/>
      <c r="G34" s="5"/>
      <c r="H34" s="27"/>
      <c r="I34" s="5"/>
      <c r="J34" s="5"/>
      <c r="K34" s="5"/>
      <c r="L34" s="5"/>
      <c r="M34" s="5"/>
      <c r="N34" s="5"/>
      <c r="O34" s="5"/>
      <c r="P34" s="5"/>
      <c r="Q34" s="5"/>
      <c r="R34" s="5"/>
      <c r="S34" s="5"/>
      <c r="T34" s="5"/>
      <c r="U34" s="5"/>
      <c r="V34" s="5"/>
      <c r="W34" s="5"/>
      <c r="X34" s="5"/>
      <c r="Y34" s="5"/>
      <c r="Z34" s="5"/>
      <c r="AA34" s="5"/>
      <c r="AB34" s="5"/>
      <c r="AC34" s="5"/>
      <c r="AD34" s="5"/>
      <c r="AE34" s="5"/>
      <c r="AF34" s="5"/>
      <c r="AG34" s="5"/>
    </row>
    <row r="35" spans="1:33" ht="15.75" customHeight="1" x14ac:dyDescent="0.2">
      <c r="A35" s="5"/>
      <c r="B35" s="5"/>
      <c r="C35" s="5"/>
      <c r="D35" s="5"/>
      <c r="E35" s="5"/>
      <c r="F35" s="27"/>
      <c r="G35" s="5"/>
      <c r="H35" s="27"/>
      <c r="I35" s="5"/>
      <c r="J35" s="5"/>
      <c r="K35" s="5"/>
      <c r="L35" s="5"/>
      <c r="M35" s="5"/>
      <c r="N35" s="5"/>
      <c r="O35" s="5"/>
      <c r="P35" s="5"/>
      <c r="Q35" s="5"/>
      <c r="R35" s="5"/>
      <c r="S35" s="5"/>
      <c r="T35" s="5"/>
      <c r="U35" s="5"/>
      <c r="V35" s="5"/>
      <c r="W35" s="5"/>
      <c r="X35" s="5"/>
      <c r="Y35" s="5"/>
      <c r="Z35" s="5"/>
      <c r="AA35" s="5"/>
      <c r="AB35" s="5"/>
      <c r="AC35" s="5"/>
      <c r="AD35" s="5"/>
      <c r="AE35" s="5"/>
      <c r="AF35" s="5"/>
      <c r="AG35" s="5"/>
    </row>
    <row r="36" spans="1:33" ht="15.75" customHeight="1" x14ac:dyDescent="0.2">
      <c r="A36" s="5"/>
      <c r="B36" s="5"/>
      <c r="C36" s="5"/>
      <c r="D36" s="5"/>
      <c r="E36" s="5"/>
      <c r="F36" s="27"/>
      <c r="G36" s="5"/>
      <c r="H36" s="27"/>
      <c r="I36" s="5"/>
      <c r="J36" s="5"/>
      <c r="K36" s="5"/>
      <c r="L36" s="5"/>
      <c r="M36" s="5"/>
      <c r="N36" s="5"/>
      <c r="O36" s="5"/>
      <c r="P36" s="5"/>
      <c r="Q36" s="5"/>
      <c r="R36" s="5"/>
      <c r="S36" s="5"/>
      <c r="T36" s="5"/>
      <c r="U36" s="5"/>
      <c r="V36" s="5"/>
      <c r="W36" s="5"/>
      <c r="X36" s="5"/>
      <c r="Y36" s="5"/>
      <c r="Z36" s="5"/>
      <c r="AA36" s="5"/>
      <c r="AB36" s="5"/>
      <c r="AC36" s="5"/>
      <c r="AD36" s="5"/>
      <c r="AE36" s="5"/>
      <c r="AF36" s="5"/>
      <c r="AG36" s="5"/>
    </row>
    <row r="37" spans="1:33" ht="15.75" customHeight="1" x14ac:dyDescent="0.2">
      <c r="A37" s="5"/>
      <c r="B37" s="5"/>
      <c r="C37" s="5"/>
      <c r="D37" s="5"/>
      <c r="E37" s="5"/>
      <c r="F37" s="27"/>
      <c r="G37" s="5"/>
      <c r="H37" s="27"/>
      <c r="I37" s="5"/>
      <c r="J37" s="5"/>
      <c r="K37" s="5"/>
      <c r="L37" s="5"/>
      <c r="M37" s="5"/>
      <c r="N37" s="5"/>
      <c r="O37" s="5"/>
      <c r="P37" s="5"/>
      <c r="Q37" s="5"/>
      <c r="R37" s="5"/>
      <c r="S37" s="5"/>
      <c r="T37" s="5"/>
      <c r="U37" s="5"/>
      <c r="V37" s="5"/>
      <c r="W37" s="5"/>
      <c r="X37" s="5"/>
      <c r="Y37" s="5"/>
      <c r="Z37" s="5"/>
      <c r="AA37" s="5"/>
      <c r="AB37" s="5"/>
      <c r="AC37" s="5"/>
      <c r="AD37" s="5"/>
      <c r="AE37" s="5"/>
      <c r="AF37" s="5"/>
      <c r="AG37" s="5"/>
    </row>
    <row r="38" spans="1:33" ht="15.75" customHeight="1" x14ac:dyDescent="0.2">
      <c r="A38" s="5"/>
      <c r="B38" s="5"/>
      <c r="C38" s="5"/>
      <c r="D38" s="5"/>
      <c r="E38" s="5"/>
      <c r="F38" s="27"/>
      <c r="G38" s="5"/>
      <c r="H38" s="27"/>
      <c r="I38" s="5"/>
      <c r="J38" s="5"/>
      <c r="K38" s="5"/>
      <c r="L38" s="5"/>
      <c r="M38" s="5"/>
      <c r="N38" s="5"/>
      <c r="O38" s="5"/>
      <c r="P38" s="5"/>
      <c r="Q38" s="5"/>
      <c r="R38" s="5"/>
      <c r="S38" s="5"/>
      <c r="T38" s="5"/>
      <c r="U38" s="5"/>
      <c r="V38" s="5"/>
      <c r="W38" s="5"/>
      <c r="X38" s="5"/>
      <c r="Y38" s="5"/>
      <c r="Z38" s="5"/>
      <c r="AA38" s="5"/>
      <c r="AB38" s="5"/>
      <c r="AC38" s="5"/>
      <c r="AD38" s="5"/>
      <c r="AE38" s="5"/>
      <c r="AF38" s="5"/>
      <c r="AG38" s="5"/>
    </row>
    <row r="39" spans="1:33" ht="15.75" customHeight="1" x14ac:dyDescent="0.2">
      <c r="A39" s="5"/>
      <c r="B39" s="5"/>
      <c r="C39" s="5"/>
      <c r="D39" s="5"/>
      <c r="E39" s="5"/>
      <c r="F39" s="27"/>
      <c r="G39" s="5"/>
      <c r="H39" s="27"/>
      <c r="I39" s="5"/>
      <c r="J39" s="5"/>
      <c r="K39" s="5"/>
      <c r="L39" s="5"/>
      <c r="M39" s="5"/>
      <c r="N39" s="5"/>
      <c r="O39" s="5"/>
      <c r="P39" s="5"/>
      <c r="Q39" s="5"/>
      <c r="R39" s="5"/>
      <c r="S39" s="5"/>
      <c r="T39" s="5"/>
      <c r="U39" s="5"/>
      <c r="V39" s="5"/>
      <c r="W39" s="5"/>
      <c r="X39" s="5"/>
      <c r="Y39" s="5"/>
      <c r="Z39" s="5"/>
      <c r="AA39" s="5"/>
      <c r="AB39" s="5"/>
      <c r="AC39" s="5"/>
      <c r="AD39" s="5"/>
      <c r="AE39" s="5"/>
      <c r="AF39" s="5"/>
      <c r="AG39" s="5"/>
    </row>
    <row r="40" spans="1:33" ht="15.75" customHeight="1" x14ac:dyDescent="0.2">
      <c r="A40" s="5"/>
      <c r="B40" s="5"/>
      <c r="C40" s="5"/>
      <c r="D40" s="5"/>
      <c r="E40" s="5"/>
      <c r="F40" s="27"/>
      <c r="G40" s="5"/>
      <c r="H40" s="27"/>
      <c r="I40" s="5"/>
      <c r="J40" s="5"/>
      <c r="K40" s="5"/>
      <c r="L40" s="5"/>
      <c r="M40" s="5"/>
      <c r="N40" s="5"/>
      <c r="O40" s="5"/>
      <c r="P40" s="5"/>
      <c r="Q40" s="5"/>
      <c r="R40" s="5"/>
      <c r="S40" s="5"/>
      <c r="T40" s="5"/>
      <c r="U40" s="5"/>
      <c r="V40" s="5"/>
      <c r="W40" s="5"/>
      <c r="X40" s="5"/>
      <c r="Y40" s="5"/>
      <c r="Z40" s="5"/>
      <c r="AA40" s="5"/>
      <c r="AB40" s="5"/>
      <c r="AC40" s="5"/>
      <c r="AD40" s="5"/>
      <c r="AE40" s="5"/>
      <c r="AF40" s="5"/>
      <c r="AG40" s="5"/>
    </row>
    <row r="41" spans="1:33" ht="15.75" customHeight="1" x14ac:dyDescent="0.2">
      <c r="A41" s="5"/>
      <c r="B41" s="5"/>
      <c r="C41" s="5"/>
      <c r="D41" s="5"/>
      <c r="E41" s="5"/>
      <c r="F41" s="27"/>
      <c r="G41" s="5"/>
      <c r="H41" s="27"/>
      <c r="I41" s="5"/>
      <c r="J41" s="5"/>
      <c r="K41" s="5"/>
      <c r="L41" s="5"/>
      <c r="M41" s="5"/>
      <c r="N41" s="5"/>
      <c r="O41" s="5"/>
      <c r="P41" s="5"/>
      <c r="Q41" s="5"/>
      <c r="R41" s="5"/>
      <c r="S41" s="5"/>
      <c r="T41" s="5"/>
      <c r="U41" s="5"/>
      <c r="V41" s="5"/>
      <c r="W41" s="5"/>
      <c r="X41" s="5"/>
      <c r="Y41" s="5"/>
      <c r="Z41" s="5"/>
      <c r="AA41" s="5"/>
      <c r="AB41" s="5"/>
      <c r="AC41" s="5"/>
      <c r="AD41" s="5"/>
      <c r="AE41" s="5"/>
      <c r="AF41" s="5"/>
      <c r="AG41" s="5"/>
    </row>
    <row r="42" spans="1:33" ht="15.75" customHeight="1" x14ac:dyDescent="0.2">
      <c r="A42" s="5"/>
      <c r="B42" s="5"/>
      <c r="C42" s="5"/>
      <c r="D42" s="5"/>
      <c r="E42" s="5"/>
      <c r="F42" s="27"/>
      <c r="G42" s="5"/>
      <c r="H42" s="27"/>
      <c r="I42" s="5"/>
      <c r="J42" s="5"/>
      <c r="K42" s="5"/>
      <c r="L42" s="5"/>
      <c r="M42" s="5"/>
      <c r="N42" s="5"/>
      <c r="O42" s="5"/>
      <c r="P42" s="5"/>
      <c r="Q42" s="5"/>
      <c r="R42" s="5"/>
      <c r="S42" s="5"/>
      <c r="T42" s="5"/>
      <c r="U42" s="5"/>
      <c r="V42" s="5"/>
      <c r="W42" s="5"/>
      <c r="X42" s="5"/>
      <c r="Y42" s="5"/>
      <c r="Z42" s="5"/>
      <c r="AA42" s="5"/>
      <c r="AB42" s="5"/>
      <c r="AC42" s="5"/>
      <c r="AD42" s="5"/>
      <c r="AE42" s="5"/>
      <c r="AF42" s="5"/>
      <c r="AG42" s="5"/>
    </row>
    <row r="43" spans="1:33" ht="15.75" customHeight="1" x14ac:dyDescent="0.2">
      <c r="A43" s="5"/>
      <c r="B43" s="5"/>
      <c r="C43" s="5"/>
      <c r="D43" s="5"/>
      <c r="E43" s="5"/>
      <c r="F43" s="27"/>
      <c r="G43" s="5"/>
      <c r="H43" s="27"/>
      <c r="I43" s="5"/>
      <c r="J43" s="5"/>
      <c r="K43" s="5"/>
      <c r="L43" s="5"/>
      <c r="M43" s="5"/>
      <c r="N43" s="5"/>
      <c r="O43" s="5"/>
      <c r="P43" s="5"/>
      <c r="Q43" s="5"/>
      <c r="R43" s="5"/>
      <c r="S43" s="5"/>
      <c r="T43" s="5"/>
      <c r="U43" s="5"/>
      <c r="V43" s="5"/>
      <c r="W43" s="5"/>
      <c r="X43" s="5"/>
      <c r="Y43" s="5"/>
      <c r="Z43" s="5"/>
      <c r="AA43" s="5"/>
      <c r="AB43" s="5"/>
      <c r="AC43" s="5"/>
      <c r="AD43" s="5"/>
      <c r="AE43" s="5"/>
      <c r="AF43" s="5"/>
      <c r="AG43" s="5"/>
    </row>
    <row r="44" spans="1:33" ht="15.75" customHeight="1" x14ac:dyDescent="0.2">
      <c r="A44" s="5"/>
      <c r="B44" s="5"/>
      <c r="C44" s="5"/>
      <c r="D44" s="5"/>
      <c r="E44" s="5"/>
      <c r="F44" s="27"/>
      <c r="G44" s="5"/>
      <c r="H44" s="27"/>
      <c r="I44" s="5"/>
      <c r="J44" s="5"/>
      <c r="K44" s="5"/>
      <c r="L44" s="5"/>
      <c r="M44" s="5"/>
      <c r="N44" s="5"/>
      <c r="O44" s="5"/>
      <c r="P44" s="5"/>
      <c r="Q44" s="5"/>
      <c r="R44" s="5"/>
      <c r="S44" s="5"/>
      <c r="T44" s="5"/>
      <c r="U44" s="5"/>
      <c r="V44" s="5"/>
      <c r="W44" s="5"/>
      <c r="X44" s="5"/>
      <c r="Y44" s="5"/>
      <c r="Z44" s="5"/>
      <c r="AA44" s="5"/>
      <c r="AB44" s="5"/>
      <c r="AC44" s="5"/>
      <c r="AD44" s="5"/>
      <c r="AE44" s="5"/>
      <c r="AF44" s="5"/>
      <c r="AG44" s="5"/>
    </row>
    <row r="45" spans="1:33" ht="15.75" customHeight="1" x14ac:dyDescent="0.2">
      <c r="A45" s="5"/>
      <c r="B45" s="5"/>
      <c r="C45" s="5"/>
      <c r="D45" s="5"/>
      <c r="E45" s="5"/>
      <c r="F45" s="27"/>
      <c r="G45" s="5"/>
      <c r="H45" s="27"/>
      <c r="I45" s="5"/>
      <c r="J45" s="5"/>
      <c r="K45" s="5"/>
      <c r="L45" s="5"/>
      <c r="M45" s="5"/>
      <c r="N45" s="5"/>
      <c r="O45" s="5"/>
      <c r="P45" s="5"/>
      <c r="Q45" s="5"/>
      <c r="R45" s="5"/>
      <c r="S45" s="5"/>
      <c r="T45" s="5"/>
      <c r="U45" s="5"/>
      <c r="V45" s="5"/>
      <c r="W45" s="5"/>
      <c r="X45" s="5"/>
      <c r="Y45" s="5"/>
      <c r="Z45" s="5"/>
      <c r="AA45" s="5"/>
      <c r="AB45" s="5"/>
      <c r="AC45" s="5"/>
      <c r="AD45" s="5"/>
      <c r="AE45" s="5"/>
      <c r="AF45" s="5"/>
      <c r="AG45" s="5"/>
    </row>
    <row r="46" spans="1:33" ht="15.75" customHeight="1" x14ac:dyDescent="0.2">
      <c r="A46" s="5"/>
      <c r="B46" s="5"/>
      <c r="C46" s="5"/>
      <c r="D46" s="5"/>
      <c r="E46" s="5"/>
      <c r="F46" s="27"/>
      <c r="G46" s="5"/>
      <c r="H46" s="27"/>
      <c r="I46" s="5"/>
      <c r="J46" s="5"/>
      <c r="K46" s="5"/>
      <c r="L46" s="5"/>
      <c r="M46" s="5"/>
      <c r="N46" s="5"/>
      <c r="O46" s="5"/>
      <c r="P46" s="5"/>
      <c r="Q46" s="5"/>
      <c r="R46" s="5"/>
      <c r="S46" s="5"/>
      <c r="T46" s="5"/>
      <c r="U46" s="5"/>
      <c r="V46" s="5"/>
      <c r="W46" s="5"/>
      <c r="X46" s="5"/>
      <c r="Y46" s="5"/>
      <c r="Z46" s="5"/>
      <c r="AA46" s="5"/>
      <c r="AB46" s="5"/>
      <c r="AC46" s="5"/>
      <c r="AD46" s="5"/>
      <c r="AE46" s="5"/>
      <c r="AF46" s="5"/>
      <c r="AG46" s="5"/>
    </row>
    <row r="47" spans="1:33" ht="15.75" customHeight="1" x14ac:dyDescent="0.2">
      <c r="A47" s="5"/>
      <c r="B47" s="5"/>
      <c r="C47" s="5"/>
      <c r="D47" s="5"/>
      <c r="E47" s="5"/>
      <c r="F47" s="27"/>
      <c r="G47" s="5"/>
      <c r="H47" s="27"/>
      <c r="I47" s="5"/>
      <c r="J47" s="5"/>
      <c r="K47" s="5"/>
      <c r="L47" s="5"/>
      <c r="M47" s="5"/>
      <c r="N47" s="5"/>
      <c r="O47" s="5"/>
      <c r="P47" s="5"/>
      <c r="Q47" s="5"/>
      <c r="R47" s="5"/>
      <c r="S47" s="5"/>
      <c r="T47" s="5"/>
      <c r="U47" s="5"/>
      <c r="V47" s="5"/>
      <c r="W47" s="5"/>
      <c r="X47" s="5"/>
      <c r="Y47" s="5"/>
      <c r="Z47" s="5"/>
      <c r="AA47" s="5"/>
      <c r="AB47" s="5"/>
      <c r="AC47" s="5"/>
      <c r="AD47" s="5"/>
      <c r="AE47" s="5"/>
      <c r="AF47" s="5"/>
      <c r="AG47" s="5"/>
    </row>
    <row r="48" spans="1:33" ht="15.75" customHeight="1" x14ac:dyDescent="0.2">
      <c r="A48" s="5"/>
      <c r="B48" s="5"/>
      <c r="C48" s="5"/>
      <c r="D48" s="5"/>
      <c r="E48" s="5"/>
      <c r="F48" s="27"/>
      <c r="G48" s="5"/>
      <c r="H48" s="27"/>
      <c r="I48" s="5"/>
      <c r="J48" s="5"/>
      <c r="K48" s="5"/>
      <c r="L48" s="5"/>
      <c r="M48" s="5"/>
      <c r="N48" s="5"/>
      <c r="O48" s="5"/>
      <c r="P48" s="5"/>
      <c r="Q48" s="5"/>
      <c r="R48" s="5"/>
      <c r="S48" s="5"/>
      <c r="T48" s="5"/>
      <c r="U48" s="5"/>
      <c r="V48" s="5"/>
      <c r="W48" s="5"/>
      <c r="X48" s="5"/>
      <c r="Y48" s="5"/>
      <c r="Z48" s="5"/>
      <c r="AA48" s="5"/>
      <c r="AB48" s="5"/>
      <c r="AC48" s="5"/>
      <c r="AD48" s="5"/>
      <c r="AE48" s="5"/>
      <c r="AF48" s="5"/>
      <c r="AG48" s="5"/>
    </row>
    <row r="49" spans="1:33" ht="15.75" customHeight="1" x14ac:dyDescent="0.2">
      <c r="A49" s="5"/>
      <c r="B49" s="5"/>
      <c r="C49" s="5"/>
      <c r="D49" s="5"/>
      <c r="E49" s="5"/>
      <c r="F49" s="27"/>
      <c r="G49" s="5"/>
      <c r="H49" s="27"/>
      <c r="I49" s="5"/>
      <c r="J49" s="5"/>
      <c r="K49" s="5"/>
      <c r="L49" s="5"/>
      <c r="M49" s="5"/>
      <c r="N49" s="5"/>
      <c r="O49" s="5"/>
      <c r="P49" s="5"/>
      <c r="Q49" s="5"/>
      <c r="R49" s="5"/>
      <c r="S49" s="5"/>
      <c r="T49" s="5"/>
      <c r="U49" s="5"/>
      <c r="V49" s="5"/>
      <c r="W49" s="5"/>
      <c r="X49" s="5"/>
      <c r="Y49" s="5"/>
      <c r="Z49" s="5"/>
      <c r="AA49" s="5"/>
      <c r="AB49" s="5"/>
      <c r="AC49" s="5"/>
      <c r="AD49" s="5"/>
      <c r="AE49" s="5"/>
      <c r="AF49" s="5"/>
      <c r="AG49" s="5"/>
    </row>
    <row r="50" spans="1:33" ht="15.75" customHeight="1" x14ac:dyDescent="0.2">
      <c r="A50" s="5"/>
      <c r="B50" s="5"/>
      <c r="C50" s="5"/>
      <c r="D50" s="5"/>
      <c r="E50" s="5"/>
      <c r="F50" s="27"/>
      <c r="G50" s="5"/>
      <c r="H50" s="27"/>
      <c r="I50" s="5"/>
      <c r="J50" s="5"/>
      <c r="K50" s="5"/>
      <c r="L50" s="5"/>
      <c r="M50" s="5"/>
      <c r="N50" s="5"/>
      <c r="O50" s="5"/>
      <c r="P50" s="5"/>
      <c r="Q50" s="5"/>
      <c r="R50" s="5"/>
      <c r="S50" s="5"/>
      <c r="T50" s="5"/>
      <c r="U50" s="5"/>
      <c r="V50" s="5"/>
      <c r="W50" s="5"/>
      <c r="X50" s="5"/>
      <c r="Y50" s="5"/>
      <c r="Z50" s="5"/>
      <c r="AA50" s="5"/>
      <c r="AB50" s="5"/>
      <c r="AC50" s="5"/>
      <c r="AD50" s="5"/>
      <c r="AE50" s="5"/>
      <c r="AF50" s="5"/>
      <c r="AG50" s="5"/>
    </row>
    <row r="51" spans="1:33" ht="15.75" customHeight="1" x14ac:dyDescent="0.2">
      <c r="A51" s="5"/>
      <c r="B51" s="5"/>
      <c r="C51" s="5"/>
      <c r="D51" s="5"/>
      <c r="E51" s="5"/>
      <c r="F51" s="27"/>
      <c r="G51" s="5"/>
      <c r="H51" s="27"/>
      <c r="I51" s="5"/>
      <c r="J51" s="5"/>
      <c r="K51" s="5"/>
      <c r="L51" s="5"/>
      <c r="M51" s="5"/>
      <c r="N51" s="5"/>
      <c r="O51" s="5"/>
      <c r="P51" s="5"/>
      <c r="Q51" s="5"/>
      <c r="R51" s="5"/>
      <c r="S51" s="5"/>
      <c r="T51" s="5"/>
      <c r="U51" s="5"/>
      <c r="V51" s="5"/>
      <c r="W51" s="5"/>
      <c r="X51" s="5"/>
      <c r="Y51" s="5"/>
      <c r="Z51" s="5"/>
      <c r="AA51" s="5"/>
      <c r="AB51" s="5"/>
      <c r="AC51" s="5"/>
      <c r="AD51" s="5"/>
      <c r="AE51" s="5"/>
      <c r="AF51" s="5"/>
      <c r="AG51" s="5"/>
    </row>
    <row r="52" spans="1:33" ht="15.75" customHeight="1" x14ac:dyDescent="0.2">
      <c r="A52" s="5"/>
      <c r="B52" s="5"/>
      <c r="C52" s="5"/>
      <c r="D52" s="5"/>
      <c r="E52" s="5"/>
      <c r="F52" s="27"/>
      <c r="G52" s="5"/>
      <c r="H52" s="27"/>
      <c r="I52" s="5"/>
      <c r="J52" s="5"/>
      <c r="K52" s="5"/>
      <c r="L52" s="5"/>
      <c r="M52" s="5"/>
      <c r="N52" s="5"/>
      <c r="O52" s="5"/>
      <c r="P52" s="5"/>
      <c r="Q52" s="5"/>
      <c r="R52" s="5"/>
      <c r="S52" s="5"/>
      <c r="T52" s="5"/>
      <c r="U52" s="5"/>
      <c r="V52" s="5"/>
      <c r="W52" s="5"/>
      <c r="X52" s="5"/>
      <c r="Y52" s="5"/>
      <c r="Z52" s="5"/>
      <c r="AA52" s="5"/>
      <c r="AB52" s="5"/>
      <c r="AC52" s="5"/>
      <c r="AD52" s="5"/>
      <c r="AE52" s="5"/>
      <c r="AF52" s="5"/>
      <c r="AG52" s="5"/>
    </row>
    <row r="53" spans="1:33" ht="15.75" customHeight="1" x14ac:dyDescent="0.2">
      <c r="A53" s="5"/>
      <c r="B53" s="5"/>
      <c r="C53" s="5"/>
      <c r="D53" s="5"/>
      <c r="E53" s="5"/>
      <c r="F53" s="27"/>
      <c r="G53" s="5"/>
      <c r="H53" s="27"/>
      <c r="I53" s="5"/>
      <c r="J53" s="5"/>
      <c r="K53" s="5"/>
      <c r="L53" s="5"/>
      <c r="M53" s="5"/>
      <c r="N53" s="5"/>
      <c r="O53" s="5"/>
      <c r="P53" s="5"/>
      <c r="Q53" s="5"/>
      <c r="R53" s="5"/>
      <c r="S53" s="5"/>
      <c r="T53" s="5"/>
      <c r="U53" s="5"/>
      <c r="V53" s="5"/>
      <c r="W53" s="5"/>
      <c r="X53" s="5"/>
      <c r="Y53" s="5"/>
      <c r="Z53" s="5"/>
      <c r="AA53" s="5"/>
      <c r="AB53" s="5"/>
      <c r="AC53" s="5"/>
      <c r="AD53" s="5"/>
      <c r="AE53" s="5"/>
      <c r="AF53" s="5"/>
      <c r="AG53" s="5"/>
    </row>
    <row r="54" spans="1:33" ht="15.75" customHeight="1" x14ac:dyDescent="0.2">
      <c r="A54" s="5"/>
      <c r="B54" s="5"/>
      <c r="C54" s="5"/>
      <c r="D54" s="5"/>
      <c r="E54" s="5"/>
      <c r="F54" s="27"/>
      <c r="G54" s="5"/>
      <c r="H54" s="27"/>
      <c r="I54" s="5"/>
      <c r="J54" s="5"/>
      <c r="K54" s="5"/>
      <c r="L54" s="5"/>
      <c r="M54" s="5"/>
      <c r="N54" s="5"/>
      <c r="O54" s="5"/>
      <c r="P54" s="5"/>
      <c r="Q54" s="5"/>
      <c r="R54" s="5"/>
      <c r="S54" s="5"/>
      <c r="T54" s="5"/>
      <c r="U54" s="5"/>
      <c r="V54" s="5"/>
      <c r="W54" s="5"/>
      <c r="X54" s="5"/>
      <c r="Y54" s="5"/>
      <c r="Z54" s="5"/>
      <c r="AA54" s="5"/>
      <c r="AB54" s="5"/>
      <c r="AC54" s="5"/>
      <c r="AD54" s="5"/>
      <c r="AE54" s="5"/>
      <c r="AF54" s="5"/>
      <c r="AG54" s="5"/>
    </row>
    <row r="55" spans="1:33" ht="15.75" customHeight="1" x14ac:dyDescent="0.2">
      <c r="A55" s="5"/>
      <c r="B55" s="5"/>
      <c r="C55" s="5"/>
      <c r="D55" s="5"/>
      <c r="E55" s="5"/>
      <c r="F55" s="27"/>
      <c r="G55" s="5"/>
      <c r="H55" s="27"/>
      <c r="I55" s="5"/>
      <c r="J55" s="5"/>
      <c r="K55" s="5"/>
      <c r="L55" s="5"/>
      <c r="M55" s="5"/>
      <c r="N55" s="5"/>
      <c r="O55" s="5"/>
      <c r="P55" s="5"/>
      <c r="Q55" s="5"/>
      <c r="R55" s="5"/>
      <c r="S55" s="5"/>
      <c r="T55" s="5"/>
      <c r="U55" s="5"/>
      <c r="V55" s="5"/>
      <c r="W55" s="5"/>
      <c r="X55" s="5"/>
      <c r="Y55" s="5"/>
      <c r="Z55" s="5"/>
      <c r="AA55" s="5"/>
      <c r="AB55" s="5"/>
      <c r="AC55" s="5"/>
      <c r="AD55" s="5"/>
      <c r="AE55" s="5"/>
      <c r="AF55" s="5"/>
      <c r="AG55" s="5"/>
    </row>
    <row r="56" spans="1:33" ht="15.75" customHeight="1" x14ac:dyDescent="0.2">
      <c r="A56" s="5"/>
      <c r="B56" s="5"/>
      <c r="C56" s="5"/>
      <c r="D56" s="5"/>
      <c r="E56" s="5"/>
      <c r="F56" s="27"/>
      <c r="G56" s="5"/>
      <c r="H56" s="27"/>
      <c r="I56" s="5"/>
      <c r="J56" s="5"/>
      <c r="K56" s="5"/>
      <c r="L56" s="5"/>
      <c r="M56" s="5"/>
      <c r="N56" s="5"/>
      <c r="O56" s="5"/>
      <c r="P56" s="5"/>
      <c r="Q56" s="5"/>
      <c r="R56" s="5"/>
      <c r="S56" s="5"/>
      <c r="T56" s="5"/>
      <c r="U56" s="5"/>
      <c r="V56" s="5"/>
      <c r="W56" s="5"/>
      <c r="X56" s="5"/>
      <c r="Y56" s="5"/>
      <c r="Z56" s="5"/>
      <c r="AA56" s="5"/>
      <c r="AB56" s="5"/>
      <c r="AC56" s="5"/>
      <c r="AD56" s="5"/>
      <c r="AE56" s="5"/>
      <c r="AF56" s="5"/>
      <c r="AG56" s="5"/>
    </row>
    <row r="57" spans="1:33" ht="15.75" customHeight="1" x14ac:dyDescent="0.2">
      <c r="A57" s="5"/>
      <c r="B57" s="5"/>
      <c r="C57" s="5"/>
      <c r="D57" s="5"/>
      <c r="E57" s="5"/>
      <c r="F57" s="27"/>
      <c r="G57" s="5"/>
      <c r="H57" s="27"/>
      <c r="I57" s="5"/>
      <c r="J57" s="5"/>
      <c r="K57" s="5"/>
      <c r="L57" s="5"/>
      <c r="M57" s="5"/>
      <c r="N57" s="5"/>
      <c r="O57" s="5"/>
      <c r="P57" s="5"/>
      <c r="Q57" s="5"/>
      <c r="R57" s="5"/>
      <c r="S57" s="5"/>
      <c r="T57" s="5"/>
      <c r="U57" s="5"/>
      <c r="V57" s="5"/>
      <c r="W57" s="5"/>
      <c r="X57" s="5"/>
      <c r="Y57" s="5"/>
      <c r="Z57" s="5"/>
      <c r="AA57" s="5"/>
      <c r="AB57" s="5"/>
      <c r="AC57" s="5"/>
      <c r="AD57" s="5"/>
      <c r="AE57" s="5"/>
      <c r="AF57" s="5"/>
      <c r="AG57" s="5"/>
    </row>
    <row r="58" spans="1:33" ht="15.75" customHeight="1" x14ac:dyDescent="0.2">
      <c r="A58" s="5"/>
      <c r="B58" s="5"/>
      <c r="C58" s="5"/>
      <c r="D58" s="5"/>
      <c r="E58" s="5"/>
      <c r="F58" s="27"/>
      <c r="G58" s="5"/>
      <c r="H58" s="27"/>
      <c r="I58" s="5"/>
      <c r="J58" s="5"/>
      <c r="K58" s="5"/>
      <c r="L58" s="5"/>
      <c r="M58" s="5"/>
      <c r="N58" s="5"/>
      <c r="O58" s="5"/>
      <c r="P58" s="5"/>
      <c r="Q58" s="5"/>
      <c r="R58" s="5"/>
      <c r="S58" s="5"/>
      <c r="T58" s="5"/>
      <c r="U58" s="5"/>
      <c r="V58" s="5"/>
      <c r="W58" s="5"/>
      <c r="X58" s="5"/>
      <c r="Y58" s="5"/>
      <c r="Z58" s="5"/>
      <c r="AA58" s="5"/>
      <c r="AB58" s="5"/>
      <c r="AC58" s="5"/>
      <c r="AD58" s="5"/>
      <c r="AE58" s="5"/>
      <c r="AF58" s="5"/>
      <c r="AG58" s="5"/>
    </row>
    <row r="59" spans="1:33" ht="15.75" customHeight="1" x14ac:dyDescent="0.2">
      <c r="A59" s="5"/>
      <c r="B59" s="5"/>
      <c r="C59" s="5"/>
      <c r="D59" s="5"/>
      <c r="E59" s="5"/>
      <c r="F59" s="27"/>
      <c r="G59" s="5"/>
      <c r="H59" s="27"/>
      <c r="I59" s="5"/>
      <c r="J59" s="5"/>
      <c r="K59" s="5"/>
      <c r="L59" s="5"/>
      <c r="M59" s="5"/>
      <c r="N59" s="5"/>
      <c r="O59" s="5"/>
      <c r="P59" s="5"/>
      <c r="Q59" s="5"/>
      <c r="R59" s="5"/>
      <c r="S59" s="5"/>
      <c r="T59" s="5"/>
      <c r="U59" s="5"/>
      <c r="V59" s="5"/>
      <c r="W59" s="5"/>
      <c r="X59" s="5"/>
      <c r="Y59" s="5"/>
      <c r="Z59" s="5"/>
      <c r="AA59" s="5"/>
      <c r="AB59" s="5"/>
      <c r="AC59" s="5"/>
      <c r="AD59" s="5"/>
      <c r="AE59" s="5"/>
      <c r="AF59" s="5"/>
      <c r="AG59" s="5"/>
    </row>
    <row r="60" spans="1:33" ht="15.75" customHeight="1" x14ac:dyDescent="0.2">
      <c r="A60" s="5"/>
      <c r="B60" s="5"/>
      <c r="C60" s="5"/>
      <c r="D60" s="5"/>
      <c r="E60" s="5"/>
      <c r="F60" s="27"/>
      <c r="G60" s="5"/>
      <c r="H60" s="27"/>
      <c r="I60" s="5"/>
      <c r="J60" s="5"/>
      <c r="K60" s="5"/>
      <c r="L60" s="5"/>
      <c r="M60" s="5"/>
      <c r="N60" s="5"/>
      <c r="O60" s="5"/>
      <c r="P60" s="5"/>
      <c r="Q60" s="5"/>
      <c r="R60" s="5"/>
      <c r="S60" s="5"/>
      <c r="T60" s="5"/>
      <c r="U60" s="5"/>
      <c r="V60" s="5"/>
      <c r="W60" s="5"/>
      <c r="X60" s="5"/>
      <c r="Y60" s="5"/>
      <c r="Z60" s="5"/>
      <c r="AA60" s="5"/>
      <c r="AB60" s="5"/>
      <c r="AC60" s="5"/>
      <c r="AD60" s="5"/>
      <c r="AE60" s="5"/>
      <c r="AF60" s="5"/>
      <c r="AG60" s="5"/>
    </row>
    <row r="61" spans="1:33" ht="15.75" customHeight="1" x14ac:dyDescent="0.2">
      <c r="A61" s="5"/>
      <c r="B61" s="5"/>
      <c r="C61" s="5"/>
      <c r="D61" s="5"/>
      <c r="E61" s="5"/>
      <c r="F61" s="27"/>
      <c r="G61" s="5"/>
      <c r="H61" s="27"/>
      <c r="I61" s="5"/>
      <c r="J61" s="5"/>
      <c r="K61" s="5"/>
      <c r="L61" s="5"/>
      <c r="M61" s="5"/>
      <c r="N61" s="5"/>
      <c r="O61" s="5"/>
      <c r="P61" s="5"/>
      <c r="Q61" s="5"/>
      <c r="R61" s="5"/>
      <c r="S61" s="5"/>
      <c r="T61" s="5"/>
      <c r="U61" s="5"/>
      <c r="V61" s="5"/>
      <c r="W61" s="5"/>
      <c r="X61" s="5"/>
      <c r="Y61" s="5"/>
      <c r="Z61" s="5"/>
      <c r="AA61" s="5"/>
      <c r="AB61" s="5"/>
      <c r="AC61" s="5"/>
      <c r="AD61" s="5"/>
      <c r="AE61" s="5"/>
      <c r="AF61" s="5"/>
      <c r="AG61" s="5"/>
    </row>
    <row r="62" spans="1:33" ht="15.75" customHeight="1" x14ac:dyDescent="0.2">
      <c r="A62" s="5"/>
      <c r="B62" s="5"/>
      <c r="C62" s="5"/>
      <c r="D62" s="5"/>
      <c r="E62" s="5"/>
      <c r="F62" s="27"/>
      <c r="G62" s="5"/>
      <c r="H62" s="27"/>
      <c r="I62" s="5"/>
      <c r="J62" s="5"/>
      <c r="K62" s="5"/>
      <c r="L62" s="5"/>
      <c r="M62" s="5"/>
      <c r="N62" s="5"/>
      <c r="O62" s="5"/>
      <c r="P62" s="5"/>
      <c r="Q62" s="5"/>
      <c r="R62" s="5"/>
      <c r="S62" s="5"/>
      <c r="T62" s="5"/>
      <c r="U62" s="5"/>
      <c r="V62" s="5"/>
      <c r="W62" s="5"/>
      <c r="X62" s="5"/>
      <c r="Y62" s="5"/>
      <c r="Z62" s="5"/>
      <c r="AA62" s="5"/>
      <c r="AB62" s="5"/>
      <c r="AC62" s="5"/>
      <c r="AD62" s="5"/>
      <c r="AE62" s="5"/>
      <c r="AF62" s="5"/>
      <c r="AG62" s="5"/>
    </row>
    <row r="63" spans="1:33" ht="15.75" customHeight="1" x14ac:dyDescent="0.2">
      <c r="A63" s="5"/>
      <c r="B63" s="5"/>
      <c r="C63" s="5"/>
      <c r="D63" s="5"/>
      <c r="E63" s="5"/>
      <c r="F63" s="27"/>
      <c r="G63" s="5"/>
      <c r="H63" s="27"/>
      <c r="I63" s="5"/>
      <c r="J63" s="5"/>
      <c r="K63" s="5"/>
      <c r="L63" s="5"/>
      <c r="M63" s="5"/>
      <c r="N63" s="5"/>
      <c r="O63" s="5"/>
      <c r="P63" s="5"/>
      <c r="Q63" s="5"/>
      <c r="R63" s="5"/>
      <c r="S63" s="5"/>
      <c r="T63" s="5"/>
      <c r="U63" s="5"/>
      <c r="V63" s="5"/>
      <c r="W63" s="5"/>
      <c r="X63" s="5"/>
      <c r="Y63" s="5"/>
      <c r="Z63" s="5"/>
      <c r="AA63" s="5"/>
      <c r="AB63" s="5"/>
      <c r="AC63" s="5"/>
      <c r="AD63" s="5"/>
      <c r="AE63" s="5"/>
      <c r="AF63" s="5"/>
      <c r="AG63" s="5"/>
    </row>
    <row r="64" spans="1:33" ht="15.75" customHeight="1" x14ac:dyDescent="0.2">
      <c r="A64" s="5"/>
      <c r="B64" s="5"/>
      <c r="C64" s="5"/>
      <c r="D64" s="5"/>
      <c r="E64" s="5"/>
      <c r="F64" s="27"/>
      <c r="G64" s="5"/>
      <c r="H64" s="27"/>
      <c r="I64" s="5"/>
      <c r="J64" s="5"/>
      <c r="K64" s="5"/>
      <c r="L64" s="5"/>
      <c r="M64" s="5"/>
      <c r="N64" s="5"/>
      <c r="O64" s="5"/>
      <c r="P64" s="5"/>
      <c r="Q64" s="5"/>
      <c r="R64" s="5"/>
      <c r="S64" s="5"/>
      <c r="T64" s="5"/>
      <c r="U64" s="5"/>
      <c r="V64" s="5"/>
      <c r="W64" s="5"/>
      <c r="X64" s="5"/>
      <c r="Y64" s="5"/>
      <c r="Z64" s="5"/>
      <c r="AA64" s="5"/>
      <c r="AB64" s="5"/>
      <c r="AC64" s="5"/>
      <c r="AD64" s="5"/>
      <c r="AE64" s="5"/>
      <c r="AF64" s="5"/>
      <c r="AG64" s="5"/>
    </row>
    <row r="65" spans="1:33" ht="15.75" customHeight="1" x14ac:dyDescent="0.2">
      <c r="A65" s="5"/>
      <c r="B65" s="5"/>
      <c r="C65" s="5"/>
      <c r="D65" s="5"/>
      <c r="E65" s="5"/>
      <c r="F65" s="27"/>
      <c r="G65" s="5"/>
      <c r="H65" s="27"/>
      <c r="I65" s="5"/>
      <c r="J65" s="5"/>
      <c r="K65" s="5"/>
      <c r="L65" s="5"/>
      <c r="M65" s="5"/>
      <c r="N65" s="5"/>
      <c r="O65" s="5"/>
      <c r="P65" s="5"/>
      <c r="Q65" s="5"/>
      <c r="R65" s="5"/>
      <c r="S65" s="5"/>
      <c r="T65" s="5"/>
      <c r="U65" s="5"/>
      <c r="V65" s="5"/>
      <c r="W65" s="5"/>
      <c r="X65" s="5"/>
      <c r="Y65" s="5"/>
      <c r="Z65" s="5"/>
      <c r="AA65" s="5"/>
      <c r="AB65" s="5"/>
      <c r="AC65" s="5"/>
      <c r="AD65" s="5"/>
      <c r="AE65" s="5"/>
      <c r="AF65" s="5"/>
      <c r="AG65" s="5"/>
    </row>
    <row r="66" spans="1:33" ht="15.75" customHeight="1" x14ac:dyDescent="0.2">
      <c r="A66" s="5"/>
      <c r="B66" s="5"/>
      <c r="C66" s="5"/>
      <c r="D66" s="5"/>
      <c r="E66" s="5"/>
      <c r="F66" s="27"/>
      <c r="G66" s="5"/>
      <c r="H66" s="27"/>
      <c r="I66" s="5"/>
      <c r="J66" s="5"/>
      <c r="K66" s="5"/>
      <c r="L66" s="5"/>
      <c r="M66" s="5"/>
      <c r="N66" s="5"/>
      <c r="O66" s="5"/>
      <c r="P66" s="5"/>
      <c r="Q66" s="5"/>
      <c r="R66" s="5"/>
      <c r="S66" s="5"/>
      <c r="T66" s="5"/>
      <c r="U66" s="5"/>
      <c r="V66" s="5"/>
      <c r="W66" s="5"/>
      <c r="X66" s="5"/>
      <c r="Y66" s="5"/>
      <c r="Z66" s="5"/>
      <c r="AA66" s="5"/>
      <c r="AB66" s="5"/>
      <c r="AC66" s="5"/>
      <c r="AD66" s="5"/>
      <c r="AE66" s="5"/>
      <c r="AF66" s="5"/>
      <c r="AG66" s="5"/>
    </row>
    <row r="67" spans="1:33" ht="15.75" customHeight="1" x14ac:dyDescent="0.2">
      <c r="A67" s="5"/>
      <c r="B67" s="5"/>
      <c r="C67" s="5"/>
      <c r="D67" s="5"/>
      <c r="E67" s="5"/>
      <c r="F67" s="27"/>
      <c r="G67" s="5"/>
      <c r="H67" s="27"/>
      <c r="I67" s="5"/>
      <c r="J67" s="5"/>
      <c r="K67" s="5"/>
      <c r="L67" s="5"/>
      <c r="M67" s="5"/>
      <c r="N67" s="5"/>
      <c r="O67" s="5"/>
      <c r="P67" s="5"/>
      <c r="Q67" s="5"/>
      <c r="R67" s="5"/>
      <c r="S67" s="5"/>
      <c r="T67" s="5"/>
      <c r="U67" s="5"/>
      <c r="V67" s="5"/>
      <c r="W67" s="5"/>
      <c r="X67" s="5"/>
      <c r="Y67" s="5"/>
      <c r="Z67" s="5"/>
      <c r="AA67" s="5"/>
      <c r="AB67" s="5"/>
      <c r="AC67" s="5"/>
      <c r="AD67" s="5"/>
      <c r="AE67" s="5"/>
      <c r="AF67" s="5"/>
      <c r="AG67" s="5"/>
    </row>
    <row r="68" spans="1:33" ht="15.75" customHeight="1" x14ac:dyDescent="0.2">
      <c r="A68" s="5"/>
      <c r="B68" s="5"/>
      <c r="C68" s="5"/>
      <c r="D68" s="5"/>
      <c r="E68" s="5"/>
      <c r="F68" s="27"/>
      <c r="G68" s="5"/>
      <c r="H68" s="27"/>
      <c r="I68" s="5"/>
      <c r="J68" s="5"/>
      <c r="K68" s="5"/>
      <c r="L68" s="5"/>
      <c r="M68" s="5"/>
      <c r="N68" s="5"/>
      <c r="O68" s="5"/>
      <c r="P68" s="5"/>
      <c r="Q68" s="5"/>
      <c r="R68" s="5"/>
      <c r="S68" s="5"/>
      <c r="T68" s="5"/>
      <c r="U68" s="5"/>
      <c r="V68" s="5"/>
      <c r="W68" s="5"/>
      <c r="X68" s="5"/>
      <c r="Y68" s="5"/>
      <c r="Z68" s="5"/>
      <c r="AA68" s="5"/>
      <c r="AB68" s="5"/>
      <c r="AC68" s="5"/>
      <c r="AD68" s="5"/>
      <c r="AE68" s="5"/>
      <c r="AF68" s="5"/>
      <c r="AG68" s="5"/>
    </row>
    <row r="69" spans="1:33" ht="15.75" customHeight="1" x14ac:dyDescent="0.2">
      <c r="A69" s="5"/>
      <c r="B69" s="5"/>
      <c r="C69" s="5"/>
      <c r="D69" s="5"/>
      <c r="E69" s="5"/>
      <c r="F69" s="27"/>
      <c r="G69" s="5"/>
      <c r="H69" s="27"/>
      <c r="I69" s="5"/>
      <c r="J69" s="5"/>
      <c r="K69" s="5"/>
      <c r="L69" s="5"/>
      <c r="M69" s="5"/>
      <c r="N69" s="5"/>
      <c r="O69" s="5"/>
      <c r="P69" s="5"/>
      <c r="Q69" s="5"/>
      <c r="R69" s="5"/>
      <c r="S69" s="5"/>
      <c r="T69" s="5"/>
      <c r="U69" s="5"/>
      <c r="V69" s="5"/>
      <c r="W69" s="5"/>
      <c r="X69" s="5"/>
      <c r="Y69" s="5"/>
      <c r="Z69" s="5"/>
      <c r="AA69" s="5"/>
      <c r="AB69" s="5"/>
      <c r="AC69" s="5"/>
      <c r="AD69" s="5"/>
      <c r="AE69" s="5"/>
      <c r="AF69" s="5"/>
      <c r="AG69" s="5"/>
    </row>
    <row r="70" spans="1:33" ht="15.75" customHeight="1" x14ac:dyDescent="0.2">
      <c r="A70" s="5"/>
      <c r="B70" s="5"/>
      <c r="C70" s="5"/>
      <c r="D70" s="5"/>
      <c r="E70" s="5"/>
      <c r="F70" s="27"/>
      <c r="G70" s="5"/>
      <c r="H70" s="27"/>
      <c r="I70" s="5"/>
      <c r="J70" s="5"/>
      <c r="K70" s="5"/>
      <c r="L70" s="5"/>
      <c r="M70" s="5"/>
      <c r="N70" s="5"/>
      <c r="O70" s="5"/>
      <c r="P70" s="5"/>
      <c r="Q70" s="5"/>
      <c r="R70" s="5"/>
      <c r="S70" s="5"/>
      <c r="T70" s="5"/>
      <c r="U70" s="5"/>
      <c r="V70" s="5"/>
      <c r="W70" s="5"/>
      <c r="X70" s="5"/>
      <c r="Y70" s="5"/>
      <c r="Z70" s="5"/>
      <c r="AA70" s="5"/>
      <c r="AB70" s="5"/>
      <c r="AC70" s="5"/>
      <c r="AD70" s="5"/>
      <c r="AE70" s="5"/>
      <c r="AF70" s="5"/>
      <c r="AG70" s="5"/>
    </row>
    <row r="71" spans="1:33" ht="15.75" customHeight="1" x14ac:dyDescent="0.2">
      <c r="A71" s="5"/>
      <c r="B71" s="5"/>
      <c r="C71" s="5"/>
      <c r="D71" s="5"/>
      <c r="E71" s="5"/>
      <c r="F71" s="27"/>
      <c r="G71" s="5"/>
      <c r="H71" s="27"/>
      <c r="I71" s="5"/>
      <c r="J71" s="5"/>
      <c r="K71" s="5"/>
      <c r="L71" s="5"/>
      <c r="M71" s="5"/>
      <c r="N71" s="5"/>
      <c r="O71" s="5"/>
      <c r="P71" s="5"/>
      <c r="Q71" s="5"/>
      <c r="R71" s="5"/>
      <c r="S71" s="5"/>
      <c r="T71" s="5"/>
      <c r="U71" s="5"/>
      <c r="V71" s="5"/>
      <c r="W71" s="5"/>
      <c r="X71" s="5"/>
      <c r="Y71" s="5"/>
      <c r="Z71" s="5"/>
      <c r="AA71" s="5"/>
      <c r="AB71" s="5"/>
      <c r="AC71" s="5"/>
      <c r="AD71" s="5"/>
      <c r="AE71" s="5"/>
      <c r="AF71" s="5"/>
      <c r="AG71" s="5"/>
    </row>
    <row r="72" spans="1:33" ht="15.75" customHeight="1" x14ac:dyDescent="0.2">
      <c r="A72" s="5"/>
      <c r="B72" s="5"/>
      <c r="C72" s="5"/>
      <c r="D72" s="5"/>
      <c r="E72" s="5"/>
      <c r="F72" s="27"/>
      <c r="G72" s="5"/>
      <c r="H72" s="27"/>
      <c r="I72" s="5"/>
      <c r="J72" s="5"/>
      <c r="K72" s="5"/>
      <c r="L72" s="5"/>
      <c r="M72" s="5"/>
      <c r="N72" s="5"/>
      <c r="O72" s="5"/>
      <c r="P72" s="5"/>
      <c r="Q72" s="5"/>
      <c r="R72" s="5"/>
      <c r="S72" s="5"/>
      <c r="T72" s="5"/>
      <c r="U72" s="5"/>
      <c r="V72" s="5"/>
      <c r="W72" s="5"/>
      <c r="X72" s="5"/>
      <c r="Y72" s="5"/>
      <c r="Z72" s="5"/>
      <c r="AA72" s="5"/>
      <c r="AB72" s="5"/>
      <c r="AC72" s="5"/>
      <c r="AD72" s="5"/>
      <c r="AE72" s="5"/>
      <c r="AF72" s="5"/>
      <c r="AG72" s="5"/>
    </row>
    <row r="73" spans="1:33" ht="15.75" customHeight="1" x14ac:dyDescent="0.2">
      <c r="A73" s="5"/>
      <c r="B73" s="5"/>
      <c r="C73" s="5"/>
      <c r="D73" s="5"/>
      <c r="E73" s="5"/>
      <c r="F73" s="27"/>
      <c r="G73" s="5"/>
      <c r="H73" s="27"/>
      <c r="I73" s="5"/>
      <c r="J73" s="5"/>
      <c r="K73" s="5"/>
      <c r="L73" s="5"/>
      <c r="M73" s="5"/>
      <c r="N73" s="5"/>
      <c r="O73" s="5"/>
      <c r="P73" s="5"/>
      <c r="Q73" s="5"/>
      <c r="R73" s="5"/>
      <c r="S73" s="5"/>
      <c r="T73" s="5"/>
      <c r="U73" s="5"/>
      <c r="V73" s="5"/>
      <c r="W73" s="5"/>
      <c r="X73" s="5"/>
      <c r="Y73" s="5"/>
      <c r="Z73" s="5"/>
      <c r="AA73" s="5"/>
      <c r="AB73" s="5"/>
      <c r="AC73" s="5"/>
      <c r="AD73" s="5"/>
      <c r="AE73" s="5"/>
      <c r="AF73" s="5"/>
      <c r="AG73" s="5"/>
    </row>
    <row r="74" spans="1:33" ht="15.75" customHeight="1" x14ac:dyDescent="0.2">
      <c r="A74" s="5"/>
      <c r="B74" s="5"/>
      <c r="C74" s="5"/>
      <c r="D74" s="5"/>
      <c r="E74" s="5"/>
      <c r="F74" s="27"/>
      <c r="G74" s="5"/>
      <c r="H74" s="27"/>
      <c r="I74" s="5"/>
      <c r="J74" s="5"/>
      <c r="K74" s="5"/>
      <c r="L74" s="5"/>
      <c r="M74" s="5"/>
      <c r="N74" s="5"/>
      <c r="O74" s="5"/>
      <c r="P74" s="5"/>
      <c r="Q74" s="5"/>
      <c r="R74" s="5"/>
      <c r="S74" s="5"/>
      <c r="T74" s="5"/>
      <c r="U74" s="5"/>
      <c r="V74" s="5"/>
      <c r="W74" s="5"/>
      <c r="X74" s="5"/>
      <c r="Y74" s="5"/>
      <c r="Z74" s="5"/>
      <c r="AA74" s="5"/>
      <c r="AB74" s="5"/>
      <c r="AC74" s="5"/>
      <c r="AD74" s="5"/>
      <c r="AE74" s="5"/>
      <c r="AF74" s="5"/>
      <c r="AG74" s="5"/>
    </row>
    <row r="75" spans="1:33" ht="15.75" customHeight="1" x14ac:dyDescent="0.2">
      <c r="A75" s="5"/>
      <c r="B75" s="5"/>
      <c r="C75" s="5"/>
      <c r="D75" s="5"/>
      <c r="E75" s="5"/>
      <c r="F75" s="27"/>
      <c r="G75" s="5"/>
      <c r="H75" s="27"/>
      <c r="I75" s="5"/>
      <c r="J75" s="5"/>
      <c r="K75" s="5"/>
      <c r="L75" s="5"/>
      <c r="M75" s="5"/>
      <c r="N75" s="5"/>
      <c r="O75" s="5"/>
      <c r="P75" s="5"/>
      <c r="Q75" s="5"/>
      <c r="R75" s="5"/>
      <c r="S75" s="5"/>
      <c r="T75" s="5"/>
      <c r="U75" s="5"/>
      <c r="V75" s="5"/>
      <c r="W75" s="5"/>
      <c r="X75" s="5"/>
      <c r="Y75" s="5"/>
      <c r="Z75" s="5"/>
      <c r="AA75" s="5"/>
      <c r="AB75" s="5"/>
      <c r="AC75" s="5"/>
      <c r="AD75" s="5"/>
      <c r="AE75" s="5"/>
      <c r="AF75" s="5"/>
      <c r="AG75" s="5"/>
    </row>
    <row r="76" spans="1:33" ht="15.75" customHeight="1" x14ac:dyDescent="0.2">
      <c r="A76" s="5"/>
      <c r="B76" s="5"/>
      <c r="C76" s="5"/>
      <c r="D76" s="5"/>
      <c r="E76" s="5"/>
      <c r="F76" s="27"/>
      <c r="G76" s="5"/>
      <c r="H76" s="27"/>
      <c r="I76" s="5"/>
      <c r="J76" s="5"/>
      <c r="K76" s="5"/>
      <c r="L76" s="5"/>
      <c r="M76" s="5"/>
      <c r="N76" s="5"/>
      <c r="O76" s="5"/>
      <c r="P76" s="5"/>
      <c r="Q76" s="5"/>
      <c r="R76" s="5"/>
      <c r="S76" s="5"/>
      <c r="T76" s="5"/>
      <c r="U76" s="5"/>
      <c r="V76" s="5"/>
      <c r="W76" s="5"/>
      <c r="X76" s="5"/>
      <c r="Y76" s="5"/>
      <c r="Z76" s="5"/>
      <c r="AA76" s="5"/>
      <c r="AB76" s="5"/>
      <c r="AC76" s="5"/>
      <c r="AD76" s="5"/>
      <c r="AE76" s="5"/>
      <c r="AF76" s="5"/>
      <c r="AG76" s="5"/>
    </row>
    <row r="77" spans="1:33" ht="15.75" customHeight="1" x14ac:dyDescent="0.2">
      <c r="A77" s="5"/>
      <c r="B77" s="5"/>
      <c r="C77" s="5"/>
      <c r="D77" s="5"/>
      <c r="E77" s="5"/>
      <c r="F77" s="27"/>
      <c r="G77" s="5"/>
      <c r="H77" s="27"/>
      <c r="I77" s="5"/>
      <c r="J77" s="5"/>
      <c r="K77" s="5"/>
      <c r="L77" s="5"/>
      <c r="M77" s="5"/>
      <c r="N77" s="5"/>
      <c r="O77" s="5"/>
      <c r="P77" s="5"/>
      <c r="Q77" s="5"/>
      <c r="R77" s="5"/>
      <c r="S77" s="5"/>
      <c r="T77" s="5"/>
      <c r="U77" s="5"/>
      <c r="V77" s="5"/>
      <c r="W77" s="5"/>
      <c r="X77" s="5"/>
      <c r="Y77" s="5"/>
      <c r="Z77" s="5"/>
      <c r="AA77" s="5"/>
      <c r="AB77" s="5"/>
      <c r="AC77" s="5"/>
      <c r="AD77" s="5"/>
      <c r="AE77" s="5"/>
      <c r="AF77" s="5"/>
      <c r="AG77" s="5"/>
    </row>
    <row r="78" spans="1:33" ht="15.75" customHeight="1" x14ac:dyDescent="0.2">
      <c r="A78" s="5"/>
      <c r="B78" s="5"/>
      <c r="C78" s="5"/>
      <c r="D78" s="5"/>
      <c r="E78" s="5"/>
      <c r="F78" s="27"/>
      <c r="G78" s="5"/>
      <c r="H78" s="27"/>
      <c r="I78" s="5"/>
      <c r="J78" s="5"/>
      <c r="K78" s="5"/>
      <c r="L78" s="5"/>
      <c r="M78" s="5"/>
      <c r="N78" s="5"/>
      <c r="O78" s="5"/>
      <c r="P78" s="5"/>
      <c r="Q78" s="5"/>
      <c r="R78" s="5"/>
      <c r="S78" s="5"/>
      <c r="T78" s="5"/>
      <c r="U78" s="5"/>
      <c r="V78" s="5"/>
      <c r="W78" s="5"/>
      <c r="X78" s="5"/>
      <c r="Y78" s="5"/>
      <c r="Z78" s="5"/>
      <c r="AA78" s="5"/>
      <c r="AB78" s="5"/>
      <c r="AC78" s="5"/>
      <c r="AD78" s="5"/>
      <c r="AE78" s="5"/>
      <c r="AF78" s="5"/>
      <c r="AG78" s="5"/>
    </row>
    <row r="79" spans="1:33" ht="15.75" customHeight="1" x14ac:dyDescent="0.2">
      <c r="A79" s="5"/>
      <c r="B79" s="5"/>
      <c r="C79" s="5"/>
      <c r="D79" s="5"/>
      <c r="E79" s="5"/>
      <c r="F79" s="27"/>
      <c r="G79" s="5"/>
      <c r="H79" s="27"/>
      <c r="I79" s="5"/>
      <c r="J79" s="5"/>
      <c r="K79" s="5"/>
      <c r="L79" s="5"/>
      <c r="M79" s="5"/>
      <c r="N79" s="5"/>
      <c r="O79" s="5"/>
      <c r="P79" s="5"/>
      <c r="Q79" s="5"/>
      <c r="R79" s="5"/>
      <c r="S79" s="5"/>
      <c r="T79" s="5"/>
      <c r="U79" s="5"/>
      <c r="V79" s="5"/>
      <c r="W79" s="5"/>
      <c r="X79" s="5"/>
      <c r="Y79" s="5"/>
      <c r="Z79" s="5"/>
      <c r="AA79" s="5"/>
      <c r="AB79" s="5"/>
      <c r="AC79" s="5"/>
      <c r="AD79" s="5"/>
      <c r="AE79" s="5"/>
      <c r="AF79" s="5"/>
      <c r="AG79" s="5"/>
    </row>
    <row r="80" spans="1:33" ht="15.75" customHeight="1" x14ac:dyDescent="0.2">
      <c r="A80" s="5"/>
      <c r="B80" s="5"/>
      <c r="C80" s="5"/>
      <c r="D80" s="5"/>
      <c r="E80" s="5"/>
      <c r="F80" s="27"/>
      <c r="G80" s="5"/>
      <c r="H80" s="27"/>
      <c r="I80" s="5"/>
      <c r="J80" s="5"/>
      <c r="K80" s="5"/>
      <c r="L80" s="5"/>
      <c r="M80" s="5"/>
      <c r="N80" s="5"/>
      <c r="O80" s="5"/>
      <c r="P80" s="5"/>
      <c r="Q80" s="5"/>
      <c r="R80" s="5"/>
      <c r="S80" s="5"/>
      <c r="T80" s="5"/>
      <c r="U80" s="5"/>
      <c r="V80" s="5"/>
      <c r="W80" s="5"/>
      <c r="X80" s="5"/>
      <c r="Y80" s="5"/>
      <c r="Z80" s="5"/>
      <c r="AA80" s="5"/>
      <c r="AB80" s="5"/>
      <c r="AC80" s="5"/>
      <c r="AD80" s="5"/>
      <c r="AE80" s="5"/>
      <c r="AF80" s="5"/>
      <c r="AG80" s="5"/>
    </row>
    <row r="81" spans="1:33" ht="15.75" customHeight="1" x14ac:dyDescent="0.2">
      <c r="A81" s="5"/>
      <c r="B81" s="5"/>
      <c r="C81" s="5"/>
      <c r="D81" s="5"/>
      <c r="E81" s="5"/>
      <c r="F81" s="27"/>
      <c r="G81" s="5"/>
      <c r="H81" s="27"/>
      <c r="I81" s="5"/>
      <c r="J81" s="5"/>
      <c r="K81" s="5"/>
      <c r="L81" s="5"/>
      <c r="M81" s="5"/>
      <c r="N81" s="5"/>
      <c r="O81" s="5"/>
      <c r="P81" s="5"/>
      <c r="Q81" s="5"/>
      <c r="R81" s="5"/>
      <c r="S81" s="5"/>
      <c r="T81" s="5"/>
      <c r="U81" s="5"/>
      <c r="V81" s="5"/>
      <c r="W81" s="5"/>
      <c r="X81" s="5"/>
      <c r="Y81" s="5"/>
      <c r="Z81" s="5"/>
      <c r="AA81" s="5"/>
      <c r="AB81" s="5"/>
      <c r="AC81" s="5"/>
      <c r="AD81" s="5"/>
      <c r="AE81" s="5"/>
      <c r="AF81" s="5"/>
      <c r="AG81" s="5"/>
    </row>
    <row r="82" spans="1:33" ht="15.75" customHeight="1" x14ac:dyDescent="0.2">
      <c r="A82" s="5"/>
      <c r="B82" s="5"/>
      <c r="C82" s="5"/>
      <c r="D82" s="5"/>
      <c r="E82" s="5"/>
      <c r="F82" s="27"/>
      <c r="G82" s="5"/>
      <c r="H82" s="27"/>
      <c r="I82" s="5"/>
      <c r="J82" s="5"/>
      <c r="K82" s="5"/>
      <c r="L82" s="5"/>
      <c r="M82" s="5"/>
      <c r="N82" s="5"/>
      <c r="O82" s="5"/>
      <c r="P82" s="5"/>
      <c r="Q82" s="5"/>
      <c r="R82" s="5"/>
      <c r="S82" s="5"/>
      <c r="T82" s="5"/>
      <c r="U82" s="5"/>
      <c r="V82" s="5"/>
      <c r="W82" s="5"/>
      <c r="X82" s="5"/>
      <c r="Y82" s="5"/>
      <c r="Z82" s="5"/>
      <c r="AA82" s="5"/>
      <c r="AB82" s="5"/>
      <c r="AC82" s="5"/>
      <c r="AD82" s="5"/>
      <c r="AE82" s="5"/>
      <c r="AF82" s="5"/>
      <c r="AG82" s="5"/>
    </row>
    <row r="83" spans="1:33" ht="15.75" customHeight="1" x14ac:dyDescent="0.2">
      <c r="A83" s="5"/>
      <c r="B83" s="5"/>
      <c r="C83" s="5"/>
      <c r="D83" s="5"/>
      <c r="E83" s="5"/>
      <c r="F83" s="27"/>
      <c r="G83" s="5"/>
      <c r="H83" s="27"/>
      <c r="I83" s="5"/>
      <c r="J83" s="5"/>
      <c r="K83" s="5"/>
      <c r="L83" s="5"/>
      <c r="M83" s="5"/>
      <c r="N83" s="5"/>
      <c r="O83" s="5"/>
      <c r="P83" s="5"/>
      <c r="Q83" s="5"/>
      <c r="R83" s="5"/>
      <c r="S83" s="5"/>
      <c r="T83" s="5"/>
      <c r="U83" s="5"/>
      <c r="V83" s="5"/>
      <c r="W83" s="5"/>
      <c r="X83" s="5"/>
      <c r="Y83" s="5"/>
      <c r="Z83" s="5"/>
      <c r="AA83" s="5"/>
      <c r="AB83" s="5"/>
      <c r="AC83" s="5"/>
      <c r="AD83" s="5"/>
      <c r="AE83" s="5"/>
      <c r="AF83" s="5"/>
      <c r="AG83" s="5"/>
    </row>
    <row r="84" spans="1:33" ht="15.75" customHeight="1" x14ac:dyDescent="0.2">
      <c r="A84" s="5"/>
      <c r="B84" s="5"/>
      <c r="C84" s="5"/>
      <c r="D84" s="5"/>
      <c r="E84" s="5"/>
      <c r="F84" s="27"/>
      <c r="G84" s="5"/>
      <c r="H84" s="27"/>
      <c r="I84" s="5"/>
      <c r="J84" s="5"/>
      <c r="K84" s="5"/>
      <c r="L84" s="5"/>
      <c r="M84" s="5"/>
      <c r="N84" s="5"/>
      <c r="O84" s="5"/>
      <c r="P84" s="5"/>
      <c r="Q84" s="5"/>
      <c r="R84" s="5"/>
      <c r="S84" s="5"/>
      <c r="T84" s="5"/>
      <c r="U84" s="5"/>
      <c r="V84" s="5"/>
      <c r="W84" s="5"/>
      <c r="X84" s="5"/>
      <c r="Y84" s="5"/>
      <c r="Z84" s="5"/>
      <c r="AA84" s="5"/>
      <c r="AB84" s="5"/>
      <c r="AC84" s="5"/>
      <c r="AD84" s="5"/>
      <c r="AE84" s="5"/>
      <c r="AF84" s="5"/>
      <c r="AG84" s="5"/>
    </row>
    <row r="85" spans="1:33" ht="15.75" customHeight="1" x14ac:dyDescent="0.2">
      <c r="A85" s="5"/>
      <c r="B85" s="5"/>
      <c r="C85" s="5"/>
      <c r="D85" s="5"/>
      <c r="E85" s="5"/>
      <c r="F85" s="27"/>
      <c r="G85" s="5"/>
      <c r="H85" s="27"/>
      <c r="I85" s="5"/>
      <c r="J85" s="5"/>
      <c r="K85" s="5"/>
      <c r="L85" s="5"/>
      <c r="M85" s="5"/>
      <c r="N85" s="5"/>
      <c r="O85" s="5"/>
      <c r="P85" s="5"/>
      <c r="Q85" s="5"/>
      <c r="R85" s="5"/>
      <c r="S85" s="5"/>
      <c r="T85" s="5"/>
      <c r="U85" s="5"/>
      <c r="V85" s="5"/>
      <c r="W85" s="5"/>
      <c r="X85" s="5"/>
      <c r="Y85" s="5"/>
      <c r="Z85" s="5"/>
      <c r="AA85" s="5"/>
      <c r="AB85" s="5"/>
      <c r="AC85" s="5"/>
      <c r="AD85" s="5"/>
      <c r="AE85" s="5"/>
      <c r="AF85" s="5"/>
      <c r="AG85" s="5"/>
    </row>
    <row r="86" spans="1:33" ht="15.75" customHeight="1" x14ac:dyDescent="0.2">
      <c r="A86" s="5"/>
      <c r="B86" s="5"/>
      <c r="C86" s="5"/>
      <c r="D86" s="5"/>
      <c r="E86" s="5"/>
      <c r="F86" s="27"/>
      <c r="G86" s="5"/>
      <c r="H86" s="27"/>
      <c r="I86" s="5"/>
      <c r="J86" s="5"/>
      <c r="K86" s="5"/>
      <c r="L86" s="5"/>
      <c r="M86" s="5"/>
      <c r="N86" s="5"/>
      <c r="O86" s="5"/>
      <c r="P86" s="5"/>
      <c r="Q86" s="5"/>
      <c r="R86" s="5"/>
      <c r="S86" s="5"/>
      <c r="T86" s="5"/>
      <c r="U86" s="5"/>
      <c r="V86" s="5"/>
      <c r="W86" s="5"/>
      <c r="X86" s="5"/>
      <c r="Y86" s="5"/>
      <c r="Z86" s="5"/>
      <c r="AA86" s="5"/>
      <c r="AB86" s="5"/>
      <c r="AC86" s="5"/>
      <c r="AD86" s="5"/>
      <c r="AE86" s="5"/>
      <c r="AF86" s="5"/>
      <c r="AG86" s="5"/>
    </row>
    <row r="87" spans="1:33" ht="15.75" customHeight="1" x14ac:dyDescent="0.2">
      <c r="A87" s="5"/>
      <c r="B87" s="5"/>
      <c r="C87" s="5"/>
      <c r="D87" s="5"/>
      <c r="E87" s="5"/>
      <c r="F87" s="27"/>
      <c r="G87" s="5"/>
      <c r="H87" s="27"/>
      <c r="I87" s="5"/>
      <c r="J87" s="5"/>
      <c r="K87" s="5"/>
      <c r="L87" s="5"/>
      <c r="M87" s="5"/>
      <c r="N87" s="5"/>
      <c r="O87" s="5"/>
      <c r="P87" s="5"/>
      <c r="Q87" s="5"/>
      <c r="R87" s="5"/>
      <c r="S87" s="5"/>
      <c r="T87" s="5"/>
      <c r="U87" s="5"/>
      <c r="V87" s="5"/>
      <c r="W87" s="5"/>
      <c r="X87" s="5"/>
      <c r="Y87" s="5"/>
      <c r="Z87" s="5"/>
      <c r="AA87" s="5"/>
      <c r="AB87" s="5"/>
      <c r="AC87" s="5"/>
      <c r="AD87" s="5"/>
      <c r="AE87" s="5"/>
      <c r="AF87" s="5"/>
      <c r="AG87" s="5"/>
    </row>
    <row r="88" spans="1:33" ht="15.75" customHeight="1" x14ac:dyDescent="0.2">
      <c r="A88" s="5"/>
      <c r="B88" s="5"/>
      <c r="C88" s="5"/>
      <c r="D88" s="5"/>
      <c r="E88" s="5"/>
      <c r="F88" s="27"/>
      <c r="G88" s="5"/>
      <c r="H88" s="27"/>
      <c r="I88" s="5"/>
      <c r="J88" s="5"/>
      <c r="K88" s="5"/>
      <c r="L88" s="5"/>
      <c r="M88" s="5"/>
      <c r="N88" s="5"/>
      <c r="O88" s="5"/>
      <c r="P88" s="5"/>
      <c r="Q88" s="5"/>
      <c r="R88" s="5"/>
      <c r="S88" s="5"/>
      <c r="T88" s="5"/>
      <c r="U88" s="5"/>
      <c r="V88" s="5"/>
      <c r="W88" s="5"/>
      <c r="X88" s="5"/>
      <c r="Y88" s="5"/>
      <c r="Z88" s="5"/>
      <c r="AA88" s="5"/>
      <c r="AB88" s="5"/>
      <c r="AC88" s="5"/>
      <c r="AD88" s="5"/>
      <c r="AE88" s="5"/>
      <c r="AF88" s="5"/>
      <c r="AG88" s="5"/>
    </row>
    <row r="89" spans="1:33" ht="15.75" customHeight="1" x14ac:dyDescent="0.2">
      <c r="A89" s="5"/>
      <c r="B89" s="5"/>
      <c r="C89" s="5"/>
      <c r="D89" s="5"/>
      <c r="E89" s="5"/>
      <c r="F89" s="27"/>
      <c r="G89" s="5"/>
      <c r="H89" s="27"/>
      <c r="I89" s="5"/>
      <c r="J89" s="5"/>
      <c r="K89" s="5"/>
      <c r="L89" s="5"/>
      <c r="M89" s="5"/>
      <c r="N89" s="5"/>
      <c r="O89" s="5"/>
      <c r="P89" s="5"/>
      <c r="Q89" s="5"/>
      <c r="R89" s="5"/>
      <c r="S89" s="5"/>
      <c r="T89" s="5"/>
      <c r="U89" s="5"/>
      <c r="V89" s="5"/>
      <c r="W89" s="5"/>
      <c r="X89" s="5"/>
      <c r="Y89" s="5"/>
      <c r="Z89" s="5"/>
      <c r="AA89" s="5"/>
      <c r="AB89" s="5"/>
      <c r="AC89" s="5"/>
      <c r="AD89" s="5"/>
      <c r="AE89" s="5"/>
      <c r="AF89" s="5"/>
      <c r="AG89" s="5"/>
    </row>
    <row r="90" spans="1:33" ht="15.75" customHeight="1" x14ac:dyDescent="0.2">
      <c r="A90" s="5"/>
      <c r="B90" s="5"/>
      <c r="C90" s="5"/>
      <c r="D90" s="5"/>
      <c r="E90" s="5"/>
      <c r="F90" s="27"/>
      <c r="G90" s="5"/>
      <c r="H90" s="27"/>
      <c r="I90" s="5"/>
      <c r="J90" s="5"/>
      <c r="K90" s="5"/>
      <c r="L90" s="5"/>
      <c r="M90" s="5"/>
      <c r="N90" s="5"/>
      <c r="O90" s="5"/>
      <c r="P90" s="5"/>
      <c r="Q90" s="5"/>
      <c r="R90" s="5"/>
      <c r="S90" s="5"/>
      <c r="T90" s="5"/>
      <c r="U90" s="5"/>
      <c r="V90" s="5"/>
      <c r="W90" s="5"/>
      <c r="X90" s="5"/>
      <c r="Y90" s="5"/>
      <c r="Z90" s="5"/>
      <c r="AA90" s="5"/>
      <c r="AB90" s="5"/>
      <c r="AC90" s="5"/>
      <c r="AD90" s="5"/>
      <c r="AE90" s="5"/>
      <c r="AF90" s="5"/>
      <c r="AG90" s="5"/>
    </row>
    <row r="91" spans="1:33" ht="15.75" customHeight="1" x14ac:dyDescent="0.2">
      <c r="A91" s="5"/>
      <c r="B91" s="5"/>
      <c r="C91" s="5"/>
      <c r="D91" s="5"/>
      <c r="E91" s="5"/>
      <c r="F91" s="27"/>
      <c r="G91" s="5"/>
      <c r="H91" s="27"/>
      <c r="I91" s="5"/>
      <c r="J91" s="5"/>
      <c r="K91" s="5"/>
      <c r="L91" s="5"/>
      <c r="M91" s="5"/>
      <c r="N91" s="5"/>
      <c r="O91" s="5"/>
      <c r="P91" s="5"/>
      <c r="Q91" s="5"/>
      <c r="R91" s="5"/>
      <c r="S91" s="5"/>
      <c r="T91" s="5"/>
      <c r="U91" s="5"/>
      <c r="V91" s="5"/>
      <c r="W91" s="5"/>
      <c r="X91" s="5"/>
      <c r="Y91" s="5"/>
      <c r="Z91" s="5"/>
      <c r="AA91" s="5"/>
      <c r="AB91" s="5"/>
      <c r="AC91" s="5"/>
      <c r="AD91" s="5"/>
      <c r="AE91" s="5"/>
      <c r="AF91" s="5"/>
      <c r="AG91" s="5"/>
    </row>
    <row r="92" spans="1:33" ht="15.75" customHeight="1" x14ac:dyDescent="0.2">
      <c r="A92" s="5"/>
      <c r="B92" s="5"/>
      <c r="C92" s="5"/>
      <c r="D92" s="5"/>
      <c r="E92" s="5"/>
      <c r="F92" s="27"/>
      <c r="G92" s="5"/>
      <c r="H92" s="27"/>
      <c r="I92" s="5"/>
      <c r="J92" s="5"/>
      <c r="K92" s="5"/>
      <c r="L92" s="5"/>
      <c r="M92" s="5"/>
      <c r="N92" s="5"/>
      <c r="O92" s="5"/>
      <c r="P92" s="5"/>
      <c r="Q92" s="5"/>
      <c r="R92" s="5"/>
      <c r="S92" s="5"/>
      <c r="T92" s="5"/>
      <c r="U92" s="5"/>
      <c r="V92" s="5"/>
      <c r="W92" s="5"/>
      <c r="X92" s="5"/>
      <c r="Y92" s="5"/>
      <c r="Z92" s="5"/>
      <c r="AA92" s="5"/>
      <c r="AB92" s="5"/>
      <c r="AC92" s="5"/>
      <c r="AD92" s="5"/>
      <c r="AE92" s="5"/>
      <c r="AF92" s="5"/>
      <c r="AG92" s="5"/>
    </row>
    <row r="93" spans="1:33" ht="15.75" customHeight="1" x14ac:dyDescent="0.2">
      <c r="A93" s="5"/>
      <c r="B93" s="5"/>
      <c r="C93" s="5"/>
      <c r="D93" s="5"/>
      <c r="E93" s="5"/>
      <c r="F93" s="27"/>
      <c r="G93" s="5"/>
      <c r="H93" s="27"/>
      <c r="I93" s="5"/>
      <c r="J93" s="5"/>
      <c r="K93" s="5"/>
      <c r="L93" s="5"/>
      <c r="M93" s="5"/>
      <c r="N93" s="5"/>
      <c r="O93" s="5"/>
      <c r="P93" s="5"/>
      <c r="Q93" s="5"/>
      <c r="R93" s="5"/>
      <c r="S93" s="5"/>
      <c r="T93" s="5"/>
      <c r="U93" s="5"/>
      <c r="V93" s="5"/>
      <c r="W93" s="5"/>
      <c r="X93" s="5"/>
      <c r="Y93" s="5"/>
      <c r="Z93" s="5"/>
      <c r="AA93" s="5"/>
      <c r="AB93" s="5"/>
      <c r="AC93" s="5"/>
      <c r="AD93" s="5"/>
      <c r="AE93" s="5"/>
      <c r="AF93" s="5"/>
      <c r="AG93" s="5"/>
    </row>
    <row r="94" spans="1:33" ht="15.75" customHeight="1" x14ac:dyDescent="0.2">
      <c r="A94" s="5"/>
      <c r="B94" s="5"/>
      <c r="C94" s="5"/>
      <c r="D94" s="5"/>
      <c r="E94" s="5"/>
      <c r="F94" s="27"/>
      <c r="G94" s="5"/>
      <c r="H94" s="27"/>
      <c r="I94" s="5"/>
      <c r="J94" s="5"/>
      <c r="K94" s="5"/>
      <c r="L94" s="5"/>
      <c r="M94" s="5"/>
      <c r="N94" s="5"/>
      <c r="O94" s="5"/>
      <c r="P94" s="5"/>
      <c r="Q94" s="5"/>
      <c r="R94" s="5"/>
      <c r="S94" s="5"/>
      <c r="T94" s="5"/>
      <c r="U94" s="5"/>
      <c r="V94" s="5"/>
      <c r="W94" s="5"/>
      <c r="X94" s="5"/>
      <c r="Y94" s="5"/>
      <c r="Z94" s="5"/>
      <c r="AA94" s="5"/>
      <c r="AB94" s="5"/>
      <c r="AC94" s="5"/>
      <c r="AD94" s="5"/>
      <c r="AE94" s="5"/>
      <c r="AF94" s="5"/>
      <c r="AG94" s="5"/>
    </row>
    <row r="95" spans="1:33" ht="15.75" customHeight="1" x14ac:dyDescent="0.2">
      <c r="A95" s="5"/>
      <c r="B95" s="5"/>
      <c r="C95" s="5"/>
      <c r="D95" s="5"/>
      <c r="E95" s="5"/>
      <c r="F95" s="27"/>
      <c r="G95" s="5"/>
      <c r="H95" s="27"/>
      <c r="I95" s="5"/>
      <c r="J95" s="5"/>
      <c r="K95" s="5"/>
      <c r="L95" s="5"/>
      <c r="M95" s="5"/>
      <c r="N95" s="5"/>
      <c r="O95" s="5"/>
      <c r="P95" s="5"/>
      <c r="Q95" s="5"/>
      <c r="R95" s="5"/>
      <c r="S95" s="5"/>
      <c r="T95" s="5"/>
      <c r="U95" s="5"/>
      <c r="V95" s="5"/>
      <c r="W95" s="5"/>
      <c r="X95" s="5"/>
      <c r="Y95" s="5"/>
      <c r="Z95" s="5"/>
      <c r="AA95" s="5"/>
      <c r="AB95" s="5"/>
      <c r="AC95" s="5"/>
      <c r="AD95" s="5"/>
      <c r="AE95" s="5"/>
      <c r="AF95" s="5"/>
      <c r="AG95" s="5"/>
    </row>
    <row r="96" spans="1:33" ht="15.75" customHeight="1" x14ac:dyDescent="0.2">
      <c r="A96" s="5"/>
      <c r="B96" s="5"/>
      <c r="C96" s="5"/>
      <c r="D96" s="5"/>
      <c r="E96" s="5"/>
      <c r="F96" s="27"/>
      <c r="G96" s="5"/>
      <c r="H96" s="27"/>
      <c r="I96" s="5"/>
      <c r="J96" s="5"/>
      <c r="K96" s="5"/>
      <c r="L96" s="5"/>
      <c r="M96" s="5"/>
      <c r="N96" s="5"/>
      <c r="O96" s="5"/>
      <c r="P96" s="5"/>
      <c r="Q96" s="5"/>
      <c r="R96" s="5"/>
      <c r="S96" s="5"/>
      <c r="T96" s="5"/>
      <c r="U96" s="5"/>
      <c r="V96" s="5"/>
      <c r="W96" s="5"/>
      <c r="X96" s="5"/>
      <c r="Y96" s="5"/>
      <c r="Z96" s="5"/>
      <c r="AA96" s="5"/>
      <c r="AB96" s="5"/>
      <c r="AC96" s="5"/>
      <c r="AD96" s="5"/>
      <c r="AE96" s="5"/>
      <c r="AF96" s="5"/>
      <c r="AG96" s="5"/>
    </row>
    <row r="97" spans="1:33" ht="15.75" customHeight="1" x14ac:dyDescent="0.2">
      <c r="A97" s="5"/>
      <c r="B97" s="5"/>
      <c r="C97" s="5"/>
      <c r="D97" s="5"/>
      <c r="E97" s="5"/>
      <c r="F97" s="27"/>
      <c r="G97" s="5"/>
      <c r="H97" s="27"/>
      <c r="I97" s="5"/>
      <c r="J97" s="5"/>
      <c r="K97" s="5"/>
      <c r="L97" s="5"/>
      <c r="M97" s="5"/>
      <c r="N97" s="5"/>
      <c r="O97" s="5"/>
      <c r="P97" s="5"/>
      <c r="Q97" s="5"/>
      <c r="R97" s="5"/>
      <c r="S97" s="5"/>
      <c r="T97" s="5"/>
      <c r="U97" s="5"/>
      <c r="V97" s="5"/>
      <c r="W97" s="5"/>
      <c r="X97" s="5"/>
      <c r="Y97" s="5"/>
      <c r="Z97" s="5"/>
      <c r="AA97" s="5"/>
      <c r="AB97" s="5"/>
      <c r="AC97" s="5"/>
      <c r="AD97" s="5"/>
      <c r="AE97" s="5"/>
      <c r="AF97" s="5"/>
      <c r="AG97" s="5"/>
    </row>
    <row r="98" spans="1:33" ht="15.75" customHeight="1" x14ac:dyDescent="0.2">
      <c r="A98" s="5"/>
      <c r="B98" s="5"/>
      <c r="C98" s="5"/>
      <c r="D98" s="5"/>
      <c r="E98" s="5"/>
      <c r="F98" s="27"/>
      <c r="G98" s="5"/>
      <c r="H98" s="27"/>
      <c r="I98" s="5"/>
      <c r="J98" s="5"/>
      <c r="K98" s="5"/>
      <c r="L98" s="5"/>
      <c r="M98" s="5"/>
      <c r="N98" s="5"/>
      <c r="O98" s="5"/>
      <c r="P98" s="5"/>
      <c r="Q98" s="5"/>
      <c r="R98" s="5"/>
      <c r="S98" s="5"/>
      <c r="T98" s="5"/>
      <c r="U98" s="5"/>
      <c r="V98" s="5"/>
      <c r="W98" s="5"/>
      <c r="X98" s="5"/>
      <c r="Y98" s="5"/>
      <c r="Z98" s="5"/>
      <c r="AA98" s="5"/>
      <c r="AB98" s="5"/>
      <c r="AC98" s="5"/>
      <c r="AD98" s="5"/>
      <c r="AE98" s="5"/>
      <c r="AF98" s="5"/>
      <c r="AG98" s="5"/>
    </row>
    <row r="99" spans="1:33" ht="15.75" customHeight="1" x14ac:dyDescent="0.2">
      <c r="A99" s="5"/>
      <c r="B99" s="5"/>
      <c r="C99" s="5"/>
      <c r="D99" s="5"/>
      <c r="E99" s="5"/>
      <c r="F99" s="27"/>
      <c r="G99" s="5"/>
      <c r="H99" s="27"/>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ht="15.75" customHeight="1" x14ac:dyDescent="0.2">
      <c r="A100" s="5"/>
      <c r="B100" s="5"/>
      <c r="C100" s="5"/>
      <c r="D100" s="5"/>
      <c r="E100" s="5"/>
      <c r="F100" s="27"/>
      <c r="G100" s="5"/>
      <c r="H100" s="27"/>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ht="15.75" customHeight="1" x14ac:dyDescent="0.2">
      <c r="A101" s="5"/>
      <c r="B101" s="5"/>
      <c r="C101" s="5"/>
      <c r="D101" s="5"/>
      <c r="E101" s="5"/>
      <c r="F101" s="27"/>
      <c r="G101" s="5"/>
      <c r="H101" s="27"/>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ht="15.75" customHeight="1" x14ac:dyDescent="0.2">
      <c r="A102" s="5"/>
      <c r="B102" s="5"/>
      <c r="C102" s="5"/>
      <c r="D102" s="5"/>
      <c r="E102" s="5"/>
      <c r="F102" s="27"/>
      <c r="G102" s="5"/>
      <c r="H102" s="27"/>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ht="15.75" customHeight="1" x14ac:dyDescent="0.2">
      <c r="A103" s="5"/>
      <c r="B103" s="5"/>
      <c r="C103" s="5"/>
      <c r="D103" s="5"/>
      <c r="E103" s="5"/>
      <c r="F103" s="27"/>
      <c r="G103" s="5"/>
      <c r="H103" s="27"/>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ht="15.75" customHeight="1" x14ac:dyDescent="0.2">
      <c r="A104" s="5"/>
      <c r="B104" s="5"/>
      <c r="C104" s="5"/>
      <c r="D104" s="5"/>
      <c r="E104" s="5"/>
      <c r="F104" s="27"/>
      <c r="G104" s="5"/>
      <c r="H104" s="27"/>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ht="15.75" customHeight="1" x14ac:dyDescent="0.2">
      <c r="A105" s="5"/>
      <c r="B105" s="5"/>
      <c r="C105" s="5"/>
      <c r="D105" s="5"/>
      <c r="E105" s="5"/>
      <c r="F105" s="27"/>
      <c r="G105" s="5"/>
      <c r="H105" s="27"/>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ht="15.75" customHeight="1" x14ac:dyDescent="0.2">
      <c r="A106" s="5"/>
      <c r="B106" s="5"/>
      <c r="C106" s="5"/>
      <c r="D106" s="5"/>
      <c r="E106" s="5"/>
      <c r="F106" s="27"/>
      <c r="G106" s="5"/>
      <c r="H106" s="27"/>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ht="15.75" customHeight="1" x14ac:dyDescent="0.2">
      <c r="A107" s="5"/>
      <c r="B107" s="5"/>
      <c r="C107" s="5"/>
      <c r="D107" s="5"/>
      <c r="E107" s="5"/>
      <c r="F107" s="27"/>
      <c r="G107" s="5"/>
      <c r="H107" s="27"/>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ht="15.75" customHeight="1" x14ac:dyDescent="0.2">
      <c r="A108" s="5"/>
      <c r="B108" s="5"/>
      <c r="C108" s="5"/>
      <c r="D108" s="5"/>
      <c r="E108" s="5"/>
      <c r="F108" s="27"/>
      <c r="G108" s="5"/>
      <c r="H108" s="27"/>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ht="15.75" customHeight="1" x14ac:dyDescent="0.2">
      <c r="A109" s="5"/>
      <c r="B109" s="5"/>
      <c r="C109" s="5"/>
      <c r="D109" s="5"/>
      <c r="E109" s="5"/>
      <c r="F109" s="27"/>
      <c r="G109" s="5"/>
      <c r="H109" s="27"/>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ht="15.75" customHeight="1" x14ac:dyDescent="0.2">
      <c r="A110" s="5"/>
      <c r="B110" s="5"/>
      <c r="C110" s="5"/>
      <c r="D110" s="5"/>
      <c r="E110" s="5"/>
      <c r="F110" s="27"/>
      <c r="G110" s="5"/>
      <c r="H110" s="27"/>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ht="15.75" customHeight="1" x14ac:dyDescent="0.2">
      <c r="A111" s="5"/>
      <c r="B111" s="5"/>
      <c r="C111" s="5"/>
      <c r="D111" s="5"/>
      <c r="E111" s="5"/>
      <c r="F111" s="27"/>
      <c r="G111" s="5"/>
      <c r="H111" s="27"/>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ht="15.75" customHeight="1" x14ac:dyDescent="0.2">
      <c r="A112" s="5"/>
      <c r="B112" s="5"/>
      <c r="C112" s="5"/>
      <c r="D112" s="5"/>
      <c r="E112" s="5"/>
      <c r="F112" s="27"/>
      <c r="G112" s="5"/>
      <c r="H112" s="27"/>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ht="15.75" customHeight="1" x14ac:dyDescent="0.2">
      <c r="A113" s="5"/>
      <c r="B113" s="5"/>
      <c r="C113" s="5"/>
      <c r="D113" s="5"/>
      <c r="E113" s="5"/>
      <c r="F113" s="27"/>
      <c r="G113" s="5"/>
      <c r="H113" s="27"/>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ht="15.75" customHeight="1" x14ac:dyDescent="0.2">
      <c r="A114" s="5"/>
      <c r="B114" s="5"/>
      <c r="C114" s="5"/>
      <c r="D114" s="5"/>
      <c r="E114" s="5"/>
      <c r="F114" s="27"/>
      <c r="G114" s="5"/>
      <c r="H114" s="27"/>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ht="15.75" customHeight="1" x14ac:dyDescent="0.2">
      <c r="A115" s="5"/>
      <c r="B115" s="5"/>
      <c r="C115" s="5"/>
      <c r="D115" s="5"/>
      <c r="E115" s="5"/>
      <c r="F115" s="27"/>
      <c r="G115" s="5"/>
      <c r="H115" s="27"/>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ht="15.75" customHeight="1" x14ac:dyDescent="0.2">
      <c r="A116" s="5"/>
      <c r="B116" s="5"/>
      <c r="C116" s="5"/>
      <c r="D116" s="5"/>
      <c r="E116" s="5"/>
      <c r="F116" s="27"/>
      <c r="G116" s="5"/>
      <c r="H116" s="27"/>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ht="15.75" customHeight="1" x14ac:dyDescent="0.2">
      <c r="A117" s="5"/>
      <c r="B117" s="5"/>
      <c r="C117" s="5"/>
      <c r="D117" s="5"/>
      <c r="E117" s="5"/>
      <c r="F117" s="27"/>
      <c r="G117" s="5"/>
      <c r="H117" s="27"/>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ht="15.75" customHeight="1" x14ac:dyDescent="0.2">
      <c r="A118" s="5"/>
      <c r="B118" s="5"/>
      <c r="C118" s="5"/>
      <c r="D118" s="5"/>
      <c r="E118" s="5"/>
      <c r="F118" s="27"/>
      <c r="G118" s="5"/>
      <c r="H118" s="27"/>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ht="15.75" customHeight="1" x14ac:dyDescent="0.2">
      <c r="A119" s="5"/>
      <c r="B119" s="5"/>
      <c r="C119" s="5"/>
      <c r="D119" s="5"/>
      <c r="E119" s="5"/>
      <c r="F119" s="27"/>
      <c r="G119" s="5"/>
      <c r="H119" s="27"/>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ht="15.75" customHeight="1" x14ac:dyDescent="0.2">
      <c r="A120" s="5"/>
      <c r="B120" s="5"/>
      <c r="C120" s="5"/>
      <c r="D120" s="5"/>
      <c r="E120" s="5"/>
      <c r="F120" s="27"/>
      <c r="G120" s="5"/>
      <c r="H120" s="27"/>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ht="15.75" customHeight="1" x14ac:dyDescent="0.2">
      <c r="A121" s="5"/>
      <c r="B121" s="5"/>
      <c r="C121" s="5"/>
      <c r="D121" s="5"/>
      <c r="E121" s="5"/>
      <c r="F121" s="27"/>
      <c r="G121" s="5"/>
      <c r="H121" s="27"/>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ht="15.75" customHeight="1" x14ac:dyDescent="0.2">
      <c r="A122" s="5"/>
      <c r="B122" s="5"/>
      <c r="C122" s="5"/>
      <c r="D122" s="5"/>
      <c r="E122" s="5"/>
      <c r="F122" s="27"/>
      <c r="G122" s="5"/>
      <c r="H122" s="27"/>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ht="15.75" customHeight="1" x14ac:dyDescent="0.2">
      <c r="A123" s="5"/>
      <c r="B123" s="5"/>
      <c r="C123" s="5"/>
      <c r="D123" s="5"/>
      <c r="E123" s="5"/>
      <c r="F123" s="27"/>
      <c r="G123" s="5"/>
      <c r="H123" s="27"/>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ht="15.75" customHeight="1" x14ac:dyDescent="0.2">
      <c r="A124" s="5"/>
      <c r="B124" s="5"/>
      <c r="C124" s="5"/>
      <c r="D124" s="5"/>
      <c r="E124" s="5"/>
      <c r="F124" s="27"/>
      <c r="G124" s="5"/>
      <c r="H124" s="27"/>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ht="15.75" customHeight="1" x14ac:dyDescent="0.2">
      <c r="A125" s="5"/>
      <c r="B125" s="5"/>
      <c r="C125" s="5"/>
      <c r="D125" s="5"/>
      <c r="E125" s="5"/>
      <c r="F125" s="27"/>
      <c r="G125" s="5"/>
      <c r="H125" s="27"/>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ht="15.75" customHeight="1" x14ac:dyDescent="0.2">
      <c r="A126" s="5"/>
      <c r="B126" s="5"/>
      <c r="C126" s="5"/>
      <c r="D126" s="5"/>
      <c r="E126" s="5"/>
      <c r="F126" s="27"/>
      <c r="G126" s="5"/>
      <c r="H126" s="27"/>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ht="15.75" customHeight="1" x14ac:dyDescent="0.2">
      <c r="A127" s="5"/>
      <c r="B127" s="5"/>
      <c r="C127" s="5"/>
      <c r="D127" s="5"/>
      <c r="E127" s="5"/>
      <c r="F127" s="27"/>
      <c r="G127" s="5"/>
      <c r="H127" s="27"/>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ht="15.75" customHeight="1" x14ac:dyDescent="0.2">
      <c r="A128" s="5"/>
      <c r="B128" s="5"/>
      <c r="C128" s="5"/>
      <c r="D128" s="5"/>
      <c r="E128" s="5"/>
      <c r="F128" s="27"/>
      <c r="G128" s="5"/>
      <c r="H128" s="27"/>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spans="1:33" ht="15.75" customHeight="1" x14ac:dyDescent="0.2">
      <c r="A129" s="5"/>
      <c r="B129" s="5"/>
      <c r="C129" s="5"/>
      <c r="D129" s="5"/>
      <c r="E129" s="5"/>
      <c r="F129" s="27"/>
      <c r="G129" s="5"/>
      <c r="H129" s="27"/>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ht="15.75" customHeight="1" x14ac:dyDescent="0.2">
      <c r="A130" s="5"/>
      <c r="B130" s="5"/>
      <c r="C130" s="5"/>
      <c r="D130" s="5"/>
      <c r="E130" s="5"/>
      <c r="F130" s="27"/>
      <c r="G130" s="5"/>
      <c r="H130" s="27"/>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ht="15.75" customHeight="1" x14ac:dyDescent="0.2">
      <c r="A131" s="5"/>
      <c r="B131" s="5"/>
      <c r="C131" s="5"/>
      <c r="D131" s="5"/>
      <c r="E131" s="5"/>
      <c r="F131" s="27"/>
      <c r="G131" s="5"/>
      <c r="H131" s="27"/>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spans="1:33" ht="15.75" customHeight="1" x14ac:dyDescent="0.2">
      <c r="A132" s="5"/>
      <c r="B132" s="5"/>
      <c r="C132" s="5"/>
      <c r="D132" s="5"/>
      <c r="E132" s="5"/>
      <c r="F132" s="27"/>
      <c r="G132" s="5"/>
      <c r="H132" s="27"/>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ht="15.75" customHeight="1" x14ac:dyDescent="0.2">
      <c r="A133" s="5"/>
      <c r="B133" s="5"/>
      <c r="C133" s="5"/>
      <c r="D133" s="5"/>
      <c r="E133" s="5"/>
      <c r="F133" s="27"/>
      <c r="G133" s="5"/>
      <c r="H133" s="27"/>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ht="15.75" customHeight="1" x14ac:dyDescent="0.2">
      <c r="A134" s="5"/>
      <c r="B134" s="5"/>
      <c r="C134" s="5"/>
      <c r="D134" s="5"/>
      <c r="E134" s="5"/>
      <c r="F134" s="27"/>
      <c r="G134" s="5"/>
      <c r="H134" s="27"/>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ht="15.75" customHeight="1" x14ac:dyDescent="0.2">
      <c r="A135" s="5"/>
      <c r="B135" s="5"/>
      <c r="C135" s="5"/>
      <c r="D135" s="5"/>
      <c r="E135" s="5"/>
      <c r="F135" s="27"/>
      <c r="G135" s="5"/>
      <c r="H135" s="27"/>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spans="1:33" ht="15.75" customHeight="1" x14ac:dyDescent="0.2">
      <c r="A136" s="5"/>
      <c r="B136" s="5"/>
      <c r="C136" s="5"/>
      <c r="D136" s="5"/>
      <c r="E136" s="5"/>
      <c r="F136" s="27"/>
      <c r="G136" s="5"/>
      <c r="H136" s="27"/>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ht="15.75" customHeight="1" x14ac:dyDescent="0.2">
      <c r="A137" s="5"/>
      <c r="B137" s="5"/>
      <c r="C137" s="5"/>
      <c r="D137" s="5"/>
      <c r="E137" s="5"/>
      <c r="F137" s="27"/>
      <c r="G137" s="5"/>
      <c r="H137" s="27"/>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ht="15.75" customHeight="1" x14ac:dyDescent="0.2">
      <c r="A138" s="5"/>
      <c r="B138" s="5"/>
      <c r="C138" s="5"/>
      <c r="D138" s="5"/>
      <c r="E138" s="5"/>
      <c r="F138" s="27"/>
      <c r="G138" s="5"/>
      <c r="H138" s="27"/>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ht="15.75" customHeight="1" x14ac:dyDescent="0.2">
      <c r="A139" s="5"/>
      <c r="B139" s="5"/>
      <c r="C139" s="5"/>
      <c r="D139" s="5"/>
      <c r="E139" s="5"/>
      <c r="F139" s="27"/>
      <c r="G139" s="5"/>
      <c r="H139" s="27"/>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ht="15.75" customHeight="1" x14ac:dyDescent="0.2">
      <c r="A140" s="5"/>
      <c r="B140" s="5"/>
      <c r="C140" s="5"/>
      <c r="D140" s="5"/>
      <c r="E140" s="5"/>
      <c r="F140" s="27"/>
      <c r="G140" s="5"/>
      <c r="H140" s="27"/>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ht="15.75" customHeight="1" x14ac:dyDescent="0.2">
      <c r="A141" s="5"/>
      <c r="B141" s="5"/>
      <c r="C141" s="5"/>
      <c r="D141" s="5"/>
      <c r="E141" s="5"/>
      <c r="F141" s="27"/>
      <c r="G141" s="5"/>
      <c r="H141" s="27"/>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ht="15.75" customHeight="1" x14ac:dyDescent="0.2">
      <c r="A142" s="5"/>
      <c r="B142" s="5"/>
      <c r="C142" s="5"/>
      <c r="D142" s="5"/>
      <c r="E142" s="5"/>
      <c r="F142" s="27"/>
      <c r="G142" s="5"/>
      <c r="H142" s="27"/>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spans="1:33" ht="15.75" customHeight="1" x14ac:dyDescent="0.2">
      <c r="A143" s="5"/>
      <c r="B143" s="5"/>
      <c r="C143" s="5"/>
      <c r="D143" s="5"/>
      <c r="E143" s="5"/>
      <c r="F143" s="27"/>
      <c r="G143" s="5"/>
      <c r="H143" s="27"/>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ht="15.75" customHeight="1" x14ac:dyDescent="0.2">
      <c r="A144" s="5"/>
      <c r="B144" s="5"/>
      <c r="C144" s="5"/>
      <c r="D144" s="5"/>
      <c r="E144" s="5"/>
      <c r="F144" s="27"/>
      <c r="G144" s="5"/>
      <c r="H144" s="27"/>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ht="15.75" customHeight="1" x14ac:dyDescent="0.2">
      <c r="A145" s="5"/>
      <c r="B145" s="5"/>
      <c r="C145" s="5"/>
      <c r="D145" s="5"/>
      <c r="E145" s="5"/>
      <c r="F145" s="27"/>
      <c r="G145" s="5"/>
      <c r="H145" s="27"/>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ht="15.75" customHeight="1" x14ac:dyDescent="0.2">
      <c r="A146" s="5"/>
      <c r="B146" s="5"/>
      <c r="C146" s="5"/>
      <c r="D146" s="5"/>
      <c r="E146" s="5"/>
      <c r="F146" s="27"/>
      <c r="G146" s="5"/>
      <c r="H146" s="27"/>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1:33" ht="15.75" customHeight="1" x14ac:dyDescent="0.2">
      <c r="A147" s="5"/>
      <c r="B147" s="5"/>
      <c r="C147" s="5"/>
      <c r="D147" s="5"/>
      <c r="E147" s="5"/>
      <c r="F147" s="27"/>
      <c r="G147" s="5"/>
      <c r="H147" s="27"/>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row>
    <row r="148" spans="1:33" ht="15.75" customHeight="1" x14ac:dyDescent="0.2">
      <c r="A148" s="5"/>
      <c r="B148" s="5"/>
      <c r="C148" s="5"/>
      <c r="D148" s="5"/>
      <c r="E148" s="5"/>
      <c r="F148" s="27"/>
      <c r="G148" s="5"/>
      <c r="H148" s="27"/>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row>
    <row r="149" spans="1:33" ht="15.75" customHeight="1" x14ac:dyDescent="0.2">
      <c r="A149" s="5"/>
      <c r="B149" s="5"/>
      <c r="C149" s="5"/>
      <c r="D149" s="5"/>
      <c r="E149" s="5"/>
      <c r="F149" s="27"/>
      <c r="G149" s="5"/>
      <c r="H149" s="27"/>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ht="15.75" customHeight="1" x14ac:dyDescent="0.2">
      <c r="A150" s="5"/>
      <c r="B150" s="5"/>
      <c r="C150" s="5"/>
      <c r="D150" s="5"/>
      <c r="E150" s="5"/>
      <c r="F150" s="27"/>
      <c r="G150" s="5"/>
      <c r="H150" s="27"/>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ht="15.75" customHeight="1" x14ac:dyDescent="0.2">
      <c r="A151" s="5"/>
      <c r="B151" s="5"/>
      <c r="C151" s="5"/>
      <c r="D151" s="5"/>
      <c r="E151" s="5"/>
      <c r="F151" s="27"/>
      <c r="G151" s="5"/>
      <c r="H151" s="27"/>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ht="15.75" customHeight="1" x14ac:dyDescent="0.2">
      <c r="A152" s="5"/>
      <c r="B152" s="5"/>
      <c r="C152" s="5"/>
      <c r="D152" s="5"/>
      <c r="E152" s="5"/>
      <c r="F152" s="27"/>
      <c r="G152" s="5"/>
      <c r="H152" s="27"/>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ht="15.75" customHeight="1" x14ac:dyDescent="0.2">
      <c r="A153" s="5"/>
      <c r="B153" s="5"/>
      <c r="C153" s="5"/>
      <c r="D153" s="5"/>
      <c r="E153" s="5"/>
      <c r="F153" s="27"/>
      <c r="G153" s="5"/>
      <c r="H153" s="27"/>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ht="15.75" customHeight="1" x14ac:dyDescent="0.2">
      <c r="A154" s="5"/>
      <c r="B154" s="5"/>
      <c r="C154" s="5"/>
      <c r="D154" s="5"/>
      <c r="E154" s="5"/>
      <c r="F154" s="27"/>
      <c r="G154" s="5"/>
      <c r="H154" s="27"/>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1:33" ht="15.75" customHeight="1" x14ac:dyDescent="0.2">
      <c r="A155" s="5"/>
      <c r="B155" s="5"/>
      <c r="C155" s="5"/>
      <c r="D155" s="5"/>
      <c r="E155" s="5"/>
      <c r="F155" s="27"/>
      <c r="G155" s="5"/>
      <c r="H155" s="27"/>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row>
    <row r="156" spans="1:33" ht="15.75" customHeight="1" x14ac:dyDescent="0.2">
      <c r="A156" s="5"/>
      <c r="B156" s="5"/>
      <c r="C156" s="5"/>
      <c r="D156" s="5"/>
      <c r="E156" s="5"/>
      <c r="F156" s="27"/>
      <c r="G156" s="5"/>
      <c r="H156" s="27"/>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row>
    <row r="157" spans="1:33" ht="15.75" customHeight="1" x14ac:dyDescent="0.2">
      <c r="A157" s="5"/>
      <c r="B157" s="5"/>
      <c r="C157" s="5"/>
      <c r="D157" s="5"/>
      <c r="E157" s="5"/>
      <c r="F157" s="27"/>
      <c r="G157" s="5"/>
      <c r="H157" s="27"/>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ht="15.75" customHeight="1" x14ac:dyDescent="0.2">
      <c r="A158" s="5"/>
      <c r="B158" s="5"/>
      <c r="C158" s="5"/>
      <c r="D158" s="5"/>
      <c r="E158" s="5"/>
      <c r="F158" s="27"/>
      <c r="G158" s="5"/>
      <c r="H158" s="27"/>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ht="15.75" customHeight="1" x14ac:dyDescent="0.2">
      <c r="A159" s="5"/>
      <c r="B159" s="5"/>
      <c r="C159" s="5"/>
      <c r="D159" s="5"/>
      <c r="E159" s="5"/>
      <c r="F159" s="27"/>
      <c r="G159" s="5"/>
      <c r="H159" s="27"/>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ht="15.75" customHeight="1" x14ac:dyDescent="0.2">
      <c r="A160" s="5"/>
      <c r="B160" s="5"/>
      <c r="C160" s="5"/>
      <c r="D160" s="5"/>
      <c r="E160" s="5"/>
      <c r="F160" s="27"/>
      <c r="G160" s="5"/>
      <c r="H160" s="27"/>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ht="15.75" customHeight="1" x14ac:dyDescent="0.2">
      <c r="A161" s="5"/>
      <c r="B161" s="5"/>
      <c r="C161" s="5"/>
      <c r="D161" s="5"/>
      <c r="E161" s="5"/>
      <c r="F161" s="27"/>
      <c r="G161" s="5"/>
      <c r="H161" s="27"/>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ht="15.75" customHeight="1" x14ac:dyDescent="0.2">
      <c r="A162" s="5"/>
      <c r="B162" s="5"/>
      <c r="C162" s="5"/>
      <c r="D162" s="5"/>
      <c r="E162" s="5"/>
      <c r="F162" s="27"/>
      <c r="G162" s="5"/>
      <c r="H162" s="27"/>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ht="15.75" customHeight="1" x14ac:dyDescent="0.2">
      <c r="A163" s="5"/>
      <c r="B163" s="5"/>
      <c r="C163" s="5"/>
      <c r="D163" s="5"/>
      <c r="E163" s="5"/>
      <c r="F163" s="27"/>
      <c r="G163" s="5"/>
      <c r="H163" s="27"/>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ht="15.75" customHeight="1" x14ac:dyDescent="0.2">
      <c r="A164" s="5"/>
      <c r="B164" s="5"/>
      <c r="C164" s="5"/>
      <c r="D164" s="5"/>
      <c r="E164" s="5"/>
      <c r="F164" s="27"/>
      <c r="G164" s="5"/>
      <c r="H164" s="27"/>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spans="1:33" ht="15.75" customHeight="1" x14ac:dyDescent="0.2">
      <c r="A165" s="5"/>
      <c r="B165" s="5"/>
      <c r="C165" s="5"/>
      <c r="D165" s="5"/>
      <c r="E165" s="5"/>
      <c r="F165" s="27"/>
      <c r="G165" s="5"/>
      <c r="H165" s="27"/>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row>
    <row r="166" spans="1:33" ht="15.75" customHeight="1" x14ac:dyDescent="0.2">
      <c r="A166" s="5"/>
      <c r="B166" s="5"/>
      <c r="C166" s="5"/>
      <c r="D166" s="5"/>
      <c r="E166" s="5"/>
      <c r="F166" s="27"/>
      <c r="G166" s="5"/>
      <c r="H166" s="27"/>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ht="15.75" customHeight="1" x14ac:dyDescent="0.2">
      <c r="A167" s="5"/>
      <c r="B167" s="5"/>
      <c r="C167" s="5"/>
      <c r="D167" s="5"/>
      <c r="E167" s="5"/>
      <c r="F167" s="27"/>
      <c r="G167" s="5"/>
      <c r="H167" s="27"/>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ht="15.75" customHeight="1" x14ac:dyDescent="0.2">
      <c r="A168" s="5"/>
      <c r="B168" s="5"/>
      <c r="C168" s="5"/>
      <c r="D168" s="5"/>
      <c r="E168" s="5"/>
      <c r="F168" s="27"/>
      <c r="G168" s="5"/>
      <c r="H168" s="27"/>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spans="1:33" ht="15.75" customHeight="1" x14ac:dyDescent="0.2">
      <c r="A169" s="5"/>
      <c r="B169" s="5"/>
      <c r="C169" s="5"/>
      <c r="D169" s="5"/>
      <c r="E169" s="5"/>
      <c r="F169" s="27"/>
      <c r="G169" s="5"/>
      <c r="H169" s="27"/>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ht="15.75" customHeight="1" x14ac:dyDescent="0.2">
      <c r="A170" s="5"/>
      <c r="B170" s="5"/>
      <c r="C170" s="5"/>
      <c r="D170" s="5"/>
      <c r="E170" s="5"/>
      <c r="F170" s="27"/>
      <c r="G170" s="5"/>
      <c r="H170" s="27"/>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ht="15.75" customHeight="1" x14ac:dyDescent="0.2">
      <c r="A171" s="5"/>
      <c r="B171" s="5"/>
      <c r="C171" s="5"/>
      <c r="D171" s="5"/>
      <c r="E171" s="5"/>
      <c r="F171" s="27"/>
      <c r="G171" s="5"/>
      <c r="H171" s="27"/>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ht="15.75" customHeight="1" x14ac:dyDescent="0.2">
      <c r="A172" s="5"/>
      <c r="B172" s="5"/>
      <c r="C172" s="5"/>
      <c r="D172" s="5"/>
      <c r="E172" s="5"/>
      <c r="F172" s="27"/>
      <c r="G172" s="5"/>
      <c r="H172" s="27"/>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ht="15.75" customHeight="1" x14ac:dyDescent="0.2">
      <c r="A173" s="5"/>
      <c r="B173" s="5"/>
      <c r="C173" s="5"/>
      <c r="D173" s="5"/>
      <c r="E173" s="5"/>
      <c r="F173" s="27"/>
      <c r="G173" s="5"/>
      <c r="H173" s="27"/>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spans="1:33" ht="15.75" customHeight="1" x14ac:dyDescent="0.2">
      <c r="A174" s="5"/>
      <c r="B174" s="5"/>
      <c r="C174" s="5"/>
      <c r="D174" s="5"/>
      <c r="E174" s="5"/>
      <c r="F174" s="27"/>
      <c r="G174" s="5"/>
      <c r="H174" s="27"/>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ht="15.75" customHeight="1" x14ac:dyDescent="0.2">
      <c r="A175" s="5"/>
      <c r="B175" s="5"/>
      <c r="C175" s="5"/>
      <c r="D175" s="5"/>
      <c r="E175" s="5"/>
      <c r="F175" s="27"/>
      <c r="G175" s="5"/>
      <c r="H175" s="27"/>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1:33" ht="15.75" customHeight="1" x14ac:dyDescent="0.2">
      <c r="A176" s="5"/>
      <c r="B176" s="5"/>
      <c r="C176" s="5"/>
      <c r="D176" s="5"/>
      <c r="E176" s="5"/>
      <c r="F176" s="27"/>
      <c r="G176" s="5"/>
      <c r="H176" s="27"/>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ht="15.75" customHeight="1" x14ac:dyDescent="0.2">
      <c r="A177" s="5"/>
      <c r="B177" s="5"/>
      <c r="C177" s="5"/>
      <c r="D177" s="5"/>
      <c r="E177" s="5"/>
      <c r="F177" s="27"/>
      <c r="G177" s="5"/>
      <c r="H177" s="27"/>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ht="15.75" customHeight="1" x14ac:dyDescent="0.2">
      <c r="A178" s="5"/>
      <c r="B178" s="5"/>
      <c r="C178" s="5"/>
      <c r="D178" s="5"/>
      <c r="E178" s="5"/>
      <c r="F178" s="27"/>
      <c r="G178" s="5"/>
      <c r="H178" s="27"/>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ht="15.75" customHeight="1" x14ac:dyDescent="0.2">
      <c r="A179" s="5"/>
      <c r="B179" s="5"/>
      <c r="C179" s="5"/>
      <c r="D179" s="5"/>
      <c r="E179" s="5"/>
      <c r="F179" s="27"/>
      <c r="G179" s="5"/>
      <c r="H179" s="27"/>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ht="15.75" customHeight="1" x14ac:dyDescent="0.2">
      <c r="A180" s="5"/>
      <c r="B180" s="5"/>
      <c r="C180" s="5"/>
      <c r="D180" s="5"/>
      <c r="E180" s="5"/>
      <c r="F180" s="27"/>
      <c r="G180" s="5"/>
      <c r="H180" s="27"/>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ht="15.75" customHeight="1" x14ac:dyDescent="0.2">
      <c r="A181" s="5"/>
      <c r="B181" s="5"/>
      <c r="C181" s="5"/>
      <c r="D181" s="5"/>
      <c r="E181" s="5"/>
      <c r="F181" s="27"/>
      <c r="G181" s="5"/>
      <c r="H181" s="27"/>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spans="1:33" ht="15.75" customHeight="1" x14ac:dyDescent="0.2">
      <c r="A182" s="5"/>
      <c r="B182" s="5"/>
      <c r="C182" s="5"/>
      <c r="D182" s="5"/>
      <c r="E182" s="5"/>
      <c r="F182" s="27"/>
      <c r="G182" s="5"/>
      <c r="H182" s="27"/>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ht="15.75" customHeight="1" x14ac:dyDescent="0.2">
      <c r="A183" s="5"/>
      <c r="B183" s="5"/>
      <c r="C183" s="5"/>
      <c r="D183" s="5"/>
      <c r="E183" s="5"/>
      <c r="F183" s="27"/>
      <c r="G183" s="5"/>
      <c r="H183" s="27"/>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ht="15.75" customHeight="1" x14ac:dyDescent="0.2">
      <c r="A184" s="5"/>
      <c r="B184" s="5"/>
      <c r="C184" s="5"/>
      <c r="D184" s="5"/>
      <c r="E184" s="5"/>
      <c r="F184" s="27"/>
      <c r="G184" s="5"/>
      <c r="H184" s="27"/>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ht="15.75" customHeight="1" x14ac:dyDescent="0.2">
      <c r="A185" s="5"/>
      <c r="B185" s="5"/>
      <c r="C185" s="5"/>
      <c r="D185" s="5"/>
      <c r="E185" s="5"/>
      <c r="F185" s="27"/>
      <c r="G185" s="5"/>
      <c r="H185" s="27"/>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ht="15.75" customHeight="1" x14ac:dyDescent="0.2">
      <c r="A186" s="5"/>
      <c r="B186" s="5"/>
      <c r="C186" s="5"/>
      <c r="D186" s="5"/>
      <c r="E186" s="5"/>
      <c r="F186" s="27"/>
      <c r="G186" s="5"/>
      <c r="H186" s="27"/>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ht="15.75" customHeight="1" x14ac:dyDescent="0.2">
      <c r="A187" s="5"/>
      <c r="B187" s="5"/>
      <c r="C187" s="5"/>
      <c r="D187" s="5"/>
      <c r="E187" s="5"/>
      <c r="F187" s="27"/>
      <c r="G187" s="5"/>
      <c r="H187" s="27"/>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ht="15.75" customHeight="1" x14ac:dyDescent="0.2">
      <c r="A188" s="5"/>
      <c r="B188" s="5"/>
      <c r="C188" s="5"/>
      <c r="D188" s="5"/>
      <c r="E188" s="5"/>
      <c r="F188" s="27"/>
      <c r="G188" s="5"/>
      <c r="H188" s="27"/>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spans="1:33" ht="15.75" customHeight="1" x14ac:dyDescent="0.2">
      <c r="A189" s="5"/>
      <c r="B189" s="5"/>
      <c r="C189" s="5"/>
      <c r="D189" s="5"/>
      <c r="E189" s="5"/>
      <c r="F189" s="27"/>
      <c r="G189" s="5"/>
      <c r="H189" s="27"/>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ht="15.75" customHeight="1" x14ac:dyDescent="0.2">
      <c r="A190" s="5"/>
      <c r="B190" s="5"/>
      <c r="C190" s="5"/>
      <c r="D190" s="5"/>
      <c r="E190" s="5"/>
      <c r="F190" s="27"/>
      <c r="G190" s="5"/>
      <c r="H190" s="27"/>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ht="15.75" customHeight="1" x14ac:dyDescent="0.2">
      <c r="A191" s="5"/>
      <c r="B191" s="5"/>
      <c r="C191" s="5"/>
      <c r="D191" s="5"/>
      <c r="E191" s="5"/>
      <c r="F191" s="27"/>
      <c r="G191" s="5"/>
      <c r="H191" s="27"/>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ht="15.75" customHeight="1" x14ac:dyDescent="0.2">
      <c r="A192" s="5"/>
      <c r="B192" s="5"/>
      <c r="C192" s="5"/>
      <c r="D192" s="5"/>
      <c r="E192" s="5"/>
      <c r="F192" s="27"/>
      <c r="G192" s="5"/>
      <c r="H192" s="27"/>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ht="15.75" customHeight="1" x14ac:dyDescent="0.2">
      <c r="A193" s="5"/>
      <c r="B193" s="5"/>
      <c r="C193" s="5"/>
      <c r="D193" s="5"/>
      <c r="E193" s="5"/>
      <c r="F193" s="27"/>
      <c r="G193" s="5"/>
      <c r="H193" s="27"/>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ht="15.75" customHeight="1" x14ac:dyDescent="0.2">
      <c r="A194" s="5"/>
      <c r="B194" s="5"/>
      <c r="C194" s="5"/>
      <c r="D194" s="5"/>
      <c r="E194" s="5"/>
      <c r="F194" s="27"/>
      <c r="G194" s="5"/>
      <c r="H194" s="27"/>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ht="15.75" customHeight="1" x14ac:dyDescent="0.2">
      <c r="A195" s="5"/>
      <c r="B195" s="5"/>
      <c r="C195" s="5"/>
      <c r="D195" s="5"/>
      <c r="E195" s="5"/>
      <c r="F195" s="27"/>
      <c r="G195" s="5"/>
      <c r="H195" s="27"/>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ht="15.75" customHeight="1" x14ac:dyDescent="0.2">
      <c r="A196" s="5"/>
      <c r="B196" s="5"/>
      <c r="C196" s="5"/>
      <c r="D196" s="5"/>
      <c r="E196" s="5"/>
      <c r="F196" s="27"/>
      <c r="G196" s="5"/>
      <c r="H196" s="27"/>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ht="15.75" customHeight="1" x14ac:dyDescent="0.2">
      <c r="A197" s="5"/>
      <c r="B197" s="5"/>
      <c r="C197" s="5"/>
      <c r="D197" s="5"/>
      <c r="E197" s="5"/>
      <c r="F197" s="27"/>
      <c r="G197" s="5"/>
      <c r="H197" s="27"/>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spans="1:33" ht="15.75" customHeight="1" x14ac:dyDescent="0.2">
      <c r="A198" s="5"/>
      <c r="B198" s="5"/>
      <c r="C198" s="5"/>
      <c r="D198" s="5"/>
      <c r="E198" s="5"/>
      <c r="F198" s="27"/>
      <c r="G198" s="5"/>
      <c r="H198" s="27"/>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row>
    <row r="199" spans="1:33" ht="15.75" customHeight="1" x14ac:dyDescent="0.2">
      <c r="A199" s="5"/>
      <c r="B199" s="5"/>
      <c r="C199" s="5"/>
      <c r="D199" s="5"/>
      <c r="E199" s="5"/>
      <c r="F199" s="27"/>
      <c r="G199" s="5"/>
      <c r="H199" s="27"/>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ht="15.75" customHeight="1" x14ac:dyDescent="0.2">
      <c r="A200" s="5"/>
      <c r="B200" s="5"/>
      <c r="C200" s="5"/>
      <c r="D200" s="5"/>
      <c r="E200" s="5"/>
      <c r="F200" s="27"/>
      <c r="G200" s="5"/>
      <c r="H200" s="27"/>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ht="15.75" customHeight="1" x14ac:dyDescent="0.2">
      <c r="A201" s="5"/>
      <c r="B201" s="5"/>
      <c r="C201" s="5"/>
      <c r="D201" s="5"/>
      <c r="E201" s="5"/>
      <c r="F201" s="27"/>
      <c r="G201" s="5"/>
      <c r="H201" s="27"/>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ht="15.75" customHeight="1" x14ac:dyDescent="0.2">
      <c r="A202" s="5"/>
      <c r="B202" s="5"/>
      <c r="C202" s="5"/>
      <c r="D202" s="5"/>
      <c r="E202" s="5"/>
      <c r="F202" s="27"/>
      <c r="G202" s="5"/>
      <c r="H202" s="27"/>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ht="15.75" customHeight="1" x14ac:dyDescent="0.2">
      <c r="A203" s="5"/>
      <c r="B203" s="5"/>
      <c r="C203" s="5"/>
      <c r="D203" s="5"/>
      <c r="E203" s="5"/>
      <c r="F203" s="27"/>
      <c r="G203" s="5"/>
      <c r="H203" s="27"/>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spans="1:33" ht="15.75" customHeight="1" x14ac:dyDescent="0.2">
      <c r="A204" s="5"/>
      <c r="B204" s="5"/>
      <c r="C204" s="5"/>
      <c r="D204" s="5"/>
      <c r="E204" s="5"/>
      <c r="F204" s="27"/>
      <c r="G204" s="5"/>
      <c r="H204" s="27"/>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ht="15.75" customHeight="1" x14ac:dyDescent="0.2">
      <c r="A205" s="5"/>
      <c r="B205" s="5"/>
      <c r="C205" s="5"/>
      <c r="D205" s="5"/>
      <c r="E205" s="5"/>
      <c r="F205" s="27"/>
      <c r="G205" s="5"/>
      <c r="H205" s="27"/>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ht="15.75" customHeight="1" x14ac:dyDescent="0.2">
      <c r="A206" s="5"/>
      <c r="B206" s="5"/>
      <c r="C206" s="5"/>
      <c r="D206" s="5"/>
      <c r="E206" s="5"/>
      <c r="F206" s="27"/>
      <c r="G206" s="5"/>
      <c r="H206" s="27"/>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ht="15.75" customHeight="1" x14ac:dyDescent="0.2">
      <c r="A207" s="5"/>
      <c r="B207" s="5"/>
      <c r="C207" s="5"/>
      <c r="D207" s="5"/>
      <c r="E207" s="5"/>
      <c r="F207" s="27"/>
      <c r="G207" s="5"/>
      <c r="H207" s="27"/>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ht="15.75" customHeight="1" x14ac:dyDescent="0.2">
      <c r="A208" s="5"/>
      <c r="B208" s="5"/>
      <c r="C208" s="5"/>
      <c r="D208" s="5"/>
      <c r="E208" s="5"/>
      <c r="F208" s="27"/>
      <c r="G208" s="5"/>
      <c r="H208" s="27"/>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spans="1:33" ht="15.75" customHeight="1" x14ac:dyDescent="0.2">
      <c r="A209" s="5"/>
      <c r="B209" s="5"/>
      <c r="C209" s="5"/>
      <c r="D209" s="5"/>
      <c r="E209" s="5"/>
      <c r="F209" s="27"/>
      <c r="G209" s="5"/>
      <c r="H209" s="27"/>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ht="15.75" customHeight="1" x14ac:dyDescent="0.2">
      <c r="A210" s="5"/>
      <c r="B210" s="5"/>
      <c r="C210" s="5"/>
      <c r="D210" s="5"/>
      <c r="E210" s="5"/>
      <c r="F210" s="27"/>
      <c r="G210" s="5"/>
      <c r="H210" s="27"/>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ht="15.75" customHeight="1" x14ac:dyDescent="0.2">
      <c r="A211" s="5"/>
      <c r="B211" s="5"/>
      <c r="C211" s="5"/>
      <c r="D211" s="5"/>
      <c r="E211" s="5"/>
      <c r="F211" s="27"/>
      <c r="G211" s="5"/>
      <c r="H211" s="27"/>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ht="15.75" customHeight="1" x14ac:dyDescent="0.2">
      <c r="A212" s="5"/>
      <c r="B212" s="5"/>
      <c r="C212" s="5"/>
      <c r="D212" s="5"/>
      <c r="E212" s="5"/>
      <c r="F212" s="27"/>
      <c r="G212" s="5"/>
      <c r="H212" s="27"/>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ht="15.75" customHeight="1" x14ac:dyDescent="0.2">
      <c r="A213" s="5"/>
      <c r="B213" s="5"/>
      <c r="C213" s="5"/>
      <c r="D213" s="5"/>
      <c r="E213" s="5"/>
      <c r="F213" s="27"/>
      <c r="G213" s="5"/>
      <c r="H213" s="27"/>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ht="15.75" customHeight="1" x14ac:dyDescent="0.2">
      <c r="A214" s="5"/>
      <c r="B214" s="5"/>
      <c r="C214" s="5"/>
      <c r="D214" s="5"/>
      <c r="E214" s="5"/>
      <c r="F214" s="27"/>
      <c r="G214" s="5"/>
      <c r="H214" s="27"/>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ht="15.75" customHeight="1" x14ac:dyDescent="0.2">
      <c r="A215" s="5"/>
      <c r="B215" s="5"/>
      <c r="C215" s="5"/>
      <c r="D215" s="5"/>
      <c r="E215" s="5"/>
      <c r="F215" s="27"/>
      <c r="G215" s="5"/>
      <c r="H215" s="27"/>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ht="15.75" customHeight="1" x14ac:dyDescent="0.2">
      <c r="A216" s="5"/>
      <c r="B216" s="5"/>
      <c r="C216" s="5"/>
      <c r="D216" s="5"/>
      <c r="E216" s="5"/>
      <c r="F216" s="27"/>
      <c r="G216" s="5"/>
      <c r="H216" s="27"/>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ht="15.75" customHeight="1" x14ac:dyDescent="0.2">
      <c r="A217" s="5"/>
      <c r="B217" s="5"/>
      <c r="C217" s="5"/>
      <c r="D217" s="5"/>
      <c r="E217" s="5"/>
      <c r="F217" s="27"/>
      <c r="G217" s="5"/>
      <c r="H217" s="27"/>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ht="15.75" customHeight="1" x14ac:dyDescent="0.2">
      <c r="A218" s="5"/>
      <c r="B218" s="5"/>
      <c r="C218" s="5"/>
      <c r="D218" s="5"/>
      <c r="E218" s="5"/>
      <c r="F218" s="27"/>
      <c r="G218" s="5"/>
      <c r="H218" s="27"/>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ht="15.75" customHeight="1" x14ac:dyDescent="0.2">
      <c r="A219" s="5"/>
      <c r="B219" s="5"/>
      <c r="C219" s="5"/>
      <c r="D219" s="5"/>
      <c r="E219" s="5"/>
      <c r="F219" s="27"/>
      <c r="G219" s="5"/>
      <c r="H219" s="27"/>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ht="15.75" customHeight="1" x14ac:dyDescent="0.2">
      <c r="A220" s="5"/>
      <c r="B220" s="5"/>
      <c r="C220" s="5"/>
      <c r="D220" s="5"/>
      <c r="E220" s="5"/>
      <c r="F220" s="27"/>
      <c r="G220" s="5"/>
      <c r="H220" s="27"/>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ht="15.75" customHeight="1" x14ac:dyDescent="0.2"/>
    <row r="222" spans="1:33" ht="15.75" customHeight="1" x14ac:dyDescent="0.2"/>
    <row r="223" spans="1:33" ht="15.75" customHeight="1" x14ac:dyDescent="0.2"/>
    <row r="224" spans="1:33"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L1000"/>
  <sheetViews>
    <sheetView workbookViewId="0">
      <selection activeCell="K17" sqref="K17"/>
    </sheetView>
  </sheetViews>
  <sheetFormatPr defaultColWidth="14.42578125" defaultRowHeight="15" customHeight="1" x14ac:dyDescent="0.2"/>
  <cols>
    <col min="1" max="1" width="3.5703125" customWidth="1"/>
    <col min="2" max="2" width="9.140625" customWidth="1"/>
    <col min="3" max="5" width="6.42578125" customWidth="1"/>
    <col min="6" max="7" width="7.42578125" customWidth="1"/>
    <col min="8" max="8" width="8.7109375" customWidth="1"/>
    <col min="9" max="9" width="5.7109375" customWidth="1"/>
    <col min="10" max="10" width="8.42578125" customWidth="1"/>
  </cols>
  <sheetData>
    <row r="1" spans="1:12" ht="15.75" customHeight="1" x14ac:dyDescent="0.25">
      <c r="A1" s="20"/>
      <c r="B1" s="20">
        <v>1</v>
      </c>
      <c r="C1" s="20">
        <v>2</v>
      </c>
      <c r="D1" s="20">
        <v>3</v>
      </c>
      <c r="E1" s="20">
        <v>4</v>
      </c>
      <c r="F1" s="20">
        <v>5</v>
      </c>
      <c r="G1" s="20">
        <v>6</v>
      </c>
      <c r="H1" s="20">
        <v>7</v>
      </c>
      <c r="I1" s="21" t="s">
        <v>126</v>
      </c>
      <c r="J1" s="20" t="s">
        <v>127</v>
      </c>
      <c r="L1" s="22"/>
    </row>
    <row r="2" spans="1:12" ht="15.75" customHeight="1" x14ac:dyDescent="0.25">
      <c r="A2" s="23" t="s">
        <v>128</v>
      </c>
      <c r="B2" s="15">
        <f>'Response Statistics'!Q2</f>
        <v>0</v>
      </c>
      <c r="C2" s="15">
        <f>'Response Statistics'!S2</f>
        <v>6.6666666666666666E-2</v>
      </c>
      <c r="D2" s="15">
        <f>'Response Statistics'!U2</f>
        <v>0</v>
      </c>
      <c r="E2" s="15">
        <f>'Response Statistics'!W2</f>
        <v>0</v>
      </c>
      <c r="F2" s="15">
        <f>'Response Statistics'!Y2</f>
        <v>0.2</v>
      </c>
      <c r="G2" s="15">
        <f>'Response Statistics'!AA2</f>
        <v>0.33333333333333331</v>
      </c>
      <c r="H2" s="15">
        <f>'Response Statistics'!AC2</f>
        <v>0.4</v>
      </c>
      <c r="I2" s="9">
        <f>'Response Statistics'!D2</f>
        <v>5.9333333333333336</v>
      </c>
      <c r="J2" s="9">
        <f>'Response Statistics'!G2:G7</f>
        <v>1.3345232785352144</v>
      </c>
    </row>
    <row r="3" spans="1:12" ht="15.75" customHeight="1" x14ac:dyDescent="0.25">
      <c r="A3" s="23" t="s">
        <v>129</v>
      </c>
      <c r="B3" s="15">
        <f>'Response Statistics'!Q3</f>
        <v>0</v>
      </c>
      <c r="C3" s="15">
        <f>'Response Statistics'!S3</f>
        <v>0</v>
      </c>
      <c r="D3" s="15">
        <f>'Response Statistics'!U3</f>
        <v>0</v>
      </c>
      <c r="E3" s="15">
        <f>'Response Statistics'!W3</f>
        <v>6.6666666666666666E-2</v>
      </c>
      <c r="F3" s="15">
        <f>'Response Statistics'!Y3</f>
        <v>0.2</v>
      </c>
      <c r="G3" s="15">
        <f>'Response Statistics'!AA3</f>
        <v>0.53333333333333333</v>
      </c>
      <c r="H3" s="15">
        <f>'Response Statistics'!AC3</f>
        <v>0.2</v>
      </c>
      <c r="I3" s="9">
        <f>'Response Statistics'!D3</f>
        <v>5.8666666666666663</v>
      </c>
      <c r="J3" s="9">
        <f>'Response Statistics'!G3:G8</f>
        <v>0.83380938783279257</v>
      </c>
    </row>
    <row r="4" spans="1:12" ht="15.75" customHeight="1" x14ac:dyDescent="0.25">
      <c r="A4" s="23" t="s">
        <v>130</v>
      </c>
      <c r="B4" s="15">
        <f>'Response Statistics'!Q4</f>
        <v>0</v>
      </c>
      <c r="C4" s="15">
        <f>'Response Statistics'!S4</f>
        <v>0</v>
      </c>
      <c r="D4" s="15">
        <f>'Response Statistics'!U4</f>
        <v>6.6666666666666666E-2</v>
      </c>
      <c r="E4" s="15">
        <f>'Response Statistics'!W4</f>
        <v>0</v>
      </c>
      <c r="F4" s="15">
        <f>'Response Statistics'!Y4</f>
        <v>0</v>
      </c>
      <c r="G4" s="15">
        <f>'Response Statistics'!AA4</f>
        <v>0.33333333333333331</v>
      </c>
      <c r="H4" s="15">
        <f>'Response Statistics'!AC4</f>
        <v>0.6</v>
      </c>
      <c r="I4" s="9">
        <f>'Response Statistics'!D4</f>
        <v>6.4</v>
      </c>
      <c r="J4" s="9">
        <f>'Response Statistics'!G4:G9</f>
        <v>1.0555973258234959</v>
      </c>
    </row>
    <row r="5" spans="1:12" ht="15.75" customHeight="1" x14ac:dyDescent="0.25">
      <c r="A5" s="23" t="s">
        <v>132</v>
      </c>
      <c r="B5" s="15">
        <f>'Response Statistics'!Q5</f>
        <v>0</v>
      </c>
      <c r="C5" s="15">
        <f>'Response Statistics'!S5</f>
        <v>0</v>
      </c>
      <c r="D5" s="15">
        <f>'Response Statistics'!U5</f>
        <v>6.6666666666666666E-2</v>
      </c>
      <c r="E5" s="15">
        <f>'Response Statistics'!W5</f>
        <v>0</v>
      </c>
      <c r="F5" s="15">
        <f>'Response Statistics'!Y5</f>
        <v>0.13333333333333333</v>
      </c>
      <c r="G5" s="15">
        <f>'Response Statistics'!AA5</f>
        <v>0.33333333333333331</v>
      </c>
      <c r="H5" s="15">
        <f>'Response Statistics'!AC5</f>
        <v>0.46666666666666667</v>
      </c>
      <c r="I5" s="9">
        <f>'Response Statistics'!D5</f>
        <v>6.1333333333333337</v>
      </c>
      <c r="J5" s="9">
        <f>'Response Statistics'!G5:G10</f>
        <v>1.125462867742276</v>
      </c>
    </row>
    <row r="6" spans="1:12" ht="15.75" customHeight="1" x14ac:dyDescent="0.25">
      <c r="A6" s="23" t="s">
        <v>133</v>
      </c>
      <c r="B6" s="15">
        <f>'Response Statistics'!Q6</f>
        <v>0</v>
      </c>
      <c r="C6" s="15">
        <f>'Response Statistics'!S6</f>
        <v>0</v>
      </c>
      <c r="D6" s="15">
        <f>'Response Statistics'!U6</f>
        <v>6.6666666666666666E-2</v>
      </c>
      <c r="E6" s="15">
        <f>'Response Statistics'!W6</f>
        <v>6.6666666666666666E-2</v>
      </c>
      <c r="F6" s="15">
        <f>'Response Statistics'!Y6</f>
        <v>0.13333333333333333</v>
      </c>
      <c r="G6" s="15">
        <f>'Response Statistics'!AA6</f>
        <v>0.4</v>
      </c>
      <c r="H6" s="15">
        <f>'Response Statistics'!AC6</f>
        <v>0.33333333333333331</v>
      </c>
      <c r="I6" s="9">
        <f>'Response Statistics'!D6</f>
        <v>5.8666666666666663</v>
      </c>
      <c r="J6" s="9">
        <f>'Response Statistics'!G6:G11</f>
        <v>1.1872336794093279</v>
      </c>
    </row>
    <row r="7" spans="1:12" ht="15.75" customHeight="1" x14ac:dyDescent="0.25">
      <c r="A7" s="23" t="s">
        <v>134</v>
      </c>
      <c r="B7" s="15">
        <f>'Response Statistics'!Q7</f>
        <v>0</v>
      </c>
      <c r="C7" s="15">
        <f>'Response Statistics'!S7</f>
        <v>0</v>
      </c>
      <c r="D7" s="15">
        <f>'Response Statistics'!U7</f>
        <v>0</v>
      </c>
      <c r="E7" s="15">
        <f>'Response Statistics'!W7</f>
        <v>6.6666666666666666E-2</v>
      </c>
      <c r="F7" s="15">
        <f>'Response Statistics'!Y7</f>
        <v>0.2</v>
      </c>
      <c r="G7" s="15">
        <f>'Response Statistics'!AA7</f>
        <v>0.46666666666666667</v>
      </c>
      <c r="H7" s="15">
        <f>'Response Statistics'!AC7</f>
        <v>0.26666666666666666</v>
      </c>
      <c r="I7" s="9">
        <f>'Response Statistics'!D7</f>
        <v>5.9333333333333336</v>
      </c>
      <c r="J7" s="9">
        <f>'Response Statistics'!G7:G12</f>
        <v>0.88371510168853462</v>
      </c>
    </row>
    <row r="8" spans="1:12" ht="15.75" customHeight="1" x14ac:dyDescent="0.2"/>
    <row r="9" spans="1:12" ht="15.75" customHeight="1" x14ac:dyDescent="0.2"/>
    <row r="10" spans="1:12" ht="15.75" customHeight="1" x14ac:dyDescent="0.2"/>
    <row r="11" spans="1:12" ht="15.75" customHeight="1" x14ac:dyDescent="0.2"/>
    <row r="12" spans="1:12" ht="15.75" customHeight="1" x14ac:dyDescent="0.2"/>
    <row r="13" spans="1:12" ht="15.75" customHeight="1" x14ac:dyDescent="0.2"/>
    <row r="14" spans="1:12" ht="15.75" customHeight="1" x14ac:dyDescent="0.2"/>
    <row r="15" spans="1:12" ht="15.75" customHeight="1" x14ac:dyDescent="0.2"/>
    <row r="16" spans="1: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Raw Responses</vt:lpstr>
      <vt:lpstr>Basic</vt:lpstr>
      <vt:lpstr>SUS</vt:lpstr>
      <vt:lpstr>Domain Specific</vt:lpstr>
      <vt:lpstr>NPS</vt:lpstr>
      <vt:lpstr>Demographics</vt:lpstr>
      <vt:lpstr>Type of Devices</vt:lpstr>
      <vt:lpstr>Response Statistics</vt:lpstr>
      <vt:lpstr>Response Distribution</vt:lpstr>
      <vt:lpstr>Calculate SUS</vt:lpstr>
      <vt:lpstr>Calculate NPS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dc:creator>
  <cp:lastModifiedBy>Pedro Albuquerque Santos</cp:lastModifiedBy>
  <dcterms:created xsi:type="dcterms:W3CDTF">2019-11-04T20:29:50Z</dcterms:created>
  <dcterms:modified xsi:type="dcterms:W3CDTF">2021-07-21T17:51:30Z</dcterms:modified>
</cp:coreProperties>
</file>