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1-Calculations\Pt3Al\date\energy\"/>
    </mc:Choice>
  </mc:AlternateContent>
  <xr:revisionPtr revIDLastSave="0" documentId="13_ncr:1_{2CC31C20-7B1A-42A3-ADBE-19BAA2C991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nergy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6" l="1"/>
  <c r="L9" i="6"/>
  <c r="L10" i="6"/>
  <c r="L11" i="6"/>
  <c r="K11" i="6"/>
  <c r="D11" i="6"/>
  <c r="J11" i="6" s="1"/>
  <c r="K10" i="6"/>
  <c r="D10" i="6"/>
  <c r="J10" i="6" s="1"/>
  <c r="K9" i="6"/>
  <c r="D9" i="6"/>
  <c r="J9" i="6" s="1"/>
  <c r="K6" i="6"/>
  <c r="D6" i="6"/>
  <c r="J6" i="6" s="1"/>
  <c r="C19" i="6"/>
  <c r="B19" i="6"/>
  <c r="F17" i="6"/>
  <c r="E17" i="6"/>
  <c r="D17" i="6"/>
  <c r="C17" i="6"/>
  <c r="B17" i="6"/>
  <c r="K12" i="6"/>
  <c r="D12" i="6"/>
  <c r="J12" i="6" s="1"/>
  <c r="K13" i="6"/>
  <c r="D13" i="6"/>
  <c r="J13" i="6" s="1"/>
  <c r="K8" i="6"/>
  <c r="D8" i="6"/>
  <c r="J8" i="6" s="1"/>
  <c r="K7" i="6"/>
  <c r="D7" i="6"/>
  <c r="J7" i="6" s="1"/>
  <c r="K5" i="6"/>
  <c r="D5" i="6"/>
  <c r="J5" i="6" s="1"/>
  <c r="K4" i="6"/>
  <c r="D4" i="6"/>
  <c r="J4" i="6" s="1"/>
  <c r="K3" i="6"/>
  <c r="D3" i="6"/>
  <c r="J3" i="6" s="1"/>
  <c r="D2" i="6"/>
  <c r="J2" i="6" s="1"/>
  <c r="L4" i="6" l="1"/>
  <c r="L5" i="6"/>
  <c r="L8" i="6"/>
  <c r="L12" i="6"/>
  <c r="L13" i="6"/>
  <c r="L7" i="6"/>
</calcChain>
</file>

<file path=xl/sharedStrings.xml><?xml version="1.0" encoding="utf-8"?>
<sst xmlns="http://schemas.openxmlformats.org/spreadsheetml/2006/main" count="41" uniqueCount="31">
  <si>
    <t>Val</t>
    <phoneticPr fontId="1" type="noConversion"/>
  </si>
  <si>
    <t>Vpt</t>
    <phoneticPr fontId="1" type="noConversion"/>
  </si>
  <si>
    <t>Apt</t>
    <phoneticPr fontId="1" type="noConversion"/>
  </si>
  <si>
    <t>Aal</t>
    <phoneticPr fontId="1" type="noConversion"/>
  </si>
  <si>
    <t>E</t>
    <phoneticPr fontId="1" type="noConversion"/>
  </si>
  <si>
    <t>Pt3Al-PBE</t>
    <phoneticPr fontId="1" type="noConversion"/>
  </si>
  <si>
    <t>Pt3Al-LDA</t>
    <phoneticPr fontId="1" type="noConversion"/>
  </si>
  <si>
    <t>pt</t>
    <phoneticPr fontId="1" type="noConversion"/>
  </si>
  <si>
    <t>al</t>
    <phoneticPr fontId="1" type="noConversion"/>
  </si>
  <si>
    <t>ni</t>
    <phoneticPr fontId="1" type="noConversion"/>
  </si>
  <si>
    <t>re</t>
    <phoneticPr fontId="1" type="noConversion"/>
  </si>
  <si>
    <t>ru</t>
    <phoneticPr fontId="1" type="noConversion"/>
  </si>
  <si>
    <t>Pt23Al8</t>
    <phoneticPr fontId="1" type="noConversion"/>
  </si>
  <si>
    <t>Pt24Al7</t>
    <phoneticPr fontId="1" type="noConversion"/>
  </si>
  <si>
    <t>Pt23Al9</t>
    <phoneticPr fontId="1" type="noConversion"/>
  </si>
  <si>
    <t>Pt25Al7</t>
    <phoneticPr fontId="1" type="noConversion"/>
  </si>
  <si>
    <t>PBE</t>
    <phoneticPr fontId="1" type="noConversion"/>
  </si>
  <si>
    <t>PtAl</t>
    <phoneticPr fontId="1" type="noConversion"/>
  </si>
  <si>
    <t>LDA</t>
    <phoneticPr fontId="1" type="noConversion"/>
  </si>
  <si>
    <t>Hf</t>
    <phoneticPr fontId="1" type="noConversion"/>
  </si>
  <si>
    <t>Hd</t>
    <phoneticPr fontId="1" type="noConversion"/>
  </si>
  <si>
    <t>AlPt</t>
    <phoneticPr fontId="1" type="noConversion"/>
  </si>
  <si>
    <t>VAl</t>
    <phoneticPr fontId="1" type="noConversion"/>
  </si>
  <si>
    <t>VPt</t>
    <phoneticPr fontId="1" type="noConversion"/>
  </si>
  <si>
    <t>NiAl</t>
    <phoneticPr fontId="1" type="noConversion"/>
  </si>
  <si>
    <t>NiPt</t>
    <phoneticPr fontId="1" type="noConversion"/>
  </si>
  <si>
    <t>RuAl</t>
    <phoneticPr fontId="1" type="noConversion"/>
  </si>
  <si>
    <t>RuPt</t>
    <phoneticPr fontId="1" type="noConversion"/>
  </si>
  <si>
    <t>ReAl</t>
    <phoneticPr fontId="1" type="noConversion"/>
  </si>
  <si>
    <t>RePt</t>
    <phoneticPr fontId="1" type="noConversion"/>
  </si>
  <si>
    <t>Pt24Al8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</si>
</sst>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 "/>
    <numFmt numFmtId="177" formatCode="#,##0.00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76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177" fontId="3" fillId="0" borderId="0" xfId="0" applyNumberFormat="1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176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C9310-01E5-4DA6-8E03-B72B29B74EC5}">
  <dimension ref="A1:M28"/>
  <sheetViews>
    <sheetView tabSelected="1" workbookViewId="0">
      <selection activeCell="E31" sqref="E31"/>
    </sheetView>
  </sheetViews>
  <sheetFormatPr defaultRowHeight="13.8" x14ac:dyDescent="0.25"/>
  <cols>
    <col min="1" max="12" width="12.77734375" style="3" customWidth="1"/>
    <col min="13" max="16" width="12.77734375" style="4" customWidth="1"/>
    <col min="17" max="16384" width="8.88671875" style="4"/>
  </cols>
  <sheetData>
    <row r="1" spans="1:12" x14ac:dyDescent="0.25">
      <c r="C1" s="2" t="s">
        <v>4</v>
      </c>
      <c r="D1" s="2"/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19</v>
      </c>
      <c r="K1" s="2" t="s">
        <v>19</v>
      </c>
      <c r="L1" s="3" t="s">
        <v>20</v>
      </c>
    </row>
    <row r="2" spans="1:12" x14ac:dyDescent="0.25">
      <c r="B2" s="3" t="s">
        <v>5</v>
      </c>
      <c r="C2" s="5">
        <v>-198.17782</v>
      </c>
      <c r="D2" s="5">
        <f>C2/32</f>
        <v>-6.1930568749999999</v>
      </c>
      <c r="E2" s="6">
        <v>-6.0970110000000002</v>
      </c>
      <c r="F2" s="2">
        <v>-3.7416502500000002</v>
      </c>
      <c r="G2" s="2">
        <v>-6.5380112500000003</v>
      </c>
      <c r="H2" s="2">
        <v>-13.7631085</v>
      </c>
      <c r="I2" s="2">
        <v>-10.702688500000001</v>
      </c>
      <c r="J2" s="2">
        <f>D2-0.75*E2-0.25*F2</f>
        <v>-0.68488606250000017</v>
      </c>
      <c r="K2" s="2"/>
    </row>
    <row r="3" spans="1:12" x14ac:dyDescent="0.25">
      <c r="B3" s="3" t="s">
        <v>6</v>
      </c>
      <c r="C3" s="6">
        <v>-236.52455</v>
      </c>
      <c r="D3" s="5">
        <f t="shared" ref="D3:D12" si="0">C3/32</f>
        <v>-7.3913921875000002</v>
      </c>
      <c r="E3" s="6">
        <v>-7.5058480000000003</v>
      </c>
      <c r="F3" s="2">
        <v>-4.1867972499999997</v>
      </c>
      <c r="G3" s="2">
        <v>-6.5812799999999996</v>
      </c>
      <c r="H3" s="2">
        <v>-13.765575999999999</v>
      </c>
      <c r="I3" s="2">
        <v>-10.706515</v>
      </c>
      <c r="J3" s="2">
        <f>D3-0.75*E3-0.25*F3</f>
        <v>-0.71530687500000001</v>
      </c>
      <c r="K3" s="2">
        <f t="shared" ref="K3" si="1">(C3-24*E3-8*F3)/32</f>
        <v>-0.71530687500000001</v>
      </c>
    </row>
    <row r="4" spans="1:12" x14ac:dyDescent="0.25">
      <c r="A4" s="3" t="s">
        <v>13</v>
      </c>
      <c r="B4" s="3" t="s">
        <v>22</v>
      </c>
      <c r="C4" s="2">
        <v>-228.48569000000001</v>
      </c>
      <c r="D4" s="5">
        <f>C4/31</f>
        <v>-7.3705061290322584</v>
      </c>
      <c r="E4" s="6">
        <v>-7.5058480000000003</v>
      </c>
      <c r="F4" s="2">
        <v>-4.1867972499999997</v>
      </c>
      <c r="G4" s="2">
        <v>-6.5812799999999996</v>
      </c>
      <c r="H4" s="2">
        <v>-13.765575999999999</v>
      </c>
      <c r="I4" s="2">
        <v>-10.706515</v>
      </c>
      <c r="J4" s="2">
        <f>D4-0.774193548*E4-0.225806*F4</f>
        <v>-0.61412309533005494</v>
      </c>
      <c r="K4" s="7">
        <f>(C4-24*E4-7*F4)/31</f>
        <v>-0.61412120161290318</v>
      </c>
      <c r="L4" s="3">
        <f>(K4-K3)*31</f>
        <v>3.1367558750000017</v>
      </c>
    </row>
    <row r="5" spans="1:12" x14ac:dyDescent="0.25">
      <c r="A5" s="3" t="s">
        <v>14</v>
      </c>
      <c r="B5" s="3" t="s">
        <v>21</v>
      </c>
      <c r="C5" s="2">
        <v>-235.00613000000001</v>
      </c>
      <c r="D5" s="5">
        <f t="shared" si="0"/>
        <v>-7.3439415625000004</v>
      </c>
      <c r="E5" s="6">
        <v>-7.5058480000000003</v>
      </c>
      <c r="F5" s="2">
        <v>-4.1867972499999997</v>
      </c>
      <c r="G5" s="2">
        <v>-6.5812799999999996</v>
      </c>
      <c r="H5" s="2">
        <v>-13.765575999999999</v>
      </c>
      <c r="I5" s="2">
        <v>-10.706515</v>
      </c>
      <c r="J5" s="2">
        <f>D5-0.71875*E5-0.28125*F5</f>
        <v>-0.77157658593750078</v>
      </c>
      <c r="K5" s="2">
        <f>(C5-23*E5-9*F5)/32</f>
        <v>-0.77157658593750078</v>
      </c>
      <c r="L5" s="8">
        <f>(K5-K3)*32</f>
        <v>-1.8006307500000247</v>
      </c>
    </row>
    <row r="6" spans="1:12" x14ac:dyDescent="0.25">
      <c r="A6" s="3" t="s">
        <v>12</v>
      </c>
      <c r="B6" s="3" t="s">
        <v>23</v>
      </c>
      <c r="C6" s="2">
        <v>-227.17478</v>
      </c>
      <c r="D6" s="5">
        <f>C6/31</f>
        <v>-7.3282187096774196</v>
      </c>
      <c r="E6" s="6">
        <v>-7.5058480000000003</v>
      </c>
      <c r="F6" s="2">
        <v>-4.1867972499999997</v>
      </c>
      <c r="G6" s="2">
        <v>-6.5812799999999996</v>
      </c>
      <c r="H6" s="2">
        <v>-13.765575999999999</v>
      </c>
      <c r="I6" s="2">
        <v>-10.706515</v>
      </c>
      <c r="J6" s="2">
        <f>D6-0.741935*E6-0.258065*F6</f>
        <v>-0.67890154147616899</v>
      </c>
      <c r="K6" s="7">
        <f>(C6-23*E6-8*F6)/31</f>
        <v>-0.67889993548387129</v>
      </c>
      <c r="L6" s="3">
        <f>(K6-K3)*31</f>
        <v>1.1286151249999903</v>
      </c>
    </row>
    <row r="7" spans="1:12" x14ac:dyDescent="0.25">
      <c r="A7" s="3" t="s">
        <v>15</v>
      </c>
      <c r="B7" s="3" t="s">
        <v>17</v>
      </c>
      <c r="C7" s="2">
        <v>-236.39229</v>
      </c>
      <c r="D7" s="5">
        <f t="shared" si="0"/>
        <v>-7.3872590625000001</v>
      </c>
      <c r="E7" s="6">
        <v>-7.5058480000000003</v>
      </c>
      <c r="F7" s="2">
        <v>-4.1867972499999997</v>
      </c>
      <c r="G7" s="2">
        <v>-6.5812799999999996</v>
      </c>
      <c r="H7" s="2">
        <v>-13.765575999999999</v>
      </c>
      <c r="I7" s="2">
        <v>-10.706515</v>
      </c>
      <c r="J7" s="2">
        <f>D7-0.78125*E7-0.21875*F7</f>
        <v>-0.60745341406249942</v>
      </c>
      <c r="K7" s="2">
        <f>(C7-25*E7-7*F7)/32</f>
        <v>-0.60745341406249942</v>
      </c>
      <c r="L7" s="3">
        <f>(K7-K3)*32</f>
        <v>3.4513107500000189</v>
      </c>
    </row>
    <row r="8" spans="1:12" x14ac:dyDescent="0.25">
      <c r="B8" s="3" t="s">
        <v>24</v>
      </c>
      <c r="C8" s="6">
        <v>-235.84819999999999</v>
      </c>
      <c r="D8" s="5">
        <f t="shared" si="0"/>
        <v>-7.3702562499999997</v>
      </c>
      <c r="E8" s="6">
        <v>-7.5058480000000003</v>
      </c>
      <c r="F8" s="2">
        <v>-4.1867972499999997</v>
      </c>
      <c r="G8" s="2">
        <v>-6.5812799999999996</v>
      </c>
      <c r="H8" s="2">
        <v>-13.765575999999999</v>
      </c>
      <c r="I8" s="2">
        <v>-10.706515</v>
      </c>
      <c r="J8" s="2">
        <f>D8-0.75*E8-0.21875*F8-0.03125*G8</f>
        <v>-0.61934335156249953</v>
      </c>
      <c r="K8" s="2">
        <f>(C8-24*E8-7*F8-G8)/32</f>
        <v>-0.61934335156249953</v>
      </c>
      <c r="L8" s="3">
        <f>(K8-K3)*32</f>
        <v>3.0708327500000152</v>
      </c>
    </row>
    <row r="9" spans="1:12" x14ac:dyDescent="0.25">
      <c r="B9" s="3" t="s">
        <v>25</v>
      </c>
      <c r="C9" s="2">
        <v>-235.33516</v>
      </c>
      <c r="D9" s="5">
        <f t="shared" ref="D9:D11" si="2">C9/32</f>
        <v>-7.3542237500000001</v>
      </c>
      <c r="E9" s="6">
        <v>-7.5058480000000003</v>
      </c>
      <c r="F9" s="2">
        <v>-4.1867972499999997</v>
      </c>
      <c r="G9" s="2">
        <v>-6.5812799999999996</v>
      </c>
      <c r="H9" s="2">
        <v>-13.765575999999999</v>
      </c>
      <c r="I9" s="2">
        <v>-10.706515</v>
      </c>
      <c r="J9" s="2">
        <f>D9-0.71875*E9-0.25*F9-0.03125*G9</f>
        <v>-0.70703118750000038</v>
      </c>
      <c r="K9" s="2">
        <f>(C9-23*E9-8*F9-G9)/32</f>
        <v>-0.70703118750000038</v>
      </c>
      <c r="L9" s="8">
        <f>(K9-K3)*32</f>
        <v>0.26482199999998812</v>
      </c>
    </row>
    <row r="10" spans="1:12" x14ac:dyDescent="0.25">
      <c r="B10" s="3" t="s">
        <v>26</v>
      </c>
      <c r="C10" s="6">
        <v>-239.30808999999999</v>
      </c>
      <c r="D10" s="5">
        <f t="shared" si="2"/>
        <v>-7.4783778124999998</v>
      </c>
      <c r="E10" s="6">
        <v>-7.5058480000000003</v>
      </c>
      <c r="F10" s="2">
        <v>-4.1867972499999997</v>
      </c>
      <c r="G10" s="2">
        <v>-6.5812799999999996</v>
      </c>
      <c r="H10" s="2">
        <v>-13.765575999999999</v>
      </c>
      <c r="I10" s="2">
        <v>-10.706515</v>
      </c>
      <c r="J10" s="2">
        <f>D10-0.75*E10-0.21875*F10-0.03125*I10</f>
        <v>-0.59855132031249958</v>
      </c>
      <c r="K10" s="2">
        <f>(C10-24*E10-7*F10-I10)/32</f>
        <v>-0.59855132031249958</v>
      </c>
      <c r="L10" s="8">
        <f>(K10-K3)*32</f>
        <v>3.7361777500000137</v>
      </c>
    </row>
    <row r="11" spans="1:12" x14ac:dyDescent="0.25">
      <c r="B11" s="3" t="s">
        <v>27</v>
      </c>
      <c r="C11" s="6">
        <v>-238.59634</v>
      </c>
      <c r="D11" s="5">
        <f t="shared" si="2"/>
        <v>-7.4561356249999999</v>
      </c>
      <c r="E11" s="6">
        <v>-7.5058480000000003</v>
      </c>
      <c r="F11" s="2">
        <v>-4.1867972499999997</v>
      </c>
      <c r="G11" s="2">
        <v>-6.5812799999999996</v>
      </c>
      <c r="H11" s="2">
        <v>-13.765575999999999</v>
      </c>
      <c r="I11" s="2">
        <v>-10.706515</v>
      </c>
      <c r="J11" s="2">
        <f>D11-0.71875*E11-0.25*F11-0.03125*I11</f>
        <v>-0.68002946875000025</v>
      </c>
      <c r="K11" s="2">
        <f>(C11-23*E11-8*F11-I11)/32</f>
        <v>-0.68002946875000025</v>
      </c>
      <c r="L11" s="8">
        <f>(K11-K3)*32</f>
        <v>1.1288769999999921</v>
      </c>
    </row>
    <row r="12" spans="1:12" x14ac:dyDescent="0.25">
      <c r="B12" s="3" t="s">
        <v>28</v>
      </c>
      <c r="C12" s="6">
        <v>-243.45542</v>
      </c>
      <c r="D12" s="5">
        <f t="shared" si="0"/>
        <v>-7.6079818750000001</v>
      </c>
      <c r="E12" s="6">
        <v>-7.5058480000000003</v>
      </c>
      <c r="F12" s="2">
        <v>-4.1867972499999997</v>
      </c>
      <c r="G12" s="2">
        <v>-6.5812799999999996</v>
      </c>
      <c r="H12" s="2">
        <v>-13.765575999999999</v>
      </c>
      <c r="I12" s="2">
        <v>-10.706515</v>
      </c>
      <c r="J12" s="2">
        <f>D12-0.75*E12-0.21875*F12-0.03125*H12</f>
        <v>-0.63255972656249992</v>
      </c>
      <c r="K12" s="2">
        <f>(C12-24*E12-7*F12-H12)/32</f>
        <v>-0.63255972656249992</v>
      </c>
      <c r="L12" s="3">
        <f>(K12-K3)*32</f>
        <v>2.6479087500000027</v>
      </c>
    </row>
    <row r="13" spans="1:12" x14ac:dyDescent="0.25">
      <c r="B13" s="3" t="s">
        <v>29</v>
      </c>
      <c r="C13" s="6">
        <v>-241.17858000000001</v>
      </c>
      <c r="D13" s="5">
        <f>C13/32</f>
        <v>-7.5368306250000003</v>
      </c>
      <c r="E13" s="6">
        <v>-7.5058480000000003</v>
      </c>
      <c r="F13" s="2">
        <v>-4.1867972499999997</v>
      </c>
      <c r="G13" s="2">
        <v>-6.5812799999999996</v>
      </c>
      <c r="H13" s="2">
        <v>-13.765575999999999</v>
      </c>
      <c r="I13" s="2">
        <v>-10.706515</v>
      </c>
      <c r="J13" s="2">
        <f>D13-0.71875*E13-0.25*F13-0.03125*H13</f>
        <v>-0.66512881250000067</v>
      </c>
      <c r="K13" s="2">
        <f>(C13-23*E13-8*F13-H13)/32</f>
        <v>-0.66512881250000067</v>
      </c>
      <c r="L13" s="3">
        <f>(K13-K3)*32</f>
        <v>1.605697999999979</v>
      </c>
    </row>
    <row r="14" spans="1:12" x14ac:dyDescent="0.25">
      <c r="C14" s="6"/>
      <c r="D14" s="5"/>
      <c r="E14" s="6"/>
      <c r="F14" s="2"/>
      <c r="G14" s="2"/>
      <c r="H14" s="2"/>
      <c r="I14" s="2"/>
      <c r="J14" s="2"/>
      <c r="K14" s="2"/>
    </row>
    <row r="15" spans="1:12" x14ac:dyDescent="0.25">
      <c r="B15" s="3" t="s">
        <v>7</v>
      </c>
      <c r="C15" s="2" t="s">
        <v>8</v>
      </c>
      <c r="D15" s="2" t="s">
        <v>9</v>
      </c>
      <c r="E15" s="2" t="s">
        <v>10</v>
      </c>
      <c r="F15" s="2" t="s">
        <v>11</v>
      </c>
      <c r="G15" s="2"/>
      <c r="H15" s="2"/>
      <c r="I15" s="2"/>
      <c r="J15" s="2"/>
      <c r="K15" s="2"/>
    </row>
    <row r="16" spans="1:12" x14ac:dyDescent="0.25">
      <c r="A16" s="3" t="s">
        <v>18</v>
      </c>
      <c r="B16" s="2">
        <v>-30.023392000000001</v>
      </c>
      <c r="C16" s="2">
        <v>-16.747188999999999</v>
      </c>
      <c r="D16" s="2">
        <v>-26.325119999999998</v>
      </c>
      <c r="E16" s="2">
        <v>-27.531151999999999</v>
      </c>
      <c r="F16" s="2">
        <v>-21.413029999999999</v>
      </c>
      <c r="G16" s="2"/>
      <c r="J16" s="2"/>
      <c r="K16" s="2"/>
    </row>
    <row r="17" spans="1:13" x14ac:dyDescent="0.25">
      <c r="B17" s="6">
        <f>B16/4</f>
        <v>-7.5058480000000003</v>
      </c>
      <c r="C17" s="2">
        <f>C16/4</f>
        <v>-4.1867972499999997</v>
      </c>
      <c r="D17" s="2">
        <f>D16/4</f>
        <v>-6.5812799999999996</v>
      </c>
      <c r="E17" s="2">
        <f>E16/2</f>
        <v>-13.765575999999999</v>
      </c>
      <c r="F17" s="2">
        <f>F16/2</f>
        <v>-10.706515</v>
      </c>
      <c r="G17" s="2"/>
      <c r="J17" s="2"/>
      <c r="K17" s="2"/>
    </row>
    <row r="18" spans="1:13" x14ac:dyDescent="0.25">
      <c r="A18" s="3" t="s">
        <v>16</v>
      </c>
      <c r="B18" s="2">
        <v>-24.388044000000001</v>
      </c>
      <c r="C18" s="2">
        <v>-14.966601000000001</v>
      </c>
      <c r="D18" s="2"/>
      <c r="E18" s="2"/>
      <c r="F18" s="2"/>
      <c r="G18" s="2"/>
      <c r="J18" s="2"/>
      <c r="K18" s="2"/>
    </row>
    <row r="19" spans="1:13" x14ac:dyDescent="0.25">
      <c r="B19" s="3">
        <f>B18/4</f>
        <v>-6.0970110000000002</v>
      </c>
      <c r="C19" s="2">
        <f>C18/4</f>
        <v>-3.7416502500000002</v>
      </c>
      <c r="D19" s="2"/>
      <c r="E19" s="2"/>
      <c r="F19" s="2"/>
      <c r="G19" s="2"/>
      <c r="J19" s="2"/>
      <c r="K19" s="2"/>
    </row>
    <row r="22" spans="1:13" x14ac:dyDescent="0.25">
      <c r="A22" t="s">
        <v>12</v>
      </c>
      <c r="B22" t="s">
        <v>1</v>
      </c>
      <c r="C22" s="1">
        <v>0.25806451612903197</v>
      </c>
      <c r="D22" s="3">
        <v>-0.67889993548387129</v>
      </c>
    </row>
    <row r="23" spans="1:13" x14ac:dyDescent="0.25">
      <c r="A23" t="s">
        <v>13</v>
      </c>
      <c r="B23" t="s">
        <v>0</v>
      </c>
      <c r="C23" s="1">
        <v>0.225806451612903</v>
      </c>
      <c r="D23" s="3">
        <v>-0.61412120161290318</v>
      </c>
    </row>
    <row r="24" spans="1:13" x14ac:dyDescent="0.25">
      <c r="A24" t="s">
        <v>14</v>
      </c>
      <c r="B24" t="s">
        <v>2</v>
      </c>
      <c r="C24" s="1">
        <v>0.28125</v>
      </c>
      <c r="D24" s="3">
        <v>-0.77157658593750078</v>
      </c>
    </row>
    <row r="25" spans="1:13" x14ac:dyDescent="0.25">
      <c r="A25" t="s">
        <v>15</v>
      </c>
      <c r="B25" t="s">
        <v>3</v>
      </c>
      <c r="C25" s="1">
        <v>0.21875</v>
      </c>
      <c r="D25" s="3">
        <v>-0.60745341406249942</v>
      </c>
    </row>
    <row r="26" spans="1:13" x14ac:dyDescent="0.25">
      <c r="A26" s="3" t="s">
        <v>30</v>
      </c>
      <c r="C26" s="1">
        <v>0.25</v>
      </c>
      <c r="D26" s="3">
        <v>-0.71530687500000001</v>
      </c>
    </row>
    <row r="28" spans="1:13" x14ac:dyDescent="0.25">
      <c r="C28" s="1">
        <v>0.225806451612903</v>
      </c>
      <c r="D28" s="3">
        <v>-0.61412120161290318</v>
      </c>
      <c r="E28" s="1">
        <v>0.25806451612903197</v>
      </c>
      <c r="F28" s="3">
        <v>-0.67889993548387129</v>
      </c>
      <c r="G28" s="1">
        <v>0.21875</v>
      </c>
      <c r="H28" s="3">
        <v>-0.60745341406249942</v>
      </c>
      <c r="I28" s="1">
        <v>0.28125</v>
      </c>
      <c r="J28" s="3">
        <v>-0.77157658593750078</v>
      </c>
      <c r="L28" s="1">
        <v>0.25</v>
      </c>
      <c r="M28" s="3">
        <v>-0.71530687500000001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Eleven</dc:creator>
  <cp:lastModifiedBy>木 木</cp:lastModifiedBy>
  <dcterms:created xsi:type="dcterms:W3CDTF">2015-06-05T18:19:34Z</dcterms:created>
  <dcterms:modified xsi:type="dcterms:W3CDTF">2025-03-20T09:56:35Z</dcterms:modified>
</cp:coreProperties>
</file>