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dntnu-my.sharepoint.com/personal/yaoling_ntnu_no/Documents/KTH/SD2711/calcul/"/>
    </mc:Choice>
  </mc:AlternateContent>
  <xr:revisionPtr revIDLastSave="289" documentId="8_{C9450CE4-B9D5-ED4E-9D90-A7B92B40F5A7}" xr6:coauthVersionLast="44" xr6:coauthVersionMax="44" xr10:uidLastSave="{668BD52C-4B9D-E246-A98C-43FB0BB23FFF}"/>
  <bookViews>
    <workbookView xWindow="0" yWindow="460" windowWidth="33600" windowHeight="20540" activeTab="6" xr2:uid="{0DCCBA04-51D5-8843-A933-BD4181F1F9EA}"/>
  </bookViews>
  <sheets>
    <sheet name="factors" sheetId="1" r:id="rId1"/>
    <sheet name="E" sheetId="2" r:id="rId2"/>
    <sheet name="C_" sheetId="6" r:id="rId3"/>
    <sheet name="P_" sheetId="7" r:id="rId4"/>
    <sheet name="F_" sheetId="8" r:id="rId5"/>
    <sheet name="C" sheetId="3" r:id="rId6"/>
    <sheet name="P" sheetId="4" r:id="rId7"/>
    <sheet name="F" sheetId="5" r:id="rId8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7" i="4" l="1"/>
  <c r="D17" i="4"/>
  <c r="E12" i="4"/>
  <c r="C12" i="4"/>
  <c r="C15" i="4" s="1"/>
  <c r="E10" i="8"/>
  <c r="D11" i="8" s="1"/>
  <c r="E9" i="8"/>
  <c r="C11" i="8" s="1"/>
  <c r="D9" i="8"/>
  <c r="C10" i="8" s="1"/>
  <c r="E12" i="8"/>
  <c r="D11" i="7"/>
  <c r="D11" i="6"/>
  <c r="C11" i="6"/>
  <c r="E10" i="6"/>
  <c r="E9" i="6"/>
  <c r="D9" i="6"/>
  <c r="C10" i="6" s="1"/>
  <c r="C12" i="6" s="1"/>
  <c r="E12" i="6"/>
  <c r="E19" i="6" s="1"/>
  <c r="D10" i="3"/>
  <c r="C10" i="3"/>
  <c r="C9" i="3"/>
  <c r="G22" i="2"/>
  <c r="G21" i="2"/>
  <c r="G20" i="2"/>
  <c r="E18" i="2"/>
  <c r="E19" i="2"/>
  <c r="E12" i="2"/>
  <c r="E17" i="2" s="1"/>
  <c r="D11" i="5"/>
  <c r="C11" i="5"/>
  <c r="C10" i="5"/>
  <c r="E10" i="5"/>
  <c r="E9" i="5"/>
  <c r="D9" i="5"/>
  <c r="D11" i="4"/>
  <c r="D12" i="4" s="1"/>
  <c r="C11" i="4"/>
  <c r="C10" i="4"/>
  <c r="C16" i="4" s="1"/>
  <c r="E9" i="3"/>
  <c r="E8" i="3"/>
  <c r="D8" i="3"/>
  <c r="D11" i="2"/>
  <c r="D12" i="2" s="1"/>
  <c r="D18" i="2" s="1"/>
  <c r="C11" i="2"/>
  <c r="C10" i="2"/>
  <c r="C12" i="2" s="1"/>
  <c r="C17" i="2" s="1"/>
  <c r="H81" i="1"/>
  <c r="H80" i="1"/>
  <c r="H78" i="1"/>
  <c r="H75" i="1"/>
  <c r="H76" i="1"/>
  <c r="H77" i="1"/>
  <c r="H74" i="1"/>
  <c r="F75" i="1"/>
  <c r="F76" i="1"/>
  <c r="F77" i="1"/>
  <c r="F74" i="1"/>
  <c r="E75" i="1"/>
  <c r="E76" i="1"/>
  <c r="E77" i="1"/>
  <c r="E74" i="1"/>
  <c r="D75" i="1"/>
  <c r="D76" i="1"/>
  <c r="D77" i="1"/>
  <c r="D74" i="1"/>
  <c r="C75" i="1"/>
  <c r="C76" i="1"/>
  <c r="C77" i="1"/>
  <c r="C74" i="1"/>
  <c r="D70" i="1"/>
  <c r="E70" i="1"/>
  <c r="F70" i="1"/>
  <c r="C70" i="1"/>
  <c r="D66" i="1"/>
  <c r="E66" i="1"/>
  <c r="F66" i="1"/>
  <c r="D67" i="1"/>
  <c r="E67" i="1"/>
  <c r="F67" i="1"/>
  <c r="D68" i="1"/>
  <c r="E68" i="1"/>
  <c r="F68" i="1"/>
  <c r="D69" i="1"/>
  <c r="E69" i="1"/>
  <c r="F69" i="1"/>
  <c r="C69" i="1"/>
  <c r="C68" i="1"/>
  <c r="C67" i="1"/>
  <c r="C66" i="1"/>
  <c r="H29" i="1"/>
  <c r="H28" i="1"/>
  <c r="H26" i="1"/>
  <c r="H23" i="1"/>
  <c r="H24" i="1"/>
  <c r="H25" i="1"/>
  <c r="H22" i="1"/>
  <c r="F23" i="1"/>
  <c r="F24" i="1"/>
  <c r="F25" i="1"/>
  <c r="F22" i="1"/>
  <c r="E23" i="1"/>
  <c r="E24" i="1"/>
  <c r="E25" i="1"/>
  <c r="E22" i="1"/>
  <c r="D23" i="1"/>
  <c r="D24" i="1"/>
  <c r="D25" i="1"/>
  <c r="D22" i="1"/>
  <c r="C23" i="1"/>
  <c r="C24" i="1"/>
  <c r="C25" i="1"/>
  <c r="C22" i="1"/>
  <c r="D17" i="1"/>
  <c r="E17" i="1"/>
  <c r="F17" i="1"/>
  <c r="C17" i="1"/>
  <c r="E19" i="8" l="1"/>
  <c r="E17" i="8"/>
  <c r="D12" i="8"/>
  <c r="D18" i="8" s="1"/>
  <c r="E18" i="8"/>
  <c r="D12" i="7"/>
  <c r="D18" i="7" s="1"/>
  <c r="E12" i="7"/>
  <c r="E19" i="7" s="1"/>
  <c r="E18" i="6"/>
  <c r="E17" i="6"/>
  <c r="C19" i="6"/>
  <c r="C17" i="6"/>
  <c r="C18" i="6"/>
  <c r="D12" i="6"/>
  <c r="D17" i="2"/>
  <c r="D19" i="2"/>
  <c r="G17" i="2"/>
  <c r="C19" i="2"/>
  <c r="G19" i="2" s="1"/>
  <c r="C18" i="2"/>
  <c r="G18" i="2" s="1"/>
  <c r="C12" i="8" l="1"/>
  <c r="C17" i="8" s="1"/>
  <c r="G17" i="8" s="1"/>
  <c r="D19" i="8"/>
  <c r="D17" i="8"/>
  <c r="C12" i="7"/>
  <c r="C17" i="7" s="1"/>
  <c r="C18" i="7"/>
  <c r="D19" i="7"/>
  <c r="C19" i="7"/>
  <c r="E18" i="7"/>
  <c r="E17" i="7"/>
  <c r="D17" i="7"/>
  <c r="D18" i="6"/>
  <c r="G18" i="6" s="1"/>
  <c r="D17" i="6"/>
  <c r="G17" i="6" s="1"/>
  <c r="D19" i="6"/>
  <c r="G19" i="6"/>
  <c r="C19" i="8" l="1"/>
  <c r="G19" i="8" s="1"/>
  <c r="C18" i="8"/>
  <c r="G18" i="8" s="1"/>
  <c r="G20" i="8" s="1"/>
  <c r="G21" i="8" s="1"/>
  <c r="G22" i="8" s="1"/>
  <c r="G19" i="7"/>
  <c r="G18" i="7"/>
  <c r="G17" i="7"/>
  <c r="G20" i="7" s="1"/>
  <c r="G21" i="7" s="1"/>
  <c r="G22" i="7" s="1"/>
  <c r="G20" i="6"/>
  <c r="G21" i="6" s="1"/>
  <c r="G22" i="6" s="1"/>
</calcChain>
</file>

<file path=xl/sharedStrings.xml><?xml version="1.0" encoding="utf-8"?>
<sst xmlns="http://schemas.openxmlformats.org/spreadsheetml/2006/main" count="233" uniqueCount="21">
  <si>
    <t>priority matrix</t>
  </si>
  <si>
    <t>factors</t>
  </si>
  <si>
    <t>energy</t>
  </si>
  <si>
    <t>complexity</t>
  </si>
  <si>
    <t>functionality</t>
  </si>
  <si>
    <t>E</t>
  </si>
  <si>
    <t>C</t>
  </si>
  <si>
    <t>P</t>
  </si>
  <si>
    <t>F</t>
  </si>
  <si>
    <t>price</t>
  </si>
  <si>
    <t>lamda</t>
  </si>
  <si>
    <t>CI</t>
  </si>
  <si>
    <t>CR</t>
  </si>
  <si>
    <t>final</t>
  </si>
  <si>
    <t>A</t>
  </si>
  <si>
    <t>single clutch based on previous one</t>
  </si>
  <si>
    <t>B</t>
  </si>
  <si>
    <t xml:space="preserve">dual clutch </t>
  </si>
  <si>
    <t>single clutch with cog wheel</t>
  </si>
  <si>
    <t>sum</t>
  </si>
  <si>
    <t>normalize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</si>
</sst>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0"/>
      <color rgb="FF000000"/>
      <name val="Arial"/>
      <family val="2"/>
    </font>
    <font>
      <sz val="12"/>
      <color rgb="FF000000"/>
      <name val="Calibri"/>
      <family val="2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/>
    <xf numFmtId="0" fontId="1" fillId="0" borderId="0" xfId="0" applyFont="1"/>
    <xf numFmtId="0" fontId="2" fillId="0" borderId="0" xfId="0" applyFont="1"/>
    <xf numFmtId="2" fontId="1" fillId="0" borderId="0" xfId="0" applyNumberFormat="1" applyFont="1"/>
    <xf numFmtId="0" fontId="3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24A1B7-A6B0-D14F-B5B4-00A3A00C5E65}">
  <dimension ref="A2:H81"/>
  <sheetViews>
    <sheetView topLeftCell="A48" zoomScale="125" workbookViewId="0">
      <selection activeCell="G82" sqref="G82"/>
    </sheetView>
  </sheetViews>
  <sheetFormatPr baseColWidth="10" defaultRowHeight="16" x14ac:dyDescent="0.2"/>
  <sheetData>
    <row r="2" spans="2:8" x14ac:dyDescent="0.2">
      <c r="E2" t="s">
        <v>1</v>
      </c>
      <c r="F2" t="s">
        <v>2</v>
      </c>
      <c r="H2" t="s">
        <v>5</v>
      </c>
    </row>
    <row r="3" spans="2:8" x14ac:dyDescent="0.2">
      <c r="F3" t="s">
        <v>3</v>
      </c>
      <c r="H3" t="s">
        <v>6</v>
      </c>
    </row>
    <row r="4" spans="2:8" x14ac:dyDescent="0.2">
      <c r="F4" t="s">
        <v>9</v>
      </c>
      <c r="H4" t="s">
        <v>7</v>
      </c>
    </row>
    <row r="5" spans="2:8" x14ac:dyDescent="0.2">
      <c r="F5" t="s">
        <v>4</v>
      </c>
      <c r="H5" t="s">
        <v>8</v>
      </c>
    </row>
    <row r="10" spans="2:8" x14ac:dyDescent="0.2">
      <c r="B10" t="s">
        <v>0</v>
      </c>
    </row>
    <row r="12" spans="2:8" x14ac:dyDescent="0.2">
      <c r="C12" t="s">
        <v>5</v>
      </c>
      <c r="D12" t="s">
        <v>6</v>
      </c>
      <c r="E12" t="s">
        <v>7</v>
      </c>
      <c r="F12" t="s">
        <v>8</v>
      </c>
    </row>
    <row r="13" spans="2:8" x14ac:dyDescent="0.2">
      <c r="B13" t="s">
        <v>5</v>
      </c>
      <c r="C13">
        <v>1</v>
      </c>
      <c r="D13">
        <v>5</v>
      </c>
      <c r="E13">
        <v>7</v>
      </c>
      <c r="F13">
        <v>3</v>
      </c>
      <c r="H13">
        <v>1.676190476190476</v>
      </c>
    </row>
    <row r="14" spans="2:8" x14ac:dyDescent="0.2">
      <c r="B14" t="s">
        <v>6</v>
      </c>
      <c r="C14" s="1">
        <v>0.2</v>
      </c>
      <c r="D14">
        <v>1</v>
      </c>
      <c r="E14">
        <v>3</v>
      </c>
      <c r="F14" s="1">
        <v>0.33333333333333331</v>
      </c>
      <c r="H14">
        <v>9.3333333333333321</v>
      </c>
    </row>
    <row r="15" spans="2:8" x14ac:dyDescent="0.2">
      <c r="B15" t="s">
        <v>7</v>
      </c>
      <c r="C15" s="1">
        <v>0.14285714285714285</v>
      </c>
      <c r="D15" s="1">
        <v>0.33333333333333331</v>
      </c>
      <c r="E15">
        <v>1</v>
      </c>
      <c r="F15" s="1">
        <v>0.2</v>
      </c>
      <c r="H15">
        <v>16</v>
      </c>
    </row>
    <row r="16" spans="2:8" x14ac:dyDescent="0.2">
      <c r="B16" t="s">
        <v>8</v>
      </c>
      <c r="C16" s="1">
        <v>0.33333333333333331</v>
      </c>
      <c r="D16" s="1">
        <v>3</v>
      </c>
      <c r="E16">
        <v>5</v>
      </c>
      <c r="F16">
        <v>1</v>
      </c>
      <c r="H16">
        <v>4.5333333333333332</v>
      </c>
    </row>
    <row r="17" spans="2:8" x14ac:dyDescent="0.2">
      <c r="C17">
        <f>SUM(C13:C16)</f>
        <v>1.676190476190476</v>
      </c>
      <c r="D17">
        <f t="shared" ref="D17:F17" si="0">SUM(D13:D16)</f>
        <v>9.3333333333333321</v>
      </c>
      <c r="E17">
        <f t="shared" si="0"/>
        <v>16</v>
      </c>
      <c r="F17">
        <f t="shared" si="0"/>
        <v>4.5333333333333332</v>
      </c>
    </row>
    <row r="21" spans="2:8" x14ac:dyDescent="0.2">
      <c r="C21" t="s">
        <v>5</v>
      </c>
      <c r="D21" t="s">
        <v>6</v>
      </c>
      <c r="E21" t="s">
        <v>7</v>
      </c>
      <c r="F21" t="s">
        <v>8</v>
      </c>
    </row>
    <row r="22" spans="2:8" x14ac:dyDescent="0.2">
      <c r="B22" t="s">
        <v>5</v>
      </c>
      <c r="C22">
        <f>C13/$C$17</f>
        <v>0.59659090909090917</v>
      </c>
      <c r="D22">
        <f>D13/$D$17</f>
        <v>0.53571428571428581</v>
      </c>
      <c r="E22">
        <f>E13/$E$17</f>
        <v>0.4375</v>
      </c>
      <c r="F22">
        <f>F13/$F$17</f>
        <v>0.66176470588235292</v>
      </c>
      <c r="H22">
        <f>1/4*SUM(C22:F22)</f>
        <v>0.557892475171887</v>
      </c>
    </row>
    <row r="23" spans="2:8" x14ac:dyDescent="0.2">
      <c r="B23" t="s">
        <v>6</v>
      </c>
      <c r="C23">
        <f t="shared" ref="C23:C25" si="1">C14/$C$17</f>
        <v>0.11931818181818184</v>
      </c>
      <c r="D23">
        <f t="shared" ref="D23:D25" si="2">D14/$D$17</f>
        <v>0.10714285714285715</v>
      </c>
      <c r="E23">
        <f t="shared" ref="E23:E25" si="3">E14/$E$17</f>
        <v>0.1875</v>
      </c>
      <c r="F23">
        <f t="shared" ref="F23:F25" si="4">F14/$F$17</f>
        <v>7.3529411764705885E-2</v>
      </c>
      <c r="H23">
        <f t="shared" ref="H23:H25" si="5">1/4*SUM(C23:F23)</f>
        <v>0.12187261268143622</v>
      </c>
    </row>
    <row r="24" spans="2:8" x14ac:dyDescent="0.2">
      <c r="B24" t="s">
        <v>7</v>
      </c>
      <c r="C24">
        <f t="shared" si="1"/>
        <v>8.5227272727272735E-2</v>
      </c>
      <c r="D24">
        <f t="shared" si="2"/>
        <v>3.5714285714285719E-2</v>
      </c>
      <c r="E24">
        <f t="shared" si="3"/>
        <v>6.25E-2</v>
      </c>
      <c r="F24">
        <f t="shared" si="4"/>
        <v>4.4117647058823532E-2</v>
      </c>
      <c r="H24">
        <f t="shared" si="5"/>
        <v>5.68898013750955E-2</v>
      </c>
    </row>
    <row r="25" spans="2:8" x14ac:dyDescent="0.2">
      <c r="B25" t="s">
        <v>8</v>
      </c>
      <c r="C25">
        <f t="shared" si="1"/>
        <v>0.19886363636363638</v>
      </c>
      <c r="D25">
        <f t="shared" si="2"/>
        <v>0.32142857142857145</v>
      </c>
      <c r="E25">
        <f t="shared" si="3"/>
        <v>0.3125</v>
      </c>
      <c r="F25">
        <f t="shared" si="4"/>
        <v>0.22058823529411764</v>
      </c>
      <c r="H25">
        <f t="shared" si="5"/>
        <v>0.2633451107715814</v>
      </c>
    </row>
    <row r="26" spans="2:8" x14ac:dyDescent="0.2">
      <c r="G26" t="s">
        <v>10</v>
      </c>
      <c r="H26">
        <f>SUMPRODUCT(H13:H16,H22:H25)</f>
        <v>4.1766797628142172</v>
      </c>
    </row>
    <row r="28" spans="2:8" x14ac:dyDescent="0.2">
      <c r="G28" t="s">
        <v>11</v>
      </c>
      <c r="H28">
        <f>(H26-4)/3</f>
        <v>5.8893254271405716E-2</v>
      </c>
    </row>
    <row r="29" spans="2:8" x14ac:dyDescent="0.2">
      <c r="G29" t="s">
        <v>12</v>
      </c>
      <c r="H29">
        <f>H28/0.9</f>
        <v>6.5436949190450788E-2</v>
      </c>
    </row>
    <row r="39" spans="2:6" x14ac:dyDescent="0.2">
      <c r="C39" t="s">
        <v>5</v>
      </c>
      <c r="D39" t="s">
        <v>6</v>
      </c>
      <c r="E39" t="s">
        <v>7</v>
      </c>
      <c r="F39" t="s">
        <v>8</v>
      </c>
    </row>
    <row r="40" spans="2:6" x14ac:dyDescent="0.2">
      <c r="B40" t="s">
        <v>5</v>
      </c>
    </row>
    <row r="41" spans="2:6" x14ac:dyDescent="0.2">
      <c r="B41" t="s">
        <v>6</v>
      </c>
      <c r="C41" s="1"/>
      <c r="F41" s="1"/>
    </row>
    <row r="42" spans="2:6" x14ac:dyDescent="0.2">
      <c r="B42" t="s">
        <v>7</v>
      </c>
      <c r="C42" s="1"/>
      <c r="D42" s="1"/>
      <c r="F42" s="1"/>
    </row>
    <row r="43" spans="2:6" x14ac:dyDescent="0.2">
      <c r="B43" t="s">
        <v>8</v>
      </c>
      <c r="C43" s="1"/>
      <c r="D43" s="1"/>
    </row>
    <row r="46" spans="2:6" x14ac:dyDescent="0.2">
      <c r="B46" s="2"/>
      <c r="C46" s="3" t="s">
        <v>5</v>
      </c>
      <c r="D46" s="3" t="s">
        <v>6</v>
      </c>
      <c r="E46" s="3" t="s">
        <v>7</v>
      </c>
      <c r="F46" s="3" t="s">
        <v>8</v>
      </c>
    </row>
    <row r="47" spans="2:6" x14ac:dyDescent="0.2">
      <c r="B47" s="3" t="s">
        <v>5</v>
      </c>
      <c r="C47" s="3">
        <v>1</v>
      </c>
      <c r="D47" s="2">
        <v>5</v>
      </c>
      <c r="E47" s="2">
        <v>7</v>
      </c>
      <c r="F47" s="2">
        <v>3</v>
      </c>
    </row>
    <row r="48" spans="2:6" x14ac:dyDescent="0.2">
      <c r="B48" s="3" t="s">
        <v>6</v>
      </c>
      <c r="C48" s="2">
        <v>0.2</v>
      </c>
      <c r="D48" s="3">
        <v>1</v>
      </c>
      <c r="E48" s="2">
        <v>5</v>
      </c>
      <c r="F48" s="4">
        <v>0.33333333333333331</v>
      </c>
    </row>
    <row r="49" spans="2:6" x14ac:dyDescent="0.2">
      <c r="B49" s="3" t="s">
        <v>7</v>
      </c>
      <c r="C49" s="2">
        <v>0.14285714290000001</v>
      </c>
      <c r="D49" s="2">
        <v>0.2</v>
      </c>
      <c r="E49" s="3">
        <v>1</v>
      </c>
      <c r="F49" s="4">
        <v>0.2</v>
      </c>
    </row>
    <row r="50" spans="2:6" x14ac:dyDescent="0.2">
      <c r="B50" s="3" t="s">
        <v>8</v>
      </c>
      <c r="C50" s="2">
        <v>0.33333333329999998</v>
      </c>
      <c r="D50" s="2">
        <v>3</v>
      </c>
      <c r="E50" s="2">
        <v>5</v>
      </c>
      <c r="F50" s="2">
        <v>1</v>
      </c>
    </row>
    <row r="51" spans="2:6" x14ac:dyDescent="0.2">
      <c r="B51" s="2"/>
      <c r="C51" s="2"/>
      <c r="D51" s="2"/>
      <c r="E51" s="2"/>
      <c r="F51" s="2"/>
    </row>
    <row r="52" spans="2:6" x14ac:dyDescent="0.2">
      <c r="B52" s="2"/>
      <c r="C52" s="3" t="s">
        <v>5</v>
      </c>
      <c r="D52" s="3" t="s">
        <v>6</v>
      </c>
      <c r="E52" s="3" t="s">
        <v>7</v>
      </c>
      <c r="F52" s="3" t="s">
        <v>8</v>
      </c>
    </row>
    <row r="53" spans="2:6" x14ac:dyDescent="0.2">
      <c r="B53" s="3" t="s">
        <v>5</v>
      </c>
      <c r="C53" s="3">
        <v>1</v>
      </c>
      <c r="D53" s="3">
        <v>5</v>
      </c>
      <c r="E53" s="3">
        <v>7</v>
      </c>
      <c r="F53" s="3">
        <v>3</v>
      </c>
    </row>
    <row r="54" spans="2:6" x14ac:dyDescent="0.2">
      <c r="B54" s="3" t="s">
        <v>6</v>
      </c>
      <c r="C54" s="3">
        <v>0.2</v>
      </c>
      <c r="D54" s="3">
        <v>1</v>
      </c>
      <c r="E54" s="3">
        <v>3</v>
      </c>
      <c r="F54" s="3">
        <v>0.33</v>
      </c>
    </row>
    <row r="55" spans="2:6" x14ac:dyDescent="0.2">
      <c r="B55" s="3" t="s">
        <v>7</v>
      </c>
      <c r="C55" s="3">
        <v>0.14000000000000001</v>
      </c>
      <c r="D55" s="3">
        <v>0.33</v>
      </c>
      <c r="E55" s="3">
        <v>1</v>
      </c>
      <c r="F55" s="3">
        <v>0.2</v>
      </c>
    </row>
    <row r="56" spans="2:6" x14ac:dyDescent="0.2">
      <c r="B56" s="3" t="s">
        <v>8</v>
      </c>
      <c r="C56" s="3">
        <v>0.33</v>
      </c>
      <c r="D56" s="3">
        <v>3</v>
      </c>
      <c r="E56" s="3">
        <v>5</v>
      </c>
      <c r="F56" s="3">
        <v>1</v>
      </c>
    </row>
    <row r="57" spans="2:6" x14ac:dyDescent="0.2">
      <c r="B57" s="2"/>
      <c r="C57" s="2"/>
      <c r="D57" s="2"/>
      <c r="E57" s="2"/>
      <c r="F57" s="2"/>
    </row>
    <row r="58" spans="2:6" x14ac:dyDescent="0.2">
      <c r="B58" s="2"/>
      <c r="C58" s="3" t="s">
        <v>5</v>
      </c>
      <c r="D58" s="3" t="s">
        <v>6</v>
      </c>
      <c r="E58" s="3" t="s">
        <v>7</v>
      </c>
      <c r="F58" s="3" t="s">
        <v>8</v>
      </c>
    </row>
    <row r="59" spans="2:6" x14ac:dyDescent="0.2">
      <c r="B59" s="3" t="s">
        <v>5</v>
      </c>
      <c r="C59" s="3">
        <v>1</v>
      </c>
      <c r="D59" s="2">
        <v>5</v>
      </c>
      <c r="E59" s="2">
        <v>7</v>
      </c>
      <c r="F59" s="2">
        <v>3</v>
      </c>
    </row>
    <row r="60" spans="2:6" x14ac:dyDescent="0.2">
      <c r="B60" s="3" t="s">
        <v>6</v>
      </c>
      <c r="C60" s="2">
        <v>0.2</v>
      </c>
      <c r="D60" s="3">
        <v>1</v>
      </c>
      <c r="E60" s="2">
        <v>5</v>
      </c>
      <c r="F60" s="2">
        <v>0.2</v>
      </c>
    </row>
    <row r="61" spans="2:6" x14ac:dyDescent="0.2">
      <c r="B61" s="3" t="s">
        <v>7</v>
      </c>
      <c r="C61" s="2">
        <v>0.14285714290000001</v>
      </c>
      <c r="D61" s="2">
        <v>0.14285714290000001</v>
      </c>
      <c r="E61" s="3">
        <v>1</v>
      </c>
      <c r="F61" s="2">
        <v>0.14285714290000001</v>
      </c>
    </row>
    <row r="62" spans="2:6" x14ac:dyDescent="0.2">
      <c r="B62" s="3" t="s">
        <v>8</v>
      </c>
      <c r="C62" s="2">
        <v>0.33333333329999998</v>
      </c>
      <c r="D62" s="2">
        <v>5</v>
      </c>
      <c r="E62" s="2">
        <v>7</v>
      </c>
      <c r="F62" s="3">
        <v>1</v>
      </c>
    </row>
    <row r="65" spans="1:8" x14ac:dyDescent="0.2">
      <c r="B65" s="2"/>
      <c r="C65" s="3" t="s">
        <v>5</v>
      </c>
      <c r="D65" s="3" t="s">
        <v>6</v>
      </c>
      <c r="E65" s="3" t="s">
        <v>7</v>
      </c>
      <c r="F65" s="3" t="s">
        <v>8</v>
      </c>
    </row>
    <row r="66" spans="1:8" x14ac:dyDescent="0.2">
      <c r="B66" s="3" t="s">
        <v>5</v>
      </c>
      <c r="C66">
        <f>AVERAGE(C47,C53,C59)</f>
        <v>1</v>
      </c>
      <c r="D66">
        <f>AVERAGE(D47,D53,D59)</f>
        <v>5</v>
      </c>
      <c r="E66">
        <f>AVERAGE(E47,E53,E59)</f>
        <v>7</v>
      </c>
      <c r="F66">
        <f>AVERAGE(F47,F53,F59)</f>
        <v>3</v>
      </c>
      <c r="H66">
        <v>1.6741269841333333</v>
      </c>
    </row>
    <row r="67" spans="1:8" x14ac:dyDescent="0.2">
      <c r="B67" s="3" t="s">
        <v>6</v>
      </c>
      <c r="C67">
        <f>AVERAGE(C48,C54,C60)</f>
        <v>0.20000000000000004</v>
      </c>
      <c r="D67">
        <f>AVERAGE(D48,D54,D60)</f>
        <v>1</v>
      </c>
      <c r="E67">
        <f>AVERAGE(E48,E54,E60)</f>
        <v>4.333333333333333</v>
      </c>
      <c r="F67">
        <f>AVERAGE(F48,F54,F60)</f>
        <v>0.28777777777777774</v>
      </c>
      <c r="H67">
        <v>9.8909523809666666</v>
      </c>
    </row>
    <row r="68" spans="1:8" x14ac:dyDescent="0.2">
      <c r="A68" t="s">
        <v>13</v>
      </c>
      <c r="B68" s="3" t="s">
        <v>7</v>
      </c>
      <c r="C68">
        <f>AVERAGE(C49,C55,C61)</f>
        <v>0.14190476193333335</v>
      </c>
      <c r="D68">
        <f>AVERAGE(D49,D55,D61)</f>
        <v>0.22428571430000002</v>
      </c>
      <c r="E68">
        <f>AVERAGE(E49,E55,E61)</f>
        <v>1</v>
      </c>
      <c r="F68">
        <f>AVERAGE(F49,F55,F61)</f>
        <v>0.18095238096666666</v>
      </c>
      <c r="H68">
        <v>18</v>
      </c>
    </row>
    <row r="69" spans="1:8" x14ac:dyDescent="0.2">
      <c r="B69" s="3" t="s">
        <v>8</v>
      </c>
      <c r="C69">
        <f>AVERAGE(C50,C56,C62)</f>
        <v>0.33222222219999997</v>
      </c>
      <c r="D69">
        <f>AVERAGE(D50,D56,D62)</f>
        <v>3.6666666666666665</v>
      </c>
      <c r="E69">
        <f>AVERAGE(E50,E56,E62)</f>
        <v>5.666666666666667</v>
      </c>
      <c r="F69">
        <f>AVERAGE(F50,F56,F62)</f>
        <v>1</v>
      </c>
      <c r="H69">
        <v>4.4687301587444441</v>
      </c>
    </row>
    <row r="70" spans="1:8" x14ac:dyDescent="0.2">
      <c r="C70">
        <f>SUM(C66:C69)</f>
        <v>1.6741269841333333</v>
      </c>
      <c r="D70">
        <f t="shared" ref="D70:F70" si="6">SUM(D66:D69)</f>
        <v>9.8909523809666666</v>
      </c>
      <c r="E70">
        <f t="shared" si="6"/>
        <v>18</v>
      </c>
      <c r="F70">
        <f t="shared" si="6"/>
        <v>4.4687301587444441</v>
      </c>
    </row>
    <row r="73" spans="1:8" x14ac:dyDescent="0.2">
      <c r="B73" s="2"/>
      <c r="C73" s="3" t="s">
        <v>5</v>
      </c>
      <c r="D73" s="3" t="s">
        <v>6</v>
      </c>
      <c r="E73" s="3" t="s">
        <v>7</v>
      </c>
      <c r="F73" s="3" t="s">
        <v>8</v>
      </c>
    </row>
    <row r="74" spans="1:8" x14ac:dyDescent="0.2">
      <c r="B74" s="3" t="s">
        <v>5</v>
      </c>
      <c r="C74">
        <f>C66/$C$70</f>
        <v>0.59732625390879934</v>
      </c>
      <c r="D74">
        <f>D66/$D$70</f>
        <v>0.50551249337946347</v>
      </c>
      <c r="E74">
        <f>E66/$E$70</f>
        <v>0.3888888888888889</v>
      </c>
      <c r="F74">
        <f>F66/$F$70</f>
        <v>0.67133165204204104</v>
      </c>
      <c r="H74">
        <f>1/4*SUM(C74:F74)</f>
        <v>0.54076482205479814</v>
      </c>
    </row>
    <row r="75" spans="1:8" x14ac:dyDescent="0.2">
      <c r="B75" s="3" t="s">
        <v>6</v>
      </c>
      <c r="C75">
        <f t="shared" ref="C75:F77" si="7">C67/$C$70</f>
        <v>0.1194652507817599</v>
      </c>
      <c r="D75">
        <f t="shared" ref="D75:D77" si="8">D67/$D$70</f>
        <v>0.10110249867589269</v>
      </c>
      <c r="E75">
        <f t="shared" ref="E75:E77" si="9">E67/$E$70</f>
        <v>0.24074074074074073</v>
      </c>
      <c r="F75">
        <f t="shared" ref="F75:F77" si="10">F67/$F$70</f>
        <v>6.4398110325514304E-2</v>
      </c>
      <c r="H75">
        <f t="shared" ref="H75:H77" si="11">1/4*SUM(C75:F75)</f>
        <v>0.1314266501309769</v>
      </c>
    </row>
    <row r="76" spans="1:8" x14ac:dyDescent="0.2">
      <c r="B76" s="3" t="s">
        <v>7</v>
      </c>
      <c r="C76">
        <f t="shared" si="7"/>
        <v>8.4763439857458003E-2</v>
      </c>
      <c r="D76">
        <f t="shared" si="8"/>
        <v>2.2675846133037397E-2</v>
      </c>
      <c r="E76">
        <f t="shared" si="9"/>
        <v>5.5555555555555552E-2</v>
      </c>
      <c r="F76">
        <f t="shared" si="10"/>
        <v>4.0493020285097707E-2</v>
      </c>
      <c r="H76">
        <f t="shared" si="11"/>
        <v>5.0871965457787167E-2</v>
      </c>
    </row>
    <row r="77" spans="1:8" x14ac:dyDescent="0.2">
      <c r="B77" s="3" t="s">
        <v>8</v>
      </c>
      <c r="C77">
        <f t="shared" si="7"/>
        <v>0.19844505545198277</v>
      </c>
      <c r="D77">
        <f t="shared" si="8"/>
        <v>0.37070916181160651</v>
      </c>
      <c r="E77">
        <f t="shared" si="9"/>
        <v>0.31481481481481483</v>
      </c>
      <c r="F77">
        <f t="shared" si="10"/>
        <v>0.22377721734734701</v>
      </c>
      <c r="H77">
        <f t="shared" si="11"/>
        <v>0.27693656235643782</v>
      </c>
    </row>
    <row r="78" spans="1:8" x14ac:dyDescent="0.2">
      <c r="G78" t="s">
        <v>10</v>
      </c>
      <c r="H78">
        <f>SUMPRODUCT(H66:H69,H74:H77)</f>
        <v>4.3584938652088514</v>
      </c>
    </row>
    <row r="80" spans="1:8" x14ac:dyDescent="0.2">
      <c r="G80" t="s">
        <v>11</v>
      </c>
      <c r="H80">
        <f>(H78-4)/3</f>
        <v>0.11949795506961713</v>
      </c>
    </row>
    <row r="81" spans="7:8" x14ac:dyDescent="0.2">
      <c r="G81" t="s">
        <v>12</v>
      </c>
      <c r="H81">
        <f>H80/0.9</f>
        <v>0.13277550563290794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F2816-FACA-9C4F-9AA5-DCE50B669505}">
  <dimension ref="B3:I22"/>
  <sheetViews>
    <sheetView zoomScale="193" workbookViewId="0">
      <selection activeCell="I19" sqref="I19"/>
    </sheetView>
  </sheetViews>
  <sheetFormatPr baseColWidth="10" defaultRowHeight="16" x14ac:dyDescent="0.2"/>
  <sheetData>
    <row r="3" spans="2:9" x14ac:dyDescent="0.2">
      <c r="B3" t="s">
        <v>14</v>
      </c>
      <c r="C3" t="s">
        <v>15</v>
      </c>
    </row>
    <row r="4" spans="2:9" x14ac:dyDescent="0.2">
      <c r="B4" t="s">
        <v>16</v>
      </c>
      <c r="C4" t="s">
        <v>17</v>
      </c>
    </row>
    <row r="5" spans="2:9" x14ac:dyDescent="0.2">
      <c r="B5" t="s">
        <v>6</v>
      </c>
      <c r="C5" t="s">
        <v>18</v>
      </c>
    </row>
    <row r="8" spans="2:9" x14ac:dyDescent="0.2">
      <c r="B8" t="s">
        <v>5</v>
      </c>
      <c r="C8" t="s">
        <v>14</v>
      </c>
      <c r="D8" t="s">
        <v>16</v>
      </c>
      <c r="E8" t="s">
        <v>6</v>
      </c>
    </row>
    <row r="9" spans="2:9" x14ac:dyDescent="0.2">
      <c r="B9" t="s">
        <v>14</v>
      </c>
      <c r="C9">
        <v>1</v>
      </c>
      <c r="D9" s="1">
        <v>0.2</v>
      </c>
      <c r="E9" s="1">
        <v>0.33333333333333331</v>
      </c>
      <c r="G9">
        <v>9</v>
      </c>
      <c r="H9">
        <v>1.5333333333333332</v>
      </c>
      <c r="I9">
        <v>4.3333333333333339</v>
      </c>
    </row>
    <row r="10" spans="2:9" x14ac:dyDescent="0.2">
      <c r="B10" t="s">
        <v>16</v>
      </c>
      <c r="C10">
        <f>1/D9</f>
        <v>5</v>
      </c>
      <c r="D10">
        <v>1</v>
      </c>
      <c r="E10">
        <v>3</v>
      </c>
      <c r="G10">
        <v>9</v>
      </c>
    </row>
    <row r="11" spans="2:9" x14ac:dyDescent="0.2">
      <c r="B11" t="s">
        <v>6</v>
      </c>
      <c r="C11">
        <f>1/E9</f>
        <v>3</v>
      </c>
      <c r="D11">
        <f>1/E10</f>
        <v>0.33333333333333331</v>
      </c>
      <c r="E11">
        <v>1</v>
      </c>
      <c r="G11">
        <v>1.5333333333333332</v>
      </c>
    </row>
    <row r="12" spans="2:9" x14ac:dyDescent="0.2">
      <c r="B12" t="s">
        <v>19</v>
      </c>
      <c r="C12">
        <f>SUM(C9:C11)</f>
        <v>9</v>
      </c>
      <c r="D12">
        <f t="shared" ref="D12:E12" si="0">SUM(D9:D11)</f>
        <v>1.5333333333333332</v>
      </c>
      <c r="E12">
        <f t="shared" si="0"/>
        <v>4.3333333333333339</v>
      </c>
      <c r="G12">
        <v>4.3333333333333339</v>
      </c>
    </row>
    <row r="15" spans="2:9" x14ac:dyDescent="0.2">
      <c r="B15" t="s">
        <v>20</v>
      </c>
    </row>
    <row r="16" spans="2:9" x14ac:dyDescent="0.2">
      <c r="B16" s="5" t="s">
        <v>5</v>
      </c>
      <c r="C16" s="5" t="s">
        <v>14</v>
      </c>
      <c r="D16" s="5" t="s">
        <v>16</v>
      </c>
      <c r="E16" s="5" t="s">
        <v>6</v>
      </c>
    </row>
    <row r="17" spans="2:7" x14ac:dyDescent="0.2">
      <c r="B17" s="5" t="s">
        <v>14</v>
      </c>
      <c r="C17" s="5">
        <f>C9/$C$12</f>
        <v>0.1111111111111111</v>
      </c>
      <c r="D17" s="5">
        <f>D9/$D$12</f>
        <v>0.13043478260869568</v>
      </c>
      <c r="E17" s="5">
        <f>E9/$E$12</f>
        <v>7.6923076923076913E-2</v>
      </c>
      <c r="G17">
        <f>1/3*SUM(C17:E17)</f>
        <v>0.1061563235476279</v>
      </c>
    </row>
    <row r="18" spans="2:7" x14ac:dyDescent="0.2">
      <c r="B18" s="5" t="s">
        <v>16</v>
      </c>
      <c r="C18" s="5">
        <f t="shared" ref="C18:E19" si="1">C10/$C$12</f>
        <v>0.55555555555555558</v>
      </c>
      <c r="D18" s="5">
        <f t="shared" ref="D18:D19" si="2">D10/$D$12</f>
        <v>0.65217391304347827</v>
      </c>
      <c r="E18" s="5">
        <f t="shared" ref="E18:E19" si="3">E10/$E$12</f>
        <v>0.69230769230769218</v>
      </c>
      <c r="G18" s="6">
        <f t="shared" ref="G18:G19" si="4">1/3*SUM(C18:E18)</f>
        <v>0.6333457203022419</v>
      </c>
    </row>
    <row r="19" spans="2:7" x14ac:dyDescent="0.2">
      <c r="B19" s="5" t="s">
        <v>6</v>
      </c>
      <c r="C19" s="5">
        <f t="shared" si="1"/>
        <v>0.33333333333333331</v>
      </c>
      <c r="D19" s="5">
        <f t="shared" si="2"/>
        <v>0.21739130434782608</v>
      </c>
      <c r="E19" s="5">
        <f t="shared" si="3"/>
        <v>0.23076923076923073</v>
      </c>
      <c r="G19">
        <f t="shared" si="4"/>
        <v>0.26049795615013005</v>
      </c>
    </row>
    <row r="20" spans="2:7" x14ac:dyDescent="0.2">
      <c r="F20" t="s">
        <v>10</v>
      </c>
      <c r="G20">
        <f>SUMPRODUCT(G10:G12,G17:G19)</f>
        <v>3.0553614930426525</v>
      </c>
    </row>
    <row r="21" spans="2:7" x14ac:dyDescent="0.2">
      <c r="F21" t="s">
        <v>11</v>
      </c>
      <c r="G21">
        <f>(G20-3)/2</f>
        <v>2.7680746521326238E-2</v>
      </c>
    </row>
    <row r="22" spans="2:7" x14ac:dyDescent="0.2">
      <c r="F22" t="s">
        <v>12</v>
      </c>
      <c r="G22">
        <f>G21/0.58</f>
        <v>4.7725425036769381E-2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E9DA0-02DA-134A-9259-1ED6B7697157}">
  <dimension ref="B3:I22"/>
  <sheetViews>
    <sheetView zoomScale="193" workbookViewId="0">
      <selection activeCell="C14" sqref="C14"/>
    </sheetView>
  </sheetViews>
  <sheetFormatPr baseColWidth="10" defaultRowHeight="16" x14ac:dyDescent="0.2"/>
  <sheetData>
    <row r="3" spans="2:9" x14ac:dyDescent="0.2">
      <c r="B3" t="s">
        <v>14</v>
      </c>
      <c r="C3" t="s">
        <v>15</v>
      </c>
    </row>
    <row r="4" spans="2:9" x14ac:dyDescent="0.2">
      <c r="B4" t="s">
        <v>16</v>
      </c>
      <c r="C4" t="s">
        <v>17</v>
      </c>
    </row>
    <row r="5" spans="2:9" x14ac:dyDescent="0.2">
      <c r="B5" t="s">
        <v>6</v>
      </c>
      <c r="C5" t="s">
        <v>18</v>
      </c>
    </row>
    <row r="8" spans="2:9" x14ac:dyDescent="0.2">
      <c r="B8" t="s">
        <v>6</v>
      </c>
      <c r="C8" t="s">
        <v>14</v>
      </c>
      <c r="D8" t="s">
        <v>16</v>
      </c>
      <c r="E8" t="s">
        <v>6</v>
      </c>
    </row>
    <row r="9" spans="2:9" x14ac:dyDescent="0.2">
      <c r="B9" t="s">
        <v>14</v>
      </c>
      <c r="C9">
        <v>1</v>
      </c>
      <c r="D9">
        <f>1/5</f>
        <v>0.2</v>
      </c>
      <c r="E9">
        <f>1/3</f>
        <v>0.33333333333333331</v>
      </c>
      <c r="G9">
        <v>9</v>
      </c>
      <c r="H9">
        <v>1.5333333333333332</v>
      </c>
      <c r="I9">
        <v>4.3333333333333339</v>
      </c>
    </row>
    <row r="10" spans="2:9" x14ac:dyDescent="0.2">
      <c r="B10" t="s">
        <v>16</v>
      </c>
      <c r="C10">
        <f>1/D9</f>
        <v>5</v>
      </c>
      <c r="D10">
        <v>1</v>
      </c>
      <c r="E10">
        <f>3</f>
        <v>3</v>
      </c>
      <c r="G10">
        <v>9</v>
      </c>
    </row>
    <row r="11" spans="2:9" x14ac:dyDescent="0.2">
      <c r="B11" t="s">
        <v>6</v>
      </c>
      <c r="C11">
        <f>1/E9</f>
        <v>3</v>
      </c>
      <c r="D11">
        <f>1/E10</f>
        <v>0.33333333333333331</v>
      </c>
      <c r="E11">
        <v>1</v>
      </c>
      <c r="G11">
        <v>1.5333333333333332</v>
      </c>
    </row>
    <row r="12" spans="2:9" x14ac:dyDescent="0.2">
      <c r="B12" t="s">
        <v>19</v>
      </c>
      <c r="C12">
        <f>SUM(C9:C11)</f>
        <v>9</v>
      </c>
      <c r="D12">
        <f t="shared" ref="D12:E12" si="0">SUM(D9:D11)</f>
        <v>1.5333333333333332</v>
      </c>
      <c r="E12">
        <f t="shared" si="0"/>
        <v>4.3333333333333339</v>
      </c>
      <c r="G12">
        <v>4.3333333333333339</v>
      </c>
    </row>
    <row r="15" spans="2:9" x14ac:dyDescent="0.2">
      <c r="B15" t="s">
        <v>20</v>
      </c>
    </row>
    <row r="16" spans="2:9" x14ac:dyDescent="0.2">
      <c r="B16" s="5" t="s">
        <v>5</v>
      </c>
      <c r="C16" s="5" t="s">
        <v>14</v>
      </c>
      <c r="D16" s="5" t="s">
        <v>16</v>
      </c>
      <c r="E16" s="5" t="s">
        <v>6</v>
      </c>
    </row>
    <row r="17" spans="2:7" x14ac:dyDescent="0.2">
      <c r="B17" s="5" t="s">
        <v>14</v>
      </c>
      <c r="C17" s="5">
        <f>C9/$C$12</f>
        <v>0.1111111111111111</v>
      </c>
      <c r="D17" s="5">
        <f>D9/$D$12</f>
        <v>0.13043478260869568</v>
      </c>
      <c r="E17" s="5">
        <f>E9/$E$12</f>
        <v>7.6923076923076913E-2</v>
      </c>
      <c r="G17">
        <f>1/3*SUM(C17:E17)</f>
        <v>0.1061563235476279</v>
      </c>
    </row>
    <row r="18" spans="2:7" x14ac:dyDescent="0.2">
      <c r="B18" s="5" t="s">
        <v>16</v>
      </c>
      <c r="C18" s="5">
        <f t="shared" ref="C18:E19" si="1">C10/$C$12</f>
        <v>0.55555555555555558</v>
      </c>
      <c r="D18" s="5">
        <f t="shared" ref="D18:D19" si="2">D10/$D$12</f>
        <v>0.65217391304347827</v>
      </c>
      <c r="E18" s="5">
        <f t="shared" ref="E18:E19" si="3">E10/$E$12</f>
        <v>0.69230769230769218</v>
      </c>
      <c r="G18" s="6">
        <f t="shared" ref="G18:G19" si="4">1/3*SUM(C18:E18)</f>
        <v>0.6333457203022419</v>
      </c>
    </row>
    <row r="19" spans="2:7" x14ac:dyDescent="0.2">
      <c r="B19" s="5" t="s">
        <v>6</v>
      </c>
      <c r="C19" s="5">
        <f t="shared" si="1"/>
        <v>0.33333333333333331</v>
      </c>
      <c r="D19" s="5">
        <f t="shared" si="2"/>
        <v>0.21739130434782608</v>
      </c>
      <c r="E19" s="5">
        <f t="shared" si="3"/>
        <v>0.23076923076923073</v>
      </c>
      <c r="G19">
        <f t="shared" si="4"/>
        <v>0.26049795615013005</v>
      </c>
    </row>
    <row r="20" spans="2:7" x14ac:dyDescent="0.2">
      <c r="F20" t="s">
        <v>10</v>
      </c>
      <c r="G20">
        <f>SUMPRODUCT(G10:G12,G17:G19)</f>
        <v>3.0553614930426525</v>
      </c>
    </row>
    <row r="21" spans="2:7" x14ac:dyDescent="0.2">
      <c r="F21" t="s">
        <v>11</v>
      </c>
      <c r="G21">
        <f>(G20-3)/2</f>
        <v>2.7680746521326238E-2</v>
      </c>
    </row>
    <row r="22" spans="2:7" x14ac:dyDescent="0.2">
      <c r="F22" t="s">
        <v>12</v>
      </c>
      <c r="G22">
        <f>G21/0.58</f>
        <v>4.7725425036769381E-2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16713-5E45-D343-97C0-D2710DBC8E33}">
  <dimension ref="B3:I22"/>
  <sheetViews>
    <sheetView zoomScale="193" workbookViewId="0">
      <selection activeCell="E11" sqref="E11"/>
    </sheetView>
  </sheetViews>
  <sheetFormatPr baseColWidth="10" defaultRowHeight="16" x14ac:dyDescent="0.2"/>
  <sheetData>
    <row r="3" spans="2:9" x14ac:dyDescent="0.2">
      <c r="B3" t="s">
        <v>14</v>
      </c>
      <c r="C3" t="s">
        <v>15</v>
      </c>
    </row>
    <row r="4" spans="2:9" x14ac:dyDescent="0.2">
      <c r="B4" t="s">
        <v>16</v>
      </c>
      <c r="C4" t="s">
        <v>17</v>
      </c>
    </row>
    <row r="5" spans="2:9" x14ac:dyDescent="0.2">
      <c r="B5" t="s">
        <v>6</v>
      </c>
      <c r="C5" t="s">
        <v>18</v>
      </c>
    </row>
    <row r="8" spans="2:9" x14ac:dyDescent="0.2">
      <c r="B8" t="s">
        <v>7</v>
      </c>
      <c r="C8" t="s">
        <v>14</v>
      </c>
      <c r="D8" t="s">
        <v>16</v>
      </c>
      <c r="E8" t="s">
        <v>6</v>
      </c>
    </row>
    <row r="9" spans="2:9" x14ac:dyDescent="0.2">
      <c r="B9" t="s">
        <v>14</v>
      </c>
      <c r="C9" s="5">
        <v>1</v>
      </c>
      <c r="D9" s="5">
        <v>5</v>
      </c>
      <c r="E9" s="5">
        <v>3</v>
      </c>
      <c r="G9">
        <v>9</v>
      </c>
      <c r="H9">
        <v>1.5333333333333332</v>
      </c>
      <c r="I9">
        <v>4.3333333333333339</v>
      </c>
    </row>
    <row r="10" spans="2:9" x14ac:dyDescent="0.2">
      <c r="B10" t="s">
        <v>16</v>
      </c>
      <c r="C10" s="5">
        <v>0.2</v>
      </c>
      <c r="D10" s="5">
        <v>1</v>
      </c>
      <c r="E10" s="5">
        <v>3</v>
      </c>
      <c r="G10">
        <v>9</v>
      </c>
    </row>
    <row r="11" spans="2:9" x14ac:dyDescent="0.2">
      <c r="B11" t="s">
        <v>6</v>
      </c>
      <c r="C11" s="5">
        <v>0.33333332999999998</v>
      </c>
      <c r="D11" s="5">
        <f>1/E10</f>
        <v>0.33333333333333331</v>
      </c>
      <c r="E11" s="5">
        <v>1</v>
      </c>
      <c r="G11">
        <v>1.5333333333333332</v>
      </c>
    </row>
    <row r="12" spans="2:9" x14ac:dyDescent="0.2">
      <c r="B12" t="s">
        <v>19</v>
      </c>
      <c r="C12">
        <f>SUM(C9:C11)</f>
        <v>1.53333333</v>
      </c>
      <c r="D12">
        <f t="shared" ref="D12:E12" si="0">SUM(D9:D11)</f>
        <v>6.333333333333333</v>
      </c>
      <c r="E12">
        <f t="shared" si="0"/>
        <v>7</v>
      </c>
      <c r="G12">
        <v>4.3333333333333339</v>
      </c>
    </row>
    <row r="15" spans="2:9" x14ac:dyDescent="0.2">
      <c r="B15" t="s">
        <v>20</v>
      </c>
    </row>
    <row r="16" spans="2:9" x14ac:dyDescent="0.2">
      <c r="B16" s="5" t="s">
        <v>5</v>
      </c>
      <c r="C16" s="5" t="s">
        <v>14</v>
      </c>
      <c r="D16" s="5" t="s">
        <v>16</v>
      </c>
      <c r="E16" s="5" t="s">
        <v>6</v>
      </c>
    </row>
    <row r="17" spans="2:7" x14ac:dyDescent="0.2">
      <c r="B17" s="5" t="s">
        <v>14</v>
      </c>
      <c r="C17" s="5">
        <f>C9/$C$12</f>
        <v>0.65217391446124762</v>
      </c>
      <c r="D17" s="5">
        <f>D9/$D$12</f>
        <v>0.78947368421052633</v>
      </c>
      <c r="E17" s="5">
        <f>E9/$E$12</f>
        <v>0.42857142857142855</v>
      </c>
      <c r="G17" s="6">
        <f>1/3*SUM(C17:E17)</f>
        <v>0.62340634241440085</v>
      </c>
    </row>
    <row r="18" spans="2:7" x14ac:dyDescent="0.2">
      <c r="B18" s="5" t="s">
        <v>16</v>
      </c>
      <c r="C18" s="5">
        <f t="shared" ref="C18:E19" si="1">C10/$C$12</f>
        <v>0.13043478289224952</v>
      </c>
      <c r="D18" s="5">
        <f t="shared" ref="D18:D19" si="2">D10/$D$12</f>
        <v>0.15789473684210528</v>
      </c>
      <c r="E18" s="5">
        <f t="shared" ref="E18:E19" si="3">E10/$E$12</f>
        <v>0.42857142857142855</v>
      </c>
      <c r="G18" s="6">
        <f t="shared" ref="G18:G19" si="4">1/3*SUM(C18:E18)</f>
        <v>0.23896698276859443</v>
      </c>
    </row>
    <row r="19" spans="2:7" x14ac:dyDescent="0.2">
      <c r="B19" s="5" t="s">
        <v>6</v>
      </c>
      <c r="C19" s="5">
        <f t="shared" si="1"/>
        <v>0.2173913026465028</v>
      </c>
      <c r="D19" s="5">
        <f t="shared" si="2"/>
        <v>5.2631578947368418E-2</v>
      </c>
      <c r="E19" s="5">
        <f t="shared" si="3"/>
        <v>0.14285714285714285</v>
      </c>
      <c r="G19">
        <f t="shared" si="4"/>
        <v>0.13762667481700469</v>
      </c>
    </row>
    <row r="20" spans="2:7" x14ac:dyDescent="0.2">
      <c r="F20" t="s">
        <v>10</v>
      </c>
      <c r="G20">
        <f>SUMPRODUCT(G10:G12,G17:G19)</f>
        <v>6.5734553795151394</v>
      </c>
    </row>
    <row r="21" spans="2:7" x14ac:dyDescent="0.2">
      <c r="F21" t="s">
        <v>11</v>
      </c>
      <c r="G21">
        <f>(G20-3)/2</f>
        <v>1.7867276897575697</v>
      </c>
    </row>
    <row r="22" spans="2:7" x14ac:dyDescent="0.2">
      <c r="F22" t="s">
        <v>12</v>
      </c>
      <c r="G22">
        <f>G21/0.58</f>
        <v>3.0805649823406376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EA3DC-9F66-0F42-BA7E-2E89634AFB08}">
  <dimension ref="B3:I22"/>
  <sheetViews>
    <sheetView zoomScale="193" workbookViewId="0">
      <selection activeCell="F6" sqref="F6"/>
    </sheetView>
  </sheetViews>
  <sheetFormatPr baseColWidth="10" defaultRowHeight="16" x14ac:dyDescent="0.2"/>
  <sheetData>
    <row r="3" spans="2:9" x14ac:dyDescent="0.2">
      <c r="B3" t="s">
        <v>14</v>
      </c>
      <c r="C3" t="s">
        <v>15</v>
      </c>
    </row>
    <row r="4" spans="2:9" x14ac:dyDescent="0.2">
      <c r="B4" t="s">
        <v>16</v>
      </c>
      <c r="C4" t="s">
        <v>17</v>
      </c>
    </row>
    <row r="5" spans="2:9" x14ac:dyDescent="0.2">
      <c r="B5" t="s">
        <v>6</v>
      </c>
      <c r="C5" t="s">
        <v>18</v>
      </c>
    </row>
    <row r="8" spans="2:9" x14ac:dyDescent="0.2">
      <c r="B8" t="s">
        <v>6</v>
      </c>
      <c r="C8" t="s">
        <v>14</v>
      </c>
      <c r="D8" t="s">
        <v>16</v>
      </c>
      <c r="E8" t="s">
        <v>6</v>
      </c>
    </row>
    <row r="9" spans="2:9" x14ac:dyDescent="0.2">
      <c r="B9" t="s">
        <v>14</v>
      </c>
      <c r="C9">
        <v>1</v>
      </c>
      <c r="D9">
        <f>1/7</f>
        <v>0.14285714285714285</v>
      </c>
      <c r="E9">
        <f>1/3</f>
        <v>0.33333333333333331</v>
      </c>
      <c r="G9">
        <v>9</v>
      </c>
      <c r="H9">
        <v>1.5333333333333332</v>
      </c>
      <c r="I9">
        <v>4.3333333333333339</v>
      </c>
    </row>
    <row r="10" spans="2:9" x14ac:dyDescent="0.2">
      <c r="B10" t="s">
        <v>16</v>
      </c>
      <c r="C10">
        <f>1/D9</f>
        <v>7</v>
      </c>
      <c r="D10">
        <v>1</v>
      </c>
      <c r="E10" s="1">
        <f>1/5</f>
        <v>0.2</v>
      </c>
      <c r="G10">
        <v>9</v>
      </c>
    </row>
    <row r="11" spans="2:9" x14ac:dyDescent="0.2">
      <c r="B11" t="s">
        <v>6</v>
      </c>
      <c r="C11">
        <f>1/E9</f>
        <v>3</v>
      </c>
      <c r="D11">
        <f>1/E10</f>
        <v>5</v>
      </c>
      <c r="E11">
        <v>1</v>
      </c>
      <c r="G11">
        <v>1.5333333333333332</v>
      </c>
    </row>
    <row r="12" spans="2:9" x14ac:dyDescent="0.2">
      <c r="B12" t="s">
        <v>19</v>
      </c>
      <c r="C12">
        <f>SUM(C9:C11)</f>
        <v>11</v>
      </c>
      <c r="D12">
        <f t="shared" ref="D12:E12" si="0">SUM(D9:D11)</f>
        <v>6.1428571428571423</v>
      </c>
      <c r="E12">
        <f t="shared" si="0"/>
        <v>1.5333333333333332</v>
      </c>
      <c r="G12">
        <v>4.3333333333333339</v>
      </c>
    </row>
    <row r="15" spans="2:9" x14ac:dyDescent="0.2">
      <c r="B15" t="s">
        <v>20</v>
      </c>
    </row>
    <row r="16" spans="2:9" x14ac:dyDescent="0.2">
      <c r="B16" s="5" t="s">
        <v>5</v>
      </c>
      <c r="C16" s="5" t="s">
        <v>14</v>
      </c>
      <c r="D16" s="5" t="s">
        <v>16</v>
      </c>
      <c r="E16" s="5" t="s">
        <v>6</v>
      </c>
    </row>
    <row r="17" spans="2:7" x14ac:dyDescent="0.2">
      <c r="B17" s="5" t="s">
        <v>14</v>
      </c>
      <c r="C17" s="5">
        <f>C9/$C$12</f>
        <v>9.0909090909090912E-2</v>
      </c>
      <c r="D17" s="5">
        <f>D9/$D$12</f>
        <v>2.3255813953488372E-2</v>
      </c>
      <c r="E17" s="5">
        <f>E9/$E$12</f>
        <v>0.21739130434782608</v>
      </c>
      <c r="G17">
        <f>1/3*SUM(C17:E17)</f>
        <v>0.11051873640346845</v>
      </c>
    </row>
    <row r="18" spans="2:7" x14ac:dyDescent="0.2">
      <c r="B18" s="5" t="s">
        <v>16</v>
      </c>
      <c r="C18" s="5">
        <f t="shared" ref="C18:E19" si="1">C10/$C$12</f>
        <v>0.63636363636363635</v>
      </c>
      <c r="D18" s="5">
        <f t="shared" ref="D18:D19" si="2">D10/$D$12</f>
        <v>0.16279069767441862</v>
      </c>
      <c r="E18" s="5">
        <f t="shared" ref="E18:E19" si="3">E10/$E$12</f>
        <v>0.13043478260869568</v>
      </c>
      <c r="G18" s="6">
        <f t="shared" ref="G18:G19" si="4">1/3*SUM(C18:E18)</f>
        <v>0.3098630388822502</v>
      </c>
    </row>
    <row r="19" spans="2:7" x14ac:dyDescent="0.2">
      <c r="B19" s="5" t="s">
        <v>6</v>
      </c>
      <c r="C19" s="5">
        <f t="shared" si="1"/>
        <v>0.27272727272727271</v>
      </c>
      <c r="D19" s="5">
        <f t="shared" si="2"/>
        <v>0.81395348837209314</v>
      </c>
      <c r="E19" s="5">
        <f t="shared" si="3"/>
        <v>0.65217391304347827</v>
      </c>
      <c r="G19">
        <f t="shared" si="4"/>
        <v>0.57961822471428137</v>
      </c>
    </row>
    <row r="20" spans="2:7" x14ac:dyDescent="0.2">
      <c r="F20" t="s">
        <v>10</v>
      </c>
      <c r="G20">
        <f>SUMPRODUCT(G10:G12,G17:G19)</f>
        <v>3.9814709276792191</v>
      </c>
    </row>
    <row r="21" spans="2:7" x14ac:dyDescent="0.2">
      <c r="F21" t="s">
        <v>11</v>
      </c>
      <c r="G21">
        <f>(G20-3)/2</f>
        <v>0.49073546383960953</v>
      </c>
    </row>
    <row r="22" spans="2:7" x14ac:dyDescent="0.2">
      <c r="F22" t="s">
        <v>12</v>
      </c>
      <c r="G22">
        <f>G21/0.58</f>
        <v>0.84609562730967169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00EDD-6898-214D-B155-7C8900EE5C04}">
  <dimension ref="B2:E10"/>
  <sheetViews>
    <sheetView zoomScale="266" workbookViewId="0">
      <selection activeCell="C8" sqref="C8:E10"/>
    </sheetView>
  </sheetViews>
  <sheetFormatPr baseColWidth="10" defaultRowHeight="16" x14ac:dyDescent="0.2"/>
  <sheetData>
    <row r="2" spans="2:5" x14ac:dyDescent="0.2">
      <c r="B2" t="s">
        <v>14</v>
      </c>
      <c r="C2" t="s">
        <v>15</v>
      </c>
    </row>
    <row r="3" spans="2:5" x14ac:dyDescent="0.2">
      <c r="B3" t="s">
        <v>16</v>
      </c>
      <c r="C3" t="s">
        <v>17</v>
      </c>
    </row>
    <row r="4" spans="2:5" x14ac:dyDescent="0.2">
      <c r="B4" t="s">
        <v>6</v>
      </c>
      <c r="C4" t="s">
        <v>18</v>
      </c>
    </row>
    <row r="7" spans="2:5" x14ac:dyDescent="0.2">
      <c r="B7" t="s">
        <v>6</v>
      </c>
      <c r="C7" t="s">
        <v>14</v>
      </c>
      <c r="D7" t="s">
        <v>16</v>
      </c>
      <c r="E7" t="s">
        <v>6</v>
      </c>
    </row>
    <row r="8" spans="2:5" x14ac:dyDescent="0.2">
      <c r="B8" t="s">
        <v>14</v>
      </c>
      <c r="C8">
        <v>1</v>
      </c>
      <c r="D8">
        <f>1/5</f>
        <v>0.2</v>
      </c>
      <c r="E8">
        <f>1/3</f>
        <v>0.33333333333333331</v>
      </c>
    </row>
    <row r="9" spans="2:5" x14ac:dyDescent="0.2">
      <c r="B9" t="s">
        <v>16</v>
      </c>
      <c r="C9">
        <f>1/D8</f>
        <v>5</v>
      </c>
      <c r="D9">
        <v>1</v>
      </c>
      <c r="E9">
        <f>3</f>
        <v>3</v>
      </c>
    </row>
    <row r="10" spans="2:5" x14ac:dyDescent="0.2">
      <c r="B10" t="s">
        <v>6</v>
      </c>
      <c r="C10">
        <f>1/E8</f>
        <v>3</v>
      </c>
      <c r="D10">
        <f>1/E9</f>
        <v>0.33333333333333331</v>
      </c>
      <c r="E10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2D37E-BA17-B940-80B0-E883C68671F6}">
  <dimension ref="B2:H17"/>
  <sheetViews>
    <sheetView tabSelected="1" topLeftCell="A2" zoomScale="253" workbookViewId="0">
      <selection activeCell="D15" sqref="D15"/>
    </sheetView>
  </sheetViews>
  <sheetFormatPr baseColWidth="10" defaultRowHeight="16" x14ac:dyDescent="0.2"/>
  <sheetData>
    <row r="2" spans="2:8" x14ac:dyDescent="0.2">
      <c r="B2" t="s">
        <v>14</v>
      </c>
      <c r="C2" t="s">
        <v>15</v>
      </c>
      <c r="G2" t="s">
        <v>14</v>
      </c>
      <c r="H2" t="s">
        <v>15</v>
      </c>
    </row>
    <row r="3" spans="2:8" x14ac:dyDescent="0.2">
      <c r="B3" t="s">
        <v>16</v>
      </c>
      <c r="C3" t="s">
        <v>17</v>
      </c>
      <c r="G3" t="s">
        <v>16</v>
      </c>
      <c r="H3" t="s">
        <v>17</v>
      </c>
    </row>
    <row r="4" spans="2:8" x14ac:dyDescent="0.2">
      <c r="B4" t="s">
        <v>6</v>
      </c>
      <c r="C4" t="s">
        <v>18</v>
      </c>
      <c r="G4" t="s">
        <v>6</v>
      </c>
      <c r="H4" t="s">
        <v>18</v>
      </c>
    </row>
    <row r="8" spans="2:8" x14ac:dyDescent="0.2">
      <c r="B8" t="s">
        <v>7</v>
      </c>
      <c r="C8" t="s">
        <v>14</v>
      </c>
      <c r="D8" t="s">
        <v>16</v>
      </c>
      <c r="E8" t="s">
        <v>6</v>
      </c>
    </row>
    <row r="9" spans="2:8" x14ac:dyDescent="0.2">
      <c r="B9" t="s">
        <v>14</v>
      </c>
      <c r="C9">
        <v>1</v>
      </c>
      <c r="D9">
        <v>5</v>
      </c>
      <c r="E9">
        <v>3</v>
      </c>
    </row>
    <row r="10" spans="2:8" x14ac:dyDescent="0.2">
      <c r="B10" t="s">
        <v>16</v>
      </c>
      <c r="C10">
        <f>1/D9</f>
        <v>0.2</v>
      </c>
      <c r="D10">
        <v>1</v>
      </c>
      <c r="E10">
        <v>3</v>
      </c>
    </row>
    <row r="11" spans="2:8" x14ac:dyDescent="0.2">
      <c r="B11" t="s">
        <v>6</v>
      </c>
      <c r="C11">
        <f>1/E9</f>
        <v>0.33333333333333331</v>
      </c>
      <c r="D11">
        <f>1/E10</f>
        <v>0.33333333333333331</v>
      </c>
      <c r="E11">
        <v>1</v>
      </c>
    </row>
    <row r="12" spans="2:8" x14ac:dyDescent="0.2">
      <c r="C12">
        <f>SUM(C9:C11)</f>
        <v>1.5333333333333332</v>
      </c>
      <c r="D12">
        <f t="shared" ref="D12:E12" si="0">SUM(D9:D11)</f>
        <v>6.333333333333333</v>
      </c>
      <c r="E12">
        <f t="shared" si="0"/>
        <v>7</v>
      </c>
    </row>
    <row r="14" spans="2:8" x14ac:dyDescent="0.2">
      <c r="B14" t="s">
        <v>7</v>
      </c>
      <c r="C14" t="s">
        <v>14</v>
      </c>
      <c r="D14" t="s">
        <v>16</v>
      </c>
      <c r="E14" t="s">
        <v>6</v>
      </c>
    </row>
    <row r="15" spans="2:8" x14ac:dyDescent="0.2">
      <c r="B15" t="s">
        <v>14</v>
      </c>
      <c r="C15">
        <f>C9/$C$12</f>
        <v>0.65217391304347827</v>
      </c>
      <c r="D15">
        <v>5</v>
      </c>
      <c r="E15">
        <v>3</v>
      </c>
    </row>
    <row r="16" spans="2:8" x14ac:dyDescent="0.2">
      <c r="B16" t="s">
        <v>16</v>
      </c>
      <c r="C16">
        <f t="shared" ref="C16:C17" si="1">C10/$C$12</f>
        <v>0.13043478260869568</v>
      </c>
      <c r="D16">
        <v>1</v>
      </c>
      <c r="E16">
        <v>3</v>
      </c>
    </row>
    <row r="17" spans="2:5" x14ac:dyDescent="0.2">
      <c r="B17" t="s">
        <v>6</v>
      </c>
      <c r="C17">
        <f>C11/$C$12</f>
        <v>0.21739130434782608</v>
      </c>
      <c r="D17">
        <f>1/E16</f>
        <v>0.33333333333333331</v>
      </c>
      <c r="E17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D00C6-E58E-1E43-8EEC-7F9A3FABC0FB}">
  <dimension ref="B3:E11"/>
  <sheetViews>
    <sheetView zoomScale="217" workbookViewId="0">
      <selection activeCell="C9" sqref="C9:E11"/>
    </sheetView>
  </sheetViews>
  <sheetFormatPr baseColWidth="10" defaultRowHeight="16" x14ac:dyDescent="0.2"/>
  <sheetData>
    <row r="3" spans="2:5" x14ac:dyDescent="0.2">
      <c r="B3" t="s">
        <v>14</v>
      </c>
      <c r="C3" t="s">
        <v>15</v>
      </c>
    </row>
    <row r="4" spans="2:5" x14ac:dyDescent="0.2">
      <c r="B4" t="s">
        <v>16</v>
      </c>
      <c r="C4" t="s">
        <v>17</v>
      </c>
    </row>
    <row r="5" spans="2:5" x14ac:dyDescent="0.2">
      <c r="B5" t="s">
        <v>6</v>
      </c>
      <c r="C5" t="s">
        <v>18</v>
      </c>
    </row>
    <row r="8" spans="2:5" x14ac:dyDescent="0.2">
      <c r="B8" t="s">
        <v>8</v>
      </c>
      <c r="C8" t="s">
        <v>14</v>
      </c>
      <c r="D8" t="s">
        <v>16</v>
      </c>
      <c r="E8" t="s">
        <v>6</v>
      </c>
    </row>
    <row r="9" spans="2:5" x14ac:dyDescent="0.2">
      <c r="B9" t="s">
        <v>14</v>
      </c>
      <c r="C9">
        <v>1</v>
      </c>
      <c r="D9">
        <f>1/7</f>
        <v>0.14285714285714285</v>
      </c>
      <c r="E9">
        <f>1/3</f>
        <v>0.33333333333333331</v>
      </c>
    </row>
    <row r="10" spans="2:5" x14ac:dyDescent="0.2">
      <c r="B10" t="s">
        <v>16</v>
      </c>
      <c r="C10">
        <f>1/D9</f>
        <v>7</v>
      </c>
      <c r="D10">
        <v>1</v>
      </c>
      <c r="E10" s="1">
        <f>1/5</f>
        <v>0.2</v>
      </c>
    </row>
    <row r="11" spans="2:5" x14ac:dyDescent="0.2">
      <c r="B11" t="s">
        <v>6</v>
      </c>
      <c r="C11">
        <f>1/E9</f>
        <v>3</v>
      </c>
      <c r="D11">
        <f>1/E10</f>
        <v>5</v>
      </c>
      <c r="E1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factors</vt:lpstr>
      <vt:lpstr>E</vt:lpstr>
      <vt:lpstr>C_</vt:lpstr>
      <vt:lpstr>P_</vt:lpstr>
      <vt:lpstr>F_</vt:lpstr>
      <vt:lpstr>C</vt:lpstr>
      <vt:lpstr>P</vt:lpstr>
      <vt:lpstr>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GE Yaolin</cp:lastModifiedBy>
  <dcterms:created xsi:type="dcterms:W3CDTF">2019-09-10T12:49:33Z</dcterms:created>
  <dcterms:modified xsi:type="dcterms:W3CDTF">2019-09-10T15:29:54Z</dcterms:modified>
</cp:coreProperties>
</file>