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qi/Documents/project with huang/"/>
    </mc:Choice>
  </mc:AlternateContent>
  <xr:revisionPtr revIDLastSave="0" documentId="13_ncr:1_{29BD1462-300C-FE40-81A4-2F71F877CEB7}" xr6:coauthVersionLast="45" xr6:coauthVersionMax="45" xr10:uidLastSave="{00000000-0000-0000-0000-000000000000}"/>
  <bookViews>
    <workbookView xWindow="0" yWindow="460" windowWidth="28800" windowHeight="16560" xr2:uid="{285D16CF-873B-43CA-8C84-4C26AF2D7226}"/>
  </bookViews>
  <sheets>
    <sheet name="data" sheetId="3" r:id="rId1"/>
    <sheet name="Pearson" sheetId="1" r:id="rId2"/>
    <sheet name="Semi" sheetId="2" r:id="rId3"/>
    <sheet name="regression trump" sheetId="4" r:id="rId4"/>
    <sheet name="regression bid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8" i="2" l="1"/>
  <c r="O49" i="2"/>
  <c r="Y50" i="2"/>
  <c r="Z50" i="2"/>
  <c r="Z13" i="2"/>
  <c r="M13" i="2"/>
  <c r="B9" i="2"/>
  <c r="Z66" i="2" l="1"/>
  <c r="B10" i="2" s="1"/>
  <c r="P66" i="2"/>
  <c r="P13" i="2"/>
  <c r="P34" i="2"/>
  <c r="B67" i="2"/>
  <c r="Q66" i="2"/>
  <c r="Q13" i="2"/>
  <c r="O13" i="2"/>
  <c r="K13" i="2"/>
  <c r="L67" i="2" l="1"/>
  <c r="J67" i="2"/>
  <c r="H67" i="2"/>
  <c r="F67" i="2"/>
  <c r="D67" i="2"/>
  <c r="I16" i="2"/>
  <c r="I17" i="2"/>
  <c r="I20" i="2"/>
  <c r="I21" i="2"/>
  <c r="I24" i="2"/>
  <c r="I25" i="2"/>
  <c r="I28" i="2"/>
  <c r="I29" i="2"/>
  <c r="I32" i="2"/>
  <c r="I33" i="2"/>
  <c r="I36" i="2"/>
  <c r="I37" i="2"/>
  <c r="I40" i="2"/>
  <c r="I41" i="2"/>
  <c r="I44" i="2"/>
  <c r="I45" i="2"/>
  <c r="I48" i="2"/>
  <c r="I49" i="2"/>
  <c r="I52" i="2"/>
  <c r="I53" i="2"/>
  <c r="I56" i="2"/>
  <c r="I57" i="2"/>
  <c r="I60" i="2"/>
  <c r="I61" i="2"/>
  <c r="I13" i="2"/>
  <c r="G17" i="2"/>
  <c r="G29" i="2"/>
  <c r="G33" i="2"/>
  <c r="G45" i="2"/>
  <c r="G49" i="2"/>
  <c r="G57" i="2"/>
  <c r="G61" i="2"/>
  <c r="C16" i="2"/>
  <c r="C20" i="2"/>
  <c r="C24" i="2"/>
  <c r="C28" i="2"/>
  <c r="C32" i="2"/>
  <c r="C36" i="2"/>
  <c r="C40" i="2"/>
  <c r="C44" i="2"/>
  <c r="C48" i="2"/>
  <c r="C52" i="2"/>
  <c r="C56" i="2"/>
  <c r="C60" i="2"/>
  <c r="D66" i="2"/>
  <c r="E14" i="2" s="1"/>
  <c r="F66" i="2"/>
  <c r="G14" i="2" s="1"/>
  <c r="H66" i="2"/>
  <c r="I14" i="2" s="1"/>
  <c r="J66" i="2"/>
  <c r="L66" i="2"/>
  <c r="M62" i="2" s="1"/>
  <c r="B66" i="2"/>
  <c r="C13" i="2" s="1"/>
  <c r="L65" i="2"/>
  <c r="J65" i="2"/>
  <c r="H65" i="2"/>
  <c r="F65" i="2"/>
  <c r="D65" i="2"/>
  <c r="B65" i="2"/>
  <c r="M54" i="2" l="1"/>
  <c r="V54" i="2" s="1"/>
  <c r="M38" i="2"/>
  <c r="V38" i="2" s="1"/>
  <c r="M59" i="2"/>
  <c r="T59" i="2" s="1"/>
  <c r="M51" i="2"/>
  <c r="V51" i="2" s="1"/>
  <c r="M43" i="2"/>
  <c r="P43" i="2" s="1"/>
  <c r="M35" i="2"/>
  <c r="AF35" i="2" s="1"/>
  <c r="M20" i="2"/>
  <c r="P20" i="2" s="1"/>
  <c r="M58" i="2"/>
  <c r="AD58" i="2" s="1"/>
  <c r="M50" i="2"/>
  <c r="AF50" i="2" s="1"/>
  <c r="M42" i="2"/>
  <c r="V42" i="2" s="1"/>
  <c r="M34" i="2"/>
  <c r="T34" i="2" s="1"/>
  <c r="M18" i="2"/>
  <c r="AF18" i="2" s="1"/>
  <c r="M46" i="2"/>
  <c r="AF46" i="2" s="1"/>
  <c r="M26" i="2"/>
  <c r="AF26" i="2" s="1"/>
  <c r="M63" i="2"/>
  <c r="Z63" i="2" s="1"/>
  <c r="M55" i="2"/>
  <c r="V55" i="2" s="1"/>
  <c r="M47" i="2"/>
  <c r="V47" i="2" s="1"/>
  <c r="M39" i="2"/>
  <c r="AF39" i="2" s="1"/>
  <c r="M28" i="2"/>
  <c r="AF28" i="2" s="1"/>
  <c r="AD62" i="2"/>
  <c r="V62" i="2"/>
  <c r="T62" i="2"/>
  <c r="AF62" i="2"/>
  <c r="Z62" i="2"/>
  <c r="P62" i="2"/>
  <c r="AD51" i="2"/>
  <c r="AF58" i="2"/>
  <c r="M15" i="2"/>
  <c r="M19" i="2"/>
  <c r="M23" i="2"/>
  <c r="M27" i="2"/>
  <c r="M31" i="2"/>
  <c r="M17" i="2"/>
  <c r="M21" i="2"/>
  <c r="M25" i="2"/>
  <c r="M29" i="2"/>
  <c r="M33" i="2"/>
  <c r="M61" i="2"/>
  <c r="M57" i="2"/>
  <c r="M53" i="2"/>
  <c r="M49" i="2"/>
  <c r="M45" i="2"/>
  <c r="M41" i="2"/>
  <c r="M37" i="2"/>
  <c r="M32" i="2"/>
  <c r="M24" i="2"/>
  <c r="M16" i="2"/>
  <c r="M60" i="2"/>
  <c r="M56" i="2"/>
  <c r="M52" i="2"/>
  <c r="M48" i="2"/>
  <c r="M44" i="2"/>
  <c r="M40" i="2"/>
  <c r="M36" i="2"/>
  <c r="M30" i="2"/>
  <c r="M22" i="2"/>
  <c r="M14" i="2"/>
  <c r="K15" i="2"/>
  <c r="K19" i="2"/>
  <c r="K23" i="2"/>
  <c r="K27" i="2"/>
  <c r="K31" i="2"/>
  <c r="K16" i="2"/>
  <c r="K20" i="2"/>
  <c r="K24" i="2"/>
  <c r="K28" i="2"/>
  <c r="K32" i="2"/>
  <c r="K56" i="2"/>
  <c r="K48" i="2"/>
  <c r="K40" i="2"/>
  <c r="K36" i="2"/>
  <c r="K30" i="2"/>
  <c r="K22" i="2"/>
  <c r="K14" i="2"/>
  <c r="K63" i="2"/>
  <c r="K59" i="2"/>
  <c r="K55" i="2"/>
  <c r="K51" i="2"/>
  <c r="K47" i="2"/>
  <c r="K43" i="2"/>
  <c r="K39" i="2"/>
  <c r="K35" i="2"/>
  <c r="K29" i="2"/>
  <c r="K21" i="2"/>
  <c r="K52" i="2"/>
  <c r="K58" i="2"/>
  <c r="K50" i="2"/>
  <c r="K38" i="2"/>
  <c r="K18" i="2"/>
  <c r="K60" i="2"/>
  <c r="K44" i="2"/>
  <c r="K62" i="2"/>
  <c r="K54" i="2"/>
  <c r="K46" i="2"/>
  <c r="K42" i="2"/>
  <c r="K34" i="2"/>
  <c r="K26" i="2"/>
  <c r="AA14" i="2"/>
  <c r="K61" i="2"/>
  <c r="K57" i="2"/>
  <c r="K53" i="2"/>
  <c r="K49" i="2"/>
  <c r="K45" i="2"/>
  <c r="K41" i="2"/>
  <c r="K37" i="2"/>
  <c r="K33" i="2"/>
  <c r="K25" i="2"/>
  <c r="K17" i="2"/>
  <c r="Q14" i="2"/>
  <c r="G41" i="2"/>
  <c r="G25" i="2"/>
  <c r="I63" i="2"/>
  <c r="I59" i="2"/>
  <c r="I55" i="2"/>
  <c r="I51" i="2"/>
  <c r="I47" i="2"/>
  <c r="I43" i="2"/>
  <c r="I39" i="2"/>
  <c r="I35" i="2"/>
  <c r="I31" i="2"/>
  <c r="I27" i="2"/>
  <c r="I23" i="2"/>
  <c r="I19" i="2"/>
  <c r="I15" i="2"/>
  <c r="G53" i="2"/>
  <c r="G37" i="2"/>
  <c r="G21" i="2"/>
  <c r="I62" i="2"/>
  <c r="I58" i="2"/>
  <c r="I54" i="2"/>
  <c r="I50" i="2"/>
  <c r="I46" i="2"/>
  <c r="I42" i="2"/>
  <c r="I38" i="2"/>
  <c r="I34" i="2"/>
  <c r="I30" i="2"/>
  <c r="I26" i="2"/>
  <c r="I22" i="2"/>
  <c r="I18" i="2"/>
  <c r="G13" i="2"/>
  <c r="G60" i="2"/>
  <c r="G56" i="2"/>
  <c r="G52" i="2"/>
  <c r="G48" i="2"/>
  <c r="G44" i="2"/>
  <c r="G40" i="2"/>
  <c r="G36" i="2"/>
  <c r="G32" i="2"/>
  <c r="G28" i="2"/>
  <c r="G24" i="2"/>
  <c r="G20" i="2"/>
  <c r="G16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62" i="2"/>
  <c r="G58" i="2"/>
  <c r="G54" i="2"/>
  <c r="G50" i="2"/>
  <c r="G46" i="2"/>
  <c r="G42" i="2"/>
  <c r="G38" i="2"/>
  <c r="G34" i="2"/>
  <c r="G30" i="2"/>
  <c r="G26" i="2"/>
  <c r="G22" i="2"/>
  <c r="G18" i="2"/>
  <c r="E61" i="2"/>
  <c r="E57" i="2"/>
  <c r="E53" i="2"/>
  <c r="E49" i="2"/>
  <c r="E45" i="2"/>
  <c r="E41" i="2"/>
  <c r="E37" i="2"/>
  <c r="E33" i="2"/>
  <c r="E29" i="2"/>
  <c r="E25" i="2"/>
  <c r="E21" i="2"/>
  <c r="E17" i="2"/>
  <c r="E13" i="2"/>
  <c r="E60" i="2"/>
  <c r="E56" i="2"/>
  <c r="E52" i="2"/>
  <c r="E48" i="2"/>
  <c r="E44" i="2"/>
  <c r="E40" i="2"/>
  <c r="E36" i="2"/>
  <c r="E32" i="2"/>
  <c r="E28" i="2"/>
  <c r="E24" i="2"/>
  <c r="E20" i="2"/>
  <c r="E16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E62" i="2"/>
  <c r="E58" i="2"/>
  <c r="E54" i="2"/>
  <c r="E50" i="2"/>
  <c r="E46" i="2"/>
  <c r="E42" i="2"/>
  <c r="E38" i="2"/>
  <c r="E34" i="2"/>
  <c r="E30" i="2"/>
  <c r="E26" i="2"/>
  <c r="E22" i="2"/>
  <c r="E18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C62" i="2"/>
  <c r="C58" i="2"/>
  <c r="C54" i="2"/>
  <c r="C50" i="2"/>
  <c r="C46" i="2"/>
  <c r="C42" i="2"/>
  <c r="C38" i="2"/>
  <c r="C34" i="2"/>
  <c r="C30" i="2"/>
  <c r="C26" i="2"/>
  <c r="C22" i="2"/>
  <c r="C18" i="2"/>
  <c r="C14" i="2"/>
  <c r="C61" i="2"/>
  <c r="C57" i="2"/>
  <c r="C53" i="2"/>
  <c r="C49" i="2"/>
  <c r="C45" i="2"/>
  <c r="C41" i="2"/>
  <c r="C37" i="2"/>
  <c r="C33" i="2"/>
  <c r="C29" i="2"/>
  <c r="C25" i="2"/>
  <c r="C21" i="2"/>
  <c r="C17" i="2"/>
  <c r="B60" i="1"/>
  <c r="G60" i="1"/>
  <c r="C5" i="1"/>
  <c r="B6" i="1"/>
  <c r="Z35" i="2" l="1"/>
  <c r="V26" i="2"/>
  <c r="Z38" i="2"/>
  <c r="Z42" i="2"/>
  <c r="P26" i="2"/>
  <c r="AF38" i="2"/>
  <c r="T35" i="2"/>
  <c r="AF42" i="2"/>
  <c r="T39" i="2"/>
  <c r="P39" i="2"/>
  <c r="Z39" i="2"/>
  <c r="T26" i="2"/>
  <c r="AD38" i="2"/>
  <c r="V35" i="2"/>
  <c r="AD42" i="2"/>
  <c r="T18" i="2"/>
  <c r="AD55" i="2"/>
  <c r="Z51" i="2"/>
  <c r="T58" i="2"/>
  <c r="Z55" i="2"/>
  <c r="AF51" i="2"/>
  <c r="P18" i="2"/>
  <c r="V18" i="2"/>
  <c r="AF55" i="2"/>
  <c r="P58" i="2"/>
  <c r="V58" i="2"/>
  <c r="P51" i="2"/>
  <c r="T51" i="2"/>
  <c r="Z18" i="2"/>
  <c r="AD18" i="2"/>
  <c r="T55" i="2"/>
  <c r="P55" i="2"/>
  <c r="Z58" i="2"/>
  <c r="AF63" i="2"/>
  <c r="V50" i="2"/>
  <c r="V34" i="2"/>
  <c r="T46" i="2"/>
  <c r="T20" i="2"/>
  <c r="AD28" i="2"/>
  <c r="V39" i="2"/>
  <c r="AF59" i="2"/>
  <c r="Z59" i="2"/>
  <c r="Z20" i="2"/>
  <c r="AD54" i="2"/>
  <c r="V63" i="2"/>
  <c r="AF34" i="2"/>
  <c r="Z28" i="2"/>
  <c r="V59" i="2"/>
  <c r="P50" i="2"/>
  <c r="AD20" i="2"/>
  <c r="T43" i="2"/>
  <c r="Z54" i="2"/>
  <c r="T28" i="2"/>
  <c r="P63" i="2"/>
  <c r="T50" i="2"/>
  <c r="V20" i="2"/>
  <c r="AF20" i="2"/>
  <c r="V43" i="2"/>
  <c r="AD63" i="2"/>
  <c r="Z34" i="2"/>
  <c r="AD34" i="2"/>
  <c r="P46" i="2"/>
  <c r="AF54" i="2"/>
  <c r="P59" i="2"/>
  <c r="P28" i="2"/>
  <c r="AD59" i="2"/>
  <c r="T63" i="2"/>
  <c r="V46" i="2"/>
  <c r="V28" i="2"/>
  <c r="Z43" i="2"/>
  <c r="P47" i="2"/>
  <c r="Z26" i="2"/>
  <c r="AD26" i="2"/>
  <c r="T38" i="2"/>
  <c r="AD50" i="2"/>
  <c r="AD35" i="2"/>
  <c r="AD43" i="2"/>
  <c r="T42" i="2"/>
  <c r="Z46" i="2"/>
  <c r="AD46" i="2"/>
  <c r="T54" i="2"/>
  <c r="AD39" i="2"/>
  <c r="AD47" i="2"/>
  <c r="P38" i="2"/>
  <c r="P35" i="2"/>
  <c r="AF43" i="2"/>
  <c r="P42" i="2"/>
  <c r="P54" i="2"/>
  <c r="Z47" i="2"/>
  <c r="AF47" i="2"/>
  <c r="T47" i="2"/>
  <c r="AD14" i="2"/>
  <c r="R14" i="2"/>
  <c r="V14" i="2"/>
  <c r="T14" i="2"/>
  <c r="AF14" i="2"/>
  <c r="AB14" i="2"/>
  <c r="Z14" i="2"/>
  <c r="P14" i="2"/>
  <c r="AF56" i="2"/>
  <c r="Z56" i="2"/>
  <c r="P56" i="2"/>
  <c r="AD56" i="2"/>
  <c r="V56" i="2"/>
  <c r="T56" i="2"/>
  <c r="AF24" i="2"/>
  <c r="Z24" i="2"/>
  <c r="P24" i="2"/>
  <c r="AD24" i="2"/>
  <c r="V24" i="2"/>
  <c r="T24" i="2"/>
  <c r="V45" i="2"/>
  <c r="T45" i="2"/>
  <c r="AF45" i="2"/>
  <c r="AD45" i="2"/>
  <c r="P45" i="2"/>
  <c r="Z45" i="2"/>
  <c r="V21" i="2"/>
  <c r="T21" i="2"/>
  <c r="AF21" i="2"/>
  <c r="AD21" i="2"/>
  <c r="P21" i="2"/>
  <c r="Z21" i="2"/>
  <c r="AD22" i="2"/>
  <c r="V22" i="2"/>
  <c r="T22" i="2"/>
  <c r="AF22" i="2"/>
  <c r="Z22" i="2"/>
  <c r="P22" i="2"/>
  <c r="AF44" i="2"/>
  <c r="Z44" i="2"/>
  <c r="P44" i="2"/>
  <c r="AD44" i="2"/>
  <c r="V44" i="2"/>
  <c r="T44" i="2"/>
  <c r="AF60" i="2"/>
  <c r="Z60" i="2"/>
  <c r="P60" i="2"/>
  <c r="AD60" i="2"/>
  <c r="V60" i="2"/>
  <c r="T60" i="2"/>
  <c r="AF32" i="2"/>
  <c r="Z32" i="2"/>
  <c r="P32" i="2"/>
  <c r="AD32" i="2"/>
  <c r="V32" i="2"/>
  <c r="T32" i="2"/>
  <c r="V49" i="2"/>
  <c r="T49" i="2"/>
  <c r="AF49" i="2"/>
  <c r="AD49" i="2"/>
  <c r="Z49" i="2"/>
  <c r="P49" i="2"/>
  <c r="V33" i="2"/>
  <c r="T33" i="2"/>
  <c r="AF33" i="2"/>
  <c r="AD33" i="2"/>
  <c r="Z33" i="2"/>
  <c r="P33" i="2"/>
  <c r="V17" i="2"/>
  <c r="T17" i="2"/>
  <c r="AF17" i="2"/>
  <c r="AD17" i="2"/>
  <c r="Z17" i="2"/>
  <c r="P17" i="2"/>
  <c r="AD19" i="2"/>
  <c r="V19" i="2"/>
  <c r="T19" i="2"/>
  <c r="AF19" i="2"/>
  <c r="Z19" i="2"/>
  <c r="P19" i="2"/>
  <c r="AD30" i="2"/>
  <c r="V30" i="2"/>
  <c r="T30" i="2"/>
  <c r="AF30" i="2"/>
  <c r="Z30" i="2"/>
  <c r="P30" i="2"/>
  <c r="V37" i="2"/>
  <c r="T37" i="2"/>
  <c r="AF37" i="2"/>
  <c r="AD37" i="2"/>
  <c r="P37" i="2"/>
  <c r="Z37" i="2"/>
  <c r="AD15" i="2"/>
  <c r="V15" i="2"/>
  <c r="T15" i="2"/>
  <c r="AF15" i="2"/>
  <c r="P15" i="2"/>
  <c r="Z15" i="2"/>
  <c r="AF48" i="2"/>
  <c r="Z48" i="2"/>
  <c r="P48" i="2"/>
  <c r="AD48" i="2"/>
  <c r="V48" i="2"/>
  <c r="T48" i="2"/>
  <c r="AF13" i="2"/>
  <c r="V13" i="2"/>
  <c r="AD13" i="2"/>
  <c r="T13" i="2"/>
  <c r="V53" i="2"/>
  <c r="T53" i="2"/>
  <c r="AF53" i="2"/>
  <c r="AD53" i="2"/>
  <c r="P53" i="2"/>
  <c r="Z53" i="2"/>
  <c r="V29" i="2"/>
  <c r="T29" i="2"/>
  <c r="AF29" i="2"/>
  <c r="AD29" i="2"/>
  <c r="P29" i="2"/>
  <c r="Z29" i="2"/>
  <c r="AD31" i="2"/>
  <c r="V31" i="2"/>
  <c r="T31" i="2"/>
  <c r="AF31" i="2"/>
  <c r="P31" i="2"/>
  <c r="Z31" i="2"/>
  <c r="AF36" i="2"/>
  <c r="Z36" i="2"/>
  <c r="P36" i="2"/>
  <c r="AD36" i="2"/>
  <c r="V36" i="2"/>
  <c r="T36" i="2"/>
  <c r="AF52" i="2"/>
  <c r="Z52" i="2"/>
  <c r="P52" i="2"/>
  <c r="AD52" i="2"/>
  <c r="V52" i="2"/>
  <c r="T52" i="2"/>
  <c r="AF16" i="2"/>
  <c r="Z16" i="2"/>
  <c r="P16" i="2"/>
  <c r="AD16" i="2"/>
  <c r="V16" i="2"/>
  <c r="T16" i="2"/>
  <c r="V41" i="2"/>
  <c r="T41" i="2"/>
  <c r="AF41" i="2"/>
  <c r="AD41" i="2"/>
  <c r="Z41" i="2"/>
  <c r="P41" i="2"/>
  <c r="V57" i="2"/>
  <c r="T57" i="2"/>
  <c r="AF57" i="2"/>
  <c r="AD57" i="2"/>
  <c r="Z57" i="2"/>
  <c r="P57" i="2"/>
  <c r="V25" i="2"/>
  <c r="T25" i="2"/>
  <c r="AF25" i="2"/>
  <c r="AD25" i="2"/>
  <c r="Z25" i="2"/>
  <c r="P25" i="2"/>
  <c r="AD27" i="2"/>
  <c r="V27" i="2"/>
  <c r="T27" i="2"/>
  <c r="AF27" i="2"/>
  <c r="Z27" i="2"/>
  <c r="P27" i="2"/>
  <c r="AF40" i="2"/>
  <c r="Z40" i="2"/>
  <c r="P40" i="2"/>
  <c r="AD40" i="2"/>
  <c r="V40" i="2"/>
  <c r="T40" i="2"/>
  <c r="V61" i="2"/>
  <c r="T61" i="2"/>
  <c r="AF61" i="2"/>
  <c r="AD61" i="2"/>
  <c r="P61" i="2"/>
  <c r="Z61" i="2"/>
  <c r="AD23" i="2"/>
  <c r="V23" i="2"/>
  <c r="T23" i="2"/>
  <c r="AF23" i="2"/>
  <c r="P23" i="2"/>
  <c r="Z23" i="2"/>
  <c r="O57" i="2"/>
  <c r="AE57" i="2"/>
  <c r="AC57" i="2"/>
  <c r="U57" i="2"/>
  <c r="S57" i="2"/>
  <c r="Y57" i="2"/>
  <c r="O38" i="2"/>
  <c r="AE38" i="2"/>
  <c r="AC38" i="2"/>
  <c r="U38" i="2"/>
  <c r="S38" i="2"/>
  <c r="Y38" i="2"/>
  <c r="AE48" i="2"/>
  <c r="AC48" i="2"/>
  <c r="U48" i="2"/>
  <c r="S48" i="2"/>
  <c r="O48" i="2"/>
  <c r="O25" i="2"/>
  <c r="AE25" i="2"/>
  <c r="AC25" i="2"/>
  <c r="U25" i="2"/>
  <c r="S25" i="2"/>
  <c r="Y25" i="2"/>
  <c r="O45" i="2"/>
  <c r="AE45" i="2"/>
  <c r="AC45" i="2"/>
  <c r="U45" i="2"/>
  <c r="S45" i="2"/>
  <c r="Y45" i="2"/>
  <c r="O61" i="2"/>
  <c r="AE61" i="2"/>
  <c r="AC61" i="2"/>
  <c r="U61" i="2"/>
  <c r="S61" i="2"/>
  <c r="Y61" i="2"/>
  <c r="O42" i="2"/>
  <c r="AE42" i="2"/>
  <c r="AC42" i="2"/>
  <c r="U42" i="2"/>
  <c r="S42" i="2"/>
  <c r="Y42" i="2"/>
  <c r="AE44" i="2"/>
  <c r="AC44" i="2"/>
  <c r="U44" i="2"/>
  <c r="S44" i="2"/>
  <c r="Y44" i="2"/>
  <c r="O44" i="2"/>
  <c r="O50" i="2"/>
  <c r="AE50" i="2"/>
  <c r="AC50" i="2"/>
  <c r="U50" i="2"/>
  <c r="S50" i="2"/>
  <c r="O21" i="2"/>
  <c r="AE21" i="2"/>
  <c r="AC21" i="2"/>
  <c r="U21" i="2"/>
  <c r="S21" i="2"/>
  <c r="Y21" i="2"/>
  <c r="O43" i="2"/>
  <c r="U43" i="2"/>
  <c r="S43" i="2"/>
  <c r="Y43" i="2"/>
  <c r="AE43" i="2"/>
  <c r="AC43" i="2"/>
  <c r="O59" i="2"/>
  <c r="U59" i="2"/>
  <c r="Y59" i="2"/>
  <c r="S59" i="2"/>
  <c r="AE59" i="2"/>
  <c r="AC59" i="2"/>
  <c r="O30" i="2"/>
  <c r="AE30" i="2"/>
  <c r="AC30" i="2"/>
  <c r="U30" i="2"/>
  <c r="S30" i="2"/>
  <c r="Y30" i="2"/>
  <c r="AE56" i="2"/>
  <c r="AC56" i="2"/>
  <c r="U56" i="2"/>
  <c r="S56" i="2"/>
  <c r="Y56" i="2"/>
  <c r="O56" i="2"/>
  <c r="AE20" i="2"/>
  <c r="AC20" i="2"/>
  <c r="U20" i="2"/>
  <c r="S20" i="2"/>
  <c r="Y20" i="2"/>
  <c r="O20" i="2"/>
  <c r="U23" i="2"/>
  <c r="S23" i="2"/>
  <c r="Y23" i="2"/>
  <c r="AE23" i="2"/>
  <c r="AC23" i="2"/>
  <c r="O23" i="2"/>
  <c r="O41" i="2"/>
  <c r="AE41" i="2"/>
  <c r="AC41" i="2"/>
  <c r="U41" i="2"/>
  <c r="S41" i="2"/>
  <c r="Y41" i="2"/>
  <c r="O34" i="2"/>
  <c r="AE34" i="2"/>
  <c r="AC34" i="2"/>
  <c r="U34" i="2"/>
  <c r="S34" i="2"/>
  <c r="Y34" i="2"/>
  <c r="Y13" i="2"/>
  <c r="AC13" i="2"/>
  <c r="S13" i="2"/>
  <c r="AE13" i="2"/>
  <c r="U13" i="2"/>
  <c r="O22" i="2"/>
  <c r="AE22" i="2"/>
  <c r="AC22" i="2"/>
  <c r="U22" i="2"/>
  <c r="S22" i="2"/>
  <c r="Y22" i="2"/>
  <c r="AE24" i="2"/>
  <c r="AC24" i="2"/>
  <c r="U24" i="2"/>
  <c r="S24" i="2"/>
  <c r="Y24" i="2"/>
  <c r="O24" i="2"/>
  <c r="O33" i="2"/>
  <c r="AE33" i="2"/>
  <c r="AC33" i="2"/>
  <c r="U33" i="2"/>
  <c r="S33" i="2"/>
  <c r="Y33" i="2"/>
  <c r="AE49" i="2"/>
  <c r="AC49" i="2"/>
  <c r="U49" i="2"/>
  <c r="S49" i="2"/>
  <c r="Y49" i="2"/>
  <c r="O46" i="2"/>
  <c r="AE46" i="2"/>
  <c r="AC46" i="2"/>
  <c r="U46" i="2"/>
  <c r="S46" i="2"/>
  <c r="Y46" i="2"/>
  <c r="AE60" i="2"/>
  <c r="AC60" i="2"/>
  <c r="U60" i="2"/>
  <c r="S60" i="2"/>
  <c r="Y60" i="2"/>
  <c r="O60" i="2"/>
  <c r="O58" i="2"/>
  <c r="AE58" i="2"/>
  <c r="AC58" i="2"/>
  <c r="U58" i="2"/>
  <c r="S58" i="2"/>
  <c r="Y58" i="2"/>
  <c r="O29" i="2"/>
  <c r="AE29" i="2"/>
  <c r="AC29" i="2"/>
  <c r="U29" i="2"/>
  <c r="S29" i="2"/>
  <c r="Y29" i="2"/>
  <c r="AE47" i="2"/>
  <c r="AC47" i="2"/>
  <c r="U47" i="2"/>
  <c r="O47" i="2"/>
  <c r="S47" i="2"/>
  <c r="Y47" i="2"/>
  <c r="AE63" i="2"/>
  <c r="AC63" i="2"/>
  <c r="U63" i="2"/>
  <c r="O63" i="2"/>
  <c r="S63" i="2"/>
  <c r="Y63" i="2"/>
  <c r="AE36" i="2"/>
  <c r="AC36" i="2"/>
  <c r="U36" i="2"/>
  <c r="S36" i="2"/>
  <c r="Y36" i="2"/>
  <c r="O36" i="2"/>
  <c r="AE32" i="2"/>
  <c r="AC32" i="2"/>
  <c r="U32" i="2"/>
  <c r="S32" i="2"/>
  <c r="Y32" i="2"/>
  <c r="O32" i="2"/>
  <c r="AE16" i="2"/>
  <c r="AC16" i="2"/>
  <c r="U16" i="2"/>
  <c r="S16" i="2"/>
  <c r="Y16" i="2"/>
  <c r="O16" i="2"/>
  <c r="S19" i="2"/>
  <c r="Y19" i="2"/>
  <c r="O19" i="2"/>
  <c r="AE19" i="2"/>
  <c r="AC19" i="2"/>
  <c r="U19" i="2"/>
  <c r="O17" i="2"/>
  <c r="AE17" i="2"/>
  <c r="AC17" i="2"/>
  <c r="U17" i="2"/>
  <c r="S17" i="2"/>
  <c r="Y17" i="2"/>
  <c r="O62" i="2"/>
  <c r="AE62" i="2"/>
  <c r="AC62" i="2"/>
  <c r="U62" i="2"/>
  <c r="S62" i="2"/>
  <c r="Y62" i="2"/>
  <c r="U39" i="2"/>
  <c r="S39" i="2"/>
  <c r="Y39" i="2"/>
  <c r="AE39" i="2"/>
  <c r="AC39" i="2"/>
  <c r="O39" i="2"/>
  <c r="U55" i="2"/>
  <c r="S55" i="2"/>
  <c r="AE55" i="2"/>
  <c r="AC55" i="2"/>
  <c r="O55" i="2"/>
  <c r="Y55" i="2"/>
  <c r="O27" i="2"/>
  <c r="U27" i="2"/>
  <c r="S27" i="2"/>
  <c r="Y27" i="2"/>
  <c r="AE27" i="2"/>
  <c r="AC27" i="2"/>
  <c r="O37" i="2"/>
  <c r="AE37" i="2"/>
  <c r="AC37" i="2"/>
  <c r="U37" i="2"/>
  <c r="S37" i="2"/>
  <c r="Y37" i="2"/>
  <c r="O53" i="2"/>
  <c r="AE53" i="2"/>
  <c r="AC53" i="2"/>
  <c r="U53" i="2"/>
  <c r="S53" i="2"/>
  <c r="Y53" i="2"/>
  <c r="O26" i="2"/>
  <c r="AE26" i="2"/>
  <c r="AC26" i="2"/>
  <c r="U26" i="2"/>
  <c r="S26" i="2"/>
  <c r="Y26" i="2"/>
  <c r="O54" i="2"/>
  <c r="AE54" i="2"/>
  <c r="AC54" i="2"/>
  <c r="U54" i="2"/>
  <c r="S54" i="2"/>
  <c r="Y54" i="2"/>
  <c r="O18" i="2"/>
  <c r="AE18" i="2"/>
  <c r="AC18" i="2"/>
  <c r="U18" i="2"/>
  <c r="S18" i="2"/>
  <c r="Y18" i="2"/>
  <c r="AE52" i="2"/>
  <c r="AC52" i="2"/>
  <c r="U52" i="2"/>
  <c r="S52" i="2"/>
  <c r="Y52" i="2"/>
  <c r="O52" i="2"/>
  <c r="S35" i="2"/>
  <c r="Y35" i="2"/>
  <c r="O35" i="2"/>
  <c r="AE35" i="2"/>
  <c r="AC35" i="2"/>
  <c r="U35" i="2"/>
  <c r="S51" i="2"/>
  <c r="O51" i="2"/>
  <c r="AE51" i="2"/>
  <c r="AC51" i="2"/>
  <c r="Y51" i="2"/>
  <c r="U51" i="2"/>
  <c r="O14" i="2"/>
  <c r="AE14" i="2"/>
  <c r="AC14" i="2"/>
  <c r="U14" i="2"/>
  <c r="S14" i="2"/>
  <c r="Y14" i="2"/>
  <c r="AE40" i="2"/>
  <c r="AC40" i="2"/>
  <c r="U40" i="2"/>
  <c r="S40" i="2"/>
  <c r="Y40" i="2"/>
  <c r="O40" i="2"/>
  <c r="AE28" i="2"/>
  <c r="AC28" i="2"/>
  <c r="U28" i="2"/>
  <c r="S28" i="2"/>
  <c r="Y28" i="2"/>
  <c r="O28" i="2"/>
  <c r="AE31" i="2"/>
  <c r="AC31" i="2"/>
  <c r="U31" i="2"/>
  <c r="O31" i="2"/>
  <c r="S31" i="2"/>
  <c r="Y31" i="2"/>
  <c r="AE15" i="2"/>
  <c r="AC15" i="2"/>
  <c r="U15" i="2"/>
  <c r="O15" i="2"/>
  <c r="S15" i="2"/>
  <c r="Y15" i="2"/>
  <c r="AA30" i="2"/>
  <c r="Q30" i="2"/>
  <c r="AB30" i="2"/>
  <c r="R30" i="2"/>
  <c r="R27" i="2"/>
  <c r="AA27" i="2"/>
  <c r="Q27" i="2"/>
  <c r="AB27" i="2"/>
  <c r="AB24" i="2"/>
  <c r="R24" i="2"/>
  <c r="Q24" i="2"/>
  <c r="AA24" i="2"/>
  <c r="AB56" i="2"/>
  <c r="R56" i="2"/>
  <c r="Q56" i="2"/>
  <c r="AA56" i="2"/>
  <c r="AA53" i="2"/>
  <c r="Q53" i="2"/>
  <c r="AB53" i="2"/>
  <c r="R53" i="2"/>
  <c r="AA18" i="2"/>
  <c r="Q18" i="2"/>
  <c r="AB18" i="2"/>
  <c r="R18" i="2"/>
  <c r="AA34" i="2"/>
  <c r="Q34" i="2"/>
  <c r="AB34" i="2"/>
  <c r="R34" i="2"/>
  <c r="AA50" i="2"/>
  <c r="Q50" i="2"/>
  <c r="AB50" i="2"/>
  <c r="R50" i="2"/>
  <c r="R15" i="2"/>
  <c r="AA15" i="2"/>
  <c r="Q15" i="2"/>
  <c r="AB15" i="2"/>
  <c r="R31" i="2"/>
  <c r="AA31" i="2"/>
  <c r="Q31" i="2"/>
  <c r="AB31" i="2"/>
  <c r="R47" i="2"/>
  <c r="AA47" i="2"/>
  <c r="Q47" i="2"/>
  <c r="AB47" i="2"/>
  <c r="R63" i="2"/>
  <c r="AA63" i="2"/>
  <c r="Q63" i="2"/>
  <c r="AB63" i="2"/>
  <c r="AB28" i="2"/>
  <c r="R28" i="2"/>
  <c r="Q28" i="2"/>
  <c r="AA28" i="2"/>
  <c r="AB44" i="2"/>
  <c r="R44" i="2"/>
  <c r="Q44" i="2"/>
  <c r="AA44" i="2"/>
  <c r="AB60" i="2"/>
  <c r="R60" i="2"/>
  <c r="Q60" i="2"/>
  <c r="AA60" i="2"/>
  <c r="AA25" i="2"/>
  <c r="Q25" i="2"/>
  <c r="AB25" i="2"/>
  <c r="R25" i="2"/>
  <c r="AA41" i="2"/>
  <c r="Q41" i="2"/>
  <c r="AB41" i="2"/>
  <c r="R41" i="2"/>
  <c r="AA57" i="2"/>
  <c r="Q57" i="2"/>
  <c r="AB57" i="2"/>
  <c r="R57" i="2"/>
  <c r="AA46" i="2"/>
  <c r="Q46" i="2"/>
  <c r="AB46" i="2"/>
  <c r="R46" i="2"/>
  <c r="R59" i="2"/>
  <c r="AA59" i="2"/>
  <c r="Q59" i="2"/>
  <c r="AB59" i="2"/>
  <c r="AA21" i="2"/>
  <c r="Q21" i="2"/>
  <c r="AB21" i="2"/>
  <c r="R21" i="2"/>
  <c r="AA22" i="2"/>
  <c r="Q22" i="2"/>
  <c r="AB22" i="2"/>
  <c r="R22" i="2"/>
  <c r="AA38" i="2"/>
  <c r="Q38" i="2"/>
  <c r="AB38" i="2"/>
  <c r="R38" i="2"/>
  <c r="AA54" i="2"/>
  <c r="Q54" i="2"/>
  <c r="AB54" i="2"/>
  <c r="R54" i="2"/>
  <c r="R19" i="2"/>
  <c r="AA19" i="2"/>
  <c r="Q19" i="2"/>
  <c r="AB19" i="2"/>
  <c r="R35" i="2"/>
  <c r="AA35" i="2"/>
  <c r="Q35" i="2"/>
  <c r="AB35" i="2"/>
  <c r="R51" i="2"/>
  <c r="AA51" i="2"/>
  <c r="Q51" i="2"/>
  <c r="AB51" i="2"/>
  <c r="AB16" i="2"/>
  <c r="R16" i="2"/>
  <c r="Q16" i="2"/>
  <c r="AA16" i="2"/>
  <c r="AB32" i="2"/>
  <c r="R32" i="2"/>
  <c r="Q32" i="2"/>
  <c r="AA32" i="2"/>
  <c r="AB48" i="2"/>
  <c r="R48" i="2"/>
  <c r="Q48" i="2"/>
  <c r="AA48" i="2"/>
  <c r="AB13" i="2"/>
  <c r="R13" i="2"/>
  <c r="AA13" i="2"/>
  <c r="AA29" i="2"/>
  <c r="Q29" i="2"/>
  <c r="AB29" i="2"/>
  <c r="R29" i="2"/>
  <c r="AA45" i="2"/>
  <c r="Q45" i="2"/>
  <c r="AB45" i="2"/>
  <c r="R45" i="2"/>
  <c r="AA61" i="2"/>
  <c r="Q61" i="2"/>
  <c r="AB61" i="2"/>
  <c r="R61" i="2"/>
  <c r="AA62" i="2"/>
  <c r="Q62" i="2"/>
  <c r="AB62" i="2"/>
  <c r="R62" i="2"/>
  <c r="R43" i="2"/>
  <c r="AA43" i="2"/>
  <c r="Q43" i="2"/>
  <c r="AB43" i="2"/>
  <c r="AB40" i="2"/>
  <c r="R40" i="2"/>
  <c r="Q40" i="2"/>
  <c r="AA40" i="2"/>
  <c r="AA37" i="2"/>
  <c r="Q37" i="2"/>
  <c r="AB37" i="2"/>
  <c r="R37" i="2"/>
  <c r="AA26" i="2"/>
  <c r="Q26" i="2"/>
  <c r="AB26" i="2"/>
  <c r="R26" i="2"/>
  <c r="AA42" i="2"/>
  <c r="Q42" i="2"/>
  <c r="AB42" i="2"/>
  <c r="R42" i="2"/>
  <c r="AA58" i="2"/>
  <c r="Q58" i="2"/>
  <c r="AB58" i="2"/>
  <c r="R58" i="2"/>
  <c r="R23" i="2"/>
  <c r="AA23" i="2"/>
  <c r="Q23" i="2"/>
  <c r="AB23" i="2"/>
  <c r="R39" i="2"/>
  <c r="AA39" i="2"/>
  <c r="Q39" i="2"/>
  <c r="AB39" i="2"/>
  <c r="R55" i="2"/>
  <c r="AA55" i="2"/>
  <c r="Q55" i="2"/>
  <c r="AB55" i="2"/>
  <c r="AB20" i="2"/>
  <c r="R20" i="2"/>
  <c r="Q20" i="2"/>
  <c r="AA20" i="2"/>
  <c r="AB36" i="2"/>
  <c r="R36" i="2"/>
  <c r="Q36" i="2"/>
  <c r="AA36" i="2"/>
  <c r="AB52" i="2"/>
  <c r="R52" i="2"/>
  <c r="Q52" i="2"/>
  <c r="AA52" i="2"/>
  <c r="AA17" i="2"/>
  <c r="Q17" i="2"/>
  <c r="AB17" i="2"/>
  <c r="R17" i="2"/>
  <c r="AA33" i="2"/>
  <c r="Q33" i="2"/>
  <c r="AB33" i="2"/>
  <c r="R33" i="2"/>
  <c r="AA49" i="2"/>
  <c r="Q49" i="2"/>
  <c r="AB49" i="2"/>
  <c r="R49" i="2"/>
  <c r="B5" i="1"/>
  <c r="AD66" i="2" l="1"/>
  <c r="F10" i="2" s="1"/>
  <c r="T66" i="2"/>
  <c r="F9" i="2" s="1"/>
  <c r="V66" i="2"/>
  <c r="H9" i="2" s="1"/>
  <c r="AF66" i="2"/>
  <c r="H10" i="2" s="1"/>
  <c r="S66" i="2"/>
  <c r="F7" i="2" s="1"/>
  <c r="AE66" i="2"/>
  <c r="H8" i="2" s="1"/>
  <c r="O66" i="2"/>
  <c r="B7" i="2" s="1"/>
  <c r="AC66" i="2"/>
  <c r="F8" i="2" s="1"/>
  <c r="U66" i="2"/>
  <c r="H7" i="2" s="1"/>
  <c r="Y66" i="2"/>
  <c r="B8" i="2" s="1"/>
  <c r="AA66" i="2"/>
  <c r="D8" i="2" s="1"/>
  <c r="R66" i="2"/>
  <c r="D9" i="2" s="1"/>
  <c r="D7" i="2"/>
  <c r="AB66" i="2"/>
  <c r="D10" i="2" s="1"/>
  <c r="E60" i="1"/>
  <c r="E6" i="1"/>
  <c r="E5" i="1"/>
  <c r="D60" i="1" l="1"/>
  <c r="D6" i="1" l="1"/>
  <c r="D5" i="1"/>
  <c r="C6" i="1"/>
  <c r="C60" i="1" l="1"/>
  <c r="F60" i="1"/>
</calcChain>
</file>

<file path=xl/sharedStrings.xml><?xml version="1.0" encoding="utf-8"?>
<sst xmlns="http://schemas.openxmlformats.org/spreadsheetml/2006/main" count="301" uniqueCount="110">
  <si>
    <t>Hawaii</t>
  </si>
  <si>
    <t>Iowa</t>
  </si>
  <si>
    <t>Minnesota</t>
    <phoneticPr fontId="11" type="noConversion"/>
  </si>
  <si>
    <t>Maryland</t>
    <phoneticPr fontId="11" type="noConversion"/>
  </si>
  <si>
    <t>Michigan</t>
    <phoneticPr fontId="11" type="noConversion"/>
  </si>
  <si>
    <t>New Jersey</t>
    <phoneticPr fontId="11" type="noConversion"/>
  </si>
  <si>
    <t>Pennsylvania</t>
    <phoneticPr fontId="11" type="noConversion"/>
  </si>
  <si>
    <t>Connecticut</t>
    <phoneticPr fontId="11" type="noConversion"/>
  </si>
  <si>
    <t>Illinois</t>
    <phoneticPr fontId="11" type="noConversion"/>
  </si>
  <si>
    <t>Vermont</t>
    <phoneticPr fontId="11" type="noConversion"/>
  </si>
  <si>
    <t>Ohio</t>
    <phoneticPr fontId="11" type="noConversion"/>
  </si>
  <si>
    <t>Nebraska</t>
    <phoneticPr fontId="11" type="noConversion"/>
  </si>
  <si>
    <t>Rhode Island</t>
    <phoneticPr fontId="11" type="noConversion"/>
  </si>
  <si>
    <t>California</t>
    <phoneticPr fontId="11" type="noConversion"/>
  </si>
  <si>
    <t>Maine</t>
    <phoneticPr fontId="11" type="noConversion"/>
  </si>
  <si>
    <t>Arizona</t>
    <phoneticPr fontId="11" type="noConversion"/>
  </si>
  <si>
    <t>Wisconsin</t>
    <phoneticPr fontId="11" type="noConversion"/>
  </si>
  <si>
    <t>North Carolina</t>
    <phoneticPr fontId="11" type="noConversion"/>
  </si>
  <si>
    <t>New Mexico</t>
    <phoneticPr fontId="11" type="noConversion"/>
  </si>
  <si>
    <t>Florida</t>
    <phoneticPr fontId="11" type="noConversion"/>
  </si>
  <si>
    <t>Massachusetts</t>
    <phoneticPr fontId="11" type="noConversion"/>
  </si>
  <si>
    <t>Alabama</t>
    <phoneticPr fontId="11" type="noConversion"/>
  </si>
  <si>
    <t>North Dakota</t>
    <phoneticPr fontId="11" type="noConversion"/>
  </si>
  <si>
    <t>New Hampshire</t>
    <phoneticPr fontId="11" type="noConversion"/>
  </si>
  <si>
    <t>Tennessee</t>
    <phoneticPr fontId="11" type="noConversion"/>
  </si>
  <si>
    <t>Mississippi</t>
    <phoneticPr fontId="11" type="noConversion"/>
  </si>
  <si>
    <t>Texas</t>
    <phoneticPr fontId="11" type="noConversion"/>
  </si>
  <si>
    <t>Missouri</t>
    <phoneticPr fontId="11" type="noConversion"/>
  </si>
  <si>
    <t>Kentucky</t>
    <phoneticPr fontId="11" type="noConversion"/>
  </si>
  <si>
    <t>Colorado</t>
    <phoneticPr fontId="11" type="noConversion"/>
  </si>
  <si>
    <t>South Dakota</t>
    <phoneticPr fontId="11" type="noConversion"/>
  </si>
  <si>
    <t>South Carolina</t>
    <phoneticPr fontId="11" type="noConversion"/>
  </si>
  <si>
    <t>Arkansas</t>
    <phoneticPr fontId="11" type="noConversion"/>
  </si>
  <si>
    <t>Indiana</t>
    <phoneticPr fontId="11" type="noConversion"/>
  </si>
  <si>
    <t>Montana</t>
    <phoneticPr fontId="11" type="noConversion"/>
  </si>
  <si>
    <t>Oklahoma</t>
    <phoneticPr fontId="11" type="noConversion"/>
  </si>
  <si>
    <t>Georgia</t>
    <phoneticPr fontId="11" type="noConversion"/>
  </si>
  <si>
    <t>District of Columbia</t>
    <phoneticPr fontId="11" type="noConversion"/>
  </si>
  <si>
    <t>Kansas</t>
    <phoneticPr fontId="11" type="noConversion"/>
  </si>
  <si>
    <t>Alaska</t>
    <phoneticPr fontId="11" type="noConversion"/>
  </si>
  <si>
    <t>Louisiana</t>
    <phoneticPr fontId="11" type="noConversion"/>
  </si>
  <si>
    <t>Nevada</t>
    <phoneticPr fontId="11" type="noConversion"/>
  </si>
  <si>
    <t>Wyoming</t>
    <phoneticPr fontId="11" type="noConversion"/>
  </si>
  <si>
    <t>Idaho</t>
    <phoneticPr fontId="11" type="noConversion"/>
  </si>
  <si>
    <t>Utah</t>
    <phoneticPr fontId="11" type="noConversion"/>
  </si>
  <si>
    <t>Oregon</t>
    <phoneticPr fontId="11" type="noConversion"/>
  </si>
  <si>
    <t>Virginia</t>
    <phoneticPr fontId="11" type="noConversion"/>
  </si>
  <si>
    <t>Washington</t>
    <phoneticPr fontId="11" type="noConversion"/>
  </si>
  <si>
    <t>Delaware</t>
  </si>
  <si>
    <t>New York</t>
  </si>
  <si>
    <t>West Virginia</t>
  </si>
  <si>
    <t>Steed Sold (2017)</t>
  </si>
  <si>
    <t>Trump</t>
  </si>
  <si>
    <t>Biden</t>
  </si>
  <si>
    <t>State</t>
  </si>
  <si>
    <t>Mental Health (2019)</t>
  </si>
  <si>
    <t>Physical Scientist (2018)</t>
  </si>
  <si>
    <t>COVID-19 Toll (2020)</t>
  </si>
  <si>
    <t>Total</t>
  </si>
  <si>
    <t>Note: Yellow parts are estimated.</t>
  </si>
  <si>
    <t>Average</t>
  </si>
  <si>
    <t>diff</t>
  </si>
  <si>
    <t>covid</t>
  </si>
  <si>
    <t>mental</t>
  </si>
  <si>
    <t>physical</t>
  </si>
  <si>
    <t>steed</t>
  </si>
  <si>
    <t>upper</t>
  </si>
  <si>
    <t>down</t>
  </si>
  <si>
    <t>Std</t>
  </si>
  <si>
    <t>trump</t>
  </si>
  <si>
    <t>biden</t>
  </si>
  <si>
    <t>up</t>
  </si>
  <si>
    <t>This spread sheet uses Pearson correlation coefficient to analysis president poll related to toll health scientist and steed consensus.</t>
  </si>
  <si>
    <t>This spread sheet uses semi correlation coefficient to analysis president poll related to toll health scientist and steed consensus.</t>
  </si>
  <si>
    <t>Data sources:</t>
  </si>
  <si>
    <t>https://covid.cdc.gov/covid-data-tracker/#cases_casesper100klast7days</t>
  </si>
  <si>
    <t>https://www.mhanational.org/issues/ranking-states</t>
  </si>
  <si>
    <t>https://www.bls.gov/oes/</t>
  </si>
  <si>
    <t>https://www.nass.usda.gov/Publications/AgCensus/2017/Full_Report/Volume_1,_Chapter_1_State_Level/</t>
  </si>
  <si>
    <t>https://www.cnn.com/election/2020/results/president</t>
  </si>
  <si>
    <t>Note that the up coefficient minus down coefficient is the Pearson coefficient!</t>
  </si>
  <si>
    <t>https://rady.ucsd.edu/people/faculty/markowitz/</t>
  </si>
  <si>
    <t>Nobel Winner: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</si>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</sst>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4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62626"/>
      <name val="Arial"/>
      <family val="2"/>
    </font>
    <font>
      <sz val="12"/>
      <color theme="5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7030A0"/>
      <name val="Arial"/>
      <family val="2"/>
    </font>
    <font>
      <sz val="12"/>
      <color theme="2" tint="-0.74999237037263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C00000"/>
      <name val="Arial"/>
      <family val="2"/>
    </font>
    <font>
      <sz val="1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9" tint="-0.499984740745262"/>
      <name val="Arial"/>
      <family val="2"/>
    </font>
    <font>
      <sz val="12"/>
      <color theme="5" tint="-0.499984740745262"/>
      <name val="Arial"/>
      <family val="2"/>
    </font>
    <font>
      <sz val="12"/>
      <color rgb="FFFF0000"/>
      <name val="Arial"/>
      <family val="2"/>
    </font>
    <font>
      <sz val="12"/>
      <color theme="8" tint="-0.499984740745262"/>
      <name val="Calibri"/>
      <family val="2"/>
      <scheme val="minor"/>
    </font>
    <font>
      <sz val="12"/>
      <color theme="8" tint="-0.499984740745262"/>
      <name val="Arial"/>
      <family val="2"/>
    </font>
    <font>
      <b/>
      <sz val="12"/>
      <color rgb="FFC00000"/>
      <name val="Calibri"/>
      <family val="2"/>
      <scheme val="minor"/>
    </font>
    <font>
      <i/>
      <sz val="12"/>
      <color rgb="FFC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i/>
      <sz val="12"/>
      <color rgb="FF7030A0"/>
      <name val="Calibri"/>
      <family val="2"/>
      <scheme val="minor"/>
    </font>
    <font>
      <b/>
      <sz val="12"/>
      <color theme="3"/>
      <name val="Calibri"/>
      <family val="2"/>
      <scheme val="minor"/>
    </font>
    <font>
      <i/>
      <sz val="12"/>
      <color theme="3"/>
      <name val="Calibri"/>
      <family val="2"/>
      <scheme val="minor"/>
    </font>
    <font>
      <i/>
      <sz val="12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b/>
      <i/>
      <sz val="12"/>
      <color theme="3"/>
      <name val="Calibri"/>
      <family val="2"/>
      <scheme val="minor"/>
    </font>
    <font>
      <b/>
      <i/>
      <sz val="12"/>
      <color theme="5" tint="-0.499984740745262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sz val="12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rgb="FFDDDDDD"/>
      </left>
      <right style="medium">
        <color rgb="FFFFFFFF"/>
      </right>
      <top style="medium">
        <color rgb="FFDDDDDD"/>
      </top>
      <bottom/>
      <diagonal/>
    </border>
    <border>
      <left style="medium">
        <color rgb="FFFFFFFF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DDDDDD"/>
      </right>
      <top style="medium">
        <color rgb="FFFFFFFF"/>
      </top>
      <bottom/>
      <diagonal/>
    </border>
    <border>
      <left style="medium">
        <color rgb="FFDDDDDD"/>
      </left>
      <right style="medium">
        <color rgb="FFFFFFFF"/>
      </right>
      <top style="medium">
        <color rgb="FFFFFFFF"/>
      </top>
      <bottom style="medium">
        <color rgb="FFDDDDDD"/>
      </bottom>
      <diagonal/>
    </border>
    <border>
      <left style="medium">
        <color rgb="FFFFFFFF"/>
      </left>
      <right style="medium">
        <color rgb="FFDDDDDD"/>
      </right>
      <top style="medium">
        <color rgb="FFFFFFFF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FFFFFF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152">
    <xf numFmtId="0" fontId="0" fillId="0" borderId="0" xfId="0"/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top" wrapText="1"/>
    </xf>
    <xf numFmtId="0" fontId="9" fillId="3" borderId="3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9" fillId="4" borderId="5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3" fontId="7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164" fontId="4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3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9" fontId="8" fillId="0" borderId="0" xfId="0" applyNumberFormat="1" applyFont="1" applyBorder="1" applyAlignment="1">
      <alignment horizontal="center"/>
    </xf>
    <xf numFmtId="9" fontId="7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17" fillId="0" borderId="0" xfId="0" applyFont="1" applyAlignment="1">
      <alignment horizontal="center"/>
    </xf>
    <xf numFmtId="9" fontId="17" fillId="0" borderId="0" xfId="2" applyFont="1" applyAlignment="1">
      <alignment horizontal="center"/>
    </xf>
    <xf numFmtId="0" fontId="18" fillId="2" borderId="7" xfId="0" applyFont="1" applyFill="1" applyBorder="1" applyAlignment="1">
      <alignment horizontal="center" vertical="top" wrapText="1"/>
    </xf>
    <xf numFmtId="0" fontId="18" fillId="3" borderId="8" xfId="0" applyFont="1" applyFill="1" applyBorder="1" applyAlignment="1">
      <alignment horizontal="center" vertical="top" wrapText="1"/>
    </xf>
    <xf numFmtId="0" fontId="2" fillId="5" borderId="0" xfId="0" applyFont="1" applyFill="1" applyAlignment="1">
      <alignment horizontal="left"/>
    </xf>
    <xf numFmtId="0" fontId="17" fillId="5" borderId="0" xfId="0" applyFont="1" applyFill="1" applyAlignment="1">
      <alignment horizontal="center"/>
    </xf>
    <xf numFmtId="165" fontId="19" fillId="0" borderId="0" xfId="0" applyNumberFormat="1" applyFont="1" applyAlignment="1">
      <alignment horizontal="center"/>
    </xf>
    <xf numFmtId="165" fontId="18" fillId="2" borderId="7" xfId="0" applyNumberFormat="1" applyFont="1" applyFill="1" applyBorder="1" applyAlignment="1">
      <alignment horizontal="center" vertical="top" wrapText="1"/>
    </xf>
    <xf numFmtId="0" fontId="17" fillId="7" borderId="0" xfId="0" applyFont="1" applyFill="1" applyAlignment="1">
      <alignment horizontal="center"/>
    </xf>
    <xf numFmtId="9" fontId="8" fillId="0" borderId="0" xfId="2" applyFont="1" applyAlignment="1">
      <alignment horizontal="center"/>
    </xf>
    <xf numFmtId="165" fontId="9" fillId="2" borderId="7" xfId="0" applyNumberFormat="1" applyFont="1" applyFill="1" applyBorder="1" applyAlignment="1">
      <alignment horizontal="center" vertical="top" wrapText="1"/>
    </xf>
    <xf numFmtId="165" fontId="8" fillId="0" borderId="0" xfId="0" applyNumberFormat="1" applyFont="1" applyAlignment="1">
      <alignment horizontal="center"/>
    </xf>
    <xf numFmtId="0" fontId="8" fillId="7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9" fontId="20" fillId="0" borderId="0" xfId="2" applyFont="1" applyAlignment="1">
      <alignment horizontal="center"/>
    </xf>
    <xf numFmtId="165" fontId="21" fillId="2" borderId="7" xfId="0" applyNumberFormat="1" applyFont="1" applyFill="1" applyBorder="1" applyAlignment="1">
      <alignment horizontal="center" vertical="top" wrapText="1"/>
    </xf>
    <xf numFmtId="165" fontId="20" fillId="0" borderId="0" xfId="0" applyNumberFormat="1" applyFont="1" applyAlignment="1">
      <alignment horizontal="center"/>
    </xf>
    <xf numFmtId="0" fontId="20" fillId="7" borderId="0" xfId="0" applyFont="1" applyFill="1" applyAlignment="1">
      <alignment horizontal="center"/>
    </xf>
    <xf numFmtId="9" fontId="4" fillId="0" borderId="0" xfId="2" applyFont="1" applyAlignment="1">
      <alignment horizontal="center"/>
    </xf>
    <xf numFmtId="165" fontId="22" fillId="2" borderId="7" xfId="0" applyNumberFormat="1" applyFont="1" applyFill="1" applyBorder="1" applyAlignment="1">
      <alignment horizontal="center" vertical="top" wrapText="1"/>
    </xf>
    <xf numFmtId="165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center"/>
    </xf>
    <xf numFmtId="9" fontId="5" fillId="0" borderId="0" xfId="0" applyNumberFormat="1" applyFont="1" applyAlignment="1">
      <alignment horizontal="center"/>
    </xf>
    <xf numFmtId="9" fontId="5" fillId="0" borderId="0" xfId="2" applyFont="1" applyAlignment="1">
      <alignment horizontal="center"/>
    </xf>
    <xf numFmtId="165" fontId="23" fillId="2" borderId="7" xfId="0" applyNumberFormat="1" applyFont="1" applyFill="1" applyBorder="1" applyAlignment="1">
      <alignment horizontal="center" vertical="top" wrapText="1"/>
    </xf>
    <xf numFmtId="165" fontId="5" fillId="0" borderId="0" xfId="0" applyNumberFormat="1" applyFont="1" applyAlignment="1">
      <alignment horizontal="center"/>
    </xf>
    <xf numFmtId="0" fontId="5" fillId="7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9" fontId="24" fillId="0" borderId="0" xfId="0" applyNumberFormat="1" applyFont="1" applyAlignment="1">
      <alignment horizontal="center"/>
    </xf>
    <xf numFmtId="9" fontId="24" fillId="0" borderId="0" xfId="2" applyFont="1" applyAlignment="1">
      <alignment horizontal="center"/>
    </xf>
    <xf numFmtId="165" fontId="25" fillId="2" borderId="7" xfId="0" applyNumberFormat="1" applyFont="1" applyFill="1" applyBorder="1" applyAlignment="1">
      <alignment horizontal="center" vertical="top" wrapText="1"/>
    </xf>
    <xf numFmtId="165" fontId="24" fillId="0" borderId="0" xfId="0" applyNumberFormat="1" applyFont="1" applyAlignment="1">
      <alignment horizontal="center"/>
    </xf>
    <xf numFmtId="0" fontId="24" fillId="7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5" fillId="0" borderId="9" xfId="0" applyFont="1" applyBorder="1" applyAlignment="1">
      <alignment horizontal="center"/>
    </xf>
    <xf numFmtId="9" fontId="17" fillId="0" borderId="10" xfId="0" applyNumberFormat="1" applyFont="1" applyBorder="1" applyAlignment="1">
      <alignment horizontal="center"/>
    </xf>
    <xf numFmtId="9" fontId="8" fillId="0" borderId="10" xfId="0" applyNumberFormat="1" applyFont="1" applyBorder="1" applyAlignment="1">
      <alignment horizontal="center"/>
    </xf>
    <xf numFmtId="9" fontId="7" fillId="0" borderId="10" xfId="0" applyNumberFormat="1" applyFont="1" applyBorder="1" applyAlignment="1">
      <alignment horizontal="center"/>
    </xf>
    <xf numFmtId="9" fontId="20" fillId="0" borderId="10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9" fontId="17" fillId="0" borderId="0" xfId="0" applyNumberFormat="1" applyFont="1" applyBorder="1" applyAlignment="1">
      <alignment horizontal="center"/>
    </xf>
    <xf numFmtId="9" fontId="20" fillId="0" borderId="0" xfId="0" applyNumberFormat="1" applyFont="1" applyBorder="1" applyAlignment="1">
      <alignment horizontal="center"/>
    </xf>
    <xf numFmtId="9" fontId="4" fillId="0" borderId="13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9" fontId="17" fillId="0" borderId="0" xfId="2" applyFont="1" applyBorder="1" applyAlignment="1">
      <alignment horizontal="center"/>
    </xf>
    <xf numFmtId="9" fontId="8" fillId="0" borderId="0" xfId="2" applyFont="1" applyBorder="1" applyAlignment="1">
      <alignment horizontal="center"/>
    </xf>
    <xf numFmtId="9" fontId="20" fillId="0" borderId="0" xfId="2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9" fontId="17" fillId="0" borderId="15" xfId="2" applyFont="1" applyBorder="1" applyAlignment="1">
      <alignment horizontal="center"/>
    </xf>
    <xf numFmtId="9" fontId="8" fillId="0" borderId="15" xfId="0" applyNumberFormat="1" applyFont="1" applyBorder="1" applyAlignment="1">
      <alignment horizontal="center"/>
    </xf>
    <xf numFmtId="9" fontId="8" fillId="0" borderId="15" xfId="2" applyFont="1" applyBorder="1" applyAlignment="1">
      <alignment horizontal="center"/>
    </xf>
    <xf numFmtId="9" fontId="7" fillId="0" borderId="15" xfId="0" applyNumberFormat="1" applyFont="1" applyBorder="1" applyAlignment="1">
      <alignment horizontal="center"/>
    </xf>
    <xf numFmtId="9" fontId="20" fillId="0" borderId="15" xfId="2" applyFont="1" applyBorder="1" applyAlignment="1">
      <alignment horizontal="center"/>
    </xf>
    <xf numFmtId="9" fontId="4" fillId="0" borderId="16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4" fontId="2" fillId="0" borderId="0" xfId="1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9" fontId="26" fillId="0" borderId="0" xfId="2" applyFont="1" applyBorder="1" applyAlignment="1">
      <alignment horizontal="center"/>
    </xf>
    <xf numFmtId="9" fontId="27" fillId="0" borderId="10" xfId="0" applyNumberFormat="1" applyFont="1" applyBorder="1" applyAlignment="1">
      <alignment horizontal="center"/>
    </xf>
    <xf numFmtId="9" fontId="28" fillId="0" borderId="0" xfId="0" applyNumberFormat="1" applyFont="1" applyBorder="1" applyAlignment="1">
      <alignment horizontal="center"/>
    </xf>
    <xf numFmtId="9" fontId="30" fillId="0" borderId="0" xfId="0" applyNumberFormat="1" applyFont="1" applyBorder="1" applyAlignment="1">
      <alignment horizontal="center"/>
    </xf>
    <xf numFmtId="9" fontId="32" fillId="0" borderId="11" xfId="0" applyNumberFormat="1" applyFont="1" applyBorder="1" applyAlignment="1">
      <alignment horizontal="center"/>
    </xf>
    <xf numFmtId="9" fontId="34" fillId="0" borderId="0" xfId="0" applyNumberFormat="1" applyFont="1" applyBorder="1" applyAlignment="1">
      <alignment horizontal="center"/>
    </xf>
    <xf numFmtId="9" fontId="35" fillId="0" borderId="0" xfId="0" applyNumberFormat="1" applyFont="1" applyBorder="1" applyAlignment="1">
      <alignment horizontal="center"/>
    </xf>
    <xf numFmtId="9" fontId="36" fillId="0" borderId="0" xfId="0" applyNumberFormat="1" applyFont="1" applyBorder="1" applyAlignment="1">
      <alignment horizontal="center"/>
    </xf>
    <xf numFmtId="9" fontId="29" fillId="0" borderId="10" xfId="0" applyNumberFormat="1" applyFont="1" applyBorder="1" applyAlignment="1">
      <alignment horizontal="center"/>
    </xf>
    <xf numFmtId="9" fontId="31" fillId="0" borderId="10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3" xfId="2" applyFont="1" applyBorder="1" applyAlignment="1">
      <alignment horizontal="center"/>
    </xf>
    <xf numFmtId="9" fontId="4" fillId="0" borderId="16" xfId="2" applyFont="1" applyBorder="1" applyAlignment="1">
      <alignment horizontal="center"/>
    </xf>
    <xf numFmtId="9" fontId="37" fillId="0" borderId="1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9" fontId="33" fillId="0" borderId="15" xfId="0" applyNumberFormat="1" applyFont="1" applyBorder="1" applyAlignment="1">
      <alignment horizontal="center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0" fillId="0" borderId="0" xfId="3" applyAlignment="1">
      <alignment horizontal="left"/>
    </xf>
    <xf numFmtId="0" fontId="3" fillId="8" borderId="4" xfId="0" applyFont="1" applyFill="1" applyBorder="1" applyAlignment="1">
      <alignment horizontal="center" vertical="top" wrapText="1"/>
    </xf>
    <xf numFmtId="0" fontId="18" fillId="8" borderId="8" xfId="0" applyFont="1" applyFill="1" applyBorder="1" applyAlignment="1">
      <alignment horizontal="center" vertical="top" wrapText="1"/>
    </xf>
    <xf numFmtId="165" fontId="18" fillId="8" borderId="7" xfId="0" applyNumberFormat="1" applyFont="1" applyFill="1" applyBorder="1" applyAlignment="1">
      <alignment horizontal="center" vertical="top" wrapText="1"/>
    </xf>
    <xf numFmtId="0" fontId="9" fillId="8" borderId="3" xfId="0" applyFont="1" applyFill="1" applyBorder="1" applyAlignment="1">
      <alignment horizontal="center" vertical="top" wrapText="1"/>
    </xf>
    <xf numFmtId="165" fontId="9" fillId="8" borderId="7" xfId="0" applyNumberFormat="1" applyFont="1" applyFill="1" applyBorder="1" applyAlignment="1">
      <alignment horizontal="center" vertical="top" wrapText="1"/>
    </xf>
    <xf numFmtId="0" fontId="7" fillId="8" borderId="0" xfId="0" applyFont="1" applyFill="1" applyAlignment="1">
      <alignment horizontal="center"/>
    </xf>
    <xf numFmtId="165" fontId="21" fillId="8" borderId="7" xfId="0" applyNumberFormat="1" applyFont="1" applyFill="1" applyBorder="1" applyAlignment="1">
      <alignment horizontal="center" vertical="top" wrapText="1"/>
    </xf>
    <xf numFmtId="0" fontId="14" fillId="8" borderId="0" xfId="0" applyFont="1" applyFill="1" applyAlignment="1">
      <alignment horizontal="center"/>
    </xf>
    <xf numFmtId="165" fontId="22" fillId="8" borderId="7" xfId="0" applyNumberFormat="1" applyFont="1" applyFill="1" applyBorder="1" applyAlignment="1">
      <alignment horizontal="center" vertical="top" wrapText="1"/>
    </xf>
    <xf numFmtId="0" fontId="5" fillId="8" borderId="0" xfId="0" applyFont="1" applyFill="1" applyAlignment="1">
      <alignment horizontal="center"/>
    </xf>
    <xf numFmtId="165" fontId="23" fillId="8" borderId="7" xfId="0" applyNumberFormat="1" applyFont="1" applyFill="1" applyBorder="1" applyAlignment="1">
      <alignment horizontal="center" vertical="top" wrapText="1"/>
    </xf>
    <xf numFmtId="0" fontId="6" fillId="8" borderId="0" xfId="0" applyFont="1" applyFill="1" applyAlignment="1">
      <alignment horizontal="center"/>
    </xf>
    <xf numFmtId="165" fontId="25" fillId="8" borderId="7" xfId="0" applyNumberFormat="1" applyFont="1" applyFill="1" applyBorder="1" applyAlignment="1">
      <alignment horizontal="center" vertical="top" wrapText="1"/>
    </xf>
    <xf numFmtId="3" fontId="14" fillId="8" borderId="0" xfId="0" applyNumberFormat="1" applyFont="1" applyFill="1" applyAlignment="1">
      <alignment horizontal="center"/>
    </xf>
    <xf numFmtId="0" fontId="40" fillId="0" borderId="0" xfId="3"/>
    <xf numFmtId="0" fontId="0" fillId="0" borderId="0" xfId="0" applyFill="1" applyBorder="1" applyAlignment="1"/>
    <xf numFmtId="0" fontId="0" fillId="0" borderId="17" xfId="0" applyFill="1" applyBorder="1" applyAlignment="1"/>
    <xf numFmtId="0" fontId="41" fillId="0" borderId="18" xfId="0" applyFont="1" applyFill="1" applyBorder="1" applyAlignment="1">
      <alignment horizontal="center"/>
    </xf>
    <xf numFmtId="0" fontId="41" fillId="0" borderId="18" xfId="0" applyFont="1" applyFill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164" fontId="0" fillId="0" borderId="0" xfId="1" applyNumberFormat="1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164" fontId="0" fillId="0" borderId="0" xfId="1" applyNumberFormat="1" applyFont="1" applyBorder="1" applyAlignment="1">
      <alignment vertical="center" wrapText="1"/>
    </xf>
    <xf numFmtId="14" fontId="0" fillId="0" borderId="0" xfId="0" applyNumberFormat="1" applyBorder="1" applyAlignment="1">
      <alignment horizontal="left" vertical="center" wrapText="1"/>
    </xf>
    <xf numFmtId="14" fontId="0" fillId="0" borderId="0" xfId="0" applyNumberFormat="1" applyBorder="1" applyAlignment="1">
      <alignment vertical="center" wrapText="1"/>
    </xf>
    <xf numFmtId="0" fontId="1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Trump Strong Nonlinear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34776902887138E-2"/>
          <c:y val="0.39856481481481482"/>
          <c:w val="0.85275699912510938"/>
          <c:h val="0.550509259259259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Semi!$C$13:$C$63</c:f>
              <c:numCache>
                <c:formatCode>0.0</c:formatCode>
                <c:ptCount val="51"/>
                <c:pt idx="0">
                  <c:v>-4833.2156862745096</c:v>
                </c:pt>
                <c:pt idx="1">
                  <c:v>-2838.2156862745096</c:v>
                </c:pt>
                <c:pt idx="2">
                  <c:v>-1705.2156862745096</c:v>
                </c:pt>
                <c:pt idx="3">
                  <c:v>28782.784313725489</c:v>
                </c:pt>
                <c:pt idx="4">
                  <c:v>-583.21568627450961</c:v>
                </c:pt>
                <c:pt idx="5">
                  <c:v>4029.7843137254904</c:v>
                </c:pt>
                <c:pt idx="6">
                  <c:v>11754.784313725489</c:v>
                </c:pt>
                <c:pt idx="7">
                  <c:v>-4307.2156862745096</c:v>
                </c:pt>
                <c:pt idx="8">
                  <c:v>4949.7843137254904</c:v>
                </c:pt>
                <c:pt idx="9">
                  <c:v>-183.21568627450961</c:v>
                </c:pt>
                <c:pt idx="10">
                  <c:v>7227.7843137254904</c:v>
                </c:pt>
                <c:pt idx="11">
                  <c:v>-5000.2156862745096</c:v>
                </c:pt>
                <c:pt idx="12">
                  <c:v>1053.7843137254904</c:v>
                </c:pt>
                <c:pt idx="13">
                  <c:v>-4096.2156862745096</c:v>
                </c:pt>
                <c:pt idx="14">
                  <c:v>-3739.2156862745096</c:v>
                </c:pt>
                <c:pt idx="15">
                  <c:v>13724.784313725489</c:v>
                </c:pt>
                <c:pt idx="16">
                  <c:v>-4875.2156862745096</c:v>
                </c:pt>
                <c:pt idx="17">
                  <c:v>1450.7843137254904</c:v>
                </c:pt>
                <c:pt idx="18">
                  <c:v>-1769.2156862745096</c:v>
                </c:pt>
                <c:pt idx="19">
                  <c:v>-4382.2156862745096</c:v>
                </c:pt>
                <c:pt idx="20">
                  <c:v>49.784313725490392</c:v>
                </c:pt>
                <c:pt idx="21">
                  <c:v>-3662.2156862745096</c:v>
                </c:pt>
                <c:pt idx="22">
                  <c:v>5486.7843137254904</c:v>
                </c:pt>
                <c:pt idx="23">
                  <c:v>13091.784313725489</c:v>
                </c:pt>
                <c:pt idx="24">
                  <c:v>-1592.2156862745096</c:v>
                </c:pt>
                <c:pt idx="25">
                  <c:v>-4175.2156862745096</c:v>
                </c:pt>
                <c:pt idx="26">
                  <c:v>-4552.2156862745096</c:v>
                </c:pt>
                <c:pt idx="27">
                  <c:v>-807.21568627450961</c:v>
                </c:pt>
                <c:pt idx="28">
                  <c:v>-1335.2156862745096</c:v>
                </c:pt>
                <c:pt idx="29">
                  <c:v>16245.784313725489</c:v>
                </c:pt>
                <c:pt idx="30">
                  <c:v>-1205.2156862745096</c:v>
                </c:pt>
                <c:pt idx="31">
                  <c:v>-3135.2156862745096</c:v>
                </c:pt>
                <c:pt idx="32">
                  <c:v>-2241.2156862745096</c:v>
                </c:pt>
                <c:pt idx="33">
                  <c:v>-4243.2156862745096</c:v>
                </c:pt>
                <c:pt idx="34">
                  <c:v>-751.21568627450961</c:v>
                </c:pt>
                <c:pt idx="35">
                  <c:v>-2677.2156862745096</c:v>
                </c:pt>
                <c:pt idx="36">
                  <c:v>370.78431372549039</c:v>
                </c:pt>
                <c:pt idx="37">
                  <c:v>-3400.2156862745096</c:v>
                </c:pt>
                <c:pt idx="38">
                  <c:v>-4434.2156862745096</c:v>
                </c:pt>
                <c:pt idx="39">
                  <c:v>3914.7843137254904</c:v>
                </c:pt>
                <c:pt idx="40">
                  <c:v>-4391.2156862745096</c:v>
                </c:pt>
                <c:pt idx="41">
                  <c:v>-1085.2156862745096</c:v>
                </c:pt>
                <c:pt idx="42">
                  <c:v>-3608.2156862745096</c:v>
                </c:pt>
                <c:pt idx="43">
                  <c:v>-4954.2156862745096</c:v>
                </c:pt>
                <c:pt idx="44">
                  <c:v>1258.7843137254904</c:v>
                </c:pt>
                <c:pt idx="45">
                  <c:v>-2283.2156862745096</c:v>
                </c:pt>
                <c:pt idx="46">
                  <c:v>-3017.2156862745096</c:v>
                </c:pt>
                <c:pt idx="47">
                  <c:v>-4862.2156862745096</c:v>
                </c:pt>
                <c:pt idx="48">
                  <c:v>-4194.2156862745096</c:v>
                </c:pt>
                <c:pt idx="49">
                  <c:v>-4256.2156862745096</c:v>
                </c:pt>
                <c:pt idx="50">
                  <c:v>-4216.2156862745096</c:v>
                </c:pt>
              </c:numCache>
            </c:numRef>
          </c:xVal>
          <c:yVal>
            <c:numRef>
              <c:f>Semi!$K$13:$K$63</c:f>
              <c:numCache>
                <c:formatCode>0.0</c:formatCode>
                <c:ptCount val="51"/>
                <c:pt idx="0">
                  <c:v>-4.4705882352941178</c:v>
                </c:pt>
                <c:pt idx="1">
                  <c:v>1.5294117647058822</c:v>
                </c:pt>
                <c:pt idx="2">
                  <c:v>-4.4705882352941178</c:v>
                </c:pt>
                <c:pt idx="3">
                  <c:v>-4.4705882352941178</c:v>
                </c:pt>
                <c:pt idx="4">
                  <c:v>-4.4705882352941178</c:v>
                </c:pt>
                <c:pt idx="5">
                  <c:v>-4.4705882352941178</c:v>
                </c:pt>
                <c:pt idx="6">
                  <c:v>-4.4705882352941178</c:v>
                </c:pt>
                <c:pt idx="7">
                  <c:v>-4.4705882352941178</c:v>
                </c:pt>
                <c:pt idx="8">
                  <c:v>-4.4705882352941178</c:v>
                </c:pt>
                <c:pt idx="9">
                  <c:v>-4.4705882352941178</c:v>
                </c:pt>
                <c:pt idx="10">
                  <c:v>-4.4705882352941178</c:v>
                </c:pt>
                <c:pt idx="11">
                  <c:v>-4.4705882352941178</c:v>
                </c:pt>
                <c:pt idx="12">
                  <c:v>13.529411764705882</c:v>
                </c:pt>
                <c:pt idx="13">
                  <c:v>-1.4705882352941178</c:v>
                </c:pt>
                <c:pt idx="14">
                  <c:v>-4.4705882352941178</c:v>
                </c:pt>
                <c:pt idx="15">
                  <c:v>-4.4705882352941178</c:v>
                </c:pt>
                <c:pt idx="16">
                  <c:v>-2.4705882352941178</c:v>
                </c:pt>
                <c:pt idx="17">
                  <c:v>-4.4705882352941178</c:v>
                </c:pt>
                <c:pt idx="18">
                  <c:v>-4.4705882352941178</c:v>
                </c:pt>
                <c:pt idx="19">
                  <c:v>0.52941176470588225</c:v>
                </c:pt>
                <c:pt idx="20">
                  <c:v>10.529411764705882</c:v>
                </c:pt>
                <c:pt idx="21">
                  <c:v>-4.4705882352941178</c:v>
                </c:pt>
                <c:pt idx="22">
                  <c:v>-4.4705882352941178</c:v>
                </c:pt>
                <c:pt idx="23">
                  <c:v>24.529411764705884</c:v>
                </c:pt>
                <c:pt idx="24">
                  <c:v>4.5294117647058822</c:v>
                </c:pt>
                <c:pt idx="25">
                  <c:v>-1.4705882352941178</c:v>
                </c:pt>
                <c:pt idx="26">
                  <c:v>-4.4705882352941178</c:v>
                </c:pt>
                <c:pt idx="27">
                  <c:v>6.5294117647058822</c:v>
                </c:pt>
                <c:pt idx="28">
                  <c:v>1.5294117647058822</c:v>
                </c:pt>
                <c:pt idx="29">
                  <c:v>33.529411764705884</c:v>
                </c:pt>
                <c:pt idx="30">
                  <c:v>1.5294117647058822</c:v>
                </c:pt>
                <c:pt idx="31">
                  <c:v>3.5294117647058822</c:v>
                </c:pt>
                <c:pt idx="32">
                  <c:v>-4.4705882352941178</c:v>
                </c:pt>
                <c:pt idx="33">
                  <c:v>-1.4705882352941178</c:v>
                </c:pt>
                <c:pt idx="34">
                  <c:v>4.5294117647058822</c:v>
                </c:pt>
                <c:pt idx="35">
                  <c:v>1.5294117647058822</c:v>
                </c:pt>
                <c:pt idx="36">
                  <c:v>6.5294117647058822</c:v>
                </c:pt>
                <c:pt idx="37">
                  <c:v>2.5294117647058822</c:v>
                </c:pt>
                <c:pt idx="38">
                  <c:v>-1.4705882352941178</c:v>
                </c:pt>
                <c:pt idx="39">
                  <c:v>-4.4705882352941178</c:v>
                </c:pt>
                <c:pt idx="40">
                  <c:v>-4.4705882352941178</c:v>
                </c:pt>
                <c:pt idx="41">
                  <c:v>-4.4705882352941178</c:v>
                </c:pt>
                <c:pt idx="42">
                  <c:v>1.5294117647058822</c:v>
                </c:pt>
                <c:pt idx="43">
                  <c:v>-1.4705882352941178</c:v>
                </c:pt>
                <c:pt idx="44">
                  <c:v>3.5294117647058822</c:v>
                </c:pt>
                <c:pt idx="45">
                  <c:v>-4.4705882352941178</c:v>
                </c:pt>
                <c:pt idx="46">
                  <c:v>-4.4705882352941178</c:v>
                </c:pt>
                <c:pt idx="47">
                  <c:v>-1.4705882352941178</c:v>
                </c:pt>
                <c:pt idx="48">
                  <c:v>-0.47058823529411775</c:v>
                </c:pt>
                <c:pt idx="49">
                  <c:v>1.5294117647058822</c:v>
                </c:pt>
                <c:pt idx="50">
                  <c:v>-4.4705882352941178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9-446F-B76D-B96DDEC97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514031"/>
        <c:axId val="839621087"/>
      </c:scatterChart>
      <c:valAx>
        <c:axId val="9365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21087"/>
        <c:crosses val="autoZero"/>
        <c:crossBetween val="midCat"/>
      </c:valAx>
      <c:valAx>
        <c:axId val="8396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1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Biden Weak Nonlinear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Semi!$C$13:$C$63</c:f>
              <c:numCache>
                <c:formatCode>0.0</c:formatCode>
                <c:ptCount val="51"/>
                <c:pt idx="0">
                  <c:v>-4833.2156862745096</c:v>
                </c:pt>
                <c:pt idx="1">
                  <c:v>-2838.2156862745096</c:v>
                </c:pt>
                <c:pt idx="2">
                  <c:v>-1705.2156862745096</c:v>
                </c:pt>
                <c:pt idx="3">
                  <c:v>28782.784313725489</c:v>
                </c:pt>
                <c:pt idx="4">
                  <c:v>-583.21568627450961</c:v>
                </c:pt>
                <c:pt idx="5">
                  <c:v>4029.7843137254904</c:v>
                </c:pt>
                <c:pt idx="6">
                  <c:v>11754.784313725489</c:v>
                </c:pt>
                <c:pt idx="7">
                  <c:v>-4307.2156862745096</c:v>
                </c:pt>
                <c:pt idx="8">
                  <c:v>4949.7843137254904</c:v>
                </c:pt>
                <c:pt idx="9">
                  <c:v>-183.21568627450961</c:v>
                </c:pt>
                <c:pt idx="10">
                  <c:v>7227.7843137254904</c:v>
                </c:pt>
                <c:pt idx="11">
                  <c:v>-5000.2156862745096</c:v>
                </c:pt>
                <c:pt idx="12">
                  <c:v>1053.7843137254904</c:v>
                </c:pt>
                <c:pt idx="13">
                  <c:v>-4096.2156862745096</c:v>
                </c:pt>
                <c:pt idx="14">
                  <c:v>-3739.2156862745096</c:v>
                </c:pt>
                <c:pt idx="15">
                  <c:v>13724.784313725489</c:v>
                </c:pt>
                <c:pt idx="16">
                  <c:v>-4875.2156862745096</c:v>
                </c:pt>
                <c:pt idx="17">
                  <c:v>1450.7843137254904</c:v>
                </c:pt>
                <c:pt idx="18">
                  <c:v>-1769.2156862745096</c:v>
                </c:pt>
                <c:pt idx="19">
                  <c:v>-4382.2156862745096</c:v>
                </c:pt>
                <c:pt idx="20">
                  <c:v>49.784313725490392</c:v>
                </c:pt>
                <c:pt idx="21">
                  <c:v>-3662.2156862745096</c:v>
                </c:pt>
                <c:pt idx="22">
                  <c:v>5486.7843137254904</c:v>
                </c:pt>
                <c:pt idx="23">
                  <c:v>13091.784313725489</c:v>
                </c:pt>
                <c:pt idx="24">
                  <c:v>-1592.2156862745096</c:v>
                </c:pt>
                <c:pt idx="25">
                  <c:v>-4175.2156862745096</c:v>
                </c:pt>
                <c:pt idx="26">
                  <c:v>-4552.2156862745096</c:v>
                </c:pt>
                <c:pt idx="27">
                  <c:v>-807.21568627450961</c:v>
                </c:pt>
                <c:pt idx="28">
                  <c:v>-1335.2156862745096</c:v>
                </c:pt>
                <c:pt idx="29">
                  <c:v>16245.784313725489</c:v>
                </c:pt>
                <c:pt idx="30">
                  <c:v>-1205.2156862745096</c:v>
                </c:pt>
                <c:pt idx="31">
                  <c:v>-3135.2156862745096</c:v>
                </c:pt>
                <c:pt idx="32">
                  <c:v>-2241.2156862745096</c:v>
                </c:pt>
                <c:pt idx="33">
                  <c:v>-4243.2156862745096</c:v>
                </c:pt>
                <c:pt idx="34">
                  <c:v>-751.21568627450961</c:v>
                </c:pt>
                <c:pt idx="35">
                  <c:v>-2677.2156862745096</c:v>
                </c:pt>
                <c:pt idx="36">
                  <c:v>370.78431372549039</c:v>
                </c:pt>
                <c:pt idx="37">
                  <c:v>-3400.2156862745096</c:v>
                </c:pt>
                <c:pt idx="38">
                  <c:v>-4434.2156862745096</c:v>
                </c:pt>
                <c:pt idx="39">
                  <c:v>3914.7843137254904</c:v>
                </c:pt>
                <c:pt idx="40">
                  <c:v>-4391.2156862745096</c:v>
                </c:pt>
                <c:pt idx="41">
                  <c:v>-1085.2156862745096</c:v>
                </c:pt>
                <c:pt idx="42">
                  <c:v>-3608.2156862745096</c:v>
                </c:pt>
                <c:pt idx="43">
                  <c:v>-4954.2156862745096</c:v>
                </c:pt>
                <c:pt idx="44">
                  <c:v>1258.7843137254904</c:v>
                </c:pt>
                <c:pt idx="45">
                  <c:v>-2283.2156862745096</c:v>
                </c:pt>
                <c:pt idx="46">
                  <c:v>-3017.2156862745096</c:v>
                </c:pt>
                <c:pt idx="47">
                  <c:v>-4862.2156862745096</c:v>
                </c:pt>
                <c:pt idx="48">
                  <c:v>-4194.2156862745096</c:v>
                </c:pt>
                <c:pt idx="49">
                  <c:v>-4256.2156862745096</c:v>
                </c:pt>
                <c:pt idx="50">
                  <c:v>-4216.2156862745096</c:v>
                </c:pt>
              </c:numCache>
            </c:numRef>
          </c:xVal>
          <c:yVal>
            <c:numRef>
              <c:f>Semi!$M$13:$M$63</c:f>
              <c:numCache>
                <c:formatCode>0.0</c:formatCode>
                <c:ptCount val="51"/>
                <c:pt idx="0">
                  <c:v>-2</c:v>
                </c:pt>
                <c:pt idx="1">
                  <c:v>-6</c:v>
                </c:pt>
                <c:pt idx="2">
                  <c:v>4</c:v>
                </c:pt>
                <c:pt idx="3">
                  <c:v>23</c:v>
                </c:pt>
                <c:pt idx="4">
                  <c:v>4</c:v>
                </c:pt>
                <c:pt idx="5">
                  <c:v>10</c:v>
                </c:pt>
                <c:pt idx="6">
                  <c:v>8</c:v>
                </c:pt>
                <c:pt idx="7">
                  <c:v>-3</c:v>
                </c:pt>
                <c:pt idx="8">
                  <c:v>14</c:v>
                </c:pt>
                <c:pt idx="9">
                  <c:v>1</c:v>
                </c:pt>
                <c:pt idx="10">
                  <c:v>14</c:v>
                </c:pt>
                <c:pt idx="11">
                  <c:v>-3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49</c:v>
                </c:pt>
                <c:pt idx="16">
                  <c:v>-4</c:v>
                </c:pt>
                <c:pt idx="17">
                  <c:v>5</c:v>
                </c:pt>
                <c:pt idx="18">
                  <c:v>4</c:v>
                </c:pt>
                <c:pt idx="19">
                  <c:v>-6</c:v>
                </c:pt>
                <c:pt idx="20">
                  <c:v>-6</c:v>
                </c:pt>
                <c:pt idx="21">
                  <c:v>-1</c:v>
                </c:pt>
                <c:pt idx="22">
                  <c:v>5</c:v>
                </c:pt>
                <c:pt idx="23">
                  <c:v>-6</c:v>
                </c:pt>
                <c:pt idx="24">
                  <c:v>-6</c:v>
                </c:pt>
                <c:pt idx="25">
                  <c:v>-6</c:v>
                </c:pt>
                <c:pt idx="26">
                  <c:v>-2</c:v>
                </c:pt>
                <c:pt idx="27">
                  <c:v>-6</c:v>
                </c:pt>
                <c:pt idx="28">
                  <c:v>-6</c:v>
                </c:pt>
                <c:pt idx="29">
                  <c:v>-6</c:v>
                </c:pt>
                <c:pt idx="30">
                  <c:v>-6</c:v>
                </c:pt>
                <c:pt idx="31">
                  <c:v>-6</c:v>
                </c:pt>
                <c:pt idx="32">
                  <c:v>3</c:v>
                </c:pt>
                <c:pt idx="33">
                  <c:v>-6</c:v>
                </c:pt>
                <c:pt idx="34">
                  <c:v>-6</c:v>
                </c:pt>
                <c:pt idx="35">
                  <c:v>-6</c:v>
                </c:pt>
                <c:pt idx="36">
                  <c:v>-6</c:v>
                </c:pt>
                <c:pt idx="37">
                  <c:v>-6</c:v>
                </c:pt>
                <c:pt idx="38">
                  <c:v>-6</c:v>
                </c:pt>
                <c:pt idx="39">
                  <c:v>10</c:v>
                </c:pt>
                <c:pt idx="40">
                  <c:v>-3</c:v>
                </c:pt>
                <c:pt idx="41">
                  <c:v>7</c:v>
                </c:pt>
                <c:pt idx="42">
                  <c:v>-6</c:v>
                </c:pt>
                <c:pt idx="43">
                  <c:v>-6</c:v>
                </c:pt>
                <c:pt idx="44">
                  <c:v>-6</c:v>
                </c:pt>
                <c:pt idx="45">
                  <c:v>6</c:v>
                </c:pt>
                <c:pt idx="46">
                  <c:v>0</c:v>
                </c:pt>
                <c:pt idx="47">
                  <c:v>-6</c:v>
                </c:pt>
                <c:pt idx="48">
                  <c:v>-6</c:v>
                </c:pt>
                <c:pt idx="49">
                  <c:v>-6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2-4C6F-8E29-F38FCE731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11327"/>
        <c:axId val="792613167"/>
      </c:scatterChart>
      <c:valAx>
        <c:axId val="93931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13167"/>
        <c:crosses val="autoZero"/>
        <c:crossBetween val="midCat"/>
      </c:valAx>
      <c:valAx>
        <c:axId val="7926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1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365124</xdr:colOff>
      <xdr:row>71</xdr:row>
      <xdr:rowOff>73024</xdr:rowOff>
    </xdr:from>
    <xdr:to>
      <xdr:col>5</xdr:col>
      <xdr:colOff>457200</xdr:colOff>
      <xdr:row>91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BE75C-E448-4D1C-8B03-E43866E75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962025</xdr:colOff>
      <xdr:row>70</xdr:row>
      <xdr:rowOff>180975</xdr:rowOff>
    </xdr:from>
    <xdr:to>
      <xdr:col>9</xdr:col>
      <xdr:colOff>669925</xdr:colOff>
      <xdr:row>86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D2088-8600-4BC9-9706-B6A94E952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s.gov/oes/" TargetMode="External"/><Relationship Id="rId2" Type="http://schemas.openxmlformats.org/officeDocument/2006/relationships/hyperlink" Target="https://www.cnn.com/election/2020/results/president" TargetMode="External"/><Relationship Id="rId1" Type="http://schemas.openxmlformats.org/officeDocument/2006/relationships/hyperlink" Target="https://www.nass.usda.gov/Publications/AgCensus/2017/Full_Report/Volume_1,_Chapter_1_State_Level/" TargetMode="External"/><Relationship Id="rId5" Type="http://schemas.openxmlformats.org/officeDocument/2006/relationships/hyperlink" Target="https://covid.cdc.gov/covid-data-tracker/" TargetMode="External"/><Relationship Id="rId4" Type="http://schemas.openxmlformats.org/officeDocument/2006/relationships/hyperlink" Target="https://www.mhanational.org/issues/ranking-stat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47A42-8DCC-2E4E-AF49-83611E3A96C5}">
  <dimension ref="A1:I61"/>
  <sheetViews>
    <sheetView tabSelected="1" topLeftCell="A49" zoomScale="110" zoomScaleNormal="110" workbookViewId="0">
      <selection activeCell="D62" sqref="D62"/>
    </sheetView>
  </sheetViews>
  <sheetFormatPr baseColWidth="10" defaultRowHeight="15" x14ac:dyDescent="0.2"/>
  <cols>
    <col min="2" max="2" width="18.6640625" bestFit="1" customWidth="1"/>
    <col min="3" max="3" width="19.1640625" bestFit="1" customWidth="1"/>
    <col min="4" max="4" width="21.5" bestFit="1" customWidth="1"/>
    <col min="5" max="5" width="17.1640625" bestFit="1" customWidth="1"/>
    <col min="6" max="6" width="6.6640625" bestFit="1" customWidth="1"/>
    <col min="7" max="7" width="5.83203125" bestFit="1" customWidth="1"/>
  </cols>
  <sheetData>
    <row r="1" spans="1:7" ht="17" thickBot="1" x14ac:dyDescent="0.25">
      <c r="A1" s="26" t="s">
        <v>54</v>
      </c>
      <c r="B1" s="32" t="s">
        <v>57</v>
      </c>
      <c r="C1" s="9" t="s">
        <v>55</v>
      </c>
      <c r="D1" s="8" t="s">
        <v>56</v>
      </c>
      <c r="E1" s="20" t="s">
        <v>51</v>
      </c>
      <c r="F1" s="6" t="s">
        <v>52</v>
      </c>
      <c r="G1" s="7" t="s">
        <v>53</v>
      </c>
    </row>
    <row r="2" spans="1:7" ht="18" thickBot="1" x14ac:dyDescent="0.25">
      <c r="A2" s="2" t="s">
        <v>0</v>
      </c>
      <c r="B2" s="34">
        <v>231</v>
      </c>
      <c r="C2" s="10">
        <v>1</v>
      </c>
      <c r="D2" s="16">
        <v>120</v>
      </c>
      <c r="E2" s="22">
        <v>308</v>
      </c>
      <c r="F2" s="6">
        <v>0</v>
      </c>
      <c r="G2" s="7">
        <v>4</v>
      </c>
    </row>
    <row r="3" spans="1:7" ht="18" thickBot="1" x14ac:dyDescent="0.25">
      <c r="A3" s="3" t="s">
        <v>1</v>
      </c>
      <c r="B3" s="35">
        <v>2226</v>
      </c>
      <c r="C3" s="11">
        <v>2</v>
      </c>
      <c r="D3" s="16">
        <v>80</v>
      </c>
      <c r="E3" s="22">
        <v>8103</v>
      </c>
      <c r="F3" s="6">
        <v>6</v>
      </c>
      <c r="G3" s="7">
        <v>0</v>
      </c>
    </row>
    <row r="4" spans="1:7" ht="35" thickBot="1" x14ac:dyDescent="0.25">
      <c r="A4" s="4" t="s">
        <v>2</v>
      </c>
      <c r="B4" s="35">
        <v>3359</v>
      </c>
      <c r="C4" s="12">
        <v>3</v>
      </c>
      <c r="D4" s="16">
        <v>160</v>
      </c>
      <c r="E4" s="22">
        <v>5367</v>
      </c>
      <c r="F4" s="6">
        <v>0</v>
      </c>
      <c r="G4" s="7">
        <v>10</v>
      </c>
    </row>
    <row r="5" spans="1:7" ht="18" thickBot="1" x14ac:dyDescent="0.25">
      <c r="A5" s="3" t="s">
        <v>49</v>
      </c>
      <c r="B5" s="35">
        <v>33847</v>
      </c>
      <c r="C5" s="11">
        <v>4</v>
      </c>
      <c r="D5" s="16">
        <v>1810</v>
      </c>
      <c r="E5" s="22">
        <v>5063</v>
      </c>
      <c r="F5" s="6">
        <v>0</v>
      </c>
      <c r="G5" s="7">
        <v>29</v>
      </c>
    </row>
    <row r="6" spans="1:7" ht="18" thickBot="1" x14ac:dyDescent="0.25">
      <c r="A6" s="4" t="s">
        <v>3</v>
      </c>
      <c r="B6" s="35">
        <v>4481</v>
      </c>
      <c r="C6" s="12">
        <v>5</v>
      </c>
      <c r="D6" s="17">
        <v>3710</v>
      </c>
      <c r="E6" s="22">
        <v>2530</v>
      </c>
      <c r="F6" s="6">
        <v>0</v>
      </c>
      <c r="G6" s="7">
        <v>10</v>
      </c>
    </row>
    <row r="7" spans="1:7" ht="18" thickBot="1" x14ac:dyDescent="0.25">
      <c r="A7" s="3" t="s">
        <v>4</v>
      </c>
      <c r="B7" s="35">
        <v>9094</v>
      </c>
      <c r="C7" s="11">
        <v>6</v>
      </c>
      <c r="D7" s="16">
        <v>880</v>
      </c>
      <c r="E7" s="22">
        <v>4421</v>
      </c>
      <c r="F7" s="6">
        <v>0</v>
      </c>
      <c r="G7" s="7">
        <v>16</v>
      </c>
    </row>
    <row r="8" spans="1:7" ht="35" thickBot="1" x14ac:dyDescent="0.25">
      <c r="A8" s="4" t="s">
        <v>5</v>
      </c>
      <c r="B8" s="35">
        <v>16819</v>
      </c>
      <c r="C8" s="12">
        <v>7</v>
      </c>
      <c r="D8" s="16">
        <v>1050</v>
      </c>
      <c r="E8" s="22">
        <v>2181</v>
      </c>
      <c r="F8" s="6">
        <v>0</v>
      </c>
      <c r="G8" s="7">
        <v>14</v>
      </c>
    </row>
    <row r="9" spans="1:7" ht="18" thickBot="1" x14ac:dyDescent="0.25">
      <c r="A9" s="3" t="s">
        <v>48</v>
      </c>
      <c r="B9" s="35">
        <v>757</v>
      </c>
      <c r="C9" s="11">
        <v>8</v>
      </c>
      <c r="D9" s="15">
        <v>348</v>
      </c>
      <c r="E9" s="23">
        <v>320</v>
      </c>
      <c r="F9" s="6">
        <v>0</v>
      </c>
      <c r="G9" s="7">
        <v>3</v>
      </c>
    </row>
    <row r="10" spans="1:7" ht="35" thickBot="1" x14ac:dyDescent="0.25">
      <c r="A10" s="4" t="s">
        <v>6</v>
      </c>
      <c r="B10" s="35">
        <v>10014</v>
      </c>
      <c r="C10" s="12">
        <v>9</v>
      </c>
      <c r="D10" s="16">
        <v>820</v>
      </c>
      <c r="E10" s="22">
        <v>7353</v>
      </c>
      <c r="F10" s="6">
        <v>0</v>
      </c>
      <c r="G10" s="7">
        <v>20</v>
      </c>
    </row>
    <row r="11" spans="1:7" ht="35" thickBot="1" x14ac:dyDescent="0.25">
      <c r="A11" s="3" t="s">
        <v>7</v>
      </c>
      <c r="B11" s="35">
        <v>4881</v>
      </c>
      <c r="C11" s="11">
        <v>10</v>
      </c>
      <c r="D11" s="16">
        <v>300</v>
      </c>
      <c r="E11" s="23">
        <v>948</v>
      </c>
      <c r="F11" s="6">
        <v>0</v>
      </c>
      <c r="G11" s="7">
        <v>7</v>
      </c>
    </row>
    <row r="12" spans="1:7" ht="18" thickBot="1" x14ac:dyDescent="0.25">
      <c r="A12" s="4" t="s">
        <v>8</v>
      </c>
      <c r="B12" s="35">
        <v>12292</v>
      </c>
      <c r="C12" s="12">
        <v>11</v>
      </c>
      <c r="D12" s="16">
        <v>1490</v>
      </c>
      <c r="E12" s="22">
        <v>3651</v>
      </c>
      <c r="F12" s="6">
        <v>0</v>
      </c>
      <c r="G12" s="7">
        <v>20</v>
      </c>
    </row>
    <row r="13" spans="1:7" ht="18" thickBot="1" x14ac:dyDescent="0.25">
      <c r="A13" s="3" t="s">
        <v>9</v>
      </c>
      <c r="B13" s="35">
        <v>64</v>
      </c>
      <c r="C13" s="11">
        <v>12</v>
      </c>
      <c r="D13" s="16">
        <v>40</v>
      </c>
      <c r="E13" s="23">
        <v>571</v>
      </c>
      <c r="F13" s="6">
        <v>0</v>
      </c>
      <c r="G13" s="7">
        <v>3</v>
      </c>
    </row>
    <row r="14" spans="1:7" ht="18" thickBot="1" x14ac:dyDescent="0.25">
      <c r="A14" s="4" t="s">
        <v>10</v>
      </c>
      <c r="B14" s="35">
        <v>6118</v>
      </c>
      <c r="C14" s="12">
        <v>13</v>
      </c>
      <c r="D14" s="16">
        <v>850</v>
      </c>
      <c r="E14" s="22">
        <v>11365</v>
      </c>
      <c r="F14" s="6">
        <v>18</v>
      </c>
      <c r="G14" s="7">
        <v>0</v>
      </c>
    </row>
    <row r="15" spans="1:7" ht="18" thickBot="1" x14ac:dyDescent="0.25">
      <c r="A15" s="3" t="s">
        <v>11</v>
      </c>
      <c r="B15" s="35">
        <v>968</v>
      </c>
      <c r="C15" s="11">
        <v>14</v>
      </c>
      <c r="D15" s="16">
        <v>70</v>
      </c>
      <c r="E15" s="22">
        <v>6292</v>
      </c>
      <c r="F15" s="96">
        <v>3</v>
      </c>
      <c r="G15" s="97">
        <v>2</v>
      </c>
    </row>
    <row r="16" spans="1:7" ht="35" thickBot="1" x14ac:dyDescent="0.25">
      <c r="A16" s="4" t="s">
        <v>12</v>
      </c>
      <c r="B16" s="35">
        <v>1325</v>
      </c>
      <c r="C16" s="12">
        <v>15</v>
      </c>
      <c r="D16" s="16">
        <v>90</v>
      </c>
      <c r="E16" s="23">
        <v>91</v>
      </c>
      <c r="F16" s="6">
        <v>0</v>
      </c>
      <c r="G16" s="7">
        <v>4</v>
      </c>
    </row>
    <row r="17" spans="1:7" ht="18" thickBot="1" x14ac:dyDescent="0.25">
      <c r="A17" s="3" t="s">
        <v>13</v>
      </c>
      <c r="B17" s="35">
        <v>18789</v>
      </c>
      <c r="C17" s="11">
        <v>16</v>
      </c>
      <c r="D17" s="16">
        <v>3800</v>
      </c>
      <c r="E17" s="22">
        <v>6604</v>
      </c>
      <c r="F17" s="6">
        <v>0</v>
      </c>
      <c r="G17" s="7">
        <v>55</v>
      </c>
    </row>
    <row r="18" spans="1:7" ht="18" thickBot="1" x14ac:dyDescent="0.25">
      <c r="A18" s="4" t="s">
        <v>14</v>
      </c>
      <c r="B18" s="35">
        <v>189</v>
      </c>
      <c r="C18" s="12">
        <v>17</v>
      </c>
      <c r="D18" s="16">
        <v>30</v>
      </c>
      <c r="E18" s="23">
        <v>635</v>
      </c>
      <c r="F18" s="96">
        <v>2</v>
      </c>
      <c r="G18" s="97">
        <v>2</v>
      </c>
    </row>
    <row r="19" spans="1:7" ht="18" thickBot="1" x14ac:dyDescent="0.25">
      <c r="A19" s="3" t="s">
        <v>15</v>
      </c>
      <c r="B19" s="35">
        <v>6515</v>
      </c>
      <c r="C19" s="11">
        <v>18</v>
      </c>
      <c r="D19" s="16">
        <v>130</v>
      </c>
      <c r="E19" s="22">
        <v>7735</v>
      </c>
      <c r="F19" s="6">
        <v>0</v>
      </c>
      <c r="G19" s="7">
        <v>11</v>
      </c>
    </row>
    <row r="20" spans="1:7" ht="35" thickBot="1" x14ac:dyDescent="0.25">
      <c r="A20" s="4" t="s">
        <v>16</v>
      </c>
      <c r="B20" s="35">
        <v>3295</v>
      </c>
      <c r="C20" s="12">
        <v>19</v>
      </c>
      <c r="D20" s="16">
        <v>60</v>
      </c>
      <c r="E20" s="22">
        <v>5566</v>
      </c>
      <c r="F20" s="6">
        <v>0</v>
      </c>
      <c r="G20" s="7">
        <v>10</v>
      </c>
    </row>
    <row r="21" spans="1:7" ht="35" thickBot="1" x14ac:dyDescent="0.25">
      <c r="A21" s="3" t="s">
        <v>50</v>
      </c>
      <c r="B21" s="35">
        <v>682</v>
      </c>
      <c r="C21" s="11">
        <v>20</v>
      </c>
      <c r="D21" s="16">
        <v>80</v>
      </c>
      <c r="E21" s="22">
        <v>2012</v>
      </c>
      <c r="F21" s="6">
        <v>5</v>
      </c>
      <c r="G21" s="7">
        <v>0</v>
      </c>
    </row>
    <row r="22" spans="1:7" ht="35" thickBot="1" x14ac:dyDescent="0.25">
      <c r="A22" s="4" t="s">
        <v>17</v>
      </c>
      <c r="B22" s="35">
        <v>5114</v>
      </c>
      <c r="C22" s="12">
        <v>21</v>
      </c>
      <c r="D22" s="16">
        <v>840</v>
      </c>
      <c r="E22" s="22">
        <v>4071</v>
      </c>
      <c r="F22" s="6">
        <v>15</v>
      </c>
      <c r="G22" s="7">
        <v>0</v>
      </c>
    </row>
    <row r="23" spans="1:7" ht="35" thickBot="1" x14ac:dyDescent="0.25">
      <c r="A23" s="3" t="s">
        <v>18</v>
      </c>
      <c r="B23" s="35">
        <v>1402</v>
      </c>
      <c r="C23" s="11">
        <v>22</v>
      </c>
      <c r="D23" s="16">
        <v>2210</v>
      </c>
      <c r="E23" s="22">
        <v>3888</v>
      </c>
      <c r="F23" s="6">
        <v>0</v>
      </c>
      <c r="G23" s="7">
        <v>5</v>
      </c>
    </row>
    <row r="24" spans="1:7" ht="35" thickBot="1" x14ac:dyDescent="0.25">
      <c r="A24" s="4" t="s">
        <v>20</v>
      </c>
      <c r="B24" s="35">
        <v>10551</v>
      </c>
      <c r="C24" s="12">
        <v>23</v>
      </c>
      <c r="D24" s="16">
        <v>860</v>
      </c>
      <c r="E24" s="22">
        <v>1112</v>
      </c>
      <c r="F24" s="6">
        <v>0</v>
      </c>
      <c r="G24" s="7">
        <v>11</v>
      </c>
    </row>
    <row r="25" spans="1:7" ht="18" thickBot="1" x14ac:dyDescent="0.25">
      <c r="A25" s="3" t="s">
        <v>19</v>
      </c>
      <c r="B25" s="35">
        <v>18156</v>
      </c>
      <c r="C25" s="11">
        <v>24</v>
      </c>
      <c r="D25" s="16">
        <v>510</v>
      </c>
      <c r="E25" s="22">
        <v>8858</v>
      </c>
      <c r="F25" s="6">
        <v>29</v>
      </c>
      <c r="G25" s="7">
        <v>0</v>
      </c>
    </row>
    <row r="26" spans="1:7" ht="18" thickBot="1" x14ac:dyDescent="0.25">
      <c r="A26" s="4" t="s">
        <v>21</v>
      </c>
      <c r="B26" s="35">
        <v>3472</v>
      </c>
      <c r="C26" s="12">
        <v>25</v>
      </c>
      <c r="D26" s="16">
        <v>280</v>
      </c>
      <c r="E26" s="22">
        <v>6996</v>
      </c>
      <c r="F26" s="6">
        <v>9</v>
      </c>
      <c r="G26" s="7">
        <v>0</v>
      </c>
    </row>
    <row r="27" spans="1:7" ht="35" thickBot="1" x14ac:dyDescent="0.25">
      <c r="A27" s="3" t="s">
        <v>22</v>
      </c>
      <c r="B27" s="35">
        <v>889</v>
      </c>
      <c r="C27" s="11">
        <v>26</v>
      </c>
      <c r="D27" s="16">
        <v>70</v>
      </c>
      <c r="E27" s="22">
        <v>4019</v>
      </c>
      <c r="F27" s="6">
        <v>3</v>
      </c>
      <c r="G27" s="7">
        <v>0</v>
      </c>
    </row>
    <row r="28" spans="1:7" ht="52" thickBot="1" x14ac:dyDescent="0.25">
      <c r="A28" s="4" t="s">
        <v>23</v>
      </c>
      <c r="B28" s="35">
        <v>512</v>
      </c>
      <c r="C28" s="12">
        <v>27</v>
      </c>
      <c r="D28" s="16">
        <v>190</v>
      </c>
      <c r="E28" s="23">
        <v>444</v>
      </c>
      <c r="F28" s="6">
        <v>0</v>
      </c>
      <c r="G28" s="7">
        <v>4</v>
      </c>
    </row>
    <row r="29" spans="1:7" ht="35" thickBot="1" x14ac:dyDescent="0.25">
      <c r="A29" s="3" t="s">
        <v>24</v>
      </c>
      <c r="B29" s="35">
        <v>4257</v>
      </c>
      <c r="C29" s="11">
        <v>28</v>
      </c>
      <c r="D29" s="16">
        <v>470</v>
      </c>
      <c r="E29" s="22">
        <v>9340</v>
      </c>
      <c r="F29" s="6">
        <v>11</v>
      </c>
      <c r="G29" s="7">
        <v>0</v>
      </c>
    </row>
    <row r="30" spans="1:7" ht="35" thickBot="1" x14ac:dyDescent="0.25">
      <c r="A30" s="4" t="s">
        <v>25</v>
      </c>
      <c r="B30" s="35">
        <v>3729</v>
      </c>
      <c r="C30" s="12">
        <v>29</v>
      </c>
      <c r="D30" s="16">
        <v>420</v>
      </c>
      <c r="E30" s="22">
        <v>3599</v>
      </c>
      <c r="F30" s="6">
        <v>6</v>
      </c>
      <c r="G30" s="7">
        <v>0</v>
      </c>
    </row>
    <row r="31" spans="1:7" ht="18" thickBot="1" x14ac:dyDescent="0.25">
      <c r="A31" s="3" t="s">
        <v>26</v>
      </c>
      <c r="B31" s="35">
        <v>21310</v>
      </c>
      <c r="C31" s="11">
        <v>30</v>
      </c>
      <c r="D31" s="16">
        <v>2720</v>
      </c>
      <c r="E31" s="22">
        <v>31539</v>
      </c>
      <c r="F31" s="6">
        <v>38</v>
      </c>
      <c r="G31" s="7">
        <v>0</v>
      </c>
    </row>
    <row r="32" spans="1:7" ht="18" thickBot="1" x14ac:dyDescent="0.25">
      <c r="A32" s="4" t="s">
        <v>27</v>
      </c>
      <c r="B32" s="35">
        <v>3859</v>
      </c>
      <c r="C32" s="12">
        <v>31</v>
      </c>
      <c r="D32" s="16">
        <v>170</v>
      </c>
      <c r="E32" s="22">
        <v>8241</v>
      </c>
      <c r="F32" s="6">
        <v>6</v>
      </c>
      <c r="G32" s="7">
        <v>0</v>
      </c>
    </row>
    <row r="33" spans="1:9" ht="18" thickBot="1" x14ac:dyDescent="0.25">
      <c r="A33" s="3" t="s">
        <v>28</v>
      </c>
      <c r="B33" s="35">
        <v>1929</v>
      </c>
      <c r="C33" s="11">
        <v>32</v>
      </c>
      <c r="D33" s="18">
        <v>40</v>
      </c>
      <c r="E33" s="22">
        <v>19029</v>
      </c>
      <c r="F33" s="6">
        <v>8</v>
      </c>
      <c r="G33" s="7">
        <v>0</v>
      </c>
      <c r="I33" s="131"/>
    </row>
    <row r="34" spans="1:9" ht="18" thickBot="1" x14ac:dyDescent="0.25">
      <c r="A34" s="4" t="s">
        <v>29</v>
      </c>
      <c r="B34" s="35">
        <v>2823</v>
      </c>
      <c r="C34" s="12">
        <v>33</v>
      </c>
      <c r="D34" s="16">
        <v>1430</v>
      </c>
      <c r="E34" s="22">
        <v>7260</v>
      </c>
      <c r="F34" s="6">
        <v>0</v>
      </c>
      <c r="G34" s="7">
        <v>9</v>
      </c>
    </row>
    <row r="35" spans="1:9" ht="35" thickBot="1" x14ac:dyDescent="0.25">
      <c r="A35" s="3" t="s">
        <v>30</v>
      </c>
      <c r="B35" s="35">
        <v>821</v>
      </c>
      <c r="C35" s="11">
        <v>34</v>
      </c>
      <c r="D35" s="15">
        <v>317</v>
      </c>
      <c r="E35" s="22">
        <v>7630</v>
      </c>
      <c r="F35" s="6">
        <v>3</v>
      </c>
      <c r="G35" s="7">
        <v>0</v>
      </c>
    </row>
    <row r="36" spans="1:9" ht="35" thickBot="1" x14ac:dyDescent="0.25">
      <c r="A36" s="4" t="s">
        <v>31</v>
      </c>
      <c r="B36" s="35">
        <v>4313</v>
      </c>
      <c r="C36" s="12">
        <v>35</v>
      </c>
      <c r="D36" s="16">
        <v>130</v>
      </c>
      <c r="E36" s="22">
        <v>2855</v>
      </c>
      <c r="F36" s="6">
        <v>9</v>
      </c>
      <c r="G36" s="7">
        <v>0</v>
      </c>
    </row>
    <row r="37" spans="1:9" ht="18" thickBot="1" x14ac:dyDescent="0.25">
      <c r="A37" s="3" t="s">
        <v>32</v>
      </c>
      <c r="B37" s="35">
        <v>2387</v>
      </c>
      <c r="C37" s="11">
        <v>36</v>
      </c>
      <c r="D37" s="19">
        <v>1080</v>
      </c>
      <c r="E37" s="22">
        <v>4264</v>
      </c>
      <c r="F37" s="6">
        <v>6</v>
      </c>
      <c r="G37" s="7">
        <v>0</v>
      </c>
    </row>
    <row r="38" spans="1:9" ht="18" thickBot="1" x14ac:dyDescent="0.25">
      <c r="A38" s="4" t="s">
        <v>33</v>
      </c>
      <c r="B38" s="35">
        <v>5435</v>
      </c>
      <c r="C38" s="12">
        <v>37</v>
      </c>
      <c r="D38" s="16">
        <v>360</v>
      </c>
      <c r="E38" s="22">
        <v>7080</v>
      </c>
      <c r="F38" s="6">
        <v>11</v>
      </c>
      <c r="G38" s="7">
        <v>0</v>
      </c>
    </row>
    <row r="39" spans="1:9" ht="18" thickBot="1" x14ac:dyDescent="0.25">
      <c r="A39" s="3" t="s">
        <v>35</v>
      </c>
      <c r="B39" s="35">
        <v>1664</v>
      </c>
      <c r="C39" s="11">
        <v>38</v>
      </c>
      <c r="D39" s="16">
        <v>150</v>
      </c>
      <c r="E39" s="22">
        <v>14675</v>
      </c>
      <c r="F39" s="6">
        <v>7</v>
      </c>
      <c r="G39" s="7">
        <v>0</v>
      </c>
    </row>
    <row r="40" spans="1:9" ht="18" thickBot="1" x14ac:dyDescent="0.25">
      <c r="A40" s="4" t="s">
        <v>34</v>
      </c>
      <c r="B40" s="35">
        <v>630</v>
      </c>
      <c r="C40" s="12">
        <v>39</v>
      </c>
      <c r="D40" s="16">
        <v>150</v>
      </c>
      <c r="E40" s="22">
        <v>7668</v>
      </c>
      <c r="F40" s="6">
        <v>3</v>
      </c>
      <c r="G40" s="7">
        <v>0</v>
      </c>
    </row>
    <row r="41" spans="1:9" ht="18" thickBot="1" x14ac:dyDescent="0.25">
      <c r="A41" s="3" t="s">
        <v>36</v>
      </c>
      <c r="B41" s="35">
        <v>8979</v>
      </c>
      <c r="C41" s="11">
        <v>40</v>
      </c>
      <c r="D41" s="16">
        <v>390</v>
      </c>
      <c r="E41" s="22">
        <v>3891</v>
      </c>
      <c r="F41" s="6">
        <v>0</v>
      </c>
      <c r="G41" s="7">
        <v>16</v>
      </c>
    </row>
    <row r="42" spans="1:9" ht="35" thickBot="1" x14ac:dyDescent="0.25">
      <c r="A42" s="4" t="s">
        <v>37</v>
      </c>
      <c r="B42" s="35">
        <v>673</v>
      </c>
      <c r="C42" s="12">
        <v>41</v>
      </c>
      <c r="D42" s="16">
        <v>1490</v>
      </c>
      <c r="E42" s="24">
        <v>376</v>
      </c>
      <c r="F42" s="6">
        <v>0</v>
      </c>
      <c r="G42" s="7">
        <v>3</v>
      </c>
    </row>
    <row r="43" spans="1:9" ht="18" thickBot="1" x14ac:dyDescent="0.25">
      <c r="A43" s="3" t="s">
        <v>46</v>
      </c>
      <c r="B43" s="35">
        <v>3979</v>
      </c>
      <c r="C43" s="11">
        <v>42</v>
      </c>
      <c r="D43" s="16">
        <v>2550</v>
      </c>
      <c r="E43" s="22">
        <v>4547</v>
      </c>
      <c r="F43" s="6">
        <v>0</v>
      </c>
      <c r="G43" s="7">
        <v>13</v>
      </c>
    </row>
    <row r="44" spans="1:9" ht="18" thickBot="1" x14ac:dyDescent="0.25">
      <c r="A44" s="4" t="s">
        <v>38</v>
      </c>
      <c r="B44" s="35">
        <v>1456</v>
      </c>
      <c r="C44" s="12">
        <v>43</v>
      </c>
      <c r="D44" s="16">
        <v>150</v>
      </c>
      <c r="E44" s="22">
        <v>5080</v>
      </c>
      <c r="F44" s="6">
        <v>6</v>
      </c>
      <c r="G44" s="7">
        <v>0</v>
      </c>
    </row>
    <row r="45" spans="1:9" ht="18" thickBot="1" x14ac:dyDescent="0.25">
      <c r="A45" s="3" t="s">
        <v>39</v>
      </c>
      <c r="B45" s="35">
        <v>110</v>
      </c>
      <c r="C45" s="11">
        <v>44</v>
      </c>
      <c r="D45" s="16">
        <v>100</v>
      </c>
      <c r="E45" s="23">
        <v>55</v>
      </c>
      <c r="F45" s="6">
        <v>3</v>
      </c>
      <c r="G45" s="7">
        <v>0</v>
      </c>
    </row>
    <row r="46" spans="1:9" ht="18" thickBot="1" x14ac:dyDescent="0.25">
      <c r="A46" s="4" t="s">
        <v>40</v>
      </c>
      <c r="B46" s="35">
        <v>6323</v>
      </c>
      <c r="C46" s="12">
        <v>45</v>
      </c>
      <c r="D46" s="16">
        <v>130</v>
      </c>
      <c r="E46" s="22">
        <v>4137</v>
      </c>
      <c r="F46" s="6">
        <v>8</v>
      </c>
      <c r="G46" s="7">
        <v>0</v>
      </c>
    </row>
    <row r="47" spans="1:9" ht="35" thickBot="1" x14ac:dyDescent="0.25">
      <c r="A47" s="3" t="s">
        <v>47</v>
      </c>
      <c r="B47" s="35">
        <v>2781</v>
      </c>
      <c r="C47" s="11">
        <v>46</v>
      </c>
      <c r="D47" s="16">
        <v>920</v>
      </c>
      <c r="E47" s="22">
        <v>3763</v>
      </c>
      <c r="F47" s="6">
        <v>0</v>
      </c>
      <c r="G47" s="7">
        <v>12</v>
      </c>
    </row>
    <row r="48" spans="1:9" ht="18" thickBot="1" x14ac:dyDescent="0.25">
      <c r="A48" s="4" t="s">
        <v>41</v>
      </c>
      <c r="B48" s="35">
        <v>2047</v>
      </c>
      <c r="C48" s="12">
        <v>47</v>
      </c>
      <c r="D48" s="15">
        <v>1102</v>
      </c>
      <c r="E48" s="22">
        <v>1807</v>
      </c>
      <c r="F48" s="6">
        <v>0</v>
      </c>
      <c r="G48" s="7">
        <v>6</v>
      </c>
    </row>
    <row r="49" spans="1:7" ht="18" thickBot="1" x14ac:dyDescent="0.25">
      <c r="A49" s="3" t="s">
        <v>42</v>
      </c>
      <c r="B49" s="35">
        <v>202</v>
      </c>
      <c r="C49" s="11">
        <v>48</v>
      </c>
      <c r="D49" s="16">
        <v>30</v>
      </c>
      <c r="E49" s="22">
        <v>6055</v>
      </c>
      <c r="F49" s="6">
        <v>3</v>
      </c>
      <c r="G49" s="7">
        <v>0</v>
      </c>
    </row>
    <row r="50" spans="1:7" ht="18" thickBot="1" x14ac:dyDescent="0.25">
      <c r="A50" s="4" t="s">
        <v>43</v>
      </c>
      <c r="B50" s="35">
        <v>870</v>
      </c>
      <c r="C50" s="12">
        <v>49</v>
      </c>
      <c r="D50" s="16">
        <v>410</v>
      </c>
      <c r="E50" s="22">
        <v>4575</v>
      </c>
      <c r="F50" s="6">
        <v>4</v>
      </c>
      <c r="G50" s="7">
        <v>0</v>
      </c>
    </row>
    <row r="51" spans="1:7" ht="18" thickBot="1" x14ac:dyDescent="0.25">
      <c r="A51" s="3" t="s">
        <v>44</v>
      </c>
      <c r="B51" s="35">
        <v>808</v>
      </c>
      <c r="C51" s="11">
        <v>50</v>
      </c>
      <c r="D51" s="16">
        <v>170</v>
      </c>
      <c r="E51" s="22">
        <v>8803</v>
      </c>
      <c r="F51" s="6">
        <v>6</v>
      </c>
      <c r="G51" s="7">
        <v>0</v>
      </c>
    </row>
    <row r="52" spans="1:7" ht="18" thickBot="1" x14ac:dyDescent="0.25">
      <c r="A52" s="5" t="s">
        <v>45</v>
      </c>
      <c r="B52" s="35">
        <v>848</v>
      </c>
      <c r="C52" s="13">
        <v>51</v>
      </c>
      <c r="D52" s="16">
        <v>290</v>
      </c>
      <c r="E52" s="22">
        <v>5571</v>
      </c>
      <c r="F52" s="6">
        <v>0</v>
      </c>
      <c r="G52" s="7">
        <v>7</v>
      </c>
    </row>
    <row r="55" spans="1:7" ht="16" x14ac:dyDescent="0.2">
      <c r="A55" s="36" t="s">
        <v>59</v>
      </c>
    </row>
    <row r="56" spans="1:7" ht="16" x14ac:dyDescent="0.2">
      <c r="B56" s="32"/>
    </row>
    <row r="57" spans="1:7" ht="16" x14ac:dyDescent="0.2">
      <c r="A57" s="8" t="s">
        <v>74</v>
      </c>
      <c r="B57" s="116" t="s">
        <v>75</v>
      </c>
    </row>
    <row r="58" spans="1:7" x14ac:dyDescent="0.2">
      <c r="B58" s="116" t="s">
        <v>76</v>
      </c>
    </row>
    <row r="59" spans="1:7" x14ac:dyDescent="0.2">
      <c r="B59" s="116" t="s">
        <v>77</v>
      </c>
    </row>
    <row r="60" spans="1:7" x14ac:dyDescent="0.2">
      <c r="B60" s="116" t="s">
        <v>78</v>
      </c>
    </row>
    <row r="61" spans="1:7" x14ac:dyDescent="0.2">
      <c r="B61" s="116" t="s">
        <v>79</v>
      </c>
    </row>
  </sheetData>
  <hyperlinks>
    <hyperlink ref="B60" r:id="rId1" xr:uid="{F25FAA10-4C18-7442-889E-DED5AA2BDD81}"/>
    <hyperlink ref="B61" r:id="rId2" xr:uid="{AED33DC0-ED28-1048-A4BC-70CBE85B2DC4}"/>
    <hyperlink ref="B59" r:id="rId3" xr:uid="{648F6EEC-005B-8A44-B884-9778447F4975}"/>
    <hyperlink ref="B58" r:id="rId4" xr:uid="{16997909-7F4C-8D4C-814C-1FDAC47F6A0D}"/>
    <hyperlink ref="B57" r:id="rId5" location="cases_casesper100klast7days" xr:uid="{708E995B-FDD0-9945-A322-3880770400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C752-EE9D-4E2F-B106-4AB673A4B997}">
  <dimension ref="A1:J80"/>
  <sheetViews>
    <sheetView zoomScaleNormal="100" workbookViewId="0">
      <selection activeCell="C65" sqref="C65"/>
    </sheetView>
  </sheetViews>
  <sheetFormatPr baseColWidth="10" defaultColWidth="8.6640625" defaultRowHeight="16" x14ac:dyDescent="0.2"/>
  <cols>
    <col min="1" max="1" width="17.5" style="1" customWidth="1"/>
    <col min="2" max="2" width="21.6640625" style="32" customWidth="1"/>
    <col min="3" max="3" width="21" style="9" customWidth="1"/>
    <col min="4" max="4" width="23.33203125" style="8" customWidth="1"/>
    <col min="5" max="5" width="18.6640625" style="21" customWidth="1"/>
    <col min="6" max="6" width="14.6640625" style="6" customWidth="1"/>
    <col min="7" max="7" width="9.1640625" style="7" bestFit="1" customWidth="1"/>
    <col min="8" max="8" width="8.5" style="1" bestFit="1" customWidth="1"/>
    <col min="9" max="16384" width="8.6640625" style="1"/>
  </cols>
  <sheetData>
    <row r="1" spans="1:7" x14ac:dyDescent="0.2">
      <c r="A1" s="86" t="s">
        <v>72</v>
      </c>
    </row>
    <row r="3" spans="1:7" x14ac:dyDescent="0.2">
      <c r="A3" s="26" t="s">
        <v>54</v>
      </c>
      <c r="B3" s="32" t="s">
        <v>57</v>
      </c>
      <c r="C3" s="9" t="s">
        <v>55</v>
      </c>
      <c r="D3" s="8" t="s">
        <v>56</v>
      </c>
      <c r="E3" s="20" t="s">
        <v>51</v>
      </c>
      <c r="F3" s="6" t="s">
        <v>52</v>
      </c>
      <c r="G3" s="7" t="s">
        <v>53</v>
      </c>
    </row>
    <row r="4" spans="1:7" x14ac:dyDescent="0.2">
      <c r="A4" s="26"/>
      <c r="E4" s="20"/>
    </row>
    <row r="5" spans="1:7" x14ac:dyDescent="0.2">
      <c r="A5" s="66" t="s">
        <v>52</v>
      </c>
      <c r="B5" s="99">
        <f>CORREL(B8:B58,F8:F58)</f>
        <v>0.30019977771878625</v>
      </c>
      <c r="C5" s="106">
        <f>CORREL(C8:C58, F8:F58)</f>
        <v>0.12516077203882459</v>
      </c>
      <c r="D5" s="107">
        <f>CORREL(D8:D58,F8:F58)</f>
        <v>5.0511815364646752E-2</v>
      </c>
      <c r="E5" s="102">
        <f>CORREL(E8:E58,F8:F58)</f>
        <v>0.70555427999336284</v>
      </c>
    </row>
    <row r="6" spans="1:7" x14ac:dyDescent="0.2">
      <c r="A6" s="79" t="s">
        <v>53</v>
      </c>
      <c r="B6" s="80">
        <f>CORREL(B8:B58,G8:G58)</f>
        <v>0.60048810476635928</v>
      </c>
      <c r="C6" s="81">
        <f>CORREL(C8:C58,G8:G58)</f>
        <v>-0.32886123045306859</v>
      </c>
      <c r="D6" s="83">
        <f>CORREL(D8:D58,G8:G58)</f>
        <v>0.5971651815213328</v>
      </c>
      <c r="E6" s="85">
        <f>CORREL(E8:E58,G8:G58)</f>
        <v>-0.11793279299322966</v>
      </c>
    </row>
    <row r="7" spans="1:7" ht="17" thickBot="1" x14ac:dyDescent="0.25">
      <c r="A7" s="26"/>
      <c r="E7" s="20"/>
    </row>
    <row r="8" spans="1:7" ht="18" thickBot="1" x14ac:dyDescent="0.25">
      <c r="A8" s="2" t="s">
        <v>0</v>
      </c>
      <c r="B8" s="34">
        <v>231</v>
      </c>
      <c r="C8" s="10">
        <v>1</v>
      </c>
      <c r="D8" s="16">
        <v>120</v>
      </c>
      <c r="E8" s="22">
        <v>308</v>
      </c>
      <c r="F8" s="6">
        <v>0</v>
      </c>
      <c r="G8" s="7">
        <v>4</v>
      </c>
    </row>
    <row r="9" spans="1:7" ht="18" thickBot="1" x14ac:dyDescent="0.25">
      <c r="A9" s="3" t="s">
        <v>1</v>
      </c>
      <c r="B9" s="35">
        <v>2226</v>
      </c>
      <c r="C9" s="11">
        <v>2</v>
      </c>
      <c r="D9" s="16">
        <v>80</v>
      </c>
      <c r="E9" s="22">
        <v>8103</v>
      </c>
      <c r="F9" s="6">
        <v>6</v>
      </c>
      <c r="G9" s="7">
        <v>0</v>
      </c>
    </row>
    <row r="10" spans="1:7" ht="18" thickBot="1" x14ac:dyDescent="0.25">
      <c r="A10" s="4" t="s">
        <v>2</v>
      </c>
      <c r="B10" s="35">
        <v>3359</v>
      </c>
      <c r="C10" s="12">
        <v>3</v>
      </c>
      <c r="D10" s="16">
        <v>160</v>
      </c>
      <c r="E10" s="22">
        <v>5367</v>
      </c>
      <c r="F10" s="6">
        <v>0</v>
      </c>
      <c r="G10" s="7">
        <v>10</v>
      </c>
    </row>
    <row r="11" spans="1:7" ht="18" thickBot="1" x14ac:dyDescent="0.25">
      <c r="A11" s="3" t="s">
        <v>49</v>
      </c>
      <c r="B11" s="35">
        <v>33847</v>
      </c>
      <c r="C11" s="11">
        <v>4</v>
      </c>
      <c r="D11" s="16">
        <v>1810</v>
      </c>
      <c r="E11" s="22">
        <v>5063</v>
      </c>
      <c r="F11" s="6">
        <v>0</v>
      </c>
      <c r="G11" s="7">
        <v>29</v>
      </c>
    </row>
    <row r="12" spans="1:7" ht="18" thickBot="1" x14ac:dyDescent="0.25">
      <c r="A12" s="4" t="s">
        <v>3</v>
      </c>
      <c r="B12" s="35">
        <v>4481</v>
      </c>
      <c r="C12" s="12">
        <v>5</v>
      </c>
      <c r="D12" s="17">
        <v>3710</v>
      </c>
      <c r="E12" s="22">
        <v>2530</v>
      </c>
      <c r="F12" s="6">
        <v>0</v>
      </c>
      <c r="G12" s="7">
        <v>10</v>
      </c>
    </row>
    <row r="13" spans="1:7" ht="18" thickBot="1" x14ac:dyDescent="0.25">
      <c r="A13" s="3" t="s">
        <v>4</v>
      </c>
      <c r="B13" s="35">
        <v>9094</v>
      </c>
      <c r="C13" s="11">
        <v>6</v>
      </c>
      <c r="D13" s="16">
        <v>880</v>
      </c>
      <c r="E13" s="22">
        <v>4421</v>
      </c>
      <c r="F13" s="6">
        <v>0</v>
      </c>
      <c r="G13" s="7">
        <v>16</v>
      </c>
    </row>
    <row r="14" spans="1:7" ht="18" thickBot="1" x14ac:dyDescent="0.25">
      <c r="A14" s="4" t="s">
        <v>5</v>
      </c>
      <c r="B14" s="35">
        <v>16819</v>
      </c>
      <c r="C14" s="12">
        <v>7</v>
      </c>
      <c r="D14" s="16">
        <v>1050</v>
      </c>
      <c r="E14" s="22">
        <v>2181</v>
      </c>
      <c r="F14" s="6">
        <v>0</v>
      </c>
      <c r="G14" s="7">
        <v>14</v>
      </c>
    </row>
    <row r="15" spans="1:7" ht="18" thickBot="1" x14ac:dyDescent="0.25">
      <c r="A15" s="3" t="s">
        <v>48</v>
      </c>
      <c r="B15" s="35">
        <v>757</v>
      </c>
      <c r="C15" s="11">
        <v>8</v>
      </c>
      <c r="D15" s="15">
        <v>348</v>
      </c>
      <c r="E15" s="23">
        <v>320</v>
      </c>
      <c r="F15" s="6">
        <v>0</v>
      </c>
      <c r="G15" s="7">
        <v>3</v>
      </c>
    </row>
    <row r="16" spans="1:7" ht="18" thickBot="1" x14ac:dyDescent="0.25">
      <c r="A16" s="4" t="s">
        <v>6</v>
      </c>
      <c r="B16" s="35">
        <v>10014</v>
      </c>
      <c r="C16" s="12">
        <v>9</v>
      </c>
      <c r="D16" s="16">
        <v>820</v>
      </c>
      <c r="E16" s="22">
        <v>7353</v>
      </c>
      <c r="F16" s="6">
        <v>0</v>
      </c>
      <c r="G16" s="7">
        <v>20</v>
      </c>
    </row>
    <row r="17" spans="1:7" ht="18" thickBot="1" x14ac:dyDescent="0.25">
      <c r="A17" s="3" t="s">
        <v>7</v>
      </c>
      <c r="B17" s="35">
        <v>4881</v>
      </c>
      <c r="C17" s="11">
        <v>10</v>
      </c>
      <c r="D17" s="16">
        <v>300</v>
      </c>
      <c r="E17" s="23">
        <v>948</v>
      </c>
      <c r="F17" s="6">
        <v>0</v>
      </c>
      <c r="G17" s="7">
        <v>7</v>
      </c>
    </row>
    <row r="18" spans="1:7" ht="18" thickBot="1" x14ac:dyDescent="0.25">
      <c r="A18" s="4" t="s">
        <v>8</v>
      </c>
      <c r="B18" s="35">
        <v>12292</v>
      </c>
      <c r="C18" s="12">
        <v>11</v>
      </c>
      <c r="D18" s="16">
        <v>1490</v>
      </c>
      <c r="E18" s="22">
        <v>3651</v>
      </c>
      <c r="F18" s="6">
        <v>0</v>
      </c>
      <c r="G18" s="7">
        <v>20</v>
      </c>
    </row>
    <row r="19" spans="1:7" ht="18" thickBot="1" x14ac:dyDescent="0.25">
      <c r="A19" s="3" t="s">
        <v>9</v>
      </c>
      <c r="B19" s="35">
        <v>64</v>
      </c>
      <c r="C19" s="11">
        <v>12</v>
      </c>
      <c r="D19" s="16">
        <v>40</v>
      </c>
      <c r="E19" s="23">
        <v>571</v>
      </c>
      <c r="F19" s="6">
        <v>0</v>
      </c>
      <c r="G19" s="7">
        <v>3</v>
      </c>
    </row>
    <row r="20" spans="1:7" ht="18" thickBot="1" x14ac:dyDescent="0.25">
      <c r="A20" s="4" t="s">
        <v>10</v>
      </c>
      <c r="B20" s="35">
        <v>6118</v>
      </c>
      <c r="C20" s="12">
        <v>13</v>
      </c>
      <c r="D20" s="16">
        <v>850</v>
      </c>
      <c r="E20" s="22">
        <v>11365</v>
      </c>
      <c r="F20" s="6">
        <v>18</v>
      </c>
      <c r="G20" s="7">
        <v>0</v>
      </c>
    </row>
    <row r="21" spans="1:7" ht="18" thickBot="1" x14ac:dyDescent="0.25">
      <c r="A21" s="3" t="s">
        <v>11</v>
      </c>
      <c r="B21" s="35">
        <v>968</v>
      </c>
      <c r="C21" s="11">
        <v>14</v>
      </c>
      <c r="D21" s="16">
        <v>70</v>
      </c>
      <c r="E21" s="22">
        <v>6292</v>
      </c>
      <c r="F21" s="96">
        <v>3</v>
      </c>
      <c r="G21" s="97">
        <v>2</v>
      </c>
    </row>
    <row r="22" spans="1:7" ht="18" thickBot="1" x14ac:dyDescent="0.25">
      <c r="A22" s="4" t="s">
        <v>12</v>
      </c>
      <c r="B22" s="35">
        <v>1325</v>
      </c>
      <c r="C22" s="12">
        <v>15</v>
      </c>
      <c r="D22" s="16">
        <v>90</v>
      </c>
      <c r="E22" s="23">
        <v>91</v>
      </c>
      <c r="F22" s="6">
        <v>0</v>
      </c>
      <c r="G22" s="7">
        <v>4</v>
      </c>
    </row>
    <row r="23" spans="1:7" ht="18" thickBot="1" x14ac:dyDescent="0.25">
      <c r="A23" s="3" t="s">
        <v>13</v>
      </c>
      <c r="B23" s="35">
        <v>18789</v>
      </c>
      <c r="C23" s="11">
        <v>16</v>
      </c>
      <c r="D23" s="16">
        <v>3800</v>
      </c>
      <c r="E23" s="22">
        <v>6604</v>
      </c>
      <c r="F23" s="6">
        <v>0</v>
      </c>
      <c r="G23" s="7">
        <v>55</v>
      </c>
    </row>
    <row r="24" spans="1:7" ht="18" thickBot="1" x14ac:dyDescent="0.25">
      <c r="A24" s="4" t="s">
        <v>14</v>
      </c>
      <c r="B24" s="35">
        <v>189</v>
      </c>
      <c r="C24" s="12">
        <v>17</v>
      </c>
      <c r="D24" s="16">
        <v>30</v>
      </c>
      <c r="E24" s="23">
        <v>635</v>
      </c>
      <c r="F24" s="96">
        <v>2</v>
      </c>
      <c r="G24" s="97">
        <v>2</v>
      </c>
    </row>
    <row r="25" spans="1:7" ht="18" thickBot="1" x14ac:dyDescent="0.25">
      <c r="A25" s="3" t="s">
        <v>15</v>
      </c>
      <c r="B25" s="35">
        <v>6515</v>
      </c>
      <c r="C25" s="11">
        <v>18</v>
      </c>
      <c r="D25" s="16">
        <v>130</v>
      </c>
      <c r="E25" s="22">
        <v>7735</v>
      </c>
      <c r="F25" s="6">
        <v>0</v>
      </c>
      <c r="G25" s="7">
        <v>11</v>
      </c>
    </row>
    <row r="26" spans="1:7" ht="18" thickBot="1" x14ac:dyDescent="0.25">
      <c r="A26" s="4" t="s">
        <v>16</v>
      </c>
      <c r="B26" s="35">
        <v>3295</v>
      </c>
      <c r="C26" s="12">
        <v>19</v>
      </c>
      <c r="D26" s="16">
        <v>60</v>
      </c>
      <c r="E26" s="22">
        <v>5566</v>
      </c>
      <c r="F26" s="6">
        <v>0</v>
      </c>
      <c r="G26" s="7">
        <v>10</v>
      </c>
    </row>
    <row r="27" spans="1:7" ht="18" thickBot="1" x14ac:dyDescent="0.25">
      <c r="A27" s="3" t="s">
        <v>50</v>
      </c>
      <c r="B27" s="35">
        <v>682</v>
      </c>
      <c r="C27" s="11">
        <v>20</v>
      </c>
      <c r="D27" s="16">
        <v>80</v>
      </c>
      <c r="E27" s="22">
        <v>2012</v>
      </c>
      <c r="F27" s="6">
        <v>5</v>
      </c>
      <c r="G27" s="7">
        <v>0</v>
      </c>
    </row>
    <row r="28" spans="1:7" ht="18" thickBot="1" x14ac:dyDescent="0.25">
      <c r="A28" s="4" t="s">
        <v>17</v>
      </c>
      <c r="B28" s="35">
        <v>5114</v>
      </c>
      <c r="C28" s="12">
        <v>21</v>
      </c>
      <c r="D28" s="16">
        <v>840</v>
      </c>
      <c r="E28" s="22">
        <v>4071</v>
      </c>
      <c r="F28" s="6">
        <v>15</v>
      </c>
      <c r="G28" s="7">
        <v>0</v>
      </c>
    </row>
    <row r="29" spans="1:7" ht="18" thickBot="1" x14ac:dyDescent="0.25">
      <c r="A29" s="3" t="s">
        <v>18</v>
      </c>
      <c r="B29" s="35">
        <v>1402</v>
      </c>
      <c r="C29" s="11">
        <v>22</v>
      </c>
      <c r="D29" s="16">
        <v>2210</v>
      </c>
      <c r="E29" s="22">
        <v>3888</v>
      </c>
      <c r="F29" s="6">
        <v>0</v>
      </c>
      <c r="G29" s="7">
        <v>5</v>
      </c>
    </row>
    <row r="30" spans="1:7" ht="18" thickBot="1" x14ac:dyDescent="0.25">
      <c r="A30" s="4" t="s">
        <v>20</v>
      </c>
      <c r="B30" s="35">
        <v>10551</v>
      </c>
      <c r="C30" s="12">
        <v>23</v>
      </c>
      <c r="D30" s="16">
        <v>860</v>
      </c>
      <c r="E30" s="22">
        <v>1112</v>
      </c>
      <c r="F30" s="6">
        <v>0</v>
      </c>
      <c r="G30" s="7">
        <v>11</v>
      </c>
    </row>
    <row r="31" spans="1:7" ht="18" thickBot="1" x14ac:dyDescent="0.25">
      <c r="A31" s="3" t="s">
        <v>19</v>
      </c>
      <c r="B31" s="35">
        <v>18156</v>
      </c>
      <c r="C31" s="11">
        <v>24</v>
      </c>
      <c r="D31" s="16">
        <v>510</v>
      </c>
      <c r="E31" s="22">
        <v>8858</v>
      </c>
      <c r="F31" s="6">
        <v>29</v>
      </c>
      <c r="G31" s="7">
        <v>0</v>
      </c>
    </row>
    <row r="32" spans="1:7" ht="18" thickBot="1" x14ac:dyDescent="0.25">
      <c r="A32" s="4" t="s">
        <v>21</v>
      </c>
      <c r="B32" s="35">
        <v>3472</v>
      </c>
      <c r="C32" s="12">
        <v>25</v>
      </c>
      <c r="D32" s="16">
        <v>280</v>
      </c>
      <c r="E32" s="22">
        <v>6996</v>
      </c>
      <c r="F32" s="6">
        <v>9</v>
      </c>
      <c r="G32" s="7">
        <v>0</v>
      </c>
    </row>
    <row r="33" spans="1:7" ht="18" thickBot="1" x14ac:dyDescent="0.25">
      <c r="A33" s="3" t="s">
        <v>22</v>
      </c>
      <c r="B33" s="35">
        <v>889</v>
      </c>
      <c r="C33" s="11">
        <v>26</v>
      </c>
      <c r="D33" s="16">
        <v>70</v>
      </c>
      <c r="E33" s="22">
        <v>4019</v>
      </c>
      <c r="F33" s="6">
        <v>3</v>
      </c>
      <c r="G33" s="7">
        <v>0</v>
      </c>
    </row>
    <row r="34" spans="1:7" ht="18" thickBot="1" x14ac:dyDescent="0.25">
      <c r="A34" s="4" t="s">
        <v>23</v>
      </c>
      <c r="B34" s="35">
        <v>512</v>
      </c>
      <c r="C34" s="12">
        <v>27</v>
      </c>
      <c r="D34" s="16">
        <v>190</v>
      </c>
      <c r="E34" s="23">
        <v>444</v>
      </c>
      <c r="F34" s="6">
        <v>0</v>
      </c>
      <c r="G34" s="7">
        <v>4</v>
      </c>
    </row>
    <row r="35" spans="1:7" ht="18" thickBot="1" x14ac:dyDescent="0.25">
      <c r="A35" s="3" t="s">
        <v>24</v>
      </c>
      <c r="B35" s="35">
        <v>4257</v>
      </c>
      <c r="C35" s="11">
        <v>28</v>
      </c>
      <c r="D35" s="16">
        <v>470</v>
      </c>
      <c r="E35" s="22">
        <v>9340</v>
      </c>
      <c r="F35" s="6">
        <v>11</v>
      </c>
      <c r="G35" s="7">
        <v>0</v>
      </c>
    </row>
    <row r="36" spans="1:7" ht="18" thickBot="1" x14ac:dyDescent="0.25">
      <c r="A36" s="4" t="s">
        <v>25</v>
      </c>
      <c r="B36" s="35">
        <v>3729</v>
      </c>
      <c r="C36" s="12">
        <v>29</v>
      </c>
      <c r="D36" s="16">
        <v>420</v>
      </c>
      <c r="E36" s="22">
        <v>3599</v>
      </c>
      <c r="F36" s="6">
        <v>6</v>
      </c>
      <c r="G36" s="7">
        <v>0</v>
      </c>
    </row>
    <row r="37" spans="1:7" ht="18" thickBot="1" x14ac:dyDescent="0.25">
      <c r="A37" s="3" t="s">
        <v>26</v>
      </c>
      <c r="B37" s="35">
        <v>21310</v>
      </c>
      <c r="C37" s="11">
        <v>30</v>
      </c>
      <c r="D37" s="16">
        <v>2720</v>
      </c>
      <c r="E37" s="22">
        <v>31539</v>
      </c>
      <c r="F37" s="6">
        <v>38</v>
      </c>
      <c r="G37" s="7">
        <v>0</v>
      </c>
    </row>
    <row r="38" spans="1:7" ht="18" thickBot="1" x14ac:dyDescent="0.25">
      <c r="A38" s="4" t="s">
        <v>27</v>
      </c>
      <c r="B38" s="35">
        <v>3859</v>
      </c>
      <c r="C38" s="12">
        <v>31</v>
      </c>
      <c r="D38" s="16">
        <v>170</v>
      </c>
      <c r="E38" s="22">
        <v>8241</v>
      </c>
      <c r="F38" s="6">
        <v>6</v>
      </c>
      <c r="G38" s="7">
        <v>0</v>
      </c>
    </row>
    <row r="39" spans="1:7" ht="18" thickBot="1" x14ac:dyDescent="0.25">
      <c r="A39" s="3" t="s">
        <v>28</v>
      </c>
      <c r="B39" s="35">
        <v>1929</v>
      </c>
      <c r="C39" s="11">
        <v>32</v>
      </c>
      <c r="D39" s="18">
        <v>40</v>
      </c>
      <c r="E39" s="22">
        <v>19029</v>
      </c>
      <c r="F39" s="6">
        <v>8</v>
      </c>
      <c r="G39" s="7">
        <v>0</v>
      </c>
    </row>
    <row r="40" spans="1:7" ht="18" thickBot="1" x14ac:dyDescent="0.25">
      <c r="A40" s="4" t="s">
        <v>29</v>
      </c>
      <c r="B40" s="35">
        <v>2823</v>
      </c>
      <c r="C40" s="12">
        <v>33</v>
      </c>
      <c r="D40" s="16">
        <v>1430</v>
      </c>
      <c r="E40" s="22">
        <v>7260</v>
      </c>
      <c r="F40" s="6">
        <v>0</v>
      </c>
      <c r="G40" s="7">
        <v>9</v>
      </c>
    </row>
    <row r="41" spans="1:7" ht="18" thickBot="1" x14ac:dyDescent="0.25">
      <c r="A41" s="3" t="s">
        <v>30</v>
      </c>
      <c r="B41" s="35">
        <v>821</v>
      </c>
      <c r="C41" s="11">
        <v>34</v>
      </c>
      <c r="D41" s="15">
        <v>317</v>
      </c>
      <c r="E41" s="22">
        <v>7630</v>
      </c>
      <c r="F41" s="6">
        <v>3</v>
      </c>
      <c r="G41" s="7">
        <v>0</v>
      </c>
    </row>
    <row r="42" spans="1:7" ht="18" thickBot="1" x14ac:dyDescent="0.25">
      <c r="A42" s="4" t="s">
        <v>31</v>
      </c>
      <c r="B42" s="35">
        <v>4313</v>
      </c>
      <c r="C42" s="12">
        <v>35</v>
      </c>
      <c r="D42" s="16">
        <v>130</v>
      </c>
      <c r="E42" s="22">
        <v>2855</v>
      </c>
      <c r="F42" s="6">
        <v>9</v>
      </c>
      <c r="G42" s="7">
        <v>0</v>
      </c>
    </row>
    <row r="43" spans="1:7" ht="18" thickBot="1" x14ac:dyDescent="0.25">
      <c r="A43" s="3" t="s">
        <v>32</v>
      </c>
      <c r="B43" s="35">
        <v>2387</v>
      </c>
      <c r="C43" s="11">
        <v>36</v>
      </c>
      <c r="D43" s="19">
        <v>1080</v>
      </c>
      <c r="E43" s="22">
        <v>4264</v>
      </c>
      <c r="F43" s="6">
        <v>6</v>
      </c>
      <c r="G43" s="7">
        <v>0</v>
      </c>
    </row>
    <row r="44" spans="1:7" ht="18" thickBot="1" x14ac:dyDescent="0.25">
      <c r="A44" s="4" t="s">
        <v>33</v>
      </c>
      <c r="B44" s="35">
        <v>5435</v>
      </c>
      <c r="C44" s="12">
        <v>37</v>
      </c>
      <c r="D44" s="16">
        <v>360</v>
      </c>
      <c r="E44" s="22">
        <v>7080</v>
      </c>
      <c r="F44" s="6">
        <v>11</v>
      </c>
      <c r="G44" s="7">
        <v>0</v>
      </c>
    </row>
    <row r="45" spans="1:7" ht="18" thickBot="1" x14ac:dyDescent="0.25">
      <c r="A45" s="3" t="s">
        <v>35</v>
      </c>
      <c r="B45" s="35">
        <v>1664</v>
      </c>
      <c r="C45" s="11">
        <v>38</v>
      </c>
      <c r="D45" s="16">
        <v>150</v>
      </c>
      <c r="E45" s="22">
        <v>14675</v>
      </c>
      <c r="F45" s="6">
        <v>7</v>
      </c>
      <c r="G45" s="7">
        <v>0</v>
      </c>
    </row>
    <row r="46" spans="1:7" ht="18" thickBot="1" x14ac:dyDescent="0.25">
      <c r="A46" s="4" t="s">
        <v>34</v>
      </c>
      <c r="B46" s="35">
        <v>630</v>
      </c>
      <c r="C46" s="12">
        <v>39</v>
      </c>
      <c r="D46" s="16">
        <v>150</v>
      </c>
      <c r="E46" s="22">
        <v>7668</v>
      </c>
      <c r="F46" s="6">
        <v>3</v>
      </c>
      <c r="G46" s="7">
        <v>0</v>
      </c>
    </row>
    <row r="47" spans="1:7" ht="18" thickBot="1" x14ac:dyDescent="0.25">
      <c r="A47" s="3" t="s">
        <v>36</v>
      </c>
      <c r="B47" s="35">
        <v>8979</v>
      </c>
      <c r="C47" s="11">
        <v>40</v>
      </c>
      <c r="D47" s="16">
        <v>390</v>
      </c>
      <c r="E47" s="22">
        <v>3891</v>
      </c>
      <c r="F47" s="6">
        <v>0</v>
      </c>
      <c r="G47" s="7">
        <v>16</v>
      </c>
    </row>
    <row r="48" spans="1:7" ht="35" thickBot="1" x14ac:dyDescent="0.25">
      <c r="A48" s="4" t="s">
        <v>37</v>
      </c>
      <c r="B48" s="35">
        <v>673</v>
      </c>
      <c r="C48" s="12">
        <v>41</v>
      </c>
      <c r="D48" s="16">
        <v>1490</v>
      </c>
      <c r="E48" s="24">
        <v>376</v>
      </c>
      <c r="F48" s="6">
        <v>0</v>
      </c>
      <c r="G48" s="7">
        <v>3</v>
      </c>
    </row>
    <row r="49" spans="1:7" ht="18" thickBot="1" x14ac:dyDescent="0.25">
      <c r="A49" s="3" t="s">
        <v>46</v>
      </c>
      <c r="B49" s="35">
        <v>3979</v>
      </c>
      <c r="C49" s="11">
        <v>42</v>
      </c>
      <c r="D49" s="16">
        <v>2550</v>
      </c>
      <c r="E49" s="22">
        <v>4547</v>
      </c>
      <c r="F49" s="6">
        <v>0</v>
      </c>
      <c r="G49" s="7">
        <v>13</v>
      </c>
    </row>
    <row r="50" spans="1:7" ht="18" thickBot="1" x14ac:dyDescent="0.25">
      <c r="A50" s="4" t="s">
        <v>38</v>
      </c>
      <c r="B50" s="35">
        <v>1456</v>
      </c>
      <c r="C50" s="12">
        <v>43</v>
      </c>
      <c r="D50" s="16">
        <v>150</v>
      </c>
      <c r="E50" s="22">
        <v>5080</v>
      </c>
      <c r="F50" s="6">
        <v>6</v>
      </c>
      <c r="G50" s="7">
        <v>0</v>
      </c>
    </row>
    <row r="51" spans="1:7" ht="18" thickBot="1" x14ac:dyDescent="0.25">
      <c r="A51" s="3" t="s">
        <v>39</v>
      </c>
      <c r="B51" s="35">
        <v>110</v>
      </c>
      <c r="C51" s="11">
        <v>44</v>
      </c>
      <c r="D51" s="16">
        <v>100</v>
      </c>
      <c r="E51" s="23">
        <v>55</v>
      </c>
      <c r="F51" s="6">
        <v>3</v>
      </c>
      <c r="G51" s="7">
        <v>0</v>
      </c>
    </row>
    <row r="52" spans="1:7" ht="18" thickBot="1" x14ac:dyDescent="0.25">
      <c r="A52" s="4" t="s">
        <v>40</v>
      </c>
      <c r="B52" s="35">
        <v>6323</v>
      </c>
      <c r="C52" s="12">
        <v>45</v>
      </c>
      <c r="D52" s="16">
        <v>130</v>
      </c>
      <c r="E52" s="22">
        <v>4137</v>
      </c>
      <c r="F52" s="6">
        <v>8</v>
      </c>
      <c r="G52" s="7">
        <v>0</v>
      </c>
    </row>
    <row r="53" spans="1:7" ht="18" thickBot="1" x14ac:dyDescent="0.25">
      <c r="A53" s="3" t="s">
        <v>47</v>
      </c>
      <c r="B53" s="35">
        <v>2781</v>
      </c>
      <c r="C53" s="11">
        <v>46</v>
      </c>
      <c r="D53" s="16">
        <v>920</v>
      </c>
      <c r="E53" s="22">
        <v>3763</v>
      </c>
      <c r="F53" s="6">
        <v>0</v>
      </c>
      <c r="G53" s="7">
        <v>12</v>
      </c>
    </row>
    <row r="54" spans="1:7" ht="18" thickBot="1" x14ac:dyDescent="0.25">
      <c r="A54" s="4" t="s">
        <v>41</v>
      </c>
      <c r="B54" s="35">
        <v>2047</v>
      </c>
      <c r="C54" s="12">
        <v>47</v>
      </c>
      <c r="D54" s="15">
        <v>1102</v>
      </c>
      <c r="E54" s="22">
        <v>1807</v>
      </c>
      <c r="F54" s="6">
        <v>0</v>
      </c>
      <c r="G54" s="7">
        <v>6</v>
      </c>
    </row>
    <row r="55" spans="1:7" ht="18" thickBot="1" x14ac:dyDescent="0.25">
      <c r="A55" s="3" t="s">
        <v>42</v>
      </c>
      <c r="B55" s="35">
        <v>202</v>
      </c>
      <c r="C55" s="11">
        <v>48</v>
      </c>
      <c r="D55" s="16">
        <v>30</v>
      </c>
      <c r="E55" s="22">
        <v>6055</v>
      </c>
      <c r="F55" s="6">
        <v>3</v>
      </c>
      <c r="G55" s="7">
        <v>0</v>
      </c>
    </row>
    <row r="56" spans="1:7" ht="18" thickBot="1" x14ac:dyDescent="0.25">
      <c r="A56" s="4" t="s">
        <v>43</v>
      </c>
      <c r="B56" s="35">
        <v>870</v>
      </c>
      <c r="C56" s="12">
        <v>49</v>
      </c>
      <c r="D56" s="16">
        <v>410</v>
      </c>
      <c r="E56" s="22">
        <v>4575</v>
      </c>
      <c r="F56" s="6">
        <v>4</v>
      </c>
      <c r="G56" s="7">
        <v>0</v>
      </c>
    </row>
    <row r="57" spans="1:7" ht="18" thickBot="1" x14ac:dyDescent="0.25">
      <c r="A57" s="3" t="s">
        <v>44</v>
      </c>
      <c r="B57" s="35">
        <v>808</v>
      </c>
      <c r="C57" s="11">
        <v>50</v>
      </c>
      <c r="D57" s="16">
        <v>170</v>
      </c>
      <c r="E57" s="22">
        <v>8803</v>
      </c>
      <c r="F57" s="6">
        <v>6</v>
      </c>
      <c r="G57" s="7">
        <v>0</v>
      </c>
    </row>
    <row r="58" spans="1:7" ht="18" thickBot="1" x14ac:dyDescent="0.25">
      <c r="A58" s="5" t="s">
        <v>45</v>
      </c>
      <c r="B58" s="35">
        <v>848</v>
      </c>
      <c r="C58" s="13">
        <v>51</v>
      </c>
      <c r="D58" s="16">
        <v>290</v>
      </c>
      <c r="E58" s="22">
        <v>5571</v>
      </c>
      <c r="F58" s="6">
        <v>0</v>
      </c>
      <c r="G58" s="7">
        <v>7</v>
      </c>
    </row>
    <row r="60" spans="1:7" x14ac:dyDescent="0.2">
      <c r="A60" s="1" t="s">
        <v>58</v>
      </c>
      <c r="B60" s="32">
        <f t="shared" ref="B60:G60" si="0">SUM(B8:B58)</f>
        <v>258275</v>
      </c>
      <c r="C60" s="9">
        <f t="shared" si="0"/>
        <v>1326</v>
      </c>
      <c r="D60" s="14">
        <f t="shared" si="0"/>
        <v>36047</v>
      </c>
      <c r="E60" s="25">
        <f t="shared" si="0"/>
        <v>282344</v>
      </c>
      <c r="F60" s="6">
        <f t="shared" si="0"/>
        <v>228</v>
      </c>
      <c r="G60" s="7">
        <f t="shared" si="0"/>
        <v>306</v>
      </c>
    </row>
    <row r="61" spans="1:7" x14ac:dyDescent="0.2">
      <c r="A61" s="9"/>
      <c r="B61" s="8"/>
      <c r="C61" s="21"/>
      <c r="D61" s="6"/>
      <c r="E61" s="7"/>
      <c r="F61" s="1"/>
      <c r="G61" s="1"/>
    </row>
    <row r="62" spans="1:7" x14ac:dyDescent="0.2">
      <c r="B62" s="1"/>
      <c r="C62" s="1"/>
      <c r="D62" s="1"/>
      <c r="E62" s="1"/>
      <c r="F62" s="1"/>
      <c r="G62" s="1"/>
    </row>
    <row r="63" spans="1:7" x14ac:dyDescent="0.2">
      <c r="B63" s="1"/>
      <c r="C63" s="1"/>
      <c r="D63" s="1"/>
      <c r="E63" s="1"/>
      <c r="F63" s="1"/>
      <c r="G63" s="1"/>
    </row>
    <row r="64" spans="1:7" x14ac:dyDescent="0.2">
      <c r="A64" s="9"/>
      <c r="B64" s="8"/>
      <c r="C64" s="21"/>
      <c r="D64" s="6"/>
      <c r="E64" s="7"/>
      <c r="F64" s="1"/>
      <c r="G64" s="1"/>
    </row>
    <row r="65" spans="1:10" x14ac:dyDescent="0.2">
      <c r="A65" s="9"/>
      <c r="B65" s="9"/>
      <c r="C65" s="21"/>
      <c r="D65" s="6"/>
      <c r="E65" s="7"/>
      <c r="F65" s="1"/>
      <c r="G65" s="1"/>
    </row>
    <row r="66" spans="1:10" x14ac:dyDescent="0.2">
      <c r="A66" s="27"/>
      <c r="B66" s="27"/>
      <c r="C66" s="27"/>
      <c r="D66" s="27"/>
      <c r="E66" s="27"/>
      <c r="F66" s="1"/>
      <c r="G66" s="1"/>
    </row>
    <row r="67" spans="1:10" x14ac:dyDescent="0.2">
      <c r="A67" s="27"/>
      <c r="B67" s="27"/>
      <c r="C67" s="27"/>
      <c r="D67" s="6"/>
      <c r="E67" s="7"/>
      <c r="F67" s="1"/>
      <c r="G67" s="1"/>
    </row>
    <row r="68" spans="1:10" x14ac:dyDescent="0.2">
      <c r="A68" s="9"/>
      <c r="B68" s="8"/>
      <c r="C68" s="21"/>
      <c r="D68" s="6"/>
      <c r="E68" s="7"/>
      <c r="F68" s="1"/>
      <c r="G68" s="1"/>
    </row>
    <row r="69" spans="1:10" x14ac:dyDescent="0.2">
      <c r="A69" s="9"/>
      <c r="B69" s="8"/>
      <c r="C69" s="21"/>
      <c r="D69" s="6"/>
      <c r="E69" s="7"/>
      <c r="F69" s="1"/>
      <c r="G69" s="1"/>
    </row>
    <row r="70" spans="1:10" x14ac:dyDescent="0.2">
      <c r="A70" s="138"/>
      <c r="B70" s="139"/>
      <c r="C70" s="140"/>
      <c r="D70" s="141"/>
      <c r="E70" s="31"/>
      <c r="F70" s="136"/>
      <c r="G70" s="136"/>
      <c r="H70" s="136"/>
    </row>
    <row r="71" spans="1:10" x14ac:dyDescent="0.2">
      <c r="A71" s="138"/>
      <c r="B71" s="139"/>
      <c r="C71" s="140"/>
      <c r="D71" s="142"/>
      <c r="E71" s="143"/>
      <c r="F71" s="142"/>
      <c r="G71" s="136"/>
      <c r="H71" s="136"/>
    </row>
    <row r="72" spans="1:10" x14ac:dyDescent="0.2">
      <c r="A72" s="144"/>
      <c r="B72" s="145"/>
      <c r="C72" s="144"/>
      <c r="D72" s="139"/>
      <c r="E72" s="140"/>
      <c r="F72" s="142"/>
      <c r="G72" s="143"/>
      <c r="H72" s="146"/>
      <c r="I72" s="136"/>
      <c r="J72" s="136"/>
    </row>
    <row r="73" spans="1:10" x14ac:dyDescent="0.2">
      <c r="A73" s="144"/>
      <c r="B73" s="145"/>
      <c r="C73" s="147"/>
      <c r="D73" s="139"/>
      <c r="E73" s="140"/>
      <c r="F73" s="142"/>
      <c r="G73" s="143"/>
      <c r="H73" s="142"/>
      <c r="I73" s="136"/>
      <c r="J73" s="136"/>
    </row>
    <row r="74" spans="1:10" x14ac:dyDescent="0.2">
      <c r="A74" s="144"/>
      <c r="B74" s="145"/>
      <c r="C74" s="144"/>
      <c r="D74" s="139"/>
      <c r="E74" s="140"/>
      <c r="F74" s="142"/>
      <c r="G74" s="143"/>
      <c r="H74" s="146"/>
      <c r="I74" s="136"/>
      <c r="J74" s="136"/>
    </row>
    <row r="75" spans="1:10" x14ac:dyDescent="0.2">
      <c r="A75" s="144"/>
      <c r="B75" s="145"/>
      <c r="C75" s="147"/>
      <c r="D75" s="139"/>
      <c r="E75" s="140"/>
      <c r="F75" s="142"/>
      <c r="G75" s="143"/>
      <c r="H75" s="146"/>
      <c r="I75" s="136"/>
      <c r="J75" s="136"/>
    </row>
    <row r="76" spans="1:10" x14ac:dyDescent="0.2">
      <c r="A76" s="144"/>
      <c r="B76" s="145"/>
      <c r="C76" s="147"/>
      <c r="D76" s="139"/>
      <c r="E76" s="140"/>
      <c r="F76" s="148"/>
      <c r="G76" s="149"/>
      <c r="H76" s="150"/>
      <c r="I76" s="136"/>
      <c r="J76" s="136"/>
    </row>
    <row r="77" spans="1:10" x14ac:dyDescent="0.2">
      <c r="A77" s="151"/>
      <c r="B77" s="137"/>
      <c r="C77" s="138"/>
      <c r="D77" s="139"/>
      <c r="E77" s="140"/>
      <c r="F77" s="142"/>
      <c r="G77" s="143"/>
      <c r="H77" s="146"/>
      <c r="I77" s="136"/>
      <c r="J77" s="136"/>
    </row>
    <row r="78" spans="1:10" x14ac:dyDescent="0.2">
      <c r="A78" s="144"/>
      <c r="B78" s="145"/>
      <c r="C78" s="147"/>
      <c r="D78" s="139"/>
      <c r="E78" s="140"/>
      <c r="F78" s="141"/>
      <c r="G78" s="31"/>
      <c r="H78" s="136"/>
      <c r="I78" s="136"/>
      <c r="J78" s="136"/>
    </row>
    <row r="79" spans="1:10" x14ac:dyDescent="0.2">
      <c r="A79" s="136"/>
      <c r="B79" s="137"/>
      <c r="C79" s="138"/>
      <c r="D79" s="139"/>
      <c r="E79" s="140"/>
      <c r="F79" s="141"/>
      <c r="G79" s="31"/>
      <c r="H79" s="136"/>
      <c r="I79" s="136"/>
      <c r="J79" s="136"/>
    </row>
    <row r="80" spans="1:10" x14ac:dyDescent="0.2">
      <c r="A80" s="136"/>
      <c r="B80" s="137"/>
      <c r="C80" s="138"/>
      <c r="D80" s="139"/>
      <c r="E80" s="140"/>
      <c r="F80" s="141"/>
      <c r="G80" s="31"/>
      <c r="H80" s="136"/>
      <c r="I80" s="136"/>
      <c r="J80" s="136"/>
    </row>
  </sheetData>
  <phoneticPr fontId="1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8E57-1A17-4E33-8E4C-4078EF289B68}">
  <dimension ref="A1:AF74"/>
  <sheetViews>
    <sheetView topLeftCell="A64" zoomScale="110" zoomScaleNormal="110" workbookViewId="0">
      <selection activeCell="D18" sqref="D18"/>
    </sheetView>
  </sheetViews>
  <sheetFormatPr baseColWidth="10" defaultColWidth="8.6640625" defaultRowHeight="16" x14ac:dyDescent="0.2"/>
  <cols>
    <col min="1" max="1" width="17.5" style="1" customWidth="1"/>
    <col min="2" max="2" width="21.6640625" style="32" customWidth="1"/>
    <col min="3" max="3" width="12" style="32" customWidth="1"/>
    <col min="4" max="4" width="21" style="9" customWidth="1"/>
    <col min="5" max="5" width="13.6640625" style="9" customWidth="1"/>
    <col min="6" max="6" width="23.33203125" style="8" customWidth="1"/>
    <col min="7" max="7" width="14.33203125" style="45" customWidth="1"/>
    <col min="8" max="8" width="18.6640625" style="21" customWidth="1"/>
    <col min="9" max="9" width="13.33203125" style="25" customWidth="1"/>
    <col min="10" max="10" width="13.5" style="6" customWidth="1"/>
    <col min="11" max="11" width="13.83203125" style="6" customWidth="1"/>
    <col min="12" max="12" width="12.6640625" style="7" customWidth="1"/>
    <col min="13" max="13" width="13.83203125" style="59" customWidth="1"/>
    <col min="14" max="16384" width="8.6640625" style="1"/>
  </cols>
  <sheetData>
    <row r="1" spans="1:32" s="86" customFormat="1" x14ac:dyDescent="0.2">
      <c r="A1" s="86" t="s">
        <v>73</v>
      </c>
      <c r="B1" s="87"/>
      <c r="C1" s="87"/>
      <c r="D1" s="88"/>
      <c r="E1" s="88"/>
      <c r="F1" s="89"/>
      <c r="G1" s="90"/>
      <c r="H1" s="91"/>
      <c r="I1" s="92"/>
      <c r="J1" s="93"/>
      <c r="K1" s="93"/>
      <c r="L1" s="94"/>
      <c r="M1" s="95"/>
    </row>
    <row r="2" spans="1:32" s="86" customFormat="1" x14ac:dyDescent="0.2">
      <c r="A2" s="114" t="s">
        <v>80</v>
      </c>
      <c r="B2" s="87"/>
      <c r="C2" s="87"/>
      <c r="D2" s="88"/>
      <c r="E2" s="88"/>
      <c r="F2" s="89"/>
      <c r="G2" s="90"/>
      <c r="H2" s="91"/>
      <c r="I2" s="92"/>
      <c r="J2" s="93"/>
      <c r="K2" s="93"/>
      <c r="L2" s="94"/>
      <c r="M2" s="95"/>
    </row>
    <row r="3" spans="1:32" s="86" customFormat="1" x14ac:dyDescent="0.2">
      <c r="A3" s="115" t="s">
        <v>82</v>
      </c>
      <c r="B3" s="115" t="s">
        <v>81</v>
      </c>
      <c r="C3" s="87"/>
      <c r="D3" s="88"/>
      <c r="E3" s="88"/>
      <c r="F3" s="89"/>
      <c r="G3" s="90"/>
      <c r="H3" s="91"/>
      <c r="I3" s="92"/>
      <c r="J3" s="93"/>
      <c r="K3" s="93"/>
      <c r="L3" s="94"/>
      <c r="M3" s="95"/>
    </row>
    <row r="5" spans="1:32" x14ac:dyDescent="0.2">
      <c r="A5" s="26" t="s">
        <v>54</v>
      </c>
      <c r="B5" s="32" t="s">
        <v>57</v>
      </c>
      <c r="D5" s="9" t="s">
        <v>55</v>
      </c>
      <c r="F5" s="8" t="s">
        <v>56</v>
      </c>
      <c r="H5" s="20" t="s">
        <v>51</v>
      </c>
      <c r="J5" s="6" t="s">
        <v>52</v>
      </c>
      <c r="L5" s="7" t="s">
        <v>53</v>
      </c>
    </row>
    <row r="6" spans="1:32" x14ac:dyDescent="0.2">
      <c r="A6" s="26"/>
      <c r="H6" s="20"/>
    </row>
    <row r="7" spans="1:32" x14ac:dyDescent="0.2">
      <c r="A7" s="66" t="s">
        <v>52</v>
      </c>
      <c r="B7" s="67">
        <f>O66/B67/J67</f>
        <v>0.46650308043419131</v>
      </c>
      <c r="C7" s="67" t="s">
        <v>71</v>
      </c>
      <c r="D7" s="68">
        <f>Q66/D67/J67</f>
        <v>0.29369510083988903</v>
      </c>
      <c r="E7" s="68" t="s">
        <v>71</v>
      </c>
      <c r="F7" s="69">
        <f>S66/F67/J67</f>
        <v>0.30449358508897634</v>
      </c>
      <c r="G7" s="70" t="s">
        <v>71</v>
      </c>
      <c r="H7" s="111">
        <f>U66/H67/J67</f>
        <v>0.73151946499525089</v>
      </c>
      <c r="I7" s="108" t="s">
        <v>71</v>
      </c>
      <c r="K7" s="54"/>
      <c r="M7" s="60"/>
      <c r="N7" s="1" t="s">
        <v>66</v>
      </c>
    </row>
    <row r="8" spans="1:32" x14ac:dyDescent="0.2">
      <c r="A8" s="71"/>
      <c r="B8" s="103">
        <f>Y66/B67/J67</f>
        <v>0.17218957286675393</v>
      </c>
      <c r="C8" s="72" t="s">
        <v>67</v>
      </c>
      <c r="D8" s="104">
        <f>AA66/D67/J67</f>
        <v>0.17098846158613951</v>
      </c>
      <c r="E8" s="28" t="s">
        <v>67</v>
      </c>
      <c r="F8" s="105">
        <f>AC66/F67/J67</f>
        <v>0.25497219747657757</v>
      </c>
      <c r="G8" s="73" t="s">
        <v>67</v>
      </c>
      <c r="H8" s="112">
        <f>AE66/H67/J67</f>
        <v>3.9799582648816993E-2</v>
      </c>
      <c r="I8" s="74" t="s">
        <v>67</v>
      </c>
      <c r="K8" s="54"/>
      <c r="M8" s="60"/>
      <c r="O8" s="1" t="s">
        <v>62</v>
      </c>
      <c r="Q8" s="1" t="s">
        <v>63</v>
      </c>
      <c r="S8" s="1" t="s">
        <v>64</v>
      </c>
      <c r="U8" s="1" t="s">
        <v>65</v>
      </c>
    </row>
    <row r="9" spans="1:32" x14ac:dyDescent="0.2">
      <c r="A9" s="75" t="s">
        <v>53</v>
      </c>
      <c r="B9" s="98">
        <f>P66/B67/L67</f>
        <v>0.66262815915830608</v>
      </c>
      <c r="C9" s="76" t="s">
        <v>71</v>
      </c>
      <c r="D9" s="100">
        <f>R66/D67/L67</f>
        <v>0.13309381281035035</v>
      </c>
      <c r="E9" s="77" t="s">
        <v>71</v>
      </c>
      <c r="F9" s="101">
        <f>T66/F67/L67</f>
        <v>0.65555737375482248</v>
      </c>
      <c r="G9" s="78" t="s">
        <v>71</v>
      </c>
      <c r="H9" s="112">
        <f>V66/H67/L67</f>
        <v>0.12141859067434913</v>
      </c>
      <c r="I9" s="109" t="s">
        <v>71</v>
      </c>
      <c r="K9" s="55"/>
      <c r="M9" s="61"/>
      <c r="X9" s="1" t="s">
        <v>67</v>
      </c>
    </row>
    <row r="10" spans="1:32" x14ac:dyDescent="0.2">
      <c r="A10" s="79"/>
      <c r="B10" s="80">
        <f>Z66/B67/L67</f>
        <v>7.3914330955992841E-2</v>
      </c>
      <c r="C10" s="80" t="s">
        <v>67</v>
      </c>
      <c r="D10" s="81">
        <f>AB66/D67/L67</f>
        <v>0.4555067838427706</v>
      </c>
      <c r="E10" s="82" t="s">
        <v>67</v>
      </c>
      <c r="F10" s="83">
        <f>AD66/F67/L67</f>
        <v>7.0101313439790619E-2</v>
      </c>
      <c r="G10" s="84" t="s">
        <v>67</v>
      </c>
      <c r="H10" s="113">
        <f>AF66/H67/L67</f>
        <v>0.23703897596182916</v>
      </c>
      <c r="I10" s="110" t="s">
        <v>67</v>
      </c>
      <c r="K10" s="55"/>
      <c r="M10" s="61"/>
      <c r="Y10" s="1" t="s">
        <v>62</v>
      </c>
      <c r="AA10" s="1" t="s">
        <v>63</v>
      </c>
      <c r="AC10" s="1" t="s">
        <v>64</v>
      </c>
      <c r="AE10" s="1" t="s">
        <v>65</v>
      </c>
    </row>
    <row r="11" spans="1:32" x14ac:dyDescent="0.2">
      <c r="A11" s="31"/>
      <c r="B11" s="33"/>
      <c r="C11" s="33"/>
      <c r="D11" s="28"/>
      <c r="E11" s="41"/>
      <c r="F11" s="29"/>
      <c r="G11" s="46"/>
      <c r="H11" s="30"/>
      <c r="I11" s="50"/>
      <c r="K11" s="55"/>
      <c r="M11" s="61"/>
    </row>
    <row r="12" spans="1:32" ht="17" thickBot="1" x14ac:dyDescent="0.25">
      <c r="A12" s="26"/>
      <c r="C12" s="32" t="s">
        <v>61</v>
      </c>
      <c r="E12" s="9" t="s">
        <v>61</v>
      </c>
      <c r="G12" s="45" t="s">
        <v>61</v>
      </c>
      <c r="H12" s="20"/>
      <c r="I12" s="25" t="s">
        <v>61</v>
      </c>
      <c r="K12" s="6" t="s">
        <v>61</v>
      </c>
      <c r="M12" s="59" t="s">
        <v>61</v>
      </c>
      <c r="O12" s="1" t="s">
        <v>69</v>
      </c>
      <c r="P12" s="1" t="s">
        <v>70</v>
      </c>
      <c r="Q12" s="1" t="s">
        <v>69</v>
      </c>
      <c r="R12" s="1" t="s">
        <v>70</v>
      </c>
      <c r="S12" s="1" t="s">
        <v>69</v>
      </c>
      <c r="T12" s="1" t="s">
        <v>70</v>
      </c>
      <c r="U12" s="1" t="s">
        <v>69</v>
      </c>
      <c r="V12" s="1" t="s">
        <v>70</v>
      </c>
      <c r="Y12" s="1" t="s">
        <v>69</v>
      </c>
      <c r="Z12" s="1" t="s">
        <v>70</v>
      </c>
      <c r="AA12" s="1" t="s">
        <v>69</v>
      </c>
      <c r="AB12" s="1" t="s">
        <v>70</v>
      </c>
      <c r="AC12" s="1" t="s">
        <v>69</v>
      </c>
      <c r="AD12" s="1" t="s">
        <v>70</v>
      </c>
      <c r="AE12" s="1" t="s">
        <v>69</v>
      </c>
      <c r="AF12" s="1" t="s">
        <v>70</v>
      </c>
    </row>
    <row r="13" spans="1:32" ht="18" thickBot="1" x14ac:dyDescent="0.25">
      <c r="A13" s="2" t="s">
        <v>0</v>
      </c>
      <c r="B13" s="34">
        <v>231</v>
      </c>
      <c r="C13" s="39">
        <f t="shared" ref="C13:C44" si="0">B13-$B$66</f>
        <v>-4833.2156862745096</v>
      </c>
      <c r="D13" s="10">
        <v>1</v>
      </c>
      <c r="E13" s="42">
        <f t="shared" ref="E13:E44" si="1">D13-$D$66</f>
        <v>-25</v>
      </c>
      <c r="F13" s="16">
        <v>120</v>
      </c>
      <c r="G13" s="47">
        <f t="shared" ref="G13:G44" si="2">F13-$F$66</f>
        <v>-586.8039215686274</v>
      </c>
      <c r="H13" s="22">
        <v>308</v>
      </c>
      <c r="I13" s="51">
        <f t="shared" ref="I13:I44" si="3">H13-$H$66</f>
        <v>-5228.1568627450979</v>
      </c>
      <c r="J13" s="6">
        <v>0</v>
      </c>
      <c r="K13" s="56">
        <f>J13-$J$66</f>
        <v>-4.4705882352941178</v>
      </c>
      <c r="L13" s="7">
        <v>4</v>
      </c>
      <c r="M13" s="62">
        <f>L13-$L$66</f>
        <v>-2</v>
      </c>
      <c r="O13" s="1">
        <f>MAX(0,C13*K13)</f>
        <v>21607.317185697808</v>
      </c>
      <c r="P13" s="1">
        <f>MAX(0,C13*M13)</f>
        <v>9666.4313725490192</v>
      </c>
      <c r="Q13" s="1">
        <f>MAX(0,E13*K13)</f>
        <v>111.76470588235294</v>
      </c>
      <c r="R13" s="65">
        <f>MAX(0,E13*M13)</f>
        <v>50</v>
      </c>
      <c r="S13" s="1">
        <f>MAX(0,G13*K13)</f>
        <v>2623.3587081891578</v>
      </c>
      <c r="T13" s="1">
        <f>MAX(0,G13*M13)</f>
        <v>1173.6078431372548</v>
      </c>
      <c r="U13" s="1">
        <f>MAX(0,I13*K13)</f>
        <v>23372.936562860439</v>
      </c>
      <c r="V13" s="1">
        <f>MAX(0,I13*M13)</f>
        <v>10456.313725490196</v>
      </c>
      <c r="Y13" s="1">
        <f>MAX(0,-C13*K13)</f>
        <v>0</v>
      </c>
      <c r="Z13" s="1">
        <f>MAX(0,-C13*M13)</f>
        <v>0</v>
      </c>
      <c r="AA13" s="1">
        <f>MAX(0,-E13*K13)</f>
        <v>0</v>
      </c>
      <c r="AB13" s="1">
        <f>MAX(0,-E13*M13)</f>
        <v>0</v>
      </c>
      <c r="AC13" s="1">
        <f>MAX(0,-G13*K13)</f>
        <v>0</v>
      </c>
      <c r="AD13" s="1">
        <f>MAX(0,-G13*M13)</f>
        <v>0</v>
      </c>
      <c r="AE13" s="1">
        <f>MAX(0,-I13*K13)</f>
        <v>0</v>
      </c>
      <c r="AF13" s="1">
        <f>MAX(0,-I13*M13)</f>
        <v>0</v>
      </c>
    </row>
    <row r="14" spans="1:32" ht="18" thickBot="1" x14ac:dyDescent="0.25">
      <c r="A14" s="3" t="s">
        <v>1</v>
      </c>
      <c r="B14" s="35">
        <v>2226</v>
      </c>
      <c r="C14" s="39">
        <f t="shared" si="0"/>
        <v>-2838.2156862745096</v>
      </c>
      <c r="D14" s="11">
        <v>2</v>
      </c>
      <c r="E14" s="42">
        <f t="shared" si="1"/>
        <v>-24</v>
      </c>
      <c r="F14" s="16">
        <v>80</v>
      </c>
      <c r="G14" s="47">
        <f t="shared" si="2"/>
        <v>-626.8039215686274</v>
      </c>
      <c r="H14" s="22">
        <v>8103</v>
      </c>
      <c r="I14" s="51">
        <f t="shared" si="3"/>
        <v>2566.8431372549021</v>
      </c>
      <c r="J14" s="6">
        <v>6</v>
      </c>
      <c r="K14" s="56">
        <f t="shared" ref="K14:K44" si="4">J14-$J$66</f>
        <v>1.5294117647058822</v>
      </c>
      <c r="L14" s="7">
        <v>0</v>
      </c>
      <c r="M14" s="62">
        <f t="shared" ref="M14:M63" si="5">L14-$L$66</f>
        <v>-6</v>
      </c>
      <c r="O14" s="1">
        <f t="shared" ref="O14:O63" si="6">MAX(0,C14*K14)</f>
        <v>0</v>
      </c>
      <c r="P14" s="1">
        <f t="shared" ref="P14:P63" si="7">MAX(0,C14*M14)</f>
        <v>17029.294117647056</v>
      </c>
      <c r="Q14" s="1">
        <f t="shared" ref="Q14:Q63" si="8">MAX(0,E14*K14)</f>
        <v>0</v>
      </c>
      <c r="R14" s="65">
        <f t="shared" ref="R14:R63" si="9">MAX(0,E14*M14)</f>
        <v>144</v>
      </c>
      <c r="S14" s="1">
        <f t="shared" ref="S14:S63" si="10">MAX(0,G14*K14)</f>
        <v>0</v>
      </c>
      <c r="T14" s="1">
        <f t="shared" ref="T14:T63" si="11">MAX(0,G14*M14)</f>
        <v>3760.8235294117644</v>
      </c>
      <c r="U14" s="1">
        <f t="shared" ref="U14:U63" si="12">MAX(0,I14*K14)</f>
        <v>3925.7600922722031</v>
      </c>
      <c r="V14" s="1">
        <f t="shared" ref="V14:V63" si="13">MAX(0,I14*M14)</f>
        <v>0</v>
      </c>
      <c r="Y14" s="1">
        <f t="shared" ref="Y14:Y63" si="14">MAX(0,-C14*K14)</f>
        <v>4340.8004613610146</v>
      </c>
      <c r="Z14" s="1">
        <f t="shared" ref="Z14:Z63" si="15">MAX(0,-C14*M14)</f>
        <v>0</v>
      </c>
      <c r="AA14" s="1">
        <f t="shared" ref="AA14:AA63" si="16">MAX(0,-E14*K14)</f>
        <v>36.705882352941174</v>
      </c>
      <c r="AB14" s="1">
        <f t="shared" ref="AB14:AB63" si="17">MAX(0,-E14*M14)</f>
        <v>0</v>
      </c>
      <c r="AC14" s="1">
        <f t="shared" ref="AC14:AC63" si="18">MAX(0,-G14*K14)</f>
        <v>958.64129181084184</v>
      </c>
      <c r="AD14" s="1">
        <f t="shared" ref="AD14:AD63" si="19">MAX(0,-G14*M14)</f>
        <v>0</v>
      </c>
      <c r="AE14" s="1">
        <f t="shared" ref="AE14:AE63" si="20">MAX(0,-I14*K14)</f>
        <v>0</v>
      </c>
      <c r="AF14" s="1">
        <f t="shared" ref="AF14:AF63" si="21">MAX(0,-I14*M14)</f>
        <v>15401.058823529413</v>
      </c>
    </row>
    <row r="15" spans="1:32" ht="18" thickBot="1" x14ac:dyDescent="0.25">
      <c r="A15" s="4" t="s">
        <v>2</v>
      </c>
      <c r="B15" s="35">
        <v>3359</v>
      </c>
      <c r="C15" s="39">
        <f t="shared" si="0"/>
        <v>-1705.2156862745096</v>
      </c>
      <c r="D15" s="12">
        <v>3</v>
      </c>
      <c r="E15" s="42">
        <f t="shared" si="1"/>
        <v>-23</v>
      </c>
      <c r="F15" s="16">
        <v>160</v>
      </c>
      <c r="G15" s="47">
        <f t="shared" si="2"/>
        <v>-546.8039215686274</v>
      </c>
      <c r="H15" s="22">
        <v>5367</v>
      </c>
      <c r="I15" s="51">
        <f t="shared" si="3"/>
        <v>-169.1568627450979</v>
      </c>
      <c r="J15" s="6">
        <v>0</v>
      </c>
      <c r="K15" s="56">
        <f t="shared" si="4"/>
        <v>-4.4705882352941178</v>
      </c>
      <c r="L15" s="7">
        <v>10</v>
      </c>
      <c r="M15" s="62">
        <f t="shared" si="5"/>
        <v>4</v>
      </c>
      <c r="O15" s="1">
        <f t="shared" si="6"/>
        <v>7623.3171856978079</v>
      </c>
      <c r="P15" s="1">
        <f t="shared" si="7"/>
        <v>0</v>
      </c>
      <c r="Q15" s="1">
        <f t="shared" si="8"/>
        <v>102.82352941176471</v>
      </c>
      <c r="R15" s="65">
        <f t="shared" si="9"/>
        <v>0</v>
      </c>
      <c r="S15" s="1">
        <f t="shared" si="10"/>
        <v>2444.535178777393</v>
      </c>
      <c r="T15" s="1">
        <f t="shared" si="11"/>
        <v>0</v>
      </c>
      <c r="U15" s="1">
        <f t="shared" si="12"/>
        <v>756.23068050749646</v>
      </c>
      <c r="V15" s="1">
        <f t="shared" si="13"/>
        <v>0</v>
      </c>
      <c r="Y15" s="1">
        <f t="shared" si="14"/>
        <v>0</v>
      </c>
      <c r="Z15" s="1">
        <f t="shared" si="15"/>
        <v>6820.8627450980384</v>
      </c>
      <c r="AA15" s="1">
        <f t="shared" si="16"/>
        <v>0</v>
      </c>
      <c r="AB15" s="1">
        <f t="shared" si="17"/>
        <v>92</v>
      </c>
      <c r="AC15" s="1">
        <f t="shared" si="18"/>
        <v>0</v>
      </c>
      <c r="AD15" s="1">
        <f t="shared" si="19"/>
        <v>2187.2156862745096</v>
      </c>
      <c r="AE15" s="1">
        <f t="shared" si="20"/>
        <v>0</v>
      </c>
      <c r="AF15" s="1">
        <f t="shared" si="21"/>
        <v>676.62745098039159</v>
      </c>
    </row>
    <row r="16" spans="1:32" ht="18" thickBot="1" x14ac:dyDescent="0.25">
      <c r="A16" s="3" t="s">
        <v>49</v>
      </c>
      <c r="B16" s="35">
        <v>33847</v>
      </c>
      <c r="C16" s="39">
        <f t="shared" si="0"/>
        <v>28782.784313725489</v>
      </c>
      <c r="D16" s="11">
        <v>4</v>
      </c>
      <c r="E16" s="42">
        <f t="shared" si="1"/>
        <v>-22</v>
      </c>
      <c r="F16" s="16">
        <v>1810</v>
      </c>
      <c r="G16" s="47">
        <f t="shared" si="2"/>
        <v>1103.1960784313726</v>
      </c>
      <c r="H16" s="22">
        <v>5063</v>
      </c>
      <c r="I16" s="51">
        <f t="shared" si="3"/>
        <v>-473.1568627450979</v>
      </c>
      <c r="J16" s="6">
        <v>0</v>
      </c>
      <c r="K16" s="56">
        <f t="shared" si="4"/>
        <v>-4.4705882352941178</v>
      </c>
      <c r="L16" s="7">
        <v>29</v>
      </c>
      <c r="M16" s="62">
        <f t="shared" si="5"/>
        <v>23</v>
      </c>
      <c r="O16" s="1">
        <f t="shared" si="6"/>
        <v>0</v>
      </c>
      <c r="P16" s="1">
        <f t="shared" si="7"/>
        <v>662004.03921568627</v>
      </c>
      <c r="Q16" s="1">
        <f t="shared" si="8"/>
        <v>98.352941176470594</v>
      </c>
      <c r="R16" s="65">
        <f t="shared" si="9"/>
        <v>0</v>
      </c>
      <c r="S16" s="1">
        <f t="shared" si="10"/>
        <v>0</v>
      </c>
      <c r="T16" s="1">
        <f t="shared" si="11"/>
        <v>25373.50980392157</v>
      </c>
      <c r="U16" s="1">
        <f t="shared" si="12"/>
        <v>2115.2895040369085</v>
      </c>
      <c r="V16" s="1">
        <f t="shared" si="13"/>
        <v>0</v>
      </c>
      <c r="Y16" s="1">
        <f t="shared" si="14"/>
        <v>128675.97693194925</v>
      </c>
      <c r="Z16" s="1">
        <f t="shared" si="15"/>
        <v>0</v>
      </c>
      <c r="AA16" s="1">
        <f t="shared" si="16"/>
        <v>0</v>
      </c>
      <c r="AB16" s="1">
        <f t="shared" si="17"/>
        <v>506</v>
      </c>
      <c r="AC16" s="1">
        <f t="shared" si="18"/>
        <v>4931.9354094579012</v>
      </c>
      <c r="AD16" s="1">
        <f t="shared" si="19"/>
        <v>0</v>
      </c>
      <c r="AE16" s="1">
        <f t="shared" si="20"/>
        <v>0</v>
      </c>
      <c r="AF16" s="1">
        <f t="shared" si="21"/>
        <v>10882.607843137252</v>
      </c>
    </row>
    <row r="17" spans="1:32" ht="18" thickBot="1" x14ac:dyDescent="0.25">
      <c r="A17" s="4" t="s">
        <v>3</v>
      </c>
      <c r="B17" s="35">
        <v>4481</v>
      </c>
      <c r="C17" s="39">
        <f t="shared" si="0"/>
        <v>-583.21568627450961</v>
      </c>
      <c r="D17" s="12">
        <v>5</v>
      </c>
      <c r="E17" s="42">
        <f t="shared" si="1"/>
        <v>-21</v>
      </c>
      <c r="F17" s="17">
        <v>3710</v>
      </c>
      <c r="G17" s="47">
        <f t="shared" si="2"/>
        <v>3003.1960784313724</v>
      </c>
      <c r="H17" s="22">
        <v>2530</v>
      </c>
      <c r="I17" s="51">
        <f t="shared" si="3"/>
        <v>-3006.1568627450979</v>
      </c>
      <c r="J17" s="6">
        <v>0</v>
      </c>
      <c r="K17" s="56">
        <f t="shared" si="4"/>
        <v>-4.4705882352941178</v>
      </c>
      <c r="L17" s="7">
        <v>10</v>
      </c>
      <c r="M17" s="62">
        <f t="shared" si="5"/>
        <v>4</v>
      </c>
      <c r="O17" s="1">
        <f t="shared" si="6"/>
        <v>2607.3171856978079</v>
      </c>
      <c r="P17" s="1">
        <f t="shared" si="7"/>
        <v>0</v>
      </c>
      <c r="Q17" s="1">
        <f t="shared" si="8"/>
        <v>93.882352941176478</v>
      </c>
      <c r="R17" s="65">
        <f t="shared" si="9"/>
        <v>0</v>
      </c>
      <c r="S17" s="1">
        <f t="shared" si="10"/>
        <v>0</v>
      </c>
      <c r="T17" s="1">
        <f t="shared" si="11"/>
        <v>12012.784313725489</v>
      </c>
      <c r="U17" s="1">
        <f t="shared" si="12"/>
        <v>13439.289504036909</v>
      </c>
      <c r="V17" s="1">
        <f t="shared" si="13"/>
        <v>0</v>
      </c>
      <c r="Y17" s="1">
        <f t="shared" si="14"/>
        <v>0</v>
      </c>
      <c r="Z17" s="1">
        <f t="shared" si="15"/>
        <v>2332.8627450980384</v>
      </c>
      <c r="AA17" s="1">
        <f t="shared" si="16"/>
        <v>0</v>
      </c>
      <c r="AB17" s="1">
        <f t="shared" si="17"/>
        <v>84</v>
      </c>
      <c r="AC17" s="1">
        <f t="shared" si="18"/>
        <v>13426.053056516725</v>
      </c>
      <c r="AD17" s="1">
        <f t="shared" si="19"/>
        <v>0</v>
      </c>
      <c r="AE17" s="1">
        <f t="shared" si="20"/>
        <v>0</v>
      </c>
      <c r="AF17" s="1">
        <f t="shared" si="21"/>
        <v>12024.627450980392</v>
      </c>
    </row>
    <row r="18" spans="1:32" ht="18" thickBot="1" x14ac:dyDescent="0.25">
      <c r="A18" s="3" t="s">
        <v>4</v>
      </c>
      <c r="B18" s="35">
        <v>9094</v>
      </c>
      <c r="C18" s="39">
        <f t="shared" si="0"/>
        <v>4029.7843137254904</v>
      </c>
      <c r="D18" s="11">
        <v>6</v>
      </c>
      <c r="E18" s="42">
        <f t="shared" si="1"/>
        <v>-20</v>
      </c>
      <c r="F18" s="16">
        <v>880</v>
      </c>
      <c r="G18" s="47">
        <f t="shared" si="2"/>
        <v>173.1960784313726</v>
      </c>
      <c r="H18" s="22">
        <v>4421</v>
      </c>
      <c r="I18" s="51">
        <f t="shared" si="3"/>
        <v>-1115.1568627450979</v>
      </c>
      <c r="J18" s="6">
        <v>0</v>
      </c>
      <c r="K18" s="56">
        <f t="shared" si="4"/>
        <v>-4.4705882352941178</v>
      </c>
      <c r="L18" s="7">
        <v>16</v>
      </c>
      <c r="M18" s="62">
        <f t="shared" si="5"/>
        <v>10</v>
      </c>
      <c r="O18" s="1">
        <f t="shared" si="6"/>
        <v>0</v>
      </c>
      <c r="P18" s="1">
        <f t="shared" si="7"/>
        <v>40297.843137254902</v>
      </c>
      <c r="Q18" s="1">
        <f t="shared" si="8"/>
        <v>89.411764705882348</v>
      </c>
      <c r="R18" s="65">
        <f t="shared" si="9"/>
        <v>0</v>
      </c>
      <c r="S18" s="1">
        <f t="shared" si="10"/>
        <v>0</v>
      </c>
      <c r="T18" s="1">
        <f t="shared" si="11"/>
        <v>1731.960784313726</v>
      </c>
      <c r="U18" s="1">
        <f t="shared" si="12"/>
        <v>4985.4071510957319</v>
      </c>
      <c r="V18" s="1">
        <f t="shared" si="13"/>
        <v>0</v>
      </c>
      <c r="Y18" s="1">
        <f t="shared" si="14"/>
        <v>18015.506343713958</v>
      </c>
      <c r="Z18" s="1">
        <f t="shared" si="15"/>
        <v>0</v>
      </c>
      <c r="AA18" s="1">
        <f t="shared" si="16"/>
        <v>0</v>
      </c>
      <c r="AB18" s="1">
        <f t="shared" si="17"/>
        <v>200</v>
      </c>
      <c r="AC18" s="1">
        <f t="shared" si="18"/>
        <v>774.28835063437168</v>
      </c>
      <c r="AD18" s="1">
        <f t="shared" si="19"/>
        <v>0</v>
      </c>
      <c r="AE18" s="1">
        <f t="shared" si="20"/>
        <v>0</v>
      </c>
      <c r="AF18" s="1">
        <f t="shared" si="21"/>
        <v>11151.568627450979</v>
      </c>
    </row>
    <row r="19" spans="1:32" ht="18" thickBot="1" x14ac:dyDescent="0.25">
      <c r="A19" s="4" t="s">
        <v>5</v>
      </c>
      <c r="B19" s="35">
        <v>16819</v>
      </c>
      <c r="C19" s="39">
        <f t="shared" si="0"/>
        <v>11754.784313725489</v>
      </c>
      <c r="D19" s="12">
        <v>7</v>
      </c>
      <c r="E19" s="42">
        <f t="shared" si="1"/>
        <v>-19</v>
      </c>
      <c r="F19" s="16">
        <v>1050</v>
      </c>
      <c r="G19" s="47">
        <f t="shared" si="2"/>
        <v>343.1960784313726</v>
      </c>
      <c r="H19" s="22">
        <v>2181</v>
      </c>
      <c r="I19" s="51">
        <f t="shared" si="3"/>
        <v>-3355.1568627450979</v>
      </c>
      <c r="J19" s="6">
        <v>0</v>
      </c>
      <c r="K19" s="56">
        <f t="shared" si="4"/>
        <v>-4.4705882352941178</v>
      </c>
      <c r="L19" s="7">
        <v>14</v>
      </c>
      <c r="M19" s="62">
        <f t="shared" si="5"/>
        <v>8</v>
      </c>
      <c r="O19" s="1">
        <f t="shared" si="6"/>
        <v>0</v>
      </c>
      <c r="P19" s="1">
        <f t="shared" si="7"/>
        <v>94038.274509803916</v>
      </c>
      <c r="Q19" s="1">
        <f t="shared" si="8"/>
        <v>84.941176470588232</v>
      </c>
      <c r="R19" s="65">
        <f t="shared" si="9"/>
        <v>0</v>
      </c>
      <c r="S19" s="1">
        <f t="shared" si="10"/>
        <v>0</v>
      </c>
      <c r="T19" s="1">
        <f t="shared" si="11"/>
        <v>2745.5686274509808</v>
      </c>
      <c r="U19" s="1">
        <f t="shared" si="12"/>
        <v>14999.524798154556</v>
      </c>
      <c r="V19" s="1">
        <f t="shared" si="13"/>
        <v>0</v>
      </c>
      <c r="Y19" s="1">
        <f t="shared" si="14"/>
        <v>52550.80046136101</v>
      </c>
      <c r="Z19" s="1">
        <f t="shared" si="15"/>
        <v>0</v>
      </c>
      <c r="AA19" s="1">
        <f t="shared" si="16"/>
        <v>0</v>
      </c>
      <c r="AB19" s="1">
        <f t="shared" si="17"/>
        <v>152</v>
      </c>
      <c r="AC19" s="1">
        <f t="shared" si="18"/>
        <v>1534.2883506343717</v>
      </c>
      <c r="AD19" s="1">
        <f t="shared" si="19"/>
        <v>0</v>
      </c>
      <c r="AE19" s="1">
        <f t="shared" si="20"/>
        <v>0</v>
      </c>
      <c r="AF19" s="1">
        <f t="shared" si="21"/>
        <v>26841.254901960783</v>
      </c>
    </row>
    <row r="20" spans="1:32" ht="18" thickBot="1" x14ac:dyDescent="0.25">
      <c r="A20" s="3" t="s">
        <v>48</v>
      </c>
      <c r="B20" s="35">
        <v>757</v>
      </c>
      <c r="C20" s="39">
        <f t="shared" si="0"/>
        <v>-4307.2156862745096</v>
      </c>
      <c r="D20" s="11">
        <v>8</v>
      </c>
      <c r="E20" s="42">
        <f t="shared" si="1"/>
        <v>-18</v>
      </c>
      <c r="F20" s="15">
        <v>348</v>
      </c>
      <c r="G20" s="47">
        <f t="shared" si="2"/>
        <v>-358.8039215686274</v>
      </c>
      <c r="H20" s="23">
        <v>320</v>
      </c>
      <c r="I20" s="51">
        <f t="shared" si="3"/>
        <v>-5216.1568627450979</v>
      </c>
      <c r="J20" s="6">
        <v>0</v>
      </c>
      <c r="K20" s="56">
        <f t="shared" si="4"/>
        <v>-4.4705882352941178</v>
      </c>
      <c r="L20" s="7">
        <v>3</v>
      </c>
      <c r="M20" s="62">
        <f t="shared" si="5"/>
        <v>-3</v>
      </c>
      <c r="O20" s="1">
        <f t="shared" si="6"/>
        <v>19255.787773933102</v>
      </c>
      <c r="P20" s="1">
        <f t="shared" si="7"/>
        <v>12921.647058823528</v>
      </c>
      <c r="Q20" s="1">
        <f t="shared" si="8"/>
        <v>80.470588235294116</v>
      </c>
      <c r="R20" s="65">
        <f t="shared" si="9"/>
        <v>54</v>
      </c>
      <c r="S20" s="1">
        <f t="shared" si="10"/>
        <v>1604.064590542099</v>
      </c>
      <c r="T20" s="1">
        <f t="shared" si="11"/>
        <v>1076.4117647058822</v>
      </c>
      <c r="U20" s="1">
        <f t="shared" si="12"/>
        <v>23319.289504036908</v>
      </c>
      <c r="V20" s="1">
        <f t="shared" si="13"/>
        <v>15648.470588235294</v>
      </c>
      <c r="Y20" s="1">
        <f t="shared" si="14"/>
        <v>0</v>
      </c>
      <c r="Z20" s="1">
        <f t="shared" si="15"/>
        <v>0</v>
      </c>
      <c r="AA20" s="1">
        <f t="shared" si="16"/>
        <v>0</v>
      </c>
      <c r="AB20" s="1">
        <f t="shared" si="17"/>
        <v>0</v>
      </c>
      <c r="AC20" s="1">
        <f t="shared" si="18"/>
        <v>0</v>
      </c>
      <c r="AD20" s="1">
        <f t="shared" si="19"/>
        <v>0</v>
      </c>
      <c r="AE20" s="1">
        <f t="shared" si="20"/>
        <v>0</v>
      </c>
      <c r="AF20" s="1">
        <f t="shared" si="21"/>
        <v>0</v>
      </c>
    </row>
    <row r="21" spans="1:32" ht="18" thickBot="1" x14ac:dyDescent="0.25">
      <c r="A21" s="4" t="s">
        <v>6</v>
      </c>
      <c r="B21" s="35">
        <v>10014</v>
      </c>
      <c r="C21" s="39">
        <f t="shared" si="0"/>
        <v>4949.7843137254904</v>
      </c>
      <c r="D21" s="12">
        <v>9</v>
      </c>
      <c r="E21" s="42">
        <f t="shared" si="1"/>
        <v>-17</v>
      </c>
      <c r="F21" s="16">
        <v>820</v>
      </c>
      <c r="G21" s="47">
        <f t="shared" si="2"/>
        <v>113.1960784313726</v>
      </c>
      <c r="H21" s="22">
        <v>7353</v>
      </c>
      <c r="I21" s="51">
        <f t="shared" si="3"/>
        <v>1816.8431372549021</v>
      </c>
      <c r="J21" s="6">
        <v>0</v>
      </c>
      <c r="K21" s="56">
        <f t="shared" si="4"/>
        <v>-4.4705882352941178</v>
      </c>
      <c r="L21" s="7">
        <v>20</v>
      </c>
      <c r="M21" s="62">
        <f t="shared" si="5"/>
        <v>14</v>
      </c>
      <c r="O21" s="1">
        <f t="shared" si="6"/>
        <v>0</v>
      </c>
      <c r="P21" s="1">
        <f t="shared" si="7"/>
        <v>69296.980392156867</v>
      </c>
      <c r="Q21" s="1">
        <f t="shared" si="8"/>
        <v>76</v>
      </c>
      <c r="R21" s="65">
        <f t="shared" si="9"/>
        <v>0</v>
      </c>
      <c r="S21" s="1">
        <f t="shared" si="10"/>
        <v>0</v>
      </c>
      <c r="T21" s="1">
        <f t="shared" si="11"/>
        <v>1584.7450980392164</v>
      </c>
      <c r="U21" s="1">
        <f t="shared" si="12"/>
        <v>0</v>
      </c>
      <c r="V21" s="1">
        <f t="shared" si="13"/>
        <v>25435.803921568629</v>
      </c>
      <c r="Y21" s="1">
        <f t="shared" si="14"/>
        <v>22128.447520184545</v>
      </c>
      <c r="Z21" s="1">
        <f t="shared" si="15"/>
        <v>0</v>
      </c>
      <c r="AA21" s="1">
        <f t="shared" si="16"/>
        <v>0</v>
      </c>
      <c r="AB21" s="1">
        <f t="shared" si="17"/>
        <v>238</v>
      </c>
      <c r="AC21" s="1">
        <f t="shared" si="18"/>
        <v>506.05305651672455</v>
      </c>
      <c r="AD21" s="1">
        <f t="shared" si="19"/>
        <v>0</v>
      </c>
      <c r="AE21" s="1">
        <f t="shared" si="20"/>
        <v>8122.3575547866212</v>
      </c>
      <c r="AF21" s="1">
        <f t="shared" si="21"/>
        <v>0</v>
      </c>
    </row>
    <row r="22" spans="1:32" ht="18" thickBot="1" x14ac:dyDescent="0.25">
      <c r="A22" s="3" t="s">
        <v>7</v>
      </c>
      <c r="B22" s="35">
        <v>4881</v>
      </c>
      <c r="C22" s="39">
        <f t="shared" si="0"/>
        <v>-183.21568627450961</v>
      </c>
      <c r="D22" s="11">
        <v>10</v>
      </c>
      <c r="E22" s="42">
        <f t="shared" si="1"/>
        <v>-16</v>
      </c>
      <c r="F22" s="16">
        <v>300</v>
      </c>
      <c r="G22" s="47">
        <f t="shared" si="2"/>
        <v>-406.8039215686274</v>
      </c>
      <c r="H22" s="23">
        <v>948</v>
      </c>
      <c r="I22" s="51">
        <f t="shared" si="3"/>
        <v>-4588.1568627450979</v>
      </c>
      <c r="J22" s="6">
        <v>0</v>
      </c>
      <c r="K22" s="56">
        <f t="shared" si="4"/>
        <v>-4.4705882352941178</v>
      </c>
      <c r="L22" s="7">
        <v>7</v>
      </c>
      <c r="M22" s="62">
        <f t="shared" si="5"/>
        <v>1</v>
      </c>
      <c r="O22" s="1">
        <f t="shared" si="6"/>
        <v>819.08189158016057</v>
      </c>
      <c r="P22" s="1">
        <f t="shared" si="7"/>
        <v>0</v>
      </c>
      <c r="Q22" s="1">
        <f t="shared" si="8"/>
        <v>71.529411764705884</v>
      </c>
      <c r="R22" s="65">
        <f t="shared" si="9"/>
        <v>0</v>
      </c>
      <c r="S22" s="1">
        <f t="shared" si="10"/>
        <v>1818.6528258362166</v>
      </c>
      <c r="T22" s="1">
        <f t="shared" si="11"/>
        <v>0</v>
      </c>
      <c r="U22" s="1">
        <f t="shared" si="12"/>
        <v>20511.760092272201</v>
      </c>
      <c r="V22" s="1">
        <f t="shared" si="13"/>
        <v>0</v>
      </c>
      <c r="Y22" s="1">
        <f t="shared" si="14"/>
        <v>0</v>
      </c>
      <c r="Z22" s="1">
        <f t="shared" si="15"/>
        <v>183.21568627450961</v>
      </c>
      <c r="AA22" s="1">
        <f t="shared" si="16"/>
        <v>0</v>
      </c>
      <c r="AB22" s="1">
        <f t="shared" si="17"/>
        <v>16</v>
      </c>
      <c r="AC22" s="1">
        <f t="shared" si="18"/>
        <v>0</v>
      </c>
      <c r="AD22" s="1">
        <f t="shared" si="19"/>
        <v>406.8039215686274</v>
      </c>
      <c r="AE22" s="1">
        <f t="shared" si="20"/>
        <v>0</v>
      </c>
      <c r="AF22" s="1">
        <f t="shared" si="21"/>
        <v>4588.1568627450979</v>
      </c>
    </row>
    <row r="23" spans="1:32" ht="18" thickBot="1" x14ac:dyDescent="0.25">
      <c r="A23" s="4" t="s">
        <v>8</v>
      </c>
      <c r="B23" s="35">
        <v>12292</v>
      </c>
      <c r="C23" s="39">
        <f t="shared" si="0"/>
        <v>7227.7843137254904</v>
      </c>
      <c r="D23" s="12">
        <v>11</v>
      </c>
      <c r="E23" s="42">
        <f t="shared" si="1"/>
        <v>-15</v>
      </c>
      <c r="F23" s="16">
        <v>1490</v>
      </c>
      <c r="G23" s="47">
        <f t="shared" si="2"/>
        <v>783.1960784313726</v>
      </c>
      <c r="H23" s="22">
        <v>3651</v>
      </c>
      <c r="I23" s="51">
        <f t="shared" si="3"/>
        <v>-1885.1568627450979</v>
      </c>
      <c r="J23" s="6">
        <v>0</v>
      </c>
      <c r="K23" s="56">
        <f t="shared" si="4"/>
        <v>-4.4705882352941178</v>
      </c>
      <c r="L23" s="7">
        <v>20</v>
      </c>
      <c r="M23" s="62">
        <f t="shared" si="5"/>
        <v>14</v>
      </c>
      <c r="O23" s="1">
        <f t="shared" si="6"/>
        <v>0</v>
      </c>
      <c r="P23" s="1">
        <f t="shared" si="7"/>
        <v>101188.98039215687</v>
      </c>
      <c r="Q23" s="1">
        <f t="shared" si="8"/>
        <v>67.058823529411768</v>
      </c>
      <c r="R23" s="65">
        <f t="shared" si="9"/>
        <v>0</v>
      </c>
      <c r="S23" s="1">
        <f t="shared" si="10"/>
        <v>0</v>
      </c>
      <c r="T23" s="1">
        <f t="shared" si="11"/>
        <v>10964.745098039217</v>
      </c>
      <c r="U23" s="1">
        <f t="shared" si="12"/>
        <v>8427.7600922722031</v>
      </c>
      <c r="V23" s="1">
        <f t="shared" si="13"/>
        <v>0</v>
      </c>
      <c r="Y23" s="1">
        <f t="shared" si="14"/>
        <v>32312.447520184545</v>
      </c>
      <c r="Z23" s="1">
        <f t="shared" si="15"/>
        <v>0</v>
      </c>
      <c r="AA23" s="1">
        <f t="shared" si="16"/>
        <v>0</v>
      </c>
      <c r="AB23" s="1">
        <f t="shared" si="17"/>
        <v>210</v>
      </c>
      <c r="AC23" s="1">
        <f t="shared" si="18"/>
        <v>3501.3471741637836</v>
      </c>
      <c r="AD23" s="1">
        <f t="shared" si="19"/>
        <v>0</v>
      </c>
      <c r="AE23" s="1">
        <f t="shared" si="20"/>
        <v>0</v>
      </c>
      <c r="AF23" s="1">
        <f t="shared" si="21"/>
        <v>26392.196078431371</v>
      </c>
    </row>
    <row r="24" spans="1:32" ht="18" thickBot="1" x14ac:dyDescent="0.25">
      <c r="A24" s="3" t="s">
        <v>9</v>
      </c>
      <c r="B24" s="35">
        <v>64</v>
      </c>
      <c r="C24" s="39">
        <f t="shared" si="0"/>
        <v>-5000.2156862745096</v>
      </c>
      <c r="D24" s="11">
        <v>12</v>
      </c>
      <c r="E24" s="42">
        <f t="shared" si="1"/>
        <v>-14</v>
      </c>
      <c r="F24" s="16">
        <v>40</v>
      </c>
      <c r="G24" s="47">
        <f t="shared" si="2"/>
        <v>-666.8039215686274</v>
      </c>
      <c r="H24" s="23">
        <v>571</v>
      </c>
      <c r="I24" s="51">
        <f t="shared" si="3"/>
        <v>-4965.1568627450979</v>
      </c>
      <c r="J24" s="6">
        <v>0</v>
      </c>
      <c r="K24" s="56">
        <f t="shared" si="4"/>
        <v>-4.4705882352941178</v>
      </c>
      <c r="L24" s="7">
        <v>3</v>
      </c>
      <c r="M24" s="62">
        <f t="shared" si="5"/>
        <v>-3</v>
      </c>
      <c r="O24" s="1">
        <f t="shared" si="6"/>
        <v>22353.905420991927</v>
      </c>
      <c r="P24" s="1">
        <f t="shared" si="7"/>
        <v>15000.647058823528</v>
      </c>
      <c r="Q24" s="1">
        <f t="shared" si="8"/>
        <v>62.588235294117652</v>
      </c>
      <c r="R24" s="65">
        <f t="shared" si="9"/>
        <v>42</v>
      </c>
      <c r="S24" s="1">
        <f t="shared" si="10"/>
        <v>2981.0057670126871</v>
      </c>
      <c r="T24" s="1">
        <f t="shared" si="11"/>
        <v>2000.4117647058822</v>
      </c>
      <c r="U24" s="1">
        <f t="shared" si="12"/>
        <v>22197.171856978086</v>
      </c>
      <c r="V24" s="1">
        <f t="shared" si="13"/>
        <v>14895.470588235294</v>
      </c>
      <c r="Y24" s="1">
        <f t="shared" si="14"/>
        <v>0</v>
      </c>
      <c r="Z24" s="1">
        <f t="shared" si="15"/>
        <v>0</v>
      </c>
      <c r="AA24" s="1">
        <f t="shared" si="16"/>
        <v>0</v>
      </c>
      <c r="AB24" s="1">
        <f t="shared" si="17"/>
        <v>0</v>
      </c>
      <c r="AC24" s="1">
        <f t="shared" si="18"/>
        <v>0</v>
      </c>
      <c r="AD24" s="1">
        <f t="shared" si="19"/>
        <v>0</v>
      </c>
      <c r="AE24" s="1">
        <f t="shared" si="20"/>
        <v>0</v>
      </c>
      <c r="AF24" s="1">
        <f t="shared" si="21"/>
        <v>0</v>
      </c>
    </row>
    <row r="25" spans="1:32" ht="18" thickBot="1" x14ac:dyDescent="0.25">
      <c r="A25" s="4" t="s">
        <v>10</v>
      </c>
      <c r="B25" s="35">
        <v>6118</v>
      </c>
      <c r="C25" s="39">
        <f t="shared" si="0"/>
        <v>1053.7843137254904</v>
      </c>
      <c r="D25" s="12">
        <v>13</v>
      </c>
      <c r="E25" s="42">
        <f t="shared" si="1"/>
        <v>-13</v>
      </c>
      <c r="F25" s="16">
        <v>850</v>
      </c>
      <c r="G25" s="47">
        <f t="shared" si="2"/>
        <v>143.1960784313726</v>
      </c>
      <c r="H25" s="22">
        <v>11365</v>
      </c>
      <c r="I25" s="51">
        <f t="shared" si="3"/>
        <v>5828.8431372549021</v>
      </c>
      <c r="J25" s="6">
        <v>18</v>
      </c>
      <c r="K25" s="56">
        <f t="shared" si="4"/>
        <v>13.529411764705882</v>
      </c>
      <c r="L25" s="7">
        <v>0</v>
      </c>
      <c r="M25" s="62">
        <f t="shared" si="5"/>
        <v>-6</v>
      </c>
      <c r="O25" s="1">
        <f t="shared" si="6"/>
        <v>14257.081891580165</v>
      </c>
      <c r="P25" s="1">
        <f t="shared" si="7"/>
        <v>0</v>
      </c>
      <c r="Q25" s="1">
        <f t="shared" si="8"/>
        <v>0</v>
      </c>
      <c r="R25" s="65">
        <f t="shared" si="9"/>
        <v>78</v>
      </c>
      <c r="S25" s="1">
        <f t="shared" si="10"/>
        <v>1937.3587081891587</v>
      </c>
      <c r="T25" s="1">
        <f t="shared" si="11"/>
        <v>0</v>
      </c>
      <c r="U25" s="1">
        <f t="shared" si="12"/>
        <v>78860.818915801618</v>
      </c>
      <c r="V25" s="1">
        <f t="shared" si="13"/>
        <v>0</v>
      </c>
      <c r="Y25" s="1">
        <f t="shared" si="14"/>
        <v>0</v>
      </c>
      <c r="Z25" s="1">
        <f t="shared" si="15"/>
        <v>6322.7058823529424</v>
      </c>
      <c r="AA25" s="1">
        <f t="shared" si="16"/>
        <v>175.88235294117646</v>
      </c>
      <c r="AB25" s="1">
        <f t="shared" si="17"/>
        <v>0</v>
      </c>
      <c r="AC25" s="1">
        <f t="shared" si="18"/>
        <v>0</v>
      </c>
      <c r="AD25" s="1">
        <f t="shared" si="19"/>
        <v>859.17647058823559</v>
      </c>
      <c r="AE25" s="1">
        <f t="shared" si="20"/>
        <v>0</v>
      </c>
      <c r="AF25" s="1">
        <f t="shared" si="21"/>
        <v>34973.058823529413</v>
      </c>
    </row>
    <row r="26" spans="1:32" ht="18" thickBot="1" x14ac:dyDescent="0.25">
      <c r="A26" s="117" t="s">
        <v>11</v>
      </c>
      <c r="B26" s="118">
        <v>968</v>
      </c>
      <c r="C26" s="119">
        <f t="shared" si="0"/>
        <v>-4096.2156862745096</v>
      </c>
      <c r="D26" s="120">
        <v>14</v>
      </c>
      <c r="E26" s="121">
        <f t="shared" si="1"/>
        <v>-12</v>
      </c>
      <c r="F26" s="122">
        <v>70</v>
      </c>
      <c r="G26" s="123">
        <f t="shared" si="2"/>
        <v>-636.8039215686274</v>
      </c>
      <c r="H26" s="130">
        <v>6292</v>
      </c>
      <c r="I26" s="125">
        <f t="shared" si="3"/>
        <v>755.8431372549021</v>
      </c>
      <c r="J26" s="126">
        <v>3</v>
      </c>
      <c r="K26" s="127">
        <f t="shared" si="4"/>
        <v>-1.4705882352941178</v>
      </c>
      <c r="L26" s="128">
        <v>2</v>
      </c>
      <c r="M26" s="129">
        <f t="shared" si="5"/>
        <v>-4</v>
      </c>
      <c r="O26" s="1">
        <f t="shared" si="6"/>
        <v>6023.8465974625142</v>
      </c>
      <c r="P26" s="1">
        <f t="shared" si="7"/>
        <v>16384.862745098038</v>
      </c>
      <c r="Q26" s="1">
        <f t="shared" si="8"/>
        <v>17.647058823529413</v>
      </c>
      <c r="R26" s="65">
        <f t="shared" si="9"/>
        <v>48</v>
      </c>
      <c r="S26" s="1">
        <f t="shared" si="10"/>
        <v>936.47635524798159</v>
      </c>
      <c r="T26" s="1">
        <f t="shared" si="11"/>
        <v>2547.2156862745096</v>
      </c>
      <c r="U26" s="1">
        <f t="shared" si="12"/>
        <v>0</v>
      </c>
      <c r="V26" s="1">
        <f t="shared" si="13"/>
        <v>0</v>
      </c>
      <c r="Y26" s="1">
        <f t="shared" si="14"/>
        <v>0</v>
      </c>
      <c r="Z26" s="1">
        <f t="shared" si="15"/>
        <v>0</v>
      </c>
      <c r="AA26" s="1">
        <f t="shared" si="16"/>
        <v>0</v>
      </c>
      <c r="AB26" s="1">
        <f t="shared" si="17"/>
        <v>0</v>
      </c>
      <c r="AC26" s="1">
        <f t="shared" si="18"/>
        <v>0</v>
      </c>
      <c r="AD26" s="1">
        <f t="shared" si="19"/>
        <v>0</v>
      </c>
      <c r="AE26" s="1">
        <f t="shared" si="20"/>
        <v>1111.5340253748561</v>
      </c>
      <c r="AF26" s="1">
        <f t="shared" si="21"/>
        <v>3023.3725490196084</v>
      </c>
    </row>
    <row r="27" spans="1:32" ht="18" thickBot="1" x14ac:dyDescent="0.25">
      <c r="A27" s="4" t="s">
        <v>12</v>
      </c>
      <c r="B27" s="35">
        <v>1325</v>
      </c>
      <c r="C27" s="39">
        <f t="shared" si="0"/>
        <v>-3739.2156862745096</v>
      </c>
      <c r="D27" s="12">
        <v>15</v>
      </c>
      <c r="E27" s="42">
        <f t="shared" si="1"/>
        <v>-11</v>
      </c>
      <c r="F27" s="16">
        <v>90</v>
      </c>
      <c r="G27" s="47">
        <f t="shared" si="2"/>
        <v>-616.8039215686274</v>
      </c>
      <c r="H27" s="23">
        <v>91</v>
      </c>
      <c r="I27" s="51">
        <f t="shared" si="3"/>
        <v>-5445.1568627450979</v>
      </c>
      <c r="J27" s="6">
        <v>0</v>
      </c>
      <c r="K27" s="56">
        <f t="shared" si="4"/>
        <v>-4.4705882352941178</v>
      </c>
      <c r="L27" s="7">
        <v>4</v>
      </c>
      <c r="M27" s="62">
        <f t="shared" si="5"/>
        <v>-2</v>
      </c>
      <c r="O27" s="1">
        <f t="shared" si="6"/>
        <v>16716.493656286042</v>
      </c>
      <c r="P27" s="1">
        <f t="shared" si="7"/>
        <v>7478.4313725490192</v>
      </c>
      <c r="Q27" s="1">
        <f t="shared" si="8"/>
        <v>49.176470588235297</v>
      </c>
      <c r="R27" s="65">
        <f t="shared" si="9"/>
        <v>22</v>
      </c>
      <c r="S27" s="1">
        <f t="shared" si="10"/>
        <v>2757.4763552479812</v>
      </c>
      <c r="T27" s="1">
        <f t="shared" si="11"/>
        <v>1233.6078431372548</v>
      </c>
      <c r="U27" s="1">
        <f t="shared" si="12"/>
        <v>24343.054209919261</v>
      </c>
      <c r="V27" s="1">
        <f t="shared" si="13"/>
        <v>10890.313725490196</v>
      </c>
      <c r="Y27" s="1">
        <f t="shared" si="14"/>
        <v>0</v>
      </c>
      <c r="Z27" s="1">
        <f t="shared" si="15"/>
        <v>0</v>
      </c>
      <c r="AA27" s="1">
        <f t="shared" si="16"/>
        <v>0</v>
      </c>
      <c r="AB27" s="1">
        <f t="shared" si="17"/>
        <v>0</v>
      </c>
      <c r="AC27" s="1">
        <f t="shared" si="18"/>
        <v>0</v>
      </c>
      <c r="AD27" s="1">
        <f t="shared" si="19"/>
        <v>0</v>
      </c>
      <c r="AE27" s="1">
        <f t="shared" si="20"/>
        <v>0</v>
      </c>
      <c r="AF27" s="1">
        <f t="shared" si="21"/>
        <v>0</v>
      </c>
    </row>
    <row r="28" spans="1:32" ht="18" thickBot="1" x14ac:dyDescent="0.25">
      <c r="A28" s="3" t="s">
        <v>13</v>
      </c>
      <c r="B28" s="35">
        <v>18789</v>
      </c>
      <c r="C28" s="39">
        <f t="shared" si="0"/>
        <v>13724.784313725489</v>
      </c>
      <c r="D28" s="11">
        <v>16</v>
      </c>
      <c r="E28" s="42">
        <f t="shared" si="1"/>
        <v>-10</v>
      </c>
      <c r="F28" s="16">
        <v>3800</v>
      </c>
      <c r="G28" s="47">
        <f t="shared" si="2"/>
        <v>3093.1960784313724</v>
      </c>
      <c r="H28" s="22">
        <v>6604</v>
      </c>
      <c r="I28" s="51">
        <f t="shared" si="3"/>
        <v>1067.8431372549021</v>
      </c>
      <c r="J28" s="6">
        <v>0</v>
      </c>
      <c r="K28" s="56">
        <f t="shared" si="4"/>
        <v>-4.4705882352941178</v>
      </c>
      <c r="L28" s="7">
        <v>55</v>
      </c>
      <c r="M28" s="62">
        <f t="shared" si="5"/>
        <v>49</v>
      </c>
      <c r="O28" s="1">
        <f t="shared" si="6"/>
        <v>0</v>
      </c>
      <c r="P28" s="1">
        <f t="shared" si="7"/>
        <v>672514.43137254904</v>
      </c>
      <c r="Q28" s="1">
        <f t="shared" si="8"/>
        <v>44.705882352941174</v>
      </c>
      <c r="R28" s="65">
        <f t="shared" si="9"/>
        <v>0</v>
      </c>
      <c r="S28" s="1">
        <f t="shared" si="10"/>
        <v>0</v>
      </c>
      <c r="T28" s="1">
        <f t="shared" si="11"/>
        <v>151566.60784313726</v>
      </c>
      <c r="U28" s="1">
        <f t="shared" si="12"/>
        <v>0</v>
      </c>
      <c r="V28" s="1">
        <f t="shared" si="13"/>
        <v>52324.313725490203</v>
      </c>
      <c r="Y28" s="1">
        <f t="shared" si="14"/>
        <v>61357.859284890423</v>
      </c>
      <c r="Z28" s="1">
        <f t="shared" si="15"/>
        <v>0</v>
      </c>
      <c r="AA28" s="1">
        <f t="shared" si="16"/>
        <v>0</v>
      </c>
      <c r="AB28" s="1">
        <f t="shared" si="17"/>
        <v>490</v>
      </c>
      <c r="AC28" s="1">
        <f t="shared" si="18"/>
        <v>13828.405997693195</v>
      </c>
      <c r="AD28" s="1">
        <f t="shared" si="19"/>
        <v>0</v>
      </c>
      <c r="AE28" s="1">
        <f t="shared" si="20"/>
        <v>4773.8869665513275</v>
      </c>
      <c r="AF28" s="1">
        <f t="shared" si="21"/>
        <v>0</v>
      </c>
    </row>
    <row r="29" spans="1:32" ht="18" thickBot="1" x14ac:dyDescent="0.25">
      <c r="A29" s="117" t="s">
        <v>14</v>
      </c>
      <c r="B29" s="118">
        <v>189</v>
      </c>
      <c r="C29" s="119">
        <f t="shared" si="0"/>
        <v>-4875.2156862745096</v>
      </c>
      <c r="D29" s="120">
        <v>17</v>
      </c>
      <c r="E29" s="121">
        <f t="shared" si="1"/>
        <v>-9</v>
      </c>
      <c r="F29" s="122">
        <v>30</v>
      </c>
      <c r="G29" s="123">
        <f t="shared" si="2"/>
        <v>-676.8039215686274</v>
      </c>
      <c r="H29" s="124">
        <v>635</v>
      </c>
      <c r="I29" s="125">
        <f t="shared" si="3"/>
        <v>-4901.1568627450979</v>
      </c>
      <c r="J29" s="126">
        <v>2</v>
      </c>
      <c r="K29" s="127">
        <f t="shared" si="4"/>
        <v>-2.4705882352941178</v>
      </c>
      <c r="L29" s="128">
        <v>2</v>
      </c>
      <c r="M29" s="129">
        <f t="shared" si="5"/>
        <v>-4</v>
      </c>
      <c r="O29" s="1">
        <f t="shared" si="6"/>
        <v>12044.650519031142</v>
      </c>
      <c r="P29" s="1">
        <f t="shared" si="7"/>
        <v>19500.862745098038</v>
      </c>
      <c r="Q29" s="1">
        <f t="shared" si="8"/>
        <v>22.235294117647058</v>
      </c>
      <c r="R29" s="65">
        <f t="shared" si="9"/>
        <v>36</v>
      </c>
      <c r="S29" s="1">
        <f t="shared" si="10"/>
        <v>1672.1038062283737</v>
      </c>
      <c r="T29" s="1">
        <f t="shared" si="11"/>
        <v>2707.2156862745096</v>
      </c>
      <c r="U29" s="1">
        <f t="shared" si="12"/>
        <v>12108.740484429067</v>
      </c>
      <c r="V29" s="1">
        <f t="shared" si="13"/>
        <v>19604.627450980392</v>
      </c>
      <c r="Y29" s="1">
        <f t="shared" si="14"/>
        <v>0</v>
      </c>
      <c r="Z29" s="1">
        <f t="shared" si="15"/>
        <v>0</v>
      </c>
      <c r="AA29" s="1">
        <f t="shared" si="16"/>
        <v>0</v>
      </c>
      <c r="AB29" s="1">
        <f t="shared" si="17"/>
        <v>0</v>
      </c>
      <c r="AC29" s="1">
        <f t="shared" si="18"/>
        <v>0</v>
      </c>
      <c r="AD29" s="1">
        <f t="shared" si="19"/>
        <v>0</v>
      </c>
      <c r="AE29" s="1">
        <f t="shared" si="20"/>
        <v>0</v>
      </c>
      <c r="AF29" s="1">
        <f t="shared" si="21"/>
        <v>0</v>
      </c>
    </row>
    <row r="30" spans="1:32" ht="18" thickBot="1" x14ac:dyDescent="0.25">
      <c r="A30" s="3" t="s">
        <v>15</v>
      </c>
      <c r="B30" s="35">
        <v>6515</v>
      </c>
      <c r="C30" s="39">
        <f t="shared" si="0"/>
        <v>1450.7843137254904</v>
      </c>
      <c r="D30" s="11">
        <v>18</v>
      </c>
      <c r="E30" s="42">
        <f t="shared" si="1"/>
        <v>-8</v>
      </c>
      <c r="F30" s="16">
        <v>130</v>
      </c>
      <c r="G30" s="47">
        <f t="shared" si="2"/>
        <v>-576.8039215686274</v>
      </c>
      <c r="H30" s="22">
        <v>7735</v>
      </c>
      <c r="I30" s="51">
        <f t="shared" si="3"/>
        <v>2198.8431372549021</v>
      </c>
      <c r="J30" s="6">
        <v>0</v>
      </c>
      <c r="K30" s="56">
        <f t="shared" si="4"/>
        <v>-4.4705882352941178</v>
      </c>
      <c r="L30" s="7">
        <v>11</v>
      </c>
      <c r="M30" s="62">
        <f t="shared" si="5"/>
        <v>5</v>
      </c>
      <c r="O30" s="1">
        <f t="shared" si="6"/>
        <v>0</v>
      </c>
      <c r="P30" s="1">
        <f t="shared" si="7"/>
        <v>7253.921568627452</v>
      </c>
      <c r="Q30" s="1">
        <f t="shared" si="8"/>
        <v>35.764705882352942</v>
      </c>
      <c r="R30" s="65">
        <f t="shared" si="9"/>
        <v>0</v>
      </c>
      <c r="S30" s="1">
        <f t="shared" si="10"/>
        <v>2578.6528258362168</v>
      </c>
      <c r="T30" s="1">
        <f t="shared" si="11"/>
        <v>0</v>
      </c>
      <c r="U30" s="1">
        <f t="shared" si="12"/>
        <v>0</v>
      </c>
      <c r="V30" s="1">
        <f t="shared" si="13"/>
        <v>10994.215686274511</v>
      </c>
      <c r="Y30" s="1">
        <f t="shared" si="14"/>
        <v>6485.8592848904282</v>
      </c>
      <c r="Z30" s="1">
        <f t="shared" si="15"/>
        <v>0</v>
      </c>
      <c r="AA30" s="1">
        <f t="shared" si="16"/>
        <v>0</v>
      </c>
      <c r="AB30" s="1">
        <f t="shared" si="17"/>
        <v>40</v>
      </c>
      <c r="AC30" s="1">
        <f t="shared" si="18"/>
        <v>0</v>
      </c>
      <c r="AD30" s="1">
        <f t="shared" si="19"/>
        <v>2884.0196078431372</v>
      </c>
      <c r="AE30" s="1">
        <f t="shared" si="20"/>
        <v>9830.1222606689735</v>
      </c>
      <c r="AF30" s="1">
        <f t="shared" si="21"/>
        <v>0</v>
      </c>
    </row>
    <row r="31" spans="1:32" ht="18" thickBot="1" x14ac:dyDescent="0.25">
      <c r="A31" s="4" t="s">
        <v>16</v>
      </c>
      <c r="B31" s="35">
        <v>3295</v>
      </c>
      <c r="C31" s="39">
        <f t="shared" si="0"/>
        <v>-1769.2156862745096</v>
      </c>
      <c r="D31" s="12">
        <v>19</v>
      </c>
      <c r="E31" s="42">
        <f t="shared" si="1"/>
        <v>-7</v>
      </c>
      <c r="F31" s="16">
        <v>60</v>
      </c>
      <c r="G31" s="47">
        <f t="shared" si="2"/>
        <v>-646.8039215686274</v>
      </c>
      <c r="H31" s="22">
        <v>5566</v>
      </c>
      <c r="I31" s="51">
        <f t="shared" si="3"/>
        <v>29.843137254902103</v>
      </c>
      <c r="J31" s="6">
        <v>0</v>
      </c>
      <c r="K31" s="56">
        <f t="shared" si="4"/>
        <v>-4.4705882352941178</v>
      </c>
      <c r="L31" s="7">
        <v>10</v>
      </c>
      <c r="M31" s="62">
        <f t="shared" si="5"/>
        <v>4</v>
      </c>
      <c r="O31" s="1">
        <f t="shared" si="6"/>
        <v>7909.4348327566313</v>
      </c>
      <c r="P31" s="1">
        <f t="shared" si="7"/>
        <v>0</v>
      </c>
      <c r="Q31" s="1">
        <f t="shared" si="8"/>
        <v>31.294117647058826</v>
      </c>
      <c r="R31" s="65">
        <f t="shared" si="9"/>
        <v>0</v>
      </c>
      <c r="S31" s="1">
        <f t="shared" si="10"/>
        <v>2891.5940023068051</v>
      </c>
      <c r="T31" s="1">
        <f t="shared" si="11"/>
        <v>0</v>
      </c>
      <c r="U31" s="1">
        <f t="shared" si="12"/>
        <v>0</v>
      </c>
      <c r="V31" s="1">
        <f t="shared" si="13"/>
        <v>119.37254901960841</v>
      </c>
      <c r="Y31" s="1">
        <f t="shared" si="14"/>
        <v>0</v>
      </c>
      <c r="Z31" s="1">
        <f t="shared" si="15"/>
        <v>7076.8627450980384</v>
      </c>
      <c r="AA31" s="1">
        <f t="shared" si="16"/>
        <v>0</v>
      </c>
      <c r="AB31" s="1">
        <f t="shared" si="17"/>
        <v>28</v>
      </c>
      <c r="AC31" s="1">
        <f t="shared" si="18"/>
        <v>0</v>
      </c>
      <c r="AD31" s="1">
        <f t="shared" si="19"/>
        <v>2587.2156862745096</v>
      </c>
      <c r="AE31" s="1">
        <f t="shared" si="20"/>
        <v>133.41637831603293</v>
      </c>
      <c r="AF31" s="1">
        <f t="shared" si="21"/>
        <v>0</v>
      </c>
    </row>
    <row r="32" spans="1:32" ht="18" thickBot="1" x14ac:dyDescent="0.25">
      <c r="A32" s="3" t="s">
        <v>50</v>
      </c>
      <c r="B32" s="35">
        <v>682</v>
      </c>
      <c r="C32" s="39">
        <f t="shared" si="0"/>
        <v>-4382.2156862745096</v>
      </c>
      <c r="D32" s="11">
        <v>20</v>
      </c>
      <c r="E32" s="42">
        <f t="shared" si="1"/>
        <v>-6</v>
      </c>
      <c r="F32" s="16">
        <v>80</v>
      </c>
      <c r="G32" s="47">
        <f t="shared" si="2"/>
        <v>-626.8039215686274</v>
      </c>
      <c r="H32" s="22">
        <v>2012</v>
      </c>
      <c r="I32" s="51">
        <f t="shared" si="3"/>
        <v>-3524.1568627450979</v>
      </c>
      <c r="J32" s="6">
        <v>5</v>
      </c>
      <c r="K32" s="56">
        <f t="shared" si="4"/>
        <v>0.52941176470588225</v>
      </c>
      <c r="L32" s="7">
        <v>0</v>
      </c>
      <c r="M32" s="62">
        <f t="shared" si="5"/>
        <v>-6</v>
      </c>
      <c r="O32" s="1">
        <f t="shared" si="6"/>
        <v>0</v>
      </c>
      <c r="P32" s="1">
        <f t="shared" si="7"/>
        <v>26293.294117647056</v>
      </c>
      <c r="Q32" s="1">
        <f t="shared" si="8"/>
        <v>0</v>
      </c>
      <c r="R32" s="65">
        <f t="shared" si="9"/>
        <v>36</v>
      </c>
      <c r="S32" s="1">
        <f t="shared" si="10"/>
        <v>0</v>
      </c>
      <c r="T32" s="1">
        <f t="shared" si="11"/>
        <v>3760.8235294117644</v>
      </c>
      <c r="U32" s="1">
        <f t="shared" si="12"/>
        <v>0</v>
      </c>
      <c r="V32" s="1">
        <f t="shared" si="13"/>
        <v>21144.941176470587</v>
      </c>
      <c r="Y32" s="1">
        <f t="shared" si="14"/>
        <v>2319.996539792387</v>
      </c>
      <c r="Z32" s="1">
        <f t="shared" si="15"/>
        <v>0</v>
      </c>
      <c r="AA32" s="1">
        <f t="shared" si="16"/>
        <v>3.1764705882352935</v>
      </c>
      <c r="AB32" s="1">
        <f t="shared" si="17"/>
        <v>0</v>
      </c>
      <c r="AC32" s="1">
        <f t="shared" si="18"/>
        <v>331.83737024221443</v>
      </c>
      <c r="AD32" s="1">
        <f t="shared" si="19"/>
        <v>0</v>
      </c>
      <c r="AE32" s="1">
        <f t="shared" si="20"/>
        <v>1865.7301038062278</v>
      </c>
      <c r="AF32" s="1">
        <f t="shared" si="21"/>
        <v>0</v>
      </c>
    </row>
    <row r="33" spans="1:32" ht="18" thickBot="1" x14ac:dyDescent="0.25">
      <c r="A33" s="4" t="s">
        <v>17</v>
      </c>
      <c r="B33" s="35">
        <v>5114</v>
      </c>
      <c r="C33" s="39">
        <f t="shared" si="0"/>
        <v>49.784313725490392</v>
      </c>
      <c r="D33" s="12">
        <v>21</v>
      </c>
      <c r="E33" s="42">
        <f t="shared" si="1"/>
        <v>-5</v>
      </c>
      <c r="F33" s="16">
        <v>840</v>
      </c>
      <c r="G33" s="47">
        <f t="shared" si="2"/>
        <v>133.1960784313726</v>
      </c>
      <c r="H33" s="22">
        <v>4071</v>
      </c>
      <c r="I33" s="51">
        <f t="shared" si="3"/>
        <v>-1465.1568627450979</v>
      </c>
      <c r="J33" s="6">
        <v>15</v>
      </c>
      <c r="K33" s="56">
        <f t="shared" si="4"/>
        <v>10.529411764705882</v>
      </c>
      <c r="L33" s="7">
        <v>0</v>
      </c>
      <c r="M33" s="62">
        <f t="shared" si="5"/>
        <v>-6</v>
      </c>
      <c r="O33" s="1">
        <f t="shared" si="6"/>
        <v>524.19953863898706</v>
      </c>
      <c r="P33" s="1">
        <f t="shared" si="7"/>
        <v>0</v>
      </c>
      <c r="Q33" s="1">
        <f t="shared" si="8"/>
        <v>0</v>
      </c>
      <c r="R33" s="65">
        <f t="shared" si="9"/>
        <v>30</v>
      </c>
      <c r="S33" s="1">
        <f t="shared" si="10"/>
        <v>1402.4763552479822</v>
      </c>
      <c r="T33" s="1">
        <f t="shared" si="11"/>
        <v>0</v>
      </c>
      <c r="U33" s="1">
        <f t="shared" si="12"/>
        <v>0</v>
      </c>
      <c r="V33" s="1">
        <f t="shared" si="13"/>
        <v>8790.9411764705874</v>
      </c>
      <c r="Y33" s="1">
        <f t="shared" si="14"/>
        <v>0</v>
      </c>
      <c r="Z33" s="1">
        <f t="shared" si="15"/>
        <v>298.70588235294235</v>
      </c>
      <c r="AA33" s="1">
        <f t="shared" si="16"/>
        <v>52.647058823529413</v>
      </c>
      <c r="AB33" s="1">
        <f t="shared" si="17"/>
        <v>0</v>
      </c>
      <c r="AC33" s="1">
        <f t="shared" si="18"/>
        <v>0</v>
      </c>
      <c r="AD33" s="1">
        <f t="shared" si="19"/>
        <v>799.17647058823559</v>
      </c>
      <c r="AE33" s="1">
        <f t="shared" si="20"/>
        <v>15427.239907727795</v>
      </c>
      <c r="AF33" s="1">
        <f t="shared" si="21"/>
        <v>0</v>
      </c>
    </row>
    <row r="34" spans="1:32" ht="18" thickBot="1" x14ac:dyDescent="0.25">
      <c r="A34" s="3" t="s">
        <v>18</v>
      </c>
      <c r="B34" s="35">
        <v>1402</v>
      </c>
      <c r="C34" s="39">
        <f t="shared" si="0"/>
        <v>-3662.2156862745096</v>
      </c>
      <c r="D34" s="11">
        <v>22</v>
      </c>
      <c r="E34" s="42">
        <f t="shared" si="1"/>
        <v>-4</v>
      </c>
      <c r="F34" s="16">
        <v>2210</v>
      </c>
      <c r="G34" s="47">
        <f t="shared" si="2"/>
        <v>1503.1960784313726</v>
      </c>
      <c r="H34" s="22">
        <v>3888</v>
      </c>
      <c r="I34" s="51">
        <f t="shared" si="3"/>
        <v>-1648.1568627450979</v>
      </c>
      <c r="J34" s="6">
        <v>0</v>
      </c>
      <c r="K34" s="56">
        <f t="shared" si="4"/>
        <v>-4.4705882352941178</v>
      </c>
      <c r="L34" s="7">
        <v>5</v>
      </c>
      <c r="M34" s="62">
        <f t="shared" si="5"/>
        <v>-1</v>
      </c>
      <c r="O34" s="1">
        <f t="shared" si="6"/>
        <v>16372.258362168397</v>
      </c>
      <c r="P34" s="1">
        <f>MAX(0,C34*M34)</f>
        <v>3662.2156862745096</v>
      </c>
      <c r="Q34" s="1">
        <f t="shared" si="8"/>
        <v>17.882352941176471</v>
      </c>
      <c r="R34" s="65">
        <f t="shared" si="9"/>
        <v>4</v>
      </c>
      <c r="S34" s="1">
        <f t="shared" si="10"/>
        <v>0</v>
      </c>
      <c r="T34" s="1">
        <f t="shared" si="11"/>
        <v>0</v>
      </c>
      <c r="U34" s="1">
        <f t="shared" si="12"/>
        <v>7368.2306805074968</v>
      </c>
      <c r="V34" s="1">
        <f t="shared" si="13"/>
        <v>1648.1568627450979</v>
      </c>
      <c r="Y34" s="1">
        <f t="shared" si="14"/>
        <v>0</v>
      </c>
      <c r="Z34" s="1">
        <f t="shared" si="15"/>
        <v>0</v>
      </c>
      <c r="AA34" s="1">
        <f t="shared" si="16"/>
        <v>0</v>
      </c>
      <c r="AB34" s="1">
        <f t="shared" si="17"/>
        <v>0</v>
      </c>
      <c r="AC34" s="1">
        <f t="shared" si="18"/>
        <v>6720.170703575548</v>
      </c>
      <c r="AD34" s="1">
        <f t="shared" si="19"/>
        <v>1503.1960784313726</v>
      </c>
      <c r="AE34" s="1">
        <f t="shared" si="20"/>
        <v>0</v>
      </c>
      <c r="AF34" s="1">
        <f t="shared" si="21"/>
        <v>0</v>
      </c>
    </row>
    <row r="35" spans="1:32" ht="18" thickBot="1" x14ac:dyDescent="0.25">
      <c r="A35" s="4" t="s">
        <v>20</v>
      </c>
      <c r="B35" s="35">
        <v>10551</v>
      </c>
      <c r="C35" s="39">
        <f t="shared" si="0"/>
        <v>5486.7843137254904</v>
      </c>
      <c r="D35" s="12">
        <v>23</v>
      </c>
      <c r="E35" s="42">
        <f t="shared" si="1"/>
        <v>-3</v>
      </c>
      <c r="F35" s="16">
        <v>860</v>
      </c>
      <c r="G35" s="47">
        <f t="shared" si="2"/>
        <v>153.1960784313726</v>
      </c>
      <c r="H35" s="22">
        <v>1112</v>
      </c>
      <c r="I35" s="51">
        <f t="shared" si="3"/>
        <v>-4424.1568627450979</v>
      </c>
      <c r="J35" s="6">
        <v>0</v>
      </c>
      <c r="K35" s="56">
        <f t="shared" si="4"/>
        <v>-4.4705882352941178</v>
      </c>
      <c r="L35" s="7">
        <v>11</v>
      </c>
      <c r="M35" s="62">
        <f t="shared" si="5"/>
        <v>5</v>
      </c>
      <c r="O35" s="1">
        <f t="shared" si="6"/>
        <v>0</v>
      </c>
      <c r="P35" s="1">
        <f t="shared" si="7"/>
        <v>27433.921568627451</v>
      </c>
      <c r="Q35" s="1">
        <f t="shared" si="8"/>
        <v>13.411764705882353</v>
      </c>
      <c r="R35" s="65">
        <f t="shared" si="9"/>
        <v>0</v>
      </c>
      <c r="S35" s="1">
        <f t="shared" si="10"/>
        <v>0</v>
      </c>
      <c r="T35" s="1">
        <f t="shared" si="11"/>
        <v>765.98039215686299</v>
      </c>
      <c r="U35" s="1">
        <f t="shared" si="12"/>
        <v>19778.583621683967</v>
      </c>
      <c r="V35" s="1">
        <f t="shared" si="13"/>
        <v>0</v>
      </c>
      <c r="Y35" s="1">
        <f t="shared" si="14"/>
        <v>24529.153402537486</v>
      </c>
      <c r="Z35" s="1">
        <f t="shared" si="15"/>
        <v>0</v>
      </c>
      <c r="AA35" s="1">
        <f t="shared" si="16"/>
        <v>0</v>
      </c>
      <c r="AB35" s="1">
        <f t="shared" si="17"/>
        <v>15</v>
      </c>
      <c r="AC35" s="1">
        <f t="shared" si="18"/>
        <v>684.87658592848925</v>
      </c>
      <c r="AD35" s="1">
        <f t="shared" si="19"/>
        <v>0</v>
      </c>
      <c r="AE35" s="1">
        <f t="shared" si="20"/>
        <v>0</v>
      </c>
      <c r="AF35" s="1">
        <f t="shared" si="21"/>
        <v>22120.784313725489</v>
      </c>
    </row>
    <row r="36" spans="1:32" ht="18" thickBot="1" x14ac:dyDescent="0.25">
      <c r="A36" s="3" t="s">
        <v>19</v>
      </c>
      <c r="B36" s="35">
        <v>18156</v>
      </c>
      <c r="C36" s="39">
        <f t="shared" si="0"/>
        <v>13091.784313725489</v>
      </c>
      <c r="D36" s="11">
        <v>24</v>
      </c>
      <c r="E36" s="42">
        <f t="shared" si="1"/>
        <v>-2</v>
      </c>
      <c r="F36" s="16">
        <v>510</v>
      </c>
      <c r="G36" s="47">
        <f t="shared" si="2"/>
        <v>-196.8039215686274</v>
      </c>
      <c r="H36" s="22">
        <v>8858</v>
      </c>
      <c r="I36" s="51">
        <f t="shared" si="3"/>
        <v>3321.8431372549021</v>
      </c>
      <c r="J36" s="6">
        <v>29</v>
      </c>
      <c r="K36" s="56">
        <f t="shared" si="4"/>
        <v>24.529411764705884</v>
      </c>
      <c r="L36" s="7">
        <v>0</v>
      </c>
      <c r="M36" s="62">
        <f t="shared" si="5"/>
        <v>-6</v>
      </c>
      <c r="O36" s="1">
        <f t="shared" si="6"/>
        <v>321133.76816608995</v>
      </c>
      <c r="P36" s="1">
        <f t="shared" si="7"/>
        <v>0</v>
      </c>
      <c r="Q36" s="1">
        <f t="shared" si="8"/>
        <v>0</v>
      </c>
      <c r="R36" s="65">
        <f t="shared" si="9"/>
        <v>12</v>
      </c>
      <c r="S36" s="1">
        <f t="shared" si="10"/>
        <v>0</v>
      </c>
      <c r="T36" s="1">
        <f t="shared" si="11"/>
        <v>1180.8235294117644</v>
      </c>
      <c r="U36" s="1">
        <f t="shared" si="12"/>
        <v>81482.858131487897</v>
      </c>
      <c r="V36" s="1">
        <f t="shared" si="13"/>
        <v>0</v>
      </c>
      <c r="Y36" s="1">
        <f t="shared" si="14"/>
        <v>0</v>
      </c>
      <c r="Z36" s="1">
        <f t="shared" si="15"/>
        <v>78550.705882352937</v>
      </c>
      <c r="AA36" s="1">
        <f t="shared" si="16"/>
        <v>49.058823529411768</v>
      </c>
      <c r="AB36" s="1">
        <f t="shared" si="17"/>
        <v>0</v>
      </c>
      <c r="AC36" s="1">
        <f t="shared" si="18"/>
        <v>4827.4844290657429</v>
      </c>
      <c r="AD36" s="1">
        <f t="shared" si="19"/>
        <v>0</v>
      </c>
      <c r="AE36" s="1">
        <f t="shared" si="20"/>
        <v>0</v>
      </c>
      <c r="AF36" s="1">
        <f t="shared" si="21"/>
        <v>19931.058823529413</v>
      </c>
    </row>
    <row r="37" spans="1:32" ht="18" thickBot="1" x14ac:dyDescent="0.25">
      <c r="A37" s="4" t="s">
        <v>21</v>
      </c>
      <c r="B37" s="35">
        <v>3472</v>
      </c>
      <c r="C37" s="39">
        <f t="shared" si="0"/>
        <v>-1592.2156862745096</v>
      </c>
      <c r="D37" s="12">
        <v>25</v>
      </c>
      <c r="E37" s="42">
        <f t="shared" si="1"/>
        <v>-1</v>
      </c>
      <c r="F37" s="16">
        <v>280</v>
      </c>
      <c r="G37" s="47">
        <f t="shared" si="2"/>
        <v>-426.8039215686274</v>
      </c>
      <c r="H37" s="22">
        <v>6996</v>
      </c>
      <c r="I37" s="51">
        <f t="shared" si="3"/>
        <v>1459.8431372549021</v>
      </c>
      <c r="J37" s="6">
        <v>9</v>
      </c>
      <c r="K37" s="56">
        <f t="shared" si="4"/>
        <v>4.5294117647058822</v>
      </c>
      <c r="L37" s="7">
        <v>0</v>
      </c>
      <c r="M37" s="62">
        <f t="shared" si="5"/>
        <v>-6</v>
      </c>
      <c r="O37" s="1">
        <f t="shared" si="6"/>
        <v>0</v>
      </c>
      <c r="P37" s="1">
        <f t="shared" si="7"/>
        <v>9553.2941176470576</v>
      </c>
      <c r="Q37" s="1">
        <f t="shared" si="8"/>
        <v>0</v>
      </c>
      <c r="R37" s="65">
        <f t="shared" si="9"/>
        <v>6</v>
      </c>
      <c r="S37" s="1">
        <f t="shared" si="10"/>
        <v>0</v>
      </c>
      <c r="T37" s="1">
        <f t="shared" si="11"/>
        <v>2560.8235294117644</v>
      </c>
      <c r="U37" s="1">
        <f t="shared" si="12"/>
        <v>6612.2306805074977</v>
      </c>
      <c r="V37" s="1">
        <f t="shared" si="13"/>
        <v>0</v>
      </c>
      <c r="Y37" s="1">
        <f t="shared" si="14"/>
        <v>7211.8004613610137</v>
      </c>
      <c r="Z37" s="1">
        <f t="shared" si="15"/>
        <v>0</v>
      </c>
      <c r="AA37" s="1">
        <f t="shared" si="16"/>
        <v>4.5294117647058822</v>
      </c>
      <c r="AB37" s="1">
        <f t="shared" si="17"/>
        <v>0</v>
      </c>
      <c r="AC37" s="1">
        <f t="shared" si="18"/>
        <v>1933.1707035755476</v>
      </c>
      <c r="AD37" s="1">
        <f t="shared" si="19"/>
        <v>0</v>
      </c>
      <c r="AE37" s="1">
        <f t="shared" si="20"/>
        <v>0</v>
      </c>
      <c r="AF37" s="1">
        <f t="shared" si="21"/>
        <v>8759.0588235294126</v>
      </c>
    </row>
    <row r="38" spans="1:32" ht="18" thickBot="1" x14ac:dyDescent="0.25">
      <c r="A38" s="3" t="s">
        <v>22</v>
      </c>
      <c r="B38" s="35">
        <v>889</v>
      </c>
      <c r="C38" s="39">
        <f t="shared" si="0"/>
        <v>-4175.2156862745096</v>
      </c>
      <c r="D38" s="11">
        <v>26</v>
      </c>
      <c r="E38" s="42">
        <f t="shared" si="1"/>
        <v>0</v>
      </c>
      <c r="F38" s="16">
        <v>70</v>
      </c>
      <c r="G38" s="47">
        <f t="shared" si="2"/>
        <v>-636.8039215686274</v>
      </c>
      <c r="H38" s="22">
        <v>4019</v>
      </c>
      <c r="I38" s="51">
        <f t="shared" si="3"/>
        <v>-1517.1568627450979</v>
      </c>
      <c r="J38" s="6">
        <v>3</v>
      </c>
      <c r="K38" s="56">
        <f t="shared" si="4"/>
        <v>-1.4705882352941178</v>
      </c>
      <c r="L38" s="7">
        <v>0</v>
      </c>
      <c r="M38" s="62">
        <f t="shared" si="5"/>
        <v>-6</v>
      </c>
      <c r="O38" s="1">
        <f t="shared" si="6"/>
        <v>6140.0230680507502</v>
      </c>
      <c r="P38" s="1">
        <f t="shared" si="7"/>
        <v>25051.294117647056</v>
      </c>
      <c r="Q38" s="1">
        <f t="shared" si="8"/>
        <v>0</v>
      </c>
      <c r="R38" s="65">
        <f t="shared" si="9"/>
        <v>0</v>
      </c>
      <c r="S38" s="1">
        <f t="shared" si="10"/>
        <v>936.47635524798159</v>
      </c>
      <c r="T38" s="1">
        <f t="shared" si="11"/>
        <v>3820.8235294117644</v>
      </c>
      <c r="U38" s="1">
        <f t="shared" si="12"/>
        <v>2231.1130334486734</v>
      </c>
      <c r="V38" s="1">
        <f t="shared" si="13"/>
        <v>9102.9411764705874</v>
      </c>
      <c r="Y38" s="1">
        <f t="shared" si="14"/>
        <v>0</v>
      </c>
      <c r="Z38" s="1">
        <f t="shared" si="15"/>
        <v>0</v>
      </c>
      <c r="AA38" s="1">
        <f t="shared" si="16"/>
        <v>0</v>
      </c>
      <c r="AB38" s="1">
        <f t="shared" si="17"/>
        <v>0</v>
      </c>
      <c r="AC38" s="1">
        <f t="shared" si="18"/>
        <v>0</v>
      </c>
      <c r="AD38" s="1">
        <f t="shared" si="19"/>
        <v>0</v>
      </c>
      <c r="AE38" s="1">
        <f t="shared" si="20"/>
        <v>0</v>
      </c>
      <c r="AF38" s="1">
        <f t="shared" si="21"/>
        <v>0</v>
      </c>
    </row>
    <row r="39" spans="1:32" ht="18" thickBot="1" x14ac:dyDescent="0.25">
      <c r="A39" s="4" t="s">
        <v>23</v>
      </c>
      <c r="B39" s="35">
        <v>512</v>
      </c>
      <c r="C39" s="39">
        <f t="shared" si="0"/>
        <v>-4552.2156862745096</v>
      </c>
      <c r="D39" s="12">
        <v>27</v>
      </c>
      <c r="E39" s="42">
        <f t="shared" si="1"/>
        <v>1</v>
      </c>
      <c r="F39" s="16">
        <v>190</v>
      </c>
      <c r="G39" s="47">
        <f t="shared" si="2"/>
        <v>-516.8039215686274</v>
      </c>
      <c r="H39" s="23">
        <v>444</v>
      </c>
      <c r="I39" s="51">
        <f t="shared" si="3"/>
        <v>-5092.1568627450979</v>
      </c>
      <c r="J39" s="6">
        <v>0</v>
      </c>
      <c r="K39" s="56">
        <f t="shared" si="4"/>
        <v>-4.4705882352941178</v>
      </c>
      <c r="L39" s="7">
        <v>4</v>
      </c>
      <c r="M39" s="62">
        <f t="shared" si="5"/>
        <v>-2</v>
      </c>
      <c r="O39" s="1">
        <f t="shared" si="6"/>
        <v>20351.081891580161</v>
      </c>
      <c r="P39" s="1">
        <f t="shared" si="7"/>
        <v>9104.4313725490192</v>
      </c>
      <c r="Q39" s="1">
        <f t="shared" si="8"/>
        <v>0</v>
      </c>
      <c r="R39" s="65">
        <f t="shared" si="9"/>
        <v>0</v>
      </c>
      <c r="S39" s="1">
        <f t="shared" si="10"/>
        <v>2310.4175317185695</v>
      </c>
      <c r="T39" s="1">
        <f t="shared" si="11"/>
        <v>1033.6078431372548</v>
      </c>
      <c r="U39" s="1">
        <f t="shared" si="12"/>
        <v>22764.936562860439</v>
      </c>
      <c r="V39" s="1">
        <f t="shared" si="13"/>
        <v>10184.313725490196</v>
      </c>
      <c r="Y39" s="1">
        <f t="shared" si="14"/>
        <v>0</v>
      </c>
      <c r="Z39" s="1">
        <f t="shared" si="15"/>
        <v>0</v>
      </c>
      <c r="AA39" s="1">
        <f t="shared" si="16"/>
        <v>4.4705882352941178</v>
      </c>
      <c r="AB39" s="1">
        <f t="shared" si="17"/>
        <v>2</v>
      </c>
      <c r="AC39" s="1">
        <f t="shared" si="18"/>
        <v>0</v>
      </c>
      <c r="AD39" s="1">
        <f t="shared" si="19"/>
        <v>0</v>
      </c>
      <c r="AE39" s="1">
        <f t="shared" si="20"/>
        <v>0</v>
      </c>
      <c r="AF39" s="1">
        <f t="shared" si="21"/>
        <v>0</v>
      </c>
    </row>
    <row r="40" spans="1:32" ht="18" thickBot="1" x14ac:dyDescent="0.25">
      <c r="A40" s="3" t="s">
        <v>24</v>
      </c>
      <c r="B40" s="35">
        <v>4257</v>
      </c>
      <c r="C40" s="39">
        <f t="shared" si="0"/>
        <v>-807.21568627450961</v>
      </c>
      <c r="D40" s="11">
        <v>28</v>
      </c>
      <c r="E40" s="42">
        <f t="shared" si="1"/>
        <v>2</v>
      </c>
      <c r="F40" s="16">
        <v>470</v>
      </c>
      <c r="G40" s="47">
        <f t="shared" si="2"/>
        <v>-236.8039215686274</v>
      </c>
      <c r="H40" s="22">
        <v>9340</v>
      </c>
      <c r="I40" s="51">
        <f t="shared" si="3"/>
        <v>3803.8431372549021</v>
      </c>
      <c r="J40" s="6">
        <v>11</v>
      </c>
      <c r="K40" s="56">
        <f t="shared" si="4"/>
        <v>6.5294117647058822</v>
      </c>
      <c r="L40" s="7">
        <v>0</v>
      </c>
      <c r="M40" s="62">
        <f t="shared" si="5"/>
        <v>-6</v>
      </c>
      <c r="O40" s="1">
        <f t="shared" si="6"/>
        <v>0</v>
      </c>
      <c r="P40" s="1">
        <f t="shared" si="7"/>
        <v>4843.2941176470576</v>
      </c>
      <c r="Q40" s="1">
        <f t="shared" si="8"/>
        <v>13.058823529411764</v>
      </c>
      <c r="R40" s="65">
        <f t="shared" si="9"/>
        <v>0</v>
      </c>
      <c r="S40" s="1">
        <f t="shared" si="10"/>
        <v>0</v>
      </c>
      <c r="T40" s="1">
        <f t="shared" si="11"/>
        <v>1420.8235294117644</v>
      </c>
      <c r="U40" s="1">
        <f t="shared" si="12"/>
        <v>24836.85813148789</v>
      </c>
      <c r="V40" s="1">
        <f t="shared" si="13"/>
        <v>0</v>
      </c>
      <c r="Y40" s="1">
        <f t="shared" si="14"/>
        <v>5270.6435986159158</v>
      </c>
      <c r="Z40" s="1">
        <f t="shared" si="15"/>
        <v>0</v>
      </c>
      <c r="AA40" s="1">
        <f t="shared" si="16"/>
        <v>0</v>
      </c>
      <c r="AB40" s="1">
        <f t="shared" si="17"/>
        <v>12</v>
      </c>
      <c r="AC40" s="1">
        <f t="shared" si="18"/>
        <v>1546.1903114186848</v>
      </c>
      <c r="AD40" s="1">
        <f t="shared" si="19"/>
        <v>0</v>
      </c>
      <c r="AE40" s="1">
        <f t="shared" si="20"/>
        <v>0</v>
      </c>
      <c r="AF40" s="1">
        <f t="shared" si="21"/>
        <v>22823.058823529413</v>
      </c>
    </row>
    <row r="41" spans="1:32" ht="18" thickBot="1" x14ac:dyDescent="0.25">
      <c r="A41" s="4" t="s">
        <v>25</v>
      </c>
      <c r="B41" s="35">
        <v>3729</v>
      </c>
      <c r="C41" s="39">
        <f t="shared" si="0"/>
        <v>-1335.2156862745096</v>
      </c>
      <c r="D41" s="12">
        <v>29</v>
      </c>
      <c r="E41" s="42">
        <f t="shared" si="1"/>
        <v>3</v>
      </c>
      <c r="F41" s="16">
        <v>420</v>
      </c>
      <c r="G41" s="47">
        <f t="shared" si="2"/>
        <v>-286.8039215686274</v>
      </c>
      <c r="H41" s="22">
        <v>3599</v>
      </c>
      <c r="I41" s="51">
        <f t="shared" si="3"/>
        <v>-1937.1568627450979</v>
      </c>
      <c r="J41" s="6">
        <v>6</v>
      </c>
      <c r="K41" s="56">
        <f t="shared" si="4"/>
        <v>1.5294117647058822</v>
      </c>
      <c r="L41" s="7">
        <v>0</v>
      </c>
      <c r="M41" s="62">
        <f t="shared" si="5"/>
        <v>-6</v>
      </c>
      <c r="O41" s="1">
        <f t="shared" si="6"/>
        <v>0</v>
      </c>
      <c r="P41" s="1">
        <f t="shared" si="7"/>
        <v>8011.2941176470576</v>
      </c>
      <c r="Q41" s="1">
        <f t="shared" si="8"/>
        <v>4.5882352941176467</v>
      </c>
      <c r="R41" s="65">
        <f t="shared" si="9"/>
        <v>0</v>
      </c>
      <c r="S41" s="1">
        <f t="shared" si="10"/>
        <v>0</v>
      </c>
      <c r="T41" s="1">
        <f t="shared" si="11"/>
        <v>1720.8235294117644</v>
      </c>
      <c r="U41" s="1">
        <f t="shared" si="12"/>
        <v>0</v>
      </c>
      <c r="V41" s="1">
        <f t="shared" si="13"/>
        <v>11622.941176470587</v>
      </c>
      <c r="Y41" s="1">
        <f t="shared" si="14"/>
        <v>2042.0945790080734</v>
      </c>
      <c r="Z41" s="1">
        <f t="shared" si="15"/>
        <v>0</v>
      </c>
      <c r="AA41" s="1">
        <f t="shared" si="16"/>
        <v>0</v>
      </c>
      <c r="AB41" s="1">
        <f t="shared" si="17"/>
        <v>18</v>
      </c>
      <c r="AC41" s="1">
        <f t="shared" si="18"/>
        <v>438.64129181084189</v>
      </c>
      <c r="AD41" s="1">
        <f t="shared" si="19"/>
        <v>0</v>
      </c>
      <c r="AE41" s="1">
        <f t="shared" si="20"/>
        <v>2962.7104959630906</v>
      </c>
      <c r="AF41" s="1">
        <f t="shared" si="21"/>
        <v>0</v>
      </c>
    </row>
    <row r="42" spans="1:32" ht="18" thickBot="1" x14ac:dyDescent="0.25">
      <c r="A42" s="3" t="s">
        <v>26</v>
      </c>
      <c r="B42" s="35">
        <v>21310</v>
      </c>
      <c r="C42" s="39">
        <f t="shared" si="0"/>
        <v>16245.784313725489</v>
      </c>
      <c r="D42" s="11">
        <v>30</v>
      </c>
      <c r="E42" s="42">
        <f t="shared" si="1"/>
        <v>4</v>
      </c>
      <c r="F42" s="16">
        <v>2720</v>
      </c>
      <c r="G42" s="47">
        <f t="shared" si="2"/>
        <v>2013.1960784313726</v>
      </c>
      <c r="H42" s="22">
        <v>31539</v>
      </c>
      <c r="I42" s="51">
        <f t="shared" si="3"/>
        <v>26002.843137254902</v>
      </c>
      <c r="J42" s="6">
        <v>38</v>
      </c>
      <c r="K42" s="56">
        <f t="shared" si="4"/>
        <v>33.529411764705884</v>
      </c>
      <c r="L42" s="7">
        <v>0</v>
      </c>
      <c r="M42" s="62">
        <f t="shared" si="5"/>
        <v>-6</v>
      </c>
      <c r="O42" s="1">
        <f t="shared" si="6"/>
        <v>544711.5916955017</v>
      </c>
      <c r="P42" s="1">
        <f t="shared" si="7"/>
        <v>0</v>
      </c>
      <c r="Q42" s="1">
        <f t="shared" si="8"/>
        <v>134.11764705882354</v>
      </c>
      <c r="R42" s="65">
        <f t="shared" si="9"/>
        <v>0</v>
      </c>
      <c r="S42" s="1">
        <f t="shared" si="10"/>
        <v>67501.280276816615</v>
      </c>
      <c r="T42" s="1">
        <f t="shared" si="11"/>
        <v>0</v>
      </c>
      <c r="U42" s="1">
        <f t="shared" si="12"/>
        <v>871860.03460207616</v>
      </c>
      <c r="V42" s="1">
        <f t="shared" si="13"/>
        <v>0</v>
      </c>
      <c r="Y42" s="1">
        <f t="shared" si="14"/>
        <v>0</v>
      </c>
      <c r="Z42" s="1">
        <f t="shared" si="15"/>
        <v>97474.705882352937</v>
      </c>
      <c r="AA42" s="1">
        <f t="shared" si="16"/>
        <v>0</v>
      </c>
      <c r="AB42" s="1">
        <f t="shared" si="17"/>
        <v>24</v>
      </c>
      <c r="AC42" s="1">
        <f t="shared" si="18"/>
        <v>0</v>
      </c>
      <c r="AD42" s="1">
        <f t="shared" si="19"/>
        <v>12079.176470588236</v>
      </c>
      <c r="AE42" s="1">
        <f t="shared" si="20"/>
        <v>0</v>
      </c>
      <c r="AF42" s="1">
        <f t="shared" si="21"/>
        <v>156017.0588235294</v>
      </c>
    </row>
    <row r="43" spans="1:32" ht="18" thickBot="1" x14ac:dyDescent="0.25">
      <c r="A43" s="4" t="s">
        <v>27</v>
      </c>
      <c r="B43" s="35">
        <v>3859</v>
      </c>
      <c r="C43" s="39">
        <f t="shared" si="0"/>
        <v>-1205.2156862745096</v>
      </c>
      <c r="D43" s="12">
        <v>31</v>
      </c>
      <c r="E43" s="42">
        <f t="shared" si="1"/>
        <v>5</v>
      </c>
      <c r="F43" s="16">
        <v>170</v>
      </c>
      <c r="G43" s="47">
        <f t="shared" si="2"/>
        <v>-536.8039215686274</v>
      </c>
      <c r="H43" s="22">
        <v>8241</v>
      </c>
      <c r="I43" s="51">
        <f t="shared" si="3"/>
        <v>2704.8431372549021</v>
      </c>
      <c r="J43" s="6">
        <v>6</v>
      </c>
      <c r="K43" s="56">
        <f t="shared" si="4"/>
        <v>1.5294117647058822</v>
      </c>
      <c r="L43" s="7">
        <v>0</v>
      </c>
      <c r="M43" s="62">
        <f t="shared" si="5"/>
        <v>-6</v>
      </c>
      <c r="O43" s="1">
        <f t="shared" si="6"/>
        <v>0</v>
      </c>
      <c r="P43" s="1">
        <f t="shared" si="7"/>
        <v>7231.2941176470576</v>
      </c>
      <c r="Q43" s="1">
        <f t="shared" si="8"/>
        <v>7.6470588235294112</v>
      </c>
      <c r="R43" s="65">
        <f t="shared" si="9"/>
        <v>0</v>
      </c>
      <c r="S43" s="1">
        <f t="shared" si="10"/>
        <v>0</v>
      </c>
      <c r="T43" s="1">
        <f t="shared" si="11"/>
        <v>3220.8235294117644</v>
      </c>
      <c r="U43" s="1">
        <f t="shared" si="12"/>
        <v>4136.8189158016148</v>
      </c>
      <c r="V43" s="1">
        <f t="shared" si="13"/>
        <v>0</v>
      </c>
      <c r="Y43" s="1">
        <f t="shared" si="14"/>
        <v>1843.2710495963088</v>
      </c>
      <c r="Z43" s="1">
        <f t="shared" si="15"/>
        <v>0</v>
      </c>
      <c r="AA43" s="1">
        <f t="shared" si="16"/>
        <v>0</v>
      </c>
      <c r="AB43" s="1">
        <f t="shared" si="17"/>
        <v>30</v>
      </c>
      <c r="AC43" s="1">
        <f t="shared" si="18"/>
        <v>820.99423298731244</v>
      </c>
      <c r="AD43" s="1">
        <f t="shared" si="19"/>
        <v>0</v>
      </c>
      <c r="AE43" s="1">
        <f t="shared" si="20"/>
        <v>0</v>
      </c>
      <c r="AF43" s="1">
        <f t="shared" si="21"/>
        <v>16229.058823529413</v>
      </c>
    </row>
    <row r="44" spans="1:32" ht="18" thickBot="1" x14ac:dyDescent="0.25">
      <c r="A44" s="3" t="s">
        <v>28</v>
      </c>
      <c r="B44" s="35">
        <v>1929</v>
      </c>
      <c r="C44" s="39">
        <f t="shared" si="0"/>
        <v>-3135.2156862745096</v>
      </c>
      <c r="D44" s="11">
        <v>32</v>
      </c>
      <c r="E44" s="42">
        <f t="shared" si="1"/>
        <v>6</v>
      </c>
      <c r="F44" s="18">
        <v>40</v>
      </c>
      <c r="G44" s="47">
        <f t="shared" si="2"/>
        <v>-666.8039215686274</v>
      </c>
      <c r="H44" s="22">
        <v>19029</v>
      </c>
      <c r="I44" s="51">
        <f t="shared" si="3"/>
        <v>13492.843137254902</v>
      </c>
      <c r="J44" s="6">
        <v>8</v>
      </c>
      <c r="K44" s="56">
        <f t="shared" si="4"/>
        <v>3.5294117647058822</v>
      </c>
      <c r="L44" s="7">
        <v>0</v>
      </c>
      <c r="M44" s="62">
        <f t="shared" si="5"/>
        <v>-6</v>
      </c>
      <c r="O44" s="1">
        <f t="shared" si="6"/>
        <v>0</v>
      </c>
      <c r="P44" s="1">
        <f t="shared" si="7"/>
        <v>18811.294117647056</v>
      </c>
      <c r="Q44" s="1">
        <f t="shared" si="8"/>
        <v>21.176470588235293</v>
      </c>
      <c r="R44" s="65">
        <f t="shared" si="9"/>
        <v>0</v>
      </c>
      <c r="S44" s="1">
        <f t="shared" si="10"/>
        <v>0</v>
      </c>
      <c r="T44" s="1">
        <f t="shared" si="11"/>
        <v>4000.8235294117644</v>
      </c>
      <c r="U44" s="1">
        <f t="shared" si="12"/>
        <v>47621.799307958478</v>
      </c>
      <c r="V44" s="1">
        <f t="shared" si="13"/>
        <v>0</v>
      </c>
      <c r="Y44" s="1">
        <f t="shared" si="14"/>
        <v>11065.46712802768</v>
      </c>
      <c r="Z44" s="1">
        <f t="shared" si="15"/>
        <v>0</v>
      </c>
      <c r="AA44" s="1">
        <f t="shared" si="16"/>
        <v>0</v>
      </c>
      <c r="AB44" s="1">
        <f t="shared" si="17"/>
        <v>36</v>
      </c>
      <c r="AC44" s="1">
        <f t="shared" si="18"/>
        <v>2353.4256055363321</v>
      </c>
      <c r="AD44" s="1">
        <f t="shared" si="19"/>
        <v>0</v>
      </c>
      <c r="AE44" s="1">
        <f t="shared" si="20"/>
        <v>0</v>
      </c>
      <c r="AF44" s="1">
        <f t="shared" si="21"/>
        <v>80957.058823529413</v>
      </c>
    </row>
    <row r="45" spans="1:32" ht="18" thickBot="1" x14ac:dyDescent="0.25">
      <c r="A45" s="4" t="s">
        <v>29</v>
      </c>
      <c r="B45" s="35">
        <v>2823</v>
      </c>
      <c r="C45" s="39">
        <f t="shared" ref="C45:C63" si="22">B45-$B$66</f>
        <v>-2241.2156862745096</v>
      </c>
      <c r="D45" s="12">
        <v>33</v>
      </c>
      <c r="E45" s="42">
        <f t="shared" ref="E45:E63" si="23">D45-$D$66</f>
        <v>7</v>
      </c>
      <c r="F45" s="16">
        <v>1430</v>
      </c>
      <c r="G45" s="47">
        <f t="shared" ref="G45:G63" si="24">F45-$F$66</f>
        <v>723.1960784313726</v>
      </c>
      <c r="H45" s="22">
        <v>7260</v>
      </c>
      <c r="I45" s="51">
        <f t="shared" ref="I45:I63" si="25">H45-$H$66</f>
        <v>1723.8431372549021</v>
      </c>
      <c r="J45" s="6">
        <v>0</v>
      </c>
      <c r="K45" s="56">
        <f t="shared" ref="K45:K63" si="26">J45-$J$66</f>
        <v>-4.4705882352941178</v>
      </c>
      <c r="L45" s="7">
        <v>9</v>
      </c>
      <c r="M45" s="62">
        <f t="shared" si="5"/>
        <v>3</v>
      </c>
      <c r="O45" s="1">
        <f t="shared" si="6"/>
        <v>10019.552479815455</v>
      </c>
      <c r="P45" s="1">
        <f t="shared" si="7"/>
        <v>0</v>
      </c>
      <c r="Q45" s="1">
        <f t="shared" si="8"/>
        <v>0</v>
      </c>
      <c r="R45" s="65">
        <f t="shared" si="9"/>
        <v>21</v>
      </c>
      <c r="S45" s="1">
        <f t="shared" si="10"/>
        <v>0</v>
      </c>
      <c r="T45" s="1">
        <f t="shared" si="11"/>
        <v>2169.588235294118</v>
      </c>
      <c r="U45" s="1">
        <f t="shared" si="12"/>
        <v>0</v>
      </c>
      <c r="V45" s="1">
        <f t="shared" si="13"/>
        <v>5171.5294117647063</v>
      </c>
      <c r="Y45" s="1">
        <f t="shared" si="14"/>
        <v>0</v>
      </c>
      <c r="Z45" s="1">
        <f t="shared" si="15"/>
        <v>6723.6470588235288</v>
      </c>
      <c r="AA45" s="1">
        <f t="shared" si="16"/>
        <v>31.294117647058826</v>
      </c>
      <c r="AB45" s="1">
        <f t="shared" si="17"/>
        <v>0</v>
      </c>
      <c r="AC45" s="1">
        <f t="shared" si="18"/>
        <v>3233.1118800461363</v>
      </c>
      <c r="AD45" s="1">
        <f t="shared" si="19"/>
        <v>0</v>
      </c>
      <c r="AE45" s="1">
        <f t="shared" si="20"/>
        <v>7706.5928489042681</v>
      </c>
      <c r="AF45" s="1">
        <f t="shared" si="21"/>
        <v>0</v>
      </c>
    </row>
    <row r="46" spans="1:32" ht="18" thickBot="1" x14ac:dyDescent="0.25">
      <c r="A46" s="3" t="s">
        <v>30</v>
      </c>
      <c r="B46" s="35">
        <v>821</v>
      </c>
      <c r="C46" s="39">
        <f t="shared" si="22"/>
        <v>-4243.2156862745096</v>
      </c>
      <c r="D46" s="11">
        <v>34</v>
      </c>
      <c r="E46" s="42">
        <f t="shared" si="23"/>
        <v>8</v>
      </c>
      <c r="F46" s="15">
        <v>317</v>
      </c>
      <c r="G46" s="47">
        <f t="shared" si="24"/>
        <v>-389.8039215686274</v>
      </c>
      <c r="H46" s="22">
        <v>7630</v>
      </c>
      <c r="I46" s="51">
        <f t="shared" si="25"/>
        <v>2093.8431372549021</v>
      </c>
      <c r="J46" s="6">
        <v>3</v>
      </c>
      <c r="K46" s="56">
        <f t="shared" si="26"/>
        <v>-1.4705882352941178</v>
      </c>
      <c r="L46" s="7">
        <v>0</v>
      </c>
      <c r="M46" s="62">
        <f t="shared" si="5"/>
        <v>-6</v>
      </c>
      <c r="O46" s="1">
        <f t="shared" si="6"/>
        <v>6240.0230680507502</v>
      </c>
      <c r="P46" s="1">
        <f t="shared" si="7"/>
        <v>25459.294117647056</v>
      </c>
      <c r="Q46" s="1">
        <f t="shared" si="8"/>
        <v>0</v>
      </c>
      <c r="R46" s="65">
        <f t="shared" si="9"/>
        <v>0</v>
      </c>
      <c r="S46" s="1">
        <f t="shared" si="10"/>
        <v>573.2410611303344</v>
      </c>
      <c r="T46" s="1">
        <f t="shared" si="11"/>
        <v>2338.8235294117644</v>
      </c>
      <c r="U46" s="1">
        <f t="shared" si="12"/>
        <v>0</v>
      </c>
      <c r="V46" s="1">
        <f t="shared" si="13"/>
        <v>0</v>
      </c>
      <c r="Y46" s="1">
        <f t="shared" si="14"/>
        <v>0</v>
      </c>
      <c r="Z46" s="1">
        <f t="shared" si="15"/>
        <v>0</v>
      </c>
      <c r="AA46" s="1">
        <f t="shared" si="16"/>
        <v>11.764705882352942</v>
      </c>
      <c r="AB46" s="1">
        <f t="shared" si="17"/>
        <v>48</v>
      </c>
      <c r="AC46" s="1">
        <f t="shared" si="18"/>
        <v>0</v>
      </c>
      <c r="AD46" s="1">
        <f t="shared" si="19"/>
        <v>0</v>
      </c>
      <c r="AE46" s="1">
        <f t="shared" si="20"/>
        <v>3079.1810841983856</v>
      </c>
      <c r="AF46" s="1">
        <f t="shared" si="21"/>
        <v>12563.058823529413</v>
      </c>
    </row>
    <row r="47" spans="1:32" ht="18" thickBot="1" x14ac:dyDescent="0.25">
      <c r="A47" s="4" t="s">
        <v>31</v>
      </c>
      <c r="B47" s="35">
        <v>4313</v>
      </c>
      <c r="C47" s="39">
        <f t="shared" si="22"/>
        <v>-751.21568627450961</v>
      </c>
      <c r="D47" s="12">
        <v>35</v>
      </c>
      <c r="E47" s="42">
        <f t="shared" si="23"/>
        <v>9</v>
      </c>
      <c r="F47" s="16">
        <v>130</v>
      </c>
      <c r="G47" s="47">
        <f t="shared" si="24"/>
        <v>-576.8039215686274</v>
      </c>
      <c r="H47" s="22">
        <v>2855</v>
      </c>
      <c r="I47" s="51">
        <f t="shared" si="25"/>
        <v>-2681.1568627450979</v>
      </c>
      <c r="J47" s="6">
        <v>9</v>
      </c>
      <c r="K47" s="56">
        <f t="shared" si="26"/>
        <v>4.5294117647058822</v>
      </c>
      <c r="L47" s="7">
        <v>0</v>
      </c>
      <c r="M47" s="62">
        <f t="shared" si="5"/>
        <v>-6</v>
      </c>
      <c r="O47" s="1">
        <f t="shared" si="6"/>
        <v>0</v>
      </c>
      <c r="P47" s="1">
        <f t="shared" si="7"/>
        <v>4507.2941176470576</v>
      </c>
      <c r="Q47" s="1">
        <f t="shared" si="8"/>
        <v>40.764705882352942</v>
      </c>
      <c r="R47" s="65">
        <f t="shared" si="9"/>
        <v>0</v>
      </c>
      <c r="S47" s="1">
        <f t="shared" si="10"/>
        <v>0</v>
      </c>
      <c r="T47" s="1">
        <f t="shared" si="11"/>
        <v>3460.8235294117644</v>
      </c>
      <c r="U47" s="1">
        <f t="shared" si="12"/>
        <v>0</v>
      </c>
      <c r="V47" s="1">
        <f t="shared" si="13"/>
        <v>16086.941176470587</v>
      </c>
      <c r="Y47" s="1">
        <f t="shared" si="14"/>
        <v>3402.5651672433669</v>
      </c>
      <c r="Z47" s="1">
        <f t="shared" si="15"/>
        <v>0</v>
      </c>
      <c r="AA47" s="1">
        <f t="shared" si="16"/>
        <v>0</v>
      </c>
      <c r="AB47" s="1">
        <f t="shared" si="17"/>
        <v>54</v>
      </c>
      <c r="AC47" s="1">
        <f t="shared" si="18"/>
        <v>2612.58246828143</v>
      </c>
      <c r="AD47" s="1">
        <f t="shared" si="19"/>
        <v>0</v>
      </c>
      <c r="AE47" s="1">
        <f t="shared" si="20"/>
        <v>12144.063437139561</v>
      </c>
      <c r="AF47" s="1">
        <f t="shared" si="21"/>
        <v>0</v>
      </c>
    </row>
    <row r="48" spans="1:32" ht="18" thickBot="1" x14ac:dyDescent="0.25">
      <c r="A48" s="3" t="s">
        <v>32</v>
      </c>
      <c r="B48" s="35">
        <v>2387</v>
      </c>
      <c r="C48" s="39">
        <f t="shared" si="22"/>
        <v>-2677.2156862745096</v>
      </c>
      <c r="D48" s="11">
        <v>36</v>
      </c>
      <c r="E48" s="42">
        <f t="shared" si="23"/>
        <v>10</v>
      </c>
      <c r="F48" s="19">
        <v>1080</v>
      </c>
      <c r="G48" s="47">
        <f t="shared" si="24"/>
        <v>373.1960784313726</v>
      </c>
      <c r="H48" s="22">
        <v>4264</v>
      </c>
      <c r="I48" s="51">
        <f t="shared" si="25"/>
        <v>-1272.1568627450979</v>
      </c>
      <c r="J48" s="6">
        <v>6</v>
      </c>
      <c r="K48" s="56">
        <f t="shared" si="26"/>
        <v>1.5294117647058822</v>
      </c>
      <c r="L48" s="7">
        <v>0</v>
      </c>
      <c r="M48" s="62">
        <f t="shared" si="5"/>
        <v>-6</v>
      </c>
      <c r="O48" s="1">
        <f t="shared" si="6"/>
        <v>0</v>
      </c>
      <c r="P48" s="1">
        <f t="shared" si="7"/>
        <v>16063.294117647058</v>
      </c>
      <c r="Q48" s="1">
        <f t="shared" si="8"/>
        <v>15.294117647058822</v>
      </c>
      <c r="R48" s="65">
        <f t="shared" si="9"/>
        <v>0</v>
      </c>
      <c r="S48" s="1">
        <f t="shared" si="10"/>
        <v>570.77047289504037</v>
      </c>
      <c r="T48" s="1">
        <f t="shared" si="11"/>
        <v>0</v>
      </c>
      <c r="U48" s="1">
        <f t="shared" si="12"/>
        <v>0</v>
      </c>
      <c r="V48" s="1">
        <f t="shared" si="13"/>
        <v>7632.9411764705874</v>
      </c>
      <c r="Y48" s="1">
        <f>MAX(0,-C48*K48)</f>
        <v>4094.5651672433673</v>
      </c>
      <c r="Z48" s="1">
        <f t="shared" si="15"/>
        <v>0</v>
      </c>
      <c r="AA48" s="1">
        <f t="shared" si="16"/>
        <v>0</v>
      </c>
      <c r="AB48" s="1">
        <f t="shared" si="17"/>
        <v>60</v>
      </c>
      <c r="AC48" s="1">
        <f t="shared" si="18"/>
        <v>0</v>
      </c>
      <c r="AD48" s="1">
        <f t="shared" si="19"/>
        <v>2239.1764705882356</v>
      </c>
      <c r="AE48" s="1">
        <f t="shared" si="20"/>
        <v>1945.6516724336791</v>
      </c>
      <c r="AF48" s="1">
        <f t="shared" si="21"/>
        <v>0</v>
      </c>
    </row>
    <row r="49" spans="1:32" ht="18" thickBot="1" x14ac:dyDescent="0.25">
      <c r="A49" s="4" t="s">
        <v>33</v>
      </c>
      <c r="B49" s="35">
        <v>5435</v>
      </c>
      <c r="C49" s="39">
        <f t="shared" si="22"/>
        <v>370.78431372549039</v>
      </c>
      <c r="D49" s="12">
        <v>37</v>
      </c>
      <c r="E49" s="42">
        <f t="shared" si="23"/>
        <v>11</v>
      </c>
      <c r="F49" s="16">
        <v>360</v>
      </c>
      <c r="G49" s="47">
        <f t="shared" si="24"/>
        <v>-346.8039215686274</v>
      </c>
      <c r="H49" s="22">
        <v>7080</v>
      </c>
      <c r="I49" s="51">
        <f t="shared" si="25"/>
        <v>1543.8431372549021</v>
      </c>
      <c r="J49" s="6">
        <v>11</v>
      </c>
      <c r="K49" s="56">
        <f t="shared" si="26"/>
        <v>6.5294117647058822</v>
      </c>
      <c r="L49" s="7">
        <v>0</v>
      </c>
      <c r="M49" s="62">
        <f t="shared" si="5"/>
        <v>-6</v>
      </c>
      <c r="O49" s="1">
        <f>MAX(0,C49*K49)</f>
        <v>2421.0034602076139</v>
      </c>
      <c r="P49" s="1">
        <f t="shared" si="7"/>
        <v>0</v>
      </c>
      <c r="Q49" s="1">
        <f t="shared" si="8"/>
        <v>71.82352941176471</v>
      </c>
      <c r="R49" s="65">
        <f t="shared" si="9"/>
        <v>0</v>
      </c>
      <c r="S49" s="1">
        <f t="shared" si="10"/>
        <v>0</v>
      </c>
      <c r="T49" s="1">
        <f t="shared" si="11"/>
        <v>2080.8235294117644</v>
      </c>
      <c r="U49" s="1">
        <f t="shared" si="12"/>
        <v>10080.387543252597</v>
      </c>
      <c r="V49" s="1">
        <f t="shared" si="13"/>
        <v>0</v>
      </c>
      <c r="Y49" s="1">
        <f t="shared" si="14"/>
        <v>0</v>
      </c>
      <c r="Z49" s="1">
        <f t="shared" si="15"/>
        <v>2224.7058823529424</v>
      </c>
      <c r="AA49" s="1">
        <f t="shared" si="16"/>
        <v>0</v>
      </c>
      <c r="AB49" s="1">
        <f t="shared" si="17"/>
        <v>66</v>
      </c>
      <c r="AC49" s="1">
        <f t="shared" si="18"/>
        <v>2264.4256055363317</v>
      </c>
      <c r="AD49" s="1">
        <f t="shared" si="19"/>
        <v>0</v>
      </c>
      <c r="AE49" s="1">
        <f t="shared" si="20"/>
        <v>0</v>
      </c>
      <c r="AF49" s="1">
        <f t="shared" si="21"/>
        <v>9263.0588235294126</v>
      </c>
    </row>
    <row r="50" spans="1:32" ht="18" thickBot="1" x14ac:dyDescent="0.25">
      <c r="A50" s="3" t="s">
        <v>35</v>
      </c>
      <c r="B50" s="35">
        <v>1664</v>
      </c>
      <c r="C50" s="39">
        <f t="shared" si="22"/>
        <v>-3400.2156862745096</v>
      </c>
      <c r="D50" s="11">
        <v>38</v>
      </c>
      <c r="E50" s="42">
        <f t="shared" si="23"/>
        <v>12</v>
      </c>
      <c r="F50" s="16">
        <v>150</v>
      </c>
      <c r="G50" s="47">
        <f t="shared" si="24"/>
        <v>-556.8039215686274</v>
      </c>
      <c r="H50" s="22">
        <v>14675</v>
      </c>
      <c r="I50" s="51">
        <f t="shared" si="25"/>
        <v>9138.8431372549021</v>
      </c>
      <c r="J50" s="6">
        <v>7</v>
      </c>
      <c r="K50" s="56">
        <f t="shared" si="26"/>
        <v>2.5294117647058822</v>
      </c>
      <c r="L50" s="7">
        <v>0</v>
      </c>
      <c r="M50" s="62">
        <f t="shared" si="5"/>
        <v>-6</v>
      </c>
      <c r="O50" s="1">
        <f t="shared" si="6"/>
        <v>0</v>
      </c>
      <c r="P50" s="1">
        <f t="shared" si="7"/>
        <v>20401.294117647056</v>
      </c>
      <c r="Q50" s="1">
        <f t="shared" si="8"/>
        <v>30.352941176470587</v>
      </c>
      <c r="R50" s="65">
        <f t="shared" si="9"/>
        <v>0</v>
      </c>
      <c r="S50" s="1">
        <f t="shared" si="10"/>
        <v>0</v>
      </c>
      <c r="T50" s="1">
        <f t="shared" si="11"/>
        <v>3340.8235294117644</v>
      </c>
      <c r="U50" s="1">
        <f t="shared" si="12"/>
        <v>23115.897347174163</v>
      </c>
      <c r="V50" s="1">
        <f t="shared" si="13"/>
        <v>0</v>
      </c>
      <c r="Y50" s="1">
        <f>MAX(0,-C50*K50)</f>
        <v>8600.5455594002306</v>
      </c>
      <c r="Z50" s="1">
        <f>MAX(0,-C50*M50)</f>
        <v>0</v>
      </c>
      <c r="AA50" s="1">
        <f t="shared" si="16"/>
        <v>0</v>
      </c>
      <c r="AB50" s="1">
        <f t="shared" si="17"/>
        <v>72</v>
      </c>
      <c r="AC50" s="1">
        <f t="shared" si="18"/>
        <v>1408.3863898500574</v>
      </c>
      <c r="AD50" s="1">
        <f t="shared" si="19"/>
        <v>0</v>
      </c>
      <c r="AE50" s="1">
        <f t="shared" si="20"/>
        <v>0</v>
      </c>
      <c r="AF50" s="1">
        <f t="shared" si="21"/>
        <v>54833.058823529413</v>
      </c>
    </row>
    <row r="51" spans="1:32" ht="18" thickBot="1" x14ac:dyDescent="0.25">
      <c r="A51" s="4" t="s">
        <v>34</v>
      </c>
      <c r="B51" s="35">
        <v>630</v>
      </c>
      <c r="C51" s="39">
        <f t="shared" si="22"/>
        <v>-4434.2156862745096</v>
      </c>
      <c r="D51" s="12">
        <v>39</v>
      </c>
      <c r="E51" s="42">
        <f t="shared" si="23"/>
        <v>13</v>
      </c>
      <c r="F51" s="16">
        <v>150</v>
      </c>
      <c r="G51" s="47">
        <f t="shared" si="24"/>
        <v>-556.8039215686274</v>
      </c>
      <c r="H51" s="22">
        <v>7668</v>
      </c>
      <c r="I51" s="51">
        <f t="shared" si="25"/>
        <v>2131.8431372549021</v>
      </c>
      <c r="J51" s="6">
        <v>3</v>
      </c>
      <c r="K51" s="56">
        <f t="shared" si="26"/>
        <v>-1.4705882352941178</v>
      </c>
      <c r="L51" s="7">
        <v>0</v>
      </c>
      <c r="M51" s="62">
        <f t="shared" si="5"/>
        <v>-6</v>
      </c>
      <c r="O51" s="1">
        <f t="shared" si="6"/>
        <v>6520.9054209919268</v>
      </c>
      <c r="P51" s="1">
        <f t="shared" si="7"/>
        <v>26605.294117647056</v>
      </c>
      <c r="Q51" s="1">
        <f t="shared" si="8"/>
        <v>0</v>
      </c>
      <c r="R51" s="65">
        <f t="shared" si="9"/>
        <v>0</v>
      </c>
      <c r="S51" s="1">
        <f t="shared" si="10"/>
        <v>818.82929642445208</v>
      </c>
      <c r="T51" s="1">
        <f t="shared" si="11"/>
        <v>3340.8235294117644</v>
      </c>
      <c r="U51" s="1">
        <f t="shared" si="12"/>
        <v>0</v>
      </c>
      <c r="V51" s="1">
        <f t="shared" si="13"/>
        <v>0</v>
      </c>
      <c r="Y51" s="1">
        <f t="shared" si="14"/>
        <v>0</v>
      </c>
      <c r="Z51" s="1">
        <f t="shared" si="15"/>
        <v>0</v>
      </c>
      <c r="AA51" s="1">
        <f t="shared" si="16"/>
        <v>19.117647058823529</v>
      </c>
      <c r="AB51" s="1">
        <f t="shared" si="17"/>
        <v>78</v>
      </c>
      <c r="AC51" s="1">
        <f t="shared" si="18"/>
        <v>0</v>
      </c>
      <c r="AD51" s="1">
        <f t="shared" si="19"/>
        <v>0</v>
      </c>
      <c r="AE51" s="1">
        <f t="shared" si="20"/>
        <v>3135.0634371395622</v>
      </c>
      <c r="AF51" s="1">
        <f t="shared" si="21"/>
        <v>12791.058823529413</v>
      </c>
    </row>
    <row r="52" spans="1:32" ht="18" thickBot="1" x14ac:dyDescent="0.25">
      <c r="A52" s="3" t="s">
        <v>36</v>
      </c>
      <c r="B52" s="35">
        <v>8979</v>
      </c>
      <c r="C52" s="39">
        <f t="shared" si="22"/>
        <v>3914.7843137254904</v>
      </c>
      <c r="D52" s="11">
        <v>40</v>
      </c>
      <c r="E52" s="42">
        <f t="shared" si="23"/>
        <v>14</v>
      </c>
      <c r="F52" s="16">
        <v>390</v>
      </c>
      <c r="G52" s="47">
        <f t="shared" si="24"/>
        <v>-316.8039215686274</v>
      </c>
      <c r="H52" s="22">
        <v>3891</v>
      </c>
      <c r="I52" s="51">
        <f t="shared" si="25"/>
        <v>-1645.1568627450979</v>
      </c>
      <c r="J52" s="6">
        <v>0</v>
      </c>
      <c r="K52" s="56">
        <f t="shared" si="26"/>
        <v>-4.4705882352941178</v>
      </c>
      <c r="L52" s="7">
        <v>16</v>
      </c>
      <c r="M52" s="62">
        <f t="shared" si="5"/>
        <v>10</v>
      </c>
      <c r="O52" s="1">
        <f t="shared" si="6"/>
        <v>0</v>
      </c>
      <c r="P52" s="1">
        <f t="shared" si="7"/>
        <v>39147.843137254902</v>
      </c>
      <c r="Q52" s="1">
        <f t="shared" si="8"/>
        <v>0</v>
      </c>
      <c r="R52" s="65">
        <f t="shared" si="9"/>
        <v>140</v>
      </c>
      <c r="S52" s="1">
        <f t="shared" si="10"/>
        <v>1416.2998846597461</v>
      </c>
      <c r="T52" s="1">
        <f t="shared" si="11"/>
        <v>0</v>
      </c>
      <c r="U52" s="1">
        <f t="shared" si="12"/>
        <v>7354.8189158016139</v>
      </c>
      <c r="V52" s="1">
        <f t="shared" si="13"/>
        <v>0</v>
      </c>
      <c r="Y52" s="1">
        <f t="shared" si="14"/>
        <v>17501.388696655133</v>
      </c>
      <c r="Z52" s="1">
        <f t="shared" si="15"/>
        <v>0</v>
      </c>
      <c r="AA52" s="1">
        <f t="shared" si="16"/>
        <v>62.588235294117652</v>
      </c>
      <c r="AB52" s="1">
        <f t="shared" si="17"/>
        <v>0</v>
      </c>
      <c r="AC52" s="1">
        <f t="shared" si="18"/>
        <v>0</v>
      </c>
      <c r="AD52" s="1">
        <f t="shared" si="19"/>
        <v>3168.039215686274</v>
      </c>
      <c r="AE52" s="1">
        <f t="shared" si="20"/>
        <v>0</v>
      </c>
      <c r="AF52" s="1">
        <f t="shared" si="21"/>
        <v>16451.568627450979</v>
      </c>
    </row>
    <row r="53" spans="1:32" ht="35" thickBot="1" x14ac:dyDescent="0.25">
      <c r="A53" s="4" t="s">
        <v>37</v>
      </c>
      <c r="B53" s="35">
        <v>673</v>
      </c>
      <c r="C53" s="39">
        <f t="shared" si="22"/>
        <v>-4391.2156862745096</v>
      </c>
      <c r="D53" s="12">
        <v>41</v>
      </c>
      <c r="E53" s="42">
        <f t="shared" si="23"/>
        <v>15</v>
      </c>
      <c r="F53" s="16">
        <v>1490</v>
      </c>
      <c r="G53" s="47">
        <f t="shared" si="24"/>
        <v>783.1960784313726</v>
      </c>
      <c r="H53" s="24">
        <v>376</v>
      </c>
      <c r="I53" s="51">
        <f t="shared" si="25"/>
        <v>-5160.1568627450979</v>
      </c>
      <c r="J53" s="6">
        <v>0</v>
      </c>
      <c r="K53" s="56">
        <f t="shared" si="26"/>
        <v>-4.4705882352941178</v>
      </c>
      <c r="L53" s="7">
        <v>3</v>
      </c>
      <c r="M53" s="62">
        <f t="shared" si="5"/>
        <v>-3</v>
      </c>
      <c r="O53" s="1">
        <f t="shared" si="6"/>
        <v>19631.317185697808</v>
      </c>
      <c r="P53" s="1">
        <f t="shared" si="7"/>
        <v>13173.647058823528</v>
      </c>
      <c r="Q53" s="1">
        <f t="shared" si="8"/>
        <v>0</v>
      </c>
      <c r="R53" s="65">
        <f t="shared" si="9"/>
        <v>0</v>
      </c>
      <c r="S53" s="1">
        <f t="shared" si="10"/>
        <v>0</v>
      </c>
      <c r="T53" s="1">
        <f t="shared" si="11"/>
        <v>0</v>
      </c>
      <c r="U53" s="1">
        <f t="shared" si="12"/>
        <v>23068.936562860439</v>
      </c>
      <c r="V53" s="1">
        <f t="shared" si="13"/>
        <v>15480.470588235294</v>
      </c>
      <c r="Y53" s="1">
        <f t="shared" si="14"/>
        <v>0</v>
      </c>
      <c r="Z53" s="1">
        <f t="shared" si="15"/>
        <v>0</v>
      </c>
      <c r="AA53" s="1">
        <f t="shared" si="16"/>
        <v>67.058823529411768</v>
      </c>
      <c r="AB53" s="1">
        <f t="shared" si="17"/>
        <v>45</v>
      </c>
      <c r="AC53" s="1">
        <f t="shared" si="18"/>
        <v>3501.3471741637836</v>
      </c>
      <c r="AD53" s="1">
        <f t="shared" si="19"/>
        <v>2349.588235294118</v>
      </c>
      <c r="AE53" s="1">
        <f t="shared" si="20"/>
        <v>0</v>
      </c>
      <c r="AF53" s="1">
        <f t="shared" si="21"/>
        <v>0</v>
      </c>
    </row>
    <row r="54" spans="1:32" ht="18" thickBot="1" x14ac:dyDescent="0.25">
      <c r="A54" s="3" t="s">
        <v>46</v>
      </c>
      <c r="B54" s="35">
        <v>3979</v>
      </c>
      <c r="C54" s="39">
        <f t="shared" si="22"/>
        <v>-1085.2156862745096</v>
      </c>
      <c r="D54" s="11">
        <v>42</v>
      </c>
      <c r="E54" s="42">
        <f t="shared" si="23"/>
        <v>16</v>
      </c>
      <c r="F54" s="16">
        <v>2550</v>
      </c>
      <c r="G54" s="47">
        <f t="shared" si="24"/>
        <v>1843.1960784313726</v>
      </c>
      <c r="H54" s="22">
        <v>4547</v>
      </c>
      <c r="I54" s="51">
        <f t="shared" si="25"/>
        <v>-989.1568627450979</v>
      </c>
      <c r="J54" s="6">
        <v>0</v>
      </c>
      <c r="K54" s="56">
        <f t="shared" si="26"/>
        <v>-4.4705882352941178</v>
      </c>
      <c r="L54" s="7">
        <v>13</v>
      </c>
      <c r="M54" s="62">
        <f t="shared" si="5"/>
        <v>7</v>
      </c>
      <c r="O54" s="1">
        <f t="shared" si="6"/>
        <v>4851.5524798154547</v>
      </c>
      <c r="P54" s="1">
        <f t="shared" si="7"/>
        <v>0</v>
      </c>
      <c r="Q54" s="1">
        <f t="shared" si="8"/>
        <v>0</v>
      </c>
      <c r="R54" s="65">
        <f t="shared" si="9"/>
        <v>112</v>
      </c>
      <c r="S54" s="1">
        <f t="shared" si="10"/>
        <v>0</v>
      </c>
      <c r="T54" s="1">
        <f t="shared" si="11"/>
        <v>12902.372549019608</v>
      </c>
      <c r="U54" s="1">
        <f t="shared" si="12"/>
        <v>4422.1130334486734</v>
      </c>
      <c r="V54" s="1">
        <f t="shared" si="13"/>
        <v>0</v>
      </c>
      <c r="Y54" s="1">
        <f t="shared" si="14"/>
        <v>0</v>
      </c>
      <c r="Z54" s="1">
        <f t="shared" si="15"/>
        <v>7596.5098039215673</v>
      </c>
      <c r="AA54" s="1">
        <f t="shared" si="16"/>
        <v>71.529411764705884</v>
      </c>
      <c r="AB54" s="1">
        <f t="shared" si="17"/>
        <v>0</v>
      </c>
      <c r="AC54" s="1">
        <f t="shared" si="18"/>
        <v>8240.170703575548</v>
      </c>
      <c r="AD54" s="1">
        <f t="shared" si="19"/>
        <v>0</v>
      </c>
      <c r="AE54" s="1">
        <f t="shared" si="20"/>
        <v>0</v>
      </c>
      <c r="AF54" s="1">
        <f t="shared" si="21"/>
        <v>6924.0980392156853</v>
      </c>
    </row>
    <row r="55" spans="1:32" ht="18" thickBot="1" x14ac:dyDescent="0.25">
      <c r="A55" s="4" t="s">
        <v>38</v>
      </c>
      <c r="B55" s="35">
        <v>1456</v>
      </c>
      <c r="C55" s="39">
        <f t="shared" si="22"/>
        <v>-3608.2156862745096</v>
      </c>
      <c r="D55" s="12">
        <v>43</v>
      </c>
      <c r="E55" s="42">
        <f t="shared" si="23"/>
        <v>17</v>
      </c>
      <c r="F55" s="16">
        <v>150</v>
      </c>
      <c r="G55" s="47">
        <f t="shared" si="24"/>
        <v>-556.8039215686274</v>
      </c>
      <c r="H55" s="22">
        <v>5080</v>
      </c>
      <c r="I55" s="51">
        <f t="shared" si="25"/>
        <v>-456.1568627450979</v>
      </c>
      <c r="J55" s="6">
        <v>6</v>
      </c>
      <c r="K55" s="56">
        <f t="shared" si="26"/>
        <v>1.5294117647058822</v>
      </c>
      <c r="L55" s="7">
        <v>0</v>
      </c>
      <c r="M55" s="62">
        <f t="shared" si="5"/>
        <v>-6</v>
      </c>
      <c r="O55" s="1">
        <f t="shared" si="6"/>
        <v>0</v>
      </c>
      <c r="P55" s="1">
        <f t="shared" si="7"/>
        <v>21649.294117647056</v>
      </c>
      <c r="Q55" s="1">
        <f t="shared" si="8"/>
        <v>26</v>
      </c>
      <c r="R55" s="65">
        <f t="shared" si="9"/>
        <v>0</v>
      </c>
      <c r="S55" s="1">
        <f t="shared" si="10"/>
        <v>0</v>
      </c>
      <c r="T55" s="1">
        <f t="shared" si="11"/>
        <v>3340.8235294117644</v>
      </c>
      <c r="U55" s="1">
        <f t="shared" si="12"/>
        <v>0</v>
      </c>
      <c r="V55" s="1">
        <f t="shared" si="13"/>
        <v>2736.9411764705874</v>
      </c>
      <c r="Y55" s="1">
        <f t="shared" si="14"/>
        <v>5518.4475201845435</v>
      </c>
      <c r="Z55" s="1">
        <f t="shared" si="15"/>
        <v>0</v>
      </c>
      <c r="AA55" s="1">
        <f t="shared" si="16"/>
        <v>0</v>
      </c>
      <c r="AB55" s="1">
        <f t="shared" si="17"/>
        <v>102</v>
      </c>
      <c r="AC55" s="1">
        <f t="shared" si="18"/>
        <v>851.58246828143012</v>
      </c>
      <c r="AD55" s="1">
        <f t="shared" si="19"/>
        <v>0</v>
      </c>
      <c r="AE55" s="1">
        <f t="shared" si="20"/>
        <v>697.6516724336791</v>
      </c>
      <c r="AF55" s="1">
        <f t="shared" si="21"/>
        <v>0</v>
      </c>
    </row>
    <row r="56" spans="1:32" ht="18" thickBot="1" x14ac:dyDescent="0.25">
      <c r="A56" s="3" t="s">
        <v>39</v>
      </c>
      <c r="B56" s="35">
        <v>110</v>
      </c>
      <c r="C56" s="39">
        <f t="shared" si="22"/>
        <v>-4954.2156862745096</v>
      </c>
      <c r="D56" s="11">
        <v>44</v>
      </c>
      <c r="E56" s="42">
        <f t="shared" si="23"/>
        <v>18</v>
      </c>
      <c r="F56" s="16">
        <v>100</v>
      </c>
      <c r="G56" s="47">
        <f t="shared" si="24"/>
        <v>-606.8039215686274</v>
      </c>
      <c r="H56" s="23">
        <v>55</v>
      </c>
      <c r="I56" s="51">
        <f t="shared" si="25"/>
        <v>-5481.1568627450979</v>
      </c>
      <c r="J56" s="6">
        <v>3</v>
      </c>
      <c r="K56" s="56">
        <f t="shared" si="26"/>
        <v>-1.4705882352941178</v>
      </c>
      <c r="L56" s="7">
        <v>0</v>
      </c>
      <c r="M56" s="62">
        <f t="shared" si="5"/>
        <v>-6</v>
      </c>
      <c r="O56" s="1">
        <f t="shared" si="6"/>
        <v>7285.6113033448673</v>
      </c>
      <c r="P56" s="1">
        <f t="shared" si="7"/>
        <v>29725.294117647056</v>
      </c>
      <c r="Q56" s="1">
        <f t="shared" si="8"/>
        <v>0</v>
      </c>
      <c r="R56" s="65">
        <f t="shared" si="9"/>
        <v>0</v>
      </c>
      <c r="S56" s="1">
        <f t="shared" si="10"/>
        <v>892.35870818915805</v>
      </c>
      <c r="T56" s="1">
        <f t="shared" si="11"/>
        <v>3640.8235294117644</v>
      </c>
      <c r="U56" s="1">
        <f t="shared" si="12"/>
        <v>8060.5247981545563</v>
      </c>
      <c r="V56" s="1">
        <f t="shared" si="13"/>
        <v>32886.941176470587</v>
      </c>
      <c r="Y56" s="1">
        <f t="shared" si="14"/>
        <v>0</v>
      </c>
      <c r="Z56" s="1">
        <f t="shared" si="15"/>
        <v>0</v>
      </c>
      <c r="AA56" s="1">
        <f t="shared" si="16"/>
        <v>26.47058823529412</v>
      </c>
      <c r="AB56" s="1">
        <f t="shared" si="17"/>
        <v>108</v>
      </c>
      <c r="AC56" s="1">
        <f t="shared" si="18"/>
        <v>0</v>
      </c>
      <c r="AD56" s="1">
        <f t="shared" si="19"/>
        <v>0</v>
      </c>
      <c r="AE56" s="1">
        <f t="shared" si="20"/>
        <v>0</v>
      </c>
      <c r="AF56" s="1">
        <f t="shared" si="21"/>
        <v>0</v>
      </c>
    </row>
    <row r="57" spans="1:32" ht="18" thickBot="1" x14ac:dyDescent="0.25">
      <c r="A57" s="4" t="s">
        <v>40</v>
      </c>
      <c r="B57" s="35">
        <v>6323</v>
      </c>
      <c r="C57" s="39">
        <f t="shared" si="22"/>
        <v>1258.7843137254904</v>
      </c>
      <c r="D57" s="12">
        <v>45</v>
      </c>
      <c r="E57" s="42">
        <f t="shared" si="23"/>
        <v>19</v>
      </c>
      <c r="F57" s="16">
        <v>130</v>
      </c>
      <c r="G57" s="47">
        <f t="shared" si="24"/>
        <v>-576.8039215686274</v>
      </c>
      <c r="H57" s="22">
        <v>4137</v>
      </c>
      <c r="I57" s="51">
        <f t="shared" si="25"/>
        <v>-1399.1568627450979</v>
      </c>
      <c r="J57" s="6">
        <v>8</v>
      </c>
      <c r="K57" s="56">
        <f t="shared" si="26"/>
        <v>3.5294117647058822</v>
      </c>
      <c r="L57" s="7">
        <v>0</v>
      </c>
      <c r="M57" s="62">
        <f t="shared" si="5"/>
        <v>-6</v>
      </c>
      <c r="O57" s="1">
        <f t="shared" si="6"/>
        <v>4442.7681660899661</v>
      </c>
      <c r="P57" s="1">
        <f t="shared" si="7"/>
        <v>0</v>
      </c>
      <c r="Q57" s="1">
        <f t="shared" si="8"/>
        <v>67.058823529411768</v>
      </c>
      <c r="R57" s="65">
        <f t="shared" si="9"/>
        <v>0</v>
      </c>
      <c r="S57" s="1">
        <f t="shared" si="10"/>
        <v>0</v>
      </c>
      <c r="T57" s="1">
        <f t="shared" si="11"/>
        <v>3460.8235294117644</v>
      </c>
      <c r="U57" s="1">
        <f t="shared" si="12"/>
        <v>0</v>
      </c>
      <c r="V57" s="1">
        <f t="shared" si="13"/>
        <v>8394.9411764705874</v>
      </c>
      <c r="Y57" s="1">
        <f t="shared" si="14"/>
        <v>0</v>
      </c>
      <c r="Z57" s="1">
        <f t="shared" si="15"/>
        <v>7552.7058823529424</v>
      </c>
      <c r="AA57" s="1">
        <f t="shared" si="16"/>
        <v>0</v>
      </c>
      <c r="AB57" s="1">
        <f t="shared" si="17"/>
        <v>114</v>
      </c>
      <c r="AC57" s="1">
        <f t="shared" si="18"/>
        <v>2035.7785467128026</v>
      </c>
      <c r="AD57" s="1">
        <f t="shared" si="19"/>
        <v>0</v>
      </c>
      <c r="AE57" s="1">
        <f t="shared" si="20"/>
        <v>4938.2006920415215</v>
      </c>
      <c r="AF57" s="1">
        <f t="shared" si="21"/>
        <v>0</v>
      </c>
    </row>
    <row r="58" spans="1:32" ht="18" thickBot="1" x14ac:dyDescent="0.25">
      <c r="A58" s="3" t="s">
        <v>47</v>
      </c>
      <c r="B58" s="35">
        <v>2781</v>
      </c>
      <c r="C58" s="39">
        <f t="shared" si="22"/>
        <v>-2283.2156862745096</v>
      </c>
      <c r="D58" s="11">
        <v>46</v>
      </c>
      <c r="E58" s="42">
        <f t="shared" si="23"/>
        <v>20</v>
      </c>
      <c r="F58" s="16">
        <v>920</v>
      </c>
      <c r="G58" s="47">
        <f t="shared" si="24"/>
        <v>213.1960784313726</v>
      </c>
      <c r="H58" s="22">
        <v>3763</v>
      </c>
      <c r="I58" s="51">
        <f t="shared" si="25"/>
        <v>-1773.1568627450979</v>
      </c>
      <c r="J58" s="6">
        <v>0</v>
      </c>
      <c r="K58" s="56">
        <f t="shared" si="26"/>
        <v>-4.4705882352941178</v>
      </c>
      <c r="L58" s="7">
        <v>12</v>
      </c>
      <c r="M58" s="62">
        <f t="shared" si="5"/>
        <v>6</v>
      </c>
      <c r="O58" s="1">
        <f t="shared" si="6"/>
        <v>10207.317185697808</v>
      </c>
      <c r="P58" s="1">
        <f t="shared" si="7"/>
        <v>0</v>
      </c>
      <c r="Q58" s="1">
        <f t="shared" si="8"/>
        <v>0</v>
      </c>
      <c r="R58" s="65">
        <f t="shared" si="9"/>
        <v>120</v>
      </c>
      <c r="S58" s="1">
        <f t="shared" si="10"/>
        <v>0</v>
      </c>
      <c r="T58" s="1">
        <f t="shared" si="11"/>
        <v>1279.1764705882356</v>
      </c>
      <c r="U58" s="1">
        <f t="shared" si="12"/>
        <v>7927.0542099192617</v>
      </c>
      <c r="V58" s="1">
        <f t="shared" si="13"/>
        <v>0</v>
      </c>
      <c r="Y58" s="1">
        <f t="shared" si="14"/>
        <v>0</v>
      </c>
      <c r="Z58" s="1">
        <f t="shared" si="15"/>
        <v>13699.294117647058</v>
      </c>
      <c r="AA58" s="1">
        <f t="shared" si="16"/>
        <v>89.411764705882348</v>
      </c>
      <c r="AB58" s="1">
        <f t="shared" si="17"/>
        <v>0</v>
      </c>
      <c r="AC58" s="1">
        <f t="shared" si="18"/>
        <v>953.11188004613632</v>
      </c>
      <c r="AD58" s="1">
        <f t="shared" si="19"/>
        <v>0</v>
      </c>
      <c r="AE58" s="1">
        <f t="shared" si="20"/>
        <v>0</v>
      </c>
      <c r="AF58" s="1">
        <f t="shared" si="21"/>
        <v>10638.941176470587</v>
      </c>
    </row>
    <row r="59" spans="1:32" ht="18" thickBot="1" x14ac:dyDescent="0.25">
      <c r="A59" s="4" t="s">
        <v>41</v>
      </c>
      <c r="B59" s="35">
        <v>2047</v>
      </c>
      <c r="C59" s="39">
        <f t="shared" si="22"/>
        <v>-3017.2156862745096</v>
      </c>
      <c r="D59" s="12">
        <v>47</v>
      </c>
      <c r="E59" s="42">
        <f t="shared" si="23"/>
        <v>21</v>
      </c>
      <c r="F59" s="15">
        <v>1102</v>
      </c>
      <c r="G59" s="47">
        <f t="shared" si="24"/>
        <v>395.1960784313726</v>
      </c>
      <c r="H59" s="22">
        <v>1807</v>
      </c>
      <c r="I59" s="51">
        <f t="shared" si="25"/>
        <v>-3729.1568627450979</v>
      </c>
      <c r="J59" s="6">
        <v>0</v>
      </c>
      <c r="K59" s="56">
        <f t="shared" si="26"/>
        <v>-4.4705882352941178</v>
      </c>
      <c r="L59" s="7">
        <v>6</v>
      </c>
      <c r="M59" s="62">
        <f t="shared" si="5"/>
        <v>0</v>
      </c>
      <c r="O59" s="1">
        <f t="shared" si="6"/>
        <v>13488.728950403691</v>
      </c>
      <c r="P59" s="1">
        <f t="shared" si="7"/>
        <v>0</v>
      </c>
      <c r="Q59" s="1">
        <f t="shared" si="8"/>
        <v>0</v>
      </c>
      <c r="R59" s="65">
        <f t="shared" si="9"/>
        <v>0</v>
      </c>
      <c r="S59" s="1">
        <f t="shared" si="10"/>
        <v>0</v>
      </c>
      <c r="T59" s="1">
        <f t="shared" si="11"/>
        <v>0</v>
      </c>
      <c r="U59" s="1">
        <f t="shared" si="12"/>
        <v>16671.524798154554</v>
      </c>
      <c r="V59" s="1">
        <f t="shared" si="13"/>
        <v>0</v>
      </c>
      <c r="Y59" s="1">
        <f t="shared" si="14"/>
        <v>0</v>
      </c>
      <c r="Z59" s="1">
        <f t="shared" si="15"/>
        <v>0</v>
      </c>
      <c r="AA59" s="1">
        <f t="shared" si="16"/>
        <v>93.882352941176478</v>
      </c>
      <c r="AB59" s="1">
        <f t="shared" si="17"/>
        <v>0</v>
      </c>
      <c r="AC59" s="1">
        <f t="shared" si="18"/>
        <v>1766.7589388696658</v>
      </c>
      <c r="AD59" s="1">
        <f t="shared" si="19"/>
        <v>0</v>
      </c>
      <c r="AE59" s="1">
        <f t="shared" si="20"/>
        <v>0</v>
      </c>
      <c r="AF59" s="1">
        <f t="shared" si="21"/>
        <v>0</v>
      </c>
    </row>
    <row r="60" spans="1:32" ht="18" thickBot="1" x14ac:dyDescent="0.25">
      <c r="A60" s="3" t="s">
        <v>42</v>
      </c>
      <c r="B60" s="35">
        <v>202</v>
      </c>
      <c r="C60" s="39">
        <f t="shared" si="22"/>
        <v>-4862.2156862745096</v>
      </c>
      <c r="D60" s="11">
        <v>48</v>
      </c>
      <c r="E60" s="42">
        <f t="shared" si="23"/>
        <v>22</v>
      </c>
      <c r="F60" s="16">
        <v>30</v>
      </c>
      <c r="G60" s="47">
        <f t="shared" si="24"/>
        <v>-676.8039215686274</v>
      </c>
      <c r="H60" s="22">
        <v>6055</v>
      </c>
      <c r="I60" s="51">
        <f t="shared" si="25"/>
        <v>518.8431372549021</v>
      </c>
      <c r="J60" s="6">
        <v>3</v>
      </c>
      <c r="K60" s="56">
        <f t="shared" si="26"/>
        <v>-1.4705882352941178</v>
      </c>
      <c r="L60" s="7">
        <v>0</v>
      </c>
      <c r="M60" s="62">
        <f t="shared" si="5"/>
        <v>-6</v>
      </c>
      <c r="O60" s="1">
        <f t="shared" si="6"/>
        <v>7150.3171856978088</v>
      </c>
      <c r="P60" s="1">
        <f t="shared" si="7"/>
        <v>29173.294117647056</v>
      </c>
      <c r="Q60" s="1">
        <f t="shared" si="8"/>
        <v>0</v>
      </c>
      <c r="R60" s="65">
        <f t="shared" si="9"/>
        <v>0</v>
      </c>
      <c r="S60" s="1">
        <f t="shared" si="10"/>
        <v>995.29988465974623</v>
      </c>
      <c r="T60" s="1">
        <f t="shared" si="11"/>
        <v>4060.8235294117644</v>
      </c>
      <c r="U60" s="1">
        <f t="shared" si="12"/>
        <v>0</v>
      </c>
      <c r="V60" s="1">
        <f t="shared" si="13"/>
        <v>0</v>
      </c>
      <c r="Y60" s="1">
        <f t="shared" si="14"/>
        <v>0</v>
      </c>
      <c r="Z60" s="1">
        <f t="shared" si="15"/>
        <v>0</v>
      </c>
      <c r="AA60" s="1">
        <f t="shared" si="16"/>
        <v>32.352941176470594</v>
      </c>
      <c r="AB60" s="1">
        <f t="shared" si="17"/>
        <v>132</v>
      </c>
      <c r="AC60" s="1">
        <f t="shared" si="18"/>
        <v>0</v>
      </c>
      <c r="AD60" s="1">
        <f t="shared" si="19"/>
        <v>0</v>
      </c>
      <c r="AE60" s="1">
        <f t="shared" si="20"/>
        <v>763.00461361015016</v>
      </c>
      <c r="AF60" s="1">
        <f t="shared" si="21"/>
        <v>3113.0588235294126</v>
      </c>
    </row>
    <row r="61" spans="1:32" ht="18" thickBot="1" x14ac:dyDescent="0.25">
      <c r="A61" s="4" t="s">
        <v>43</v>
      </c>
      <c r="B61" s="35">
        <v>870</v>
      </c>
      <c r="C61" s="39">
        <f t="shared" si="22"/>
        <v>-4194.2156862745096</v>
      </c>
      <c r="D61" s="12">
        <v>49</v>
      </c>
      <c r="E61" s="42">
        <f t="shared" si="23"/>
        <v>23</v>
      </c>
      <c r="F61" s="16">
        <v>410</v>
      </c>
      <c r="G61" s="47">
        <f t="shared" si="24"/>
        <v>-296.8039215686274</v>
      </c>
      <c r="H61" s="22">
        <v>4575</v>
      </c>
      <c r="I61" s="51">
        <f t="shared" si="25"/>
        <v>-961.1568627450979</v>
      </c>
      <c r="J61" s="6">
        <v>4</v>
      </c>
      <c r="K61" s="56">
        <f t="shared" si="26"/>
        <v>-0.47058823529411775</v>
      </c>
      <c r="L61" s="7">
        <v>0</v>
      </c>
      <c r="M61" s="62">
        <f t="shared" si="5"/>
        <v>-6</v>
      </c>
      <c r="O61" s="1">
        <f t="shared" si="6"/>
        <v>1973.7485582468285</v>
      </c>
      <c r="P61" s="1">
        <f t="shared" si="7"/>
        <v>25165.294117647056</v>
      </c>
      <c r="Q61" s="1">
        <f t="shared" si="8"/>
        <v>0</v>
      </c>
      <c r="R61" s="65">
        <f t="shared" si="9"/>
        <v>0</v>
      </c>
      <c r="S61" s="1">
        <f t="shared" si="10"/>
        <v>139.6724336793541</v>
      </c>
      <c r="T61" s="1">
        <f t="shared" si="11"/>
        <v>1780.8235294117644</v>
      </c>
      <c r="U61" s="1">
        <f t="shared" si="12"/>
        <v>452.30911188004615</v>
      </c>
      <c r="V61" s="1">
        <f t="shared" si="13"/>
        <v>5766.9411764705874</v>
      </c>
      <c r="Y61" s="1">
        <f t="shared" si="14"/>
        <v>0</v>
      </c>
      <c r="Z61" s="1">
        <f t="shared" si="15"/>
        <v>0</v>
      </c>
      <c r="AA61" s="1">
        <f t="shared" si="16"/>
        <v>10.823529411764708</v>
      </c>
      <c r="AB61" s="1">
        <f t="shared" si="17"/>
        <v>138</v>
      </c>
      <c r="AC61" s="1">
        <f t="shared" si="18"/>
        <v>0</v>
      </c>
      <c r="AD61" s="1">
        <f t="shared" si="19"/>
        <v>0</v>
      </c>
      <c r="AE61" s="1">
        <f t="shared" si="20"/>
        <v>0</v>
      </c>
      <c r="AF61" s="1">
        <f t="shared" si="21"/>
        <v>0</v>
      </c>
    </row>
    <row r="62" spans="1:32" ht="18" thickBot="1" x14ac:dyDescent="0.25">
      <c r="A62" s="3" t="s">
        <v>44</v>
      </c>
      <c r="B62" s="35">
        <v>808</v>
      </c>
      <c r="C62" s="39">
        <f t="shared" si="22"/>
        <v>-4256.2156862745096</v>
      </c>
      <c r="D62" s="11">
        <v>50</v>
      </c>
      <c r="E62" s="42">
        <f t="shared" si="23"/>
        <v>24</v>
      </c>
      <c r="F62" s="16">
        <v>170</v>
      </c>
      <c r="G62" s="47">
        <f t="shared" si="24"/>
        <v>-536.8039215686274</v>
      </c>
      <c r="H62" s="22">
        <v>8803</v>
      </c>
      <c r="I62" s="51">
        <f t="shared" si="25"/>
        <v>3266.8431372549021</v>
      </c>
      <c r="J62" s="6">
        <v>6</v>
      </c>
      <c r="K62" s="56">
        <f t="shared" si="26"/>
        <v>1.5294117647058822</v>
      </c>
      <c r="L62" s="7">
        <v>0</v>
      </c>
      <c r="M62" s="62">
        <f t="shared" si="5"/>
        <v>-6</v>
      </c>
      <c r="O62" s="1">
        <f t="shared" si="6"/>
        <v>0</v>
      </c>
      <c r="P62" s="1">
        <f t="shared" si="7"/>
        <v>25537.294117647056</v>
      </c>
      <c r="Q62" s="1">
        <f t="shared" si="8"/>
        <v>36.705882352941174</v>
      </c>
      <c r="R62" s="65">
        <f t="shared" si="9"/>
        <v>0</v>
      </c>
      <c r="S62" s="1">
        <f t="shared" si="10"/>
        <v>0</v>
      </c>
      <c r="T62" s="1">
        <f t="shared" si="11"/>
        <v>3220.8235294117644</v>
      </c>
      <c r="U62" s="1">
        <f t="shared" si="12"/>
        <v>4996.3483275663202</v>
      </c>
      <c r="V62" s="1">
        <f t="shared" si="13"/>
        <v>0</v>
      </c>
      <c r="Y62" s="1">
        <f t="shared" si="14"/>
        <v>6509.5063437139552</v>
      </c>
      <c r="Z62" s="1">
        <f t="shared" si="15"/>
        <v>0</v>
      </c>
      <c r="AA62" s="1">
        <f t="shared" si="16"/>
        <v>0</v>
      </c>
      <c r="AB62" s="1">
        <f t="shared" si="17"/>
        <v>144</v>
      </c>
      <c r="AC62" s="1">
        <f t="shared" si="18"/>
        <v>820.99423298731244</v>
      </c>
      <c r="AD62" s="1">
        <f t="shared" si="19"/>
        <v>0</v>
      </c>
      <c r="AE62" s="1">
        <f t="shared" si="20"/>
        <v>0</v>
      </c>
      <c r="AF62" s="1">
        <f t="shared" si="21"/>
        <v>19601.058823529413</v>
      </c>
    </row>
    <row r="63" spans="1:32" ht="18" thickBot="1" x14ac:dyDescent="0.25">
      <c r="A63" s="5" t="s">
        <v>45</v>
      </c>
      <c r="B63" s="35">
        <v>848</v>
      </c>
      <c r="C63" s="39">
        <f t="shared" si="22"/>
        <v>-4216.2156862745096</v>
      </c>
      <c r="D63" s="13">
        <v>51</v>
      </c>
      <c r="E63" s="42">
        <f t="shared" si="23"/>
        <v>25</v>
      </c>
      <c r="F63" s="16">
        <v>290</v>
      </c>
      <c r="G63" s="47">
        <f t="shared" si="24"/>
        <v>-416.8039215686274</v>
      </c>
      <c r="H63" s="22">
        <v>5571</v>
      </c>
      <c r="I63" s="51">
        <f t="shared" si="25"/>
        <v>34.843137254902103</v>
      </c>
      <c r="J63" s="6">
        <v>0</v>
      </c>
      <c r="K63" s="56">
        <f t="shared" si="26"/>
        <v>-4.4705882352941178</v>
      </c>
      <c r="L63" s="7">
        <v>7</v>
      </c>
      <c r="M63" s="62">
        <f t="shared" si="5"/>
        <v>1</v>
      </c>
      <c r="O63" s="1">
        <f t="shared" si="6"/>
        <v>18848.964244521336</v>
      </c>
      <c r="P63" s="1">
        <f t="shared" si="7"/>
        <v>0</v>
      </c>
      <c r="Q63" s="1">
        <f t="shared" si="8"/>
        <v>0</v>
      </c>
      <c r="R63" s="65">
        <f t="shared" si="9"/>
        <v>25</v>
      </c>
      <c r="S63" s="1">
        <f t="shared" si="10"/>
        <v>1863.3587081891578</v>
      </c>
      <c r="T63" s="1">
        <f t="shared" si="11"/>
        <v>0</v>
      </c>
      <c r="U63" s="1">
        <f t="shared" si="12"/>
        <v>0</v>
      </c>
      <c r="V63" s="1">
        <f t="shared" si="13"/>
        <v>34.843137254902103</v>
      </c>
      <c r="Y63" s="1">
        <f t="shared" si="14"/>
        <v>0</v>
      </c>
      <c r="Z63" s="1">
        <f t="shared" si="15"/>
        <v>4216.2156862745096</v>
      </c>
      <c r="AA63" s="1">
        <f t="shared" si="16"/>
        <v>111.76470588235294</v>
      </c>
      <c r="AB63" s="1">
        <f t="shared" si="17"/>
        <v>0</v>
      </c>
      <c r="AC63" s="1">
        <f t="shared" si="18"/>
        <v>0</v>
      </c>
      <c r="AD63" s="1">
        <f t="shared" si="19"/>
        <v>416.8039215686274</v>
      </c>
      <c r="AE63" s="1">
        <f t="shared" si="20"/>
        <v>155.76931949250351</v>
      </c>
      <c r="AF63" s="1">
        <f t="shared" si="21"/>
        <v>0</v>
      </c>
    </row>
    <row r="65" spans="1:32" x14ac:dyDescent="0.2">
      <c r="A65" s="1" t="s">
        <v>58</v>
      </c>
      <c r="B65" s="32">
        <f t="shared" ref="B65:L65" si="27">SUM(B13:B63)</f>
        <v>258275</v>
      </c>
      <c r="D65" s="9">
        <f t="shared" si="27"/>
        <v>1326</v>
      </c>
      <c r="F65" s="14">
        <f t="shared" si="27"/>
        <v>36047</v>
      </c>
      <c r="H65" s="25">
        <f t="shared" si="27"/>
        <v>282344</v>
      </c>
      <c r="J65" s="6">
        <f t="shared" si="27"/>
        <v>228</v>
      </c>
      <c r="L65" s="7">
        <f t="shared" si="27"/>
        <v>306</v>
      </c>
    </row>
    <row r="66" spans="1:32" x14ac:dyDescent="0.2">
      <c r="A66" s="1" t="s">
        <v>60</v>
      </c>
      <c r="B66" s="38">
        <f>AVERAGE(B13:B63)</f>
        <v>5064.2156862745096</v>
      </c>
      <c r="C66" s="38"/>
      <c r="D66" s="38">
        <f t="shared" ref="D66:V66" si="28">AVERAGE(D13:D63)</f>
        <v>26</v>
      </c>
      <c r="E66" s="43"/>
      <c r="F66" s="38">
        <f t="shared" si="28"/>
        <v>706.8039215686274</v>
      </c>
      <c r="G66" s="48"/>
      <c r="H66" s="38">
        <f t="shared" si="28"/>
        <v>5536.1568627450979</v>
      </c>
      <c r="I66" s="52"/>
      <c r="J66" s="38">
        <f t="shared" si="28"/>
        <v>4.4705882352941178</v>
      </c>
      <c r="K66" s="57"/>
      <c r="L66" s="38">
        <f t="shared" si="28"/>
        <v>6</v>
      </c>
      <c r="M66" s="63"/>
      <c r="O66" s="38">
        <f t="shared" si="28"/>
        <v>22618.293461790709</v>
      </c>
      <c r="P66" s="38">
        <f>AVERAGE(P13:P63)</f>
        <v>42376.092272202986</v>
      </c>
      <c r="Q66" s="38">
        <f>AVERAGE(Q13:Q63)</f>
        <v>32.147635524798147</v>
      </c>
      <c r="R66" s="38">
        <f t="shared" si="28"/>
        <v>19.215686274509803</v>
      </c>
      <c r="S66" s="38">
        <f t="shared" si="28"/>
        <v>2032.6619625935728</v>
      </c>
      <c r="T66" s="38">
        <f t="shared" si="28"/>
        <v>5772.2272202998865</v>
      </c>
      <c r="U66" s="38">
        <f t="shared" si="28"/>
        <v>28396.204152249138</v>
      </c>
      <c r="V66" s="38">
        <f t="shared" si="28"/>
        <v>6216.7770088427542</v>
      </c>
      <c r="Y66" s="38">
        <f t="shared" ref="Y66:AF66" si="29">AVERAGE(Y13:Y63)</f>
        <v>8348.5714318022474</v>
      </c>
      <c r="Z66" s="38">
        <f>AVERAGE(Z13:Z63)</f>
        <v>4726.9354094579003</v>
      </c>
      <c r="AA66" s="38">
        <f t="shared" si="29"/>
        <v>18.716262975778545</v>
      </c>
      <c r="AB66" s="38">
        <f t="shared" si="29"/>
        <v>65.764705882352942</v>
      </c>
      <c r="AC66" s="38">
        <f t="shared" si="29"/>
        <v>1702.0794943121423</v>
      </c>
      <c r="AD66" s="38">
        <f t="shared" si="29"/>
        <v>617.24682814302196</v>
      </c>
      <c r="AE66" s="38">
        <f t="shared" si="29"/>
        <v>1544.9446366782008</v>
      </c>
      <c r="AF66" s="38">
        <f t="shared" si="29"/>
        <v>12136.678969627064</v>
      </c>
    </row>
    <row r="67" spans="1:32" x14ac:dyDescent="0.2">
      <c r="A67" s="1" t="s">
        <v>68</v>
      </c>
      <c r="B67" s="38">
        <f>STDEV(B13:B63)</f>
        <v>6584.8990556081435</v>
      </c>
      <c r="C67" s="38"/>
      <c r="D67" s="38">
        <f>STDEV(D13:D63)</f>
        <v>14.866068747318506</v>
      </c>
      <c r="E67" s="43"/>
      <c r="F67" s="38">
        <f>STDEV(F13:F63)</f>
        <v>906.63152426126987</v>
      </c>
      <c r="G67" s="48"/>
      <c r="H67" s="38">
        <f>STDEV(H13:H63)</f>
        <v>5272.0340453094541</v>
      </c>
      <c r="I67" s="52"/>
      <c r="J67" s="38">
        <f>STDEV(J13:J63)</f>
        <v>7.3630236755736993</v>
      </c>
      <c r="K67" s="57"/>
      <c r="L67" s="38">
        <f>STDEV(L13:L63)</f>
        <v>9.711848433743187</v>
      </c>
      <c r="M67" s="63"/>
      <c r="O67" s="38"/>
      <c r="P67" s="38"/>
    </row>
    <row r="69" spans="1:32" x14ac:dyDescent="0.2">
      <c r="A69" s="36" t="s">
        <v>59</v>
      </c>
      <c r="B69" s="37"/>
      <c r="C69" s="40"/>
      <c r="D69" s="1"/>
      <c r="E69" s="44"/>
      <c r="F69" s="1"/>
      <c r="G69" s="49"/>
      <c r="H69" s="1"/>
      <c r="I69" s="53"/>
      <c r="J69" s="1"/>
      <c r="K69" s="58"/>
      <c r="L69" s="1"/>
      <c r="M69" s="64"/>
    </row>
    <row r="70" spans="1:32" x14ac:dyDescent="0.2">
      <c r="D70" s="1"/>
      <c r="F70" s="1"/>
      <c r="H70" s="1"/>
      <c r="J70" s="1"/>
      <c r="L70" s="1"/>
    </row>
    <row r="72" spans="1:32" x14ac:dyDescent="0.2">
      <c r="F72" s="9"/>
    </row>
    <row r="73" spans="1:32" x14ac:dyDescent="0.2">
      <c r="D73" s="27"/>
      <c r="F73" s="27"/>
      <c r="H73" s="27"/>
      <c r="J73" s="27"/>
      <c r="L73" s="27"/>
    </row>
    <row r="74" spans="1:32" x14ac:dyDescent="0.2">
      <c r="D74" s="27"/>
      <c r="F74" s="27"/>
      <c r="H74" s="2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EEF1-2D1C-7A4E-825D-B00F798E5917}">
  <dimension ref="A1:I21"/>
  <sheetViews>
    <sheetView zoomScale="220" zoomScaleNormal="220" workbookViewId="0">
      <selection activeCell="E17" sqref="E17:E20"/>
    </sheetView>
  </sheetViews>
  <sheetFormatPr baseColWidth="10" defaultRowHeight="15" x14ac:dyDescent="0.2"/>
  <sheetData>
    <row r="1" spans="1:9" x14ac:dyDescent="0.2">
      <c r="A1" t="s">
        <v>83</v>
      </c>
    </row>
    <row r="2" spans="1:9" ht="16" thickBot="1" x14ac:dyDescent="0.25"/>
    <row r="3" spans="1:9" x14ac:dyDescent="0.2">
      <c r="A3" s="135" t="s">
        <v>84</v>
      </c>
      <c r="B3" s="135"/>
    </row>
    <row r="4" spans="1:9" x14ac:dyDescent="0.2">
      <c r="A4" s="132" t="s">
        <v>85</v>
      </c>
      <c r="B4" s="132">
        <v>0.72604710472252398</v>
      </c>
    </row>
    <row r="5" spans="1:9" x14ac:dyDescent="0.2">
      <c r="A5" s="132" t="s">
        <v>86</v>
      </c>
      <c r="B5" s="132">
        <v>0.52714439827595971</v>
      </c>
    </row>
    <row r="6" spans="1:9" x14ac:dyDescent="0.2">
      <c r="A6" s="132" t="s">
        <v>87</v>
      </c>
      <c r="B6" s="132">
        <v>0.48602651986517365</v>
      </c>
    </row>
    <row r="7" spans="1:9" x14ac:dyDescent="0.2">
      <c r="A7" s="132" t="s">
        <v>88</v>
      </c>
      <c r="B7" s="132">
        <v>5.278694793175462</v>
      </c>
    </row>
    <row r="8" spans="1:9" ht="16" thickBot="1" x14ac:dyDescent="0.25">
      <c r="A8" s="133" t="s">
        <v>89</v>
      </c>
      <c r="B8" s="133">
        <v>51</v>
      </c>
    </row>
    <row r="10" spans="1:9" ht="16" thickBot="1" x14ac:dyDescent="0.25">
      <c r="A10" t="s">
        <v>90</v>
      </c>
    </row>
    <row r="11" spans="1:9" x14ac:dyDescent="0.2">
      <c r="A11" s="134"/>
      <c r="B11" s="134" t="s">
        <v>94</v>
      </c>
      <c r="C11" s="134" t="s">
        <v>95</v>
      </c>
      <c r="D11" s="134" t="s">
        <v>96</v>
      </c>
      <c r="E11" s="134" t="s">
        <v>97</v>
      </c>
      <c r="F11" s="134" t="s">
        <v>98</v>
      </c>
    </row>
    <row r="12" spans="1:9" x14ac:dyDescent="0.2">
      <c r="A12" s="132" t="s">
        <v>91</v>
      </c>
      <c r="B12" s="132">
        <v>4</v>
      </c>
      <c r="C12" s="132">
        <v>1428.9334212560464</v>
      </c>
      <c r="D12" s="132">
        <v>357.23335531401159</v>
      </c>
      <c r="E12" s="132">
        <v>12.820320956483942</v>
      </c>
      <c r="F12" s="132">
        <v>4.3334444166435934E-7</v>
      </c>
    </row>
    <row r="13" spans="1:9" x14ac:dyDescent="0.2">
      <c r="A13" s="132" t="s">
        <v>92</v>
      </c>
      <c r="B13" s="132">
        <v>46</v>
      </c>
      <c r="C13" s="132">
        <v>1281.772461096896</v>
      </c>
      <c r="D13" s="132">
        <v>27.864618719497738</v>
      </c>
      <c r="E13" s="132"/>
      <c r="F13" s="132"/>
    </row>
    <row r="14" spans="1:9" ht="16" thickBot="1" x14ac:dyDescent="0.25">
      <c r="A14" s="133" t="s">
        <v>58</v>
      </c>
      <c r="B14" s="133">
        <v>50</v>
      </c>
      <c r="C14" s="133">
        <v>2710.7058823529424</v>
      </c>
      <c r="D14" s="133"/>
      <c r="E14" s="133"/>
      <c r="F14" s="133"/>
    </row>
    <row r="15" spans="1:9" ht="16" thickBot="1" x14ac:dyDescent="0.25"/>
    <row r="16" spans="1:9" x14ac:dyDescent="0.2">
      <c r="A16" s="134"/>
      <c r="B16" s="134" t="s">
        <v>99</v>
      </c>
      <c r="C16" s="134" t="s">
        <v>88</v>
      </c>
      <c r="D16" s="134" t="s">
        <v>100</v>
      </c>
      <c r="E16" s="134" t="s">
        <v>101</v>
      </c>
      <c r="F16" s="134" t="s">
        <v>102</v>
      </c>
      <c r="G16" s="134" t="s">
        <v>103</v>
      </c>
      <c r="H16" s="134" t="s">
        <v>104</v>
      </c>
      <c r="I16" s="134" t="s">
        <v>105</v>
      </c>
    </row>
    <row r="17" spans="1:9" x14ac:dyDescent="0.2">
      <c r="A17" s="132" t="s">
        <v>93</v>
      </c>
      <c r="B17" s="132">
        <v>-1.9366118281135347</v>
      </c>
      <c r="C17" s="132">
        <v>1.8734448048248964</v>
      </c>
      <c r="D17" s="132">
        <v>-1.0337170452665363</v>
      </c>
      <c r="E17" s="132">
        <v>0.30667267496188233</v>
      </c>
      <c r="F17" s="132">
        <v>-5.7076606305640389</v>
      </c>
      <c r="G17" s="132">
        <v>1.8344369743369695</v>
      </c>
      <c r="H17" s="132">
        <v>-5.7076606305640389</v>
      </c>
      <c r="I17" s="132">
        <v>1.8344369743369695</v>
      </c>
    </row>
    <row r="18" spans="1:9" x14ac:dyDescent="0.2">
      <c r="A18" s="132" t="s">
        <v>106</v>
      </c>
      <c r="B18" s="132">
        <v>2.2494410019502733E-4</v>
      </c>
      <c r="C18" s="132">
        <v>1.4409337461073499E-4</v>
      </c>
      <c r="D18" s="132">
        <v>1.5610995356497741</v>
      </c>
      <c r="E18" s="132">
        <v>0.12535452667391761</v>
      </c>
      <c r="F18" s="132">
        <v>-6.5100819392369829E-5</v>
      </c>
      <c r="G18" s="132">
        <v>5.1498901978242449E-4</v>
      </c>
      <c r="H18" s="132">
        <v>-6.5100819392369829E-5</v>
      </c>
      <c r="I18" s="132">
        <v>5.1498901978242449E-4</v>
      </c>
    </row>
    <row r="19" spans="1:9" x14ac:dyDescent="0.2">
      <c r="A19" s="132" t="s">
        <v>107</v>
      </c>
      <c r="B19" s="132">
        <v>3.8601847936336683E-2</v>
      </c>
      <c r="C19" s="132">
        <v>5.4938665543763296E-2</v>
      </c>
      <c r="D19" s="132">
        <v>0.70263533986982352</v>
      </c>
      <c r="E19" s="132">
        <v>0.48582375379577036</v>
      </c>
      <c r="F19" s="132">
        <v>-7.1983950147210984E-2</v>
      </c>
      <c r="G19" s="132">
        <v>0.14918764601988435</v>
      </c>
      <c r="H19" s="132">
        <v>-7.1983950147210984E-2</v>
      </c>
      <c r="I19" s="132">
        <v>0.14918764601988435</v>
      </c>
    </row>
    <row r="20" spans="1:9" x14ac:dyDescent="0.2">
      <c r="A20" s="132" t="s">
        <v>108</v>
      </c>
      <c r="B20" s="132">
        <v>-1.1644659196864574E-3</v>
      </c>
      <c r="C20" s="132">
        <v>9.4841042673553797E-4</v>
      </c>
      <c r="D20" s="132">
        <v>-1.2278080110259753</v>
      </c>
      <c r="E20" s="132">
        <v>0.22576493099903971</v>
      </c>
      <c r="F20" s="132">
        <v>-3.07351709363172E-3</v>
      </c>
      <c r="G20" s="132">
        <v>7.445852542588055E-4</v>
      </c>
      <c r="H20" s="132">
        <v>-3.07351709363172E-3</v>
      </c>
      <c r="I20" s="132">
        <v>7.445852542588055E-4</v>
      </c>
    </row>
    <row r="21" spans="1:9" ht="16" thickBot="1" x14ac:dyDescent="0.25">
      <c r="A21" s="133" t="s">
        <v>109</v>
      </c>
      <c r="B21" s="133">
        <v>9.1894716515766178E-4</v>
      </c>
      <c r="C21" s="133">
        <v>1.5355193895910815E-4</v>
      </c>
      <c r="D21" s="133">
        <v>5.9846015060896312</v>
      </c>
      <c r="E21" s="133">
        <v>3.0538173555444891E-7</v>
      </c>
      <c r="F21" s="133">
        <v>6.0986314302132806E-4</v>
      </c>
      <c r="G21" s="133">
        <v>1.2280311872939955E-3</v>
      </c>
      <c r="H21" s="133">
        <v>6.0986314302132806E-4</v>
      </c>
      <c r="I21" s="133">
        <v>1.2280311872939955E-3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BBD4-C328-874C-BC83-77EC9887E8FD}">
  <dimension ref="A1:I21"/>
  <sheetViews>
    <sheetView zoomScale="180" zoomScaleNormal="180" workbookViewId="0">
      <selection activeCell="E25" sqref="E25"/>
    </sheetView>
  </sheetViews>
  <sheetFormatPr baseColWidth="10" defaultRowHeight="15" x14ac:dyDescent="0.2"/>
  <cols>
    <col min="1" max="1" width="16.1640625" bestFit="1" customWidth="1"/>
  </cols>
  <sheetData>
    <row r="1" spans="1:9" x14ac:dyDescent="0.2">
      <c r="A1" t="s">
        <v>83</v>
      </c>
    </row>
    <row r="2" spans="1:9" ht="16" thickBot="1" x14ac:dyDescent="0.25"/>
    <row r="3" spans="1:9" x14ac:dyDescent="0.2">
      <c r="A3" s="135" t="s">
        <v>84</v>
      </c>
      <c r="B3" s="135"/>
    </row>
    <row r="4" spans="1:9" x14ac:dyDescent="0.2">
      <c r="A4" s="132" t="s">
        <v>85</v>
      </c>
      <c r="B4" s="132">
        <v>0.76416876171839287</v>
      </c>
    </row>
    <row r="5" spans="1:9" x14ac:dyDescent="0.2">
      <c r="A5" s="132" t="s">
        <v>86</v>
      </c>
      <c r="B5" s="132">
        <v>0.58395389638622197</v>
      </c>
    </row>
    <row r="6" spans="1:9" x14ac:dyDescent="0.2">
      <c r="A6" s="132" t="s">
        <v>87</v>
      </c>
      <c r="B6" s="132">
        <v>0.54777597433284997</v>
      </c>
    </row>
    <row r="7" spans="1:9" x14ac:dyDescent="0.2">
      <c r="A7" s="132" t="s">
        <v>88</v>
      </c>
      <c r="B7" s="132">
        <v>6.5309853851410198</v>
      </c>
    </row>
    <row r="8" spans="1:9" ht="16" thickBot="1" x14ac:dyDescent="0.25">
      <c r="A8" s="133" t="s">
        <v>89</v>
      </c>
      <c r="B8" s="133">
        <v>51</v>
      </c>
    </row>
    <row r="10" spans="1:9" ht="16" thickBot="1" x14ac:dyDescent="0.25">
      <c r="A10" t="s">
        <v>90</v>
      </c>
    </row>
    <row r="11" spans="1:9" x14ac:dyDescent="0.2">
      <c r="A11" s="134"/>
      <c r="B11" s="134" t="s">
        <v>94</v>
      </c>
      <c r="C11" s="134" t="s">
        <v>95</v>
      </c>
      <c r="D11" s="134" t="s">
        <v>96</v>
      </c>
      <c r="E11" s="134" t="s">
        <v>97</v>
      </c>
      <c r="F11" s="134" t="s">
        <v>98</v>
      </c>
    </row>
    <row r="12" spans="1:9" x14ac:dyDescent="0.2">
      <c r="A12" s="132" t="s">
        <v>91</v>
      </c>
      <c r="B12" s="132">
        <v>4</v>
      </c>
      <c r="C12" s="132">
        <v>2753.9265753574227</v>
      </c>
      <c r="D12" s="132">
        <v>688.48164383935568</v>
      </c>
      <c r="E12" s="132">
        <v>16.141167409359099</v>
      </c>
      <c r="F12" s="132">
        <v>2.5092744715333849E-8</v>
      </c>
    </row>
    <row r="13" spans="1:9" x14ac:dyDescent="0.2">
      <c r="A13" s="132" t="s">
        <v>92</v>
      </c>
      <c r="B13" s="132">
        <v>46</v>
      </c>
      <c r="C13" s="132">
        <v>1962.073424642577</v>
      </c>
      <c r="D13" s="132">
        <v>42.653770100925591</v>
      </c>
      <c r="E13" s="132"/>
      <c r="F13" s="132"/>
    </row>
    <row r="14" spans="1:9" ht="16" thickBot="1" x14ac:dyDescent="0.25">
      <c r="A14" s="133" t="s">
        <v>58</v>
      </c>
      <c r="B14" s="133">
        <v>50</v>
      </c>
      <c r="C14" s="133">
        <v>4716</v>
      </c>
      <c r="D14" s="133"/>
      <c r="E14" s="133"/>
      <c r="F14" s="133"/>
    </row>
    <row r="15" spans="1:9" ht="16" thickBot="1" x14ac:dyDescent="0.25"/>
    <row r="16" spans="1:9" x14ac:dyDescent="0.2">
      <c r="A16" s="134"/>
      <c r="B16" s="134" t="s">
        <v>99</v>
      </c>
      <c r="C16" s="134" t="s">
        <v>88</v>
      </c>
      <c r="D16" s="134" t="s">
        <v>100</v>
      </c>
      <c r="E16" s="134" t="s">
        <v>101</v>
      </c>
      <c r="F16" s="134" t="s">
        <v>102</v>
      </c>
      <c r="G16" s="134" t="s">
        <v>103</v>
      </c>
      <c r="H16" s="134" t="s">
        <v>104</v>
      </c>
      <c r="I16" s="134" t="s">
        <v>105</v>
      </c>
    </row>
    <row r="17" spans="1:9" x14ac:dyDescent="0.2">
      <c r="A17" s="132" t="s">
        <v>93</v>
      </c>
      <c r="B17" s="132">
        <v>3.9234560960192435</v>
      </c>
      <c r="C17" s="132">
        <v>2.3178912817612236</v>
      </c>
      <c r="D17" s="132">
        <v>1.6926834001627762</v>
      </c>
      <c r="E17" s="132">
        <v>9.7279199840188277E-2</v>
      </c>
      <c r="F17" s="132">
        <v>-0.7422170638116401</v>
      </c>
      <c r="G17" s="132">
        <v>8.5891292558501267</v>
      </c>
      <c r="H17" s="132">
        <v>-0.7422170638116401</v>
      </c>
      <c r="I17" s="132">
        <v>8.5891292558501267</v>
      </c>
    </row>
    <row r="18" spans="1:9" x14ac:dyDescent="0.2">
      <c r="A18" s="132" t="s">
        <v>106</v>
      </c>
      <c r="B18" s="132">
        <v>6.8957740501020238E-4</v>
      </c>
      <c r="C18" s="132">
        <v>1.7827735085101354E-4</v>
      </c>
      <c r="D18" s="132">
        <v>3.8680034323960899</v>
      </c>
      <c r="E18" s="132">
        <v>3.4350468071046359E-4</v>
      </c>
      <c r="F18" s="132">
        <v>3.3072371009518214E-4</v>
      </c>
      <c r="G18" s="132">
        <v>1.0484310999252227E-3</v>
      </c>
      <c r="H18" s="132">
        <v>3.3072371009518214E-4</v>
      </c>
      <c r="I18" s="132">
        <v>1.0484310999252227E-3</v>
      </c>
    </row>
    <row r="19" spans="1:9" x14ac:dyDescent="0.2">
      <c r="A19" s="132" t="s">
        <v>107</v>
      </c>
      <c r="B19" s="132">
        <v>-5.0240844302879631E-2</v>
      </c>
      <c r="C19" s="132">
        <v>6.7972033959861872E-2</v>
      </c>
      <c r="D19" s="132">
        <v>-0.73913992823206265</v>
      </c>
      <c r="E19" s="132">
        <v>0.46357719920325069</v>
      </c>
      <c r="F19" s="132">
        <v>-0.18706145231028765</v>
      </c>
      <c r="G19" s="132">
        <v>8.657976370452837E-2</v>
      </c>
      <c r="H19" s="132">
        <v>-0.18706145231028765</v>
      </c>
      <c r="I19" s="132">
        <v>8.657976370452837E-2</v>
      </c>
    </row>
    <row r="20" spans="1:9" x14ac:dyDescent="0.2">
      <c r="A20" s="132" t="s">
        <v>108</v>
      </c>
      <c r="B20" s="132">
        <v>4.3278482415816969E-3</v>
      </c>
      <c r="C20" s="132">
        <v>1.1734064723978952E-3</v>
      </c>
      <c r="D20" s="132">
        <v>3.6882771174234237</v>
      </c>
      <c r="E20" s="132">
        <v>5.9510192315421725E-4</v>
      </c>
      <c r="F20" s="132">
        <v>1.9659035175484002E-3</v>
      </c>
      <c r="G20" s="132">
        <v>6.6897929656149942E-3</v>
      </c>
      <c r="H20" s="132">
        <v>1.9659035175484002E-3</v>
      </c>
      <c r="I20" s="132">
        <v>6.6897929656149942E-3</v>
      </c>
    </row>
    <row r="21" spans="1:9" ht="16" thickBot="1" x14ac:dyDescent="0.25">
      <c r="A21" s="133" t="s">
        <v>109</v>
      </c>
      <c r="B21" s="133">
        <v>-5.7229284558789448E-4</v>
      </c>
      <c r="C21" s="133">
        <v>1.8997981669607525E-4</v>
      </c>
      <c r="D21" s="133">
        <v>-3.0123876080132956</v>
      </c>
      <c r="E21" s="133">
        <v>4.2031622685136305E-3</v>
      </c>
      <c r="F21" s="133">
        <v>-9.5470238249894439E-4</v>
      </c>
      <c r="G21" s="133">
        <v>-1.8988330867684457E-4</v>
      </c>
      <c r="H21" s="133">
        <v>-9.5470238249894439E-4</v>
      </c>
      <c r="I21" s="133">
        <v>-1.8988330867684457E-4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Pearson</vt:lpstr>
      <vt:lpstr>Semi</vt:lpstr>
      <vt:lpstr>regression trump</vt:lpstr>
      <vt:lpstr>regression biden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steed</dc:creator>
  <cp:lastModifiedBy>YAQIAN.QI@baruchmail.cuny.edu</cp:lastModifiedBy>
  <dcterms:created xsi:type="dcterms:W3CDTF">2020-11-20T06:38:55Z</dcterms:created>
  <dcterms:modified xsi:type="dcterms:W3CDTF">2020-12-24T00:18:47Z</dcterms:modified>
</cp:coreProperties>
</file>