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ime_series_forecasting\poc\"/>
    </mc:Choice>
  </mc:AlternateContent>
  <xr:revisionPtr revIDLastSave="0" documentId="13_ncr:1_{D75D2639-9726-4CB1-B7FD-C536C72414AF}" xr6:coauthVersionLast="47" xr6:coauthVersionMax="47" xr10:uidLastSave="{00000000-0000-0000-0000-000000000000}"/>
  <bookViews>
    <workbookView minimized="1" xWindow="2580" yWindow="2580" windowWidth="17280" windowHeight="8880" activeTab="6" xr2:uid="{916E4900-C788-4667-BF10-2AC295B97E46}"/>
  </bookViews>
  <sheets>
    <sheet name="Data" sheetId="5" r:id="rId1"/>
    <sheet name="SES Calculation" sheetId="1" r:id="rId2"/>
    <sheet name="SES Plot" sheetId="6" r:id="rId3"/>
    <sheet name="Holt Calculation" sheetId="2" r:id="rId4"/>
    <sheet name="Holt Plot" sheetId="7" r:id="rId5"/>
    <sheet name="HoltWinters" sheetId="3" r:id="rId6"/>
    <sheet name="HoltWinters Plo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D10" i="3"/>
  <c r="F10" i="3"/>
  <c r="F9" i="3"/>
  <c r="F8" i="3"/>
  <c r="F7" i="3"/>
  <c r="D11" i="3" s="1"/>
  <c r="D7" i="2"/>
  <c r="D8" i="2" s="1"/>
  <c r="D7" i="1"/>
  <c r="D8" i="1" s="1"/>
  <c r="E9" i="1" s="1"/>
  <c r="E11" i="3" l="1"/>
  <c r="F12" i="3" s="1"/>
  <c r="E8" i="1"/>
  <c r="D9" i="2"/>
  <c r="D10" i="2" s="1"/>
  <c r="D11" i="2" s="1"/>
  <c r="D12" i="2" s="1"/>
  <c r="D13" i="2" s="1"/>
  <c r="D14" i="2" s="1"/>
  <c r="D15" i="2" s="1"/>
  <c r="D16" i="2" s="1"/>
  <c r="D17" i="2" s="1"/>
  <c r="D18" i="2" s="1"/>
  <c r="F11" i="3"/>
  <c r="G11" i="3"/>
  <c r="F9" i="2"/>
  <c r="D9" i="1"/>
  <c r="E10" i="1" s="1"/>
  <c r="G12" i="3" l="1"/>
  <c r="D12" i="3"/>
  <c r="E12" i="3" s="1"/>
  <c r="F10" i="2"/>
  <c r="F11" i="2"/>
  <c r="F12" i="2"/>
  <c r="D10" i="1"/>
  <c r="E11" i="1" s="1"/>
  <c r="G13" i="3" l="1"/>
  <c r="F13" i="3"/>
  <c r="D13" i="3"/>
  <c r="E13" i="3" s="1"/>
  <c r="F13" i="2"/>
  <c r="D11" i="1"/>
  <c r="E12" i="1" s="1"/>
  <c r="G14" i="3" l="1"/>
  <c r="F14" i="3"/>
  <c r="D14" i="3"/>
  <c r="E14" i="3" s="1"/>
  <c r="F14" i="2"/>
  <c r="D12" i="1"/>
  <c r="E13" i="1" s="1"/>
  <c r="G15" i="3" l="1"/>
  <c r="F15" i="3"/>
  <c r="D15" i="3"/>
  <c r="E15" i="3" s="1"/>
  <c r="F15" i="2"/>
  <c r="D13" i="1"/>
  <c r="E14" i="1" s="1"/>
  <c r="G16" i="3" l="1"/>
  <c r="F16" i="3"/>
  <c r="D16" i="3"/>
  <c r="E16" i="3" s="1"/>
  <c r="D17" i="3" s="1"/>
  <c r="F16" i="2"/>
  <c r="D14" i="1"/>
  <c r="E15" i="1" s="1"/>
  <c r="E17" i="3" l="1"/>
  <c r="D18" i="3" s="1"/>
  <c r="E18" i="3" s="1"/>
  <c r="F17" i="3"/>
  <c r="G17" i="3"/>
  <c r="F17" i="2"/>
  <c r="D15" i="1"/>
  <c r="E16" i="1" s="1"/>
  <c r="F18" i="3" l="1"/>
  <c r="G18" i="3"/>
  <c r="F18" i="2"/>
  <c r="D16" i="1"/>
  <c r="E17" i="1" s="1"/>
  <c r="D17" i="1" l="1"/>
  <c r="E18" i="1" s="1"/>
  <c r="D18" i="1" l="1"/>
</calcChain>
</file>

<file path=xl/sharedStrings.xml><?xml version="1.0" encoding="utf-8"?>
<sst xmlns="http://schemas.openxmlformats.org/spreadsheetml/2006/main" count="23" uniqueCount="9">
  <si>
    <t>Quarter</t>
  </si>
  <si>
    <t>Actual</t>
  </si>
  <si>
    <t>Forecast</t>
  </si>
  <si>
    <t>alpha</t>
  </si>
  <si>
    <t>beta</t>
  </si>
  <si>
    <t>gamma</t>
  </si>
  <si>
    <t>Level l(t)</t>
  </si>
  <si>
    <t>Trend b(t)</t>
  </si>
  <si>
    <t>Season s(t)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</si>
</sst>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2" borderId="2" xfId="0" applyFill="1" applyBorder="1"/>
    <xf numFmtId="1" fontId="0" fillId="0" borderId="0" xfId="0" applyNumberFormat="1"/>
    <xf numFmtId="0" fontId="0" fillId="0" borderId="5" xfId="0" applyBorder="1"/>
    <xf numFmtId="1" fontId="0" fillId="0" borderId="5" xfId="0" applyNumberFormat="1" applyBorder="1"/>
    <xf numFmtId="0" fontId="0" fillId="0" borderId="6" xfId="0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1" fillId="0" borderId="1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" xfId="0" applyFont="1" applyBorder="1"/>
    <xf numFmtId="0" fontId="0" fillId="2" borderId="1" xfId="0" applyFill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Quarterly</a:t>
            </a:r>
            <a:r>
              <a:rPr lang="en-US" b="1" baseline="0"/>
              <a:t> Ice Cream Sales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Data!$C$7:$C$18</c:f>
              <c:numCache>
                <c:formatCode>General</c:formatCode>
                <c:ptCount val="12"/>
                <c:pt idx="0">
                  <c:v>80</c:v>
                </c:pt>
                <c:pt idx="1">
                  <c:v>130</c:v>
                </c:pt>
                <c:pt idx="2">
                  <c:v>140</c:v>
                </c:pt>
                <c:pt idx="3">
                  <c:v>90</c:v>
                </c:pt>
                <c:pt idx="4">
                  <c:v>112</c:v>
                </c:pt>
                <c:pt idx="5">
                  <c:v>182</c:v>
                </c:pt>
                <c:pt idx="6">
                  <c:v>196</c:v>
                </c:pt>
                <c:pt idx="7">
                  <c:v>126</c:v>
                </c:pt>
                <c:pt idx="8">
                  <c:v>157</c:v>
                </c:pt>
                <c:pt idx="9">
                  <c:v>255</c:v>
                </c:pt>
                <c:pt idx="10">
                  <c:v>274</c:v>
                </c:pt>
                <c:pt idx="11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4-438C-905E-AD37DD398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507663"/>
        <c:axId val="1736493295"/>
      </c:lineChart>
      <c:dateAx>
        <c:axId val="1793507663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93295"/>
        <c:crosses val="autoZero"/>
        <c:auto val="1"/>
        <c:lblOffset val="100"/>
        <c:baseTimeUnit val="months"/>
        <c:majorUnit val="3"/>
        <c:majorTimeUnit val="months"/>
      </c:dateAx>
      <c:valAx>
        <c:axId val="17364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0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Simple Exponential Smoothing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'SES Calculation'!$C$6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'SES Calculation'!$C$7:$C$18</c:f>
              <c:numCache>
                <c:formatCode>General</c:formatCode>
                <c:ptCount val="12"/>
                <c:pt idx="0">
                  <c:v>80</c:v>
                </c:pt>
                <c:pt idx="1">
                  <c:v>130</c:v>
                </c:pt>
                <c:pt idx="2">
                  <c:v>140</c:v>
                </c:pt>
                <c:pt idx="3">
                  <c:v>90</c:v>
                </c:pt>
                <c:pt idx="4">
                  <c:v>112</c:v>
                </c:pt>
                <c:pt idx="5">
                  <c:v>182</c:v>
                </c:pt>
                <c:pt idx="6">
                  <c:v>196</c:v>
                </c:pt>
                <c:pt idx="7">
                  <c:v>126</c:v>
                </c:pt>
                <c:pt idx="8">
                  <c:v>157</c:v>
                </c:pt>
                <c:pt idx="9">
                  <c:v>255</c:v>
                </c:pt>
                <c:pt idx="10">
                  <c:v>274</c:v>
                </c:pt>
                <c:pt idx="11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7-4795-93B0-216A9A16B1C6}"/>
            </c:ext>
          </c:extLst>
        </c:ser>
        <c:ser>
          <c:idx val="4"/>
          <c:order val="1"/>
          <c:tx>
            <c:strRef>
              <c:f>'SES Calculation'!$E$6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'SES Calculation'!$E$7:$E$18</c:f>
              <c:numCache>
                <c:formatCode>0</c:formatCode>
                <c:ptCount val="12"/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98</c:v>
                </c:pt>
                <c:pt idx="5">
                  <c:v>100.80000000000001</c:v>
                </c:pt>
                <c:pt idx="6">
                  <c:v>117.04000000000002</c:v>
                </c:pt>
                <c:pt idx="7">
                  <c:v>132.83200000000002</c:v>
                </c:pt>
                <c:pt idx="8">
                  <c:v>131.46560000000002</c:v>
                </c:pt>
                <c:pt idx="9">
                  <c:v>136.57248000000001</c:v>
                </c:pt>
                <c:pt idx="10">
                  <c:v>160.25798400000002</c:v>
                </c:pt>
                <c:pt idx="11">
                  <c:v>183.00638720000003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7-4795-93B0-216A9A16B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507663"/>
        <c:axId val="1736493295"/>
      </c:lineChart>
      <c:dateAx>
        <c:axId val="1793507663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93295"/>
        <c:crosses val="autoZero"/>
        <c:auto val="1"/>
        <c:lblOffset val="100"/>
        <c:baseTimeUnit val="months"/>
        <c:majorUnit val="3"/>
        <c:majorTimeUnit val="months"/>
      </c:dateAx>
      <c:valAx>
        <c:axId val="17364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0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Holt's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 Calculation'!$C$6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'Holt Calculation'!$C$7:$C$18</c:f>
              <c:numCache>
                <c:formatCode>General</c:formatCode>
                <c:ptCount val="12"/>
                <c:pt idx="0">
                  <c:v>80</c:v>
                </c:pt>
                <c:pt idx="1">
                  <c:v>130</c:v>
                </c:pt>
                <c:pt idx="2">
                  <c:v>140</c:v>
                </c:pt>
                <c:pt idx="3">
                  <c:v>90</c:v>
                </c:pt>
                <c:pt idx="4">
                  <c:v>112</c:v>
                </c:pt>
                <c:pt idx="5">
                  <c:v>182</c:v>
                </c:pt>
                <c:pt idx="6">
                  <c:v>196</c:v>
                </c:pt>
                <c:pt idx="7">
                  <c:v>126</c:v>
                </c:pt>
                <c:pt idx="8">
                  <c:v>157</c:v>
                </c:pt>
                <c:pt idx="9">
                  <c:v>255</c:v>
                </c:pt>
                <c:pt idx="10">
                  <c:v>274</c:v>
                </c:pt>
                <c:pt idx="11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7-45E2-8424-28FE17447D83}"/>
            </c:ext>
          </c:extLst>
        </c:ser>
        <c:ser>
          <c:idx val="4"/>
          <c:order val="1"/>
          <c:tx>
            <c:strRef>
              <c:f>'Holt Calculation'!$F$6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'Holt Calculation'!$F$7:$F$18</c:f>
              <c:numCache>
                <c:formatCode>0</c:formatCode>
                <c:ptCount val="12"/>
                <c:pt idx="2">
                  <c:v>110</c:v>
                </c:pt>
                <c:pt idx="3">
                  <c:v>132.5</c:v>
                </c:pt>
                <c:pt idx="4">
                  <c:v>114.2</c:v>
                </c:pt>
                <c:pt idx="5">
                  <c:v>116.255</c:v>
                </c:pt>
                <c:pt idx="6">
                  <c:v>158.87899999999999</c:v>
                </c:pt>
                <c:pt idx="7">
                  <c:v>190.24564999999996</c:v>
                </c:pt>
                <c:pt idx="8">
                  <c:v>164.13319999999999</c:v>
                </c:pt>
                <c:pt idx="9">
                  <c:v>166.50611149999997</c:v>
                </c:pt>
                <c:pt idx="10">
                  <c:v>225.61328809999998</c:v>
                </c:pt>
                <c:pt idx="11">
                  <c:v>268.62060870499994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7-45E2-8424-28FE1744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507663"/>
        <c:axId val="1736493295"/>
      </c:lineChart>
      <c:dateAx>
        <c:axId val="1793507663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93295"/>
        <c:crosses val="autoZero"/>
        <c:auto val="1"/>
        <c:lblOffset val="100"/>
        <c:baseTimeUnit val="months"/>
        <c:majorUnit val="3"/>
        <c:majorTimeUnit val="months"/>
      </c:dateAx>
      <c:valAx>
        <c:axId val="17364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0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Holt Winters'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HoltWinters!$C$6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HoltWinters!$C$7:$C$18</c:f>
              <c:numCache>
                <c:formatCode>General</c:formatCode>
                <c:ptCount val="12"/>
                <c:pt idx="0">
                  <c:v>80</c:v>
                </c:pt>
                <c:pt idx="1">
                  <c:v>130</c:v>
                </c:pt>
                <c:pt idx="2">
                  <c:v>140</c:v>
                </c:pt>
                <c:pt idx="3">
                  <c:v>90</c:v>
                </c:pt>
                <c:pt idx="4">
                  <c:v>112</c:v>
                </c:pt>
                <c:pt idx="5">
                  <c:v>182</c:v>
                </c:pt>
                <c:pt idx="6">
                  <c:v>196</c:v>
                </c:pt>
                <c:pt idx="7">
                  <c:v>126</c:v>
                </c:pt>
                <c:pt idx="8">
                  <c:v>157</c:v>
                </c:pt>
                <c:pt idx="9">
                  <c:v>255</c:v>
                </c:pt>
                <c:pt idx="10">
                  <c:v>274</c:v>
                </c:pt>
                <c:pt idx="11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9-4A98-B3C2-451C0E936936}"/>
            </c:ext>
          </c:extLst>
        </c:ser>
        <c:ser>
          <c:idx val="4"/>
          <c:order val="1"/>
          <c:tx>
            <c:strRef>
              <c:f>HoltWinters!$G$6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HoltWinters!$G$7:$G$18</c:f>
              <c:numCache>
                <c:formatCode>General</c:formatCode>
                <c:ptCount val="12"/>
                <c:pt idx="4" formatCode="0">
                  <c:v>80</c:v>
                </c:pt>
                <c:pt idx="5" formatCode="0">
                  <c:v>137.68</c:v>
                </c:pt>
                <c:pt idx="6" formatCode="0">
                  <c:v>159.5968</c:v>
                </c:pt>
                <c:pt idx="7" formatCode="0">
                  <c:v>121.386368</c:v>
                </c:pt>
                <c:pt idx="8" formatCode="0">
                  <c:v>123.40256768</c:v>
                </c:pt>
                <c:pt idx="9" formatCode="0">
                  <c:v>188.6234247168</c:v>
                </c:pt>
                <c:pt idx="10" formatCode="0">
                  <c:v>219.00781335756801</c:v>
                </c:pt>
                <c:pt idx="11" formatCode="0">
                  <c:v>184.54045813587967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9-4A98-B3C2-451C0E936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507663"/>
        <c:axId val="1736493295"/>
      </c:lineChart>
      <c:dateAx>
        <c:axId val="1793507663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93295"/>
        <c:crosses val="autoZero"/>
        <c:auto val="1"/>
        <c:lblOffset val="100"/>
        <c:baseTimeUnit val="months"/>
        <c:majorUnit val="3"/>
        <c:majorTimeUnit val="months"/>
      </c:dateAx>
      <c:valAx>
        <c:axId val="17364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0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5</xdr:row>
      <xdr:rowOff>1</xdr:rowOff>
    </xdr:from>
    <xdr:to>
      <xdr:col>12</xdr:col>
      <xdr:colOff>590549</xdr:colOff>
      <xdr:row>18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6EE2E-FF32-4267-873E-156A73C54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180975</xdr:rowOff>
    </xdr:from>
    <xdr:to>
      <xdr:col>11</xdr:col>
      <xdr:colOff>104774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1210F-9649-4581-8A22-B23B9EF78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564283</xdr:colOff>
      <xdr:row>4</xdr:row>
      <xdr:rowOff>172727</xdr:rowOff>
    </xdr:from>
    <xdr:to>
      <xdr:col>13</xdr:col>
      <xdr:colOff>365761</xdr:colOff>
      <xdr:row>7</xdr:row>
      <xdr:rowOff>170239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6E8E88-0884-F5FB-D6A6-98ECCB90B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7643" y="919487"/>
          <a:ext cx="3459078" cy="561392"/>
        </a:xfrm>
        <a:prstGeom prst="rect">
          <a:avLst/>
        </a:prstGeom>
      </xdr:spPr>
    </xdr:pic>
    <xdr:clientData/>
  </xdr:twoCellAnchor>
  <xdr:twoCellAnchor editAs="oneCell">
    <xdr:from>
      <xdr:col>7</xdr:col>
      <xdr:colOff>571785</xdr:colOff>
      <xdr:row>8</xdr:row>
      <xdr:rowOff>32579</xdr:rowOff>
    </xdr:from>
    <xdr:to>
      <xdr:col>11</xdr:col>
      <xdr:colOff>281941</xdr:colOff>
      <xdr:row>11</xdr:row>
      <xdr:rowOff>150389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CC2384-39F6-A143-FC8D-EA48047B1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95145" y="1526099"/>
          <a:ext cx="2148556" cy="666450"/>
        </a:xfrm>
        <a:prstGeom prst="rect">
          <a:avLst/>
        </a:prstGeom>
      </xdr:spPr>
    </xdr:pic>
    <xdr:clientData/>
  </xdr:twoCellAnchor>
  <xdr:twoCellAnchor editAs="oneCell">
    <xdr:from>
      <xdr:col>7</xdr:col>
      <xdr:colOff>571773</xdr:colOff>
      <xdr:row>12</xdr:row>
      <xdr:rowOff>13698</xdr:rowOff>
    </xdr:from>
    <xdr:to>
      <xdr:col>12</xdr:col>
      <xdr:colOff>190501</xdr:colOff>
      <xdr:row>14</xdr:row>
      <xdr:rowOff>47304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B6E897E-DDBB-B446-2EFD-545996E29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95133" y="2238738"/>
          <a:ext cx="2666728" cy="3993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0</xdr:rowOff>
    </xdr:from>
    <xdr:to>
      <xdr:col>11</xdr:col>
      <xdr:colOff>104774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44237-3A5B-4DA7-92FF-219A41369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11</xdr:col>
      <xdr:colOff>95249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A2715-8617-4847-AA62-8BBAAA2B9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86E30-826E-481E-9E5F-79E09CD2A1EF}">
  <dimension ref="B5:C18"/>
  <sheetViews>
    <sheetView showGridLines="0" workbookViewId="0"/>
  </sheetViews>
  <sheetFormatPr defaultRowHeight="14.4" x14ac:dyDescent="0.3"/>
  <cols>
    <col min="1" max="1" width="2.6640625" customWidth="1"/>
    <col min="2" max="3" width="10.6640625" customWidth="1"/>
    <col min="4" max="4" width="2.6640625" customWidth="1"/>
  </cols>
  <sheetData>
    <row r="5" spans="2:3" ht="15" thickBot="1" x14ac:dyDescent="0.35"/>
    <row r="6" spans="2:3" ht="15" thickBot="1" x14ac:dyDescent="0.35">
      <c r="B6" s="13" t="s">
        <v>0</v>
      </c>
      <c r="C6" s="15" t="s">
        <v>1</v>
      </c>
    </row>
    <row r="7" spans="2:3" x14ac:dyDescent="0.3">
      <c r="B7" s="11">
        <v>42736</v>
      </c>
      <c r="C7" s="6">
        <v>80</v>
      </c>
    </row>
    <row r="8" spans="2:3" x14ac:dyDescent="0.3">
      <c r="B8" s="11">
        <v>42826</v>
      </c>
      <c r="C8" s="6">
        <v>130</v>
      </c>
    </row>
    <row r="9" spans="2:3" x14ac:dyDescent="0.3">
      <c r="B9" s="11">
        <v>42917</v>
      </c>
      <c r="C9" s="6">
        <v>140</v>
      </c>
    </row>
    <row r="10" spans="2:3" x14ac:dyDescent="0.3">
      <c r="B10" s="11">
        <v>43009</v>
      </c>
      <c r="C10" s="6">
        <v>90</v>
      </c>
    </row>
    <row r="11" spans="2:3" x14ac:dyDescent="0.3">
      <c r="B11" s="11">
        <v>43101</v>
      </c>
      <c r="C11" s="6">
        <v>112</v>
      </c>
    </row>
    <row r="12" spans="2:3" x14ac:dyDescent="0.3">
      <c r="B12" s="11">
        <v>43191</v>
      </c>
      <c r="C12" s="6">
        <v>182</v>
      </c>
    </row>
    <row r="13" spans="2:3" x14ac:dyDescent="0.3">
      <c r="B13" s="11">
        <v>43282</v>
      </c>
      <c r="C13" s="6">
        <v>196</v>
      </c>
    </row>
    <row r="14" spans="2:3" x14ac:dyDescent="0.3">
      <c r="B14" s="11">
        <v>43374</v>
      </c>
      <c r="C14" s="6">
        <v>126</v>
      </c>
    </row>
    <row r="15" spans="2:3" x14ac:dyDescent="0.3">
      <c r="B15" s="11">
        <v>43466</v>
      </c>
      <c r="C15" s="6">
        <v>157</v>
      </c>
    </row>
    <row r="16" spans="2:3" x14ac:dyDescent="0.3">
      <c r="B16" s="11">
        <v>43556</v>
      </c>
      <c r="C16" s="6">
        <v>255</v>
      </c>
    </row>
    <row r="17" spans="2:3" x14ac:dyDescent="0.3">
      <c r="B17" s="11">
        <v>43647</v>
      </c>
      <c r="C17" s="6">
        <v>274</v>
      </c>
    </row>
    <row r="18" spans="2:3" ht="15" thickBot="1" x14ac:dyDescent="0.35">
      <c r="B18" s="12">
        <v>43739</v>
      </c>
      <c r="C18" s="18">
        <v>176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69C9C-3996-4A1E-A677-17F482AC1E1F}">
  <dimension ref="B1:E18"/>
  <sheetViews>
    <sheetView showGridLines="0" workbookViewId="0">
      <selection activeCell="C4" sqref="C4"/>
    </sheetView>
  </sheetViews>
  <sheetFormatPr defaultRowHeight="14.4" x14ac:dyDescent="0.3"/>
  <cols>
    <col min="1" max="1" width="2.6640625" customWidth="1"/>
    <col min="2" max="5" width="10.6640625" customWidth="1"/>
    <col min="6" max="6" width="2.6640625" customWidth="1"/>
  </cols>
  <sheetData>
    <row r="1" spans="2:5" ht="15" thickBot="1" x14ac:dyDescent="0.35"/>
    <row r="2" spans="2:5" ht="15" thickBot="1" x14ac:dyDescent="0.35">
      <c r="B2" s="16" t="s">
        <v>3</v>
      </c>
      <c r="C2" s="17">
        <v>0.2</v>
      </c>
    </row>
    <row r="5" spans="2:5" ht="15" thickBot="1" x14ac:dyDescent="0.35"/>
    <row r="6" spans="2:5" ht="15" thickBot="1" x14ac:dyDescent="0.35">
      <c r="B6" s="13" t="s">
        <v>0</v>
      </c>
      <c r="C6" s="14" t="s">
        <v>1</v>
      </c>
      <c r="D6" s="14" t="s">
        <v>6</v>
      </c>
      <c r="E6" s="15" t="s">
        <v>2</v>
      </c>
    </row>
    <row r="7" spans="2:5" x14ac:dyDescent="0.3">
      <c r="B7" s="11">
        <v>42736</v>
      </c>
      <c r="C7">
        <v>80</v>
      </c>
      <c r="D7" s="5">
        <f>C7</f>
        <v>80</v>
      </c>
      <c r="E7" s="6"/>
    </row>
    <row r="8" spans="2:5" x14ac:dyDescent="0.3">
      <c r="B8" s="11">
        <v>42826</v>
      </c>
      <c r="C8">
        <v>130</v>
      </c>
      <c r="D8" s="5">
        <f>$C$2*C8+(1-$C$2)*D7</f>
        <v>90</v>
      </c>
      <c r="E8" s="7">
        <f>D7</f>
        <v>80</v>
      </c>
    </row>
    <row r="9" spans="2:5" x14ac:dyDescent="0.3">
      <c r="B9" s="11">
        <v>42917</v>
      </c>
      <c r="C9">
        <v>140</v>
      </c>
      <c r="D9" s="5">
        <f t="shared" ref="D9:D18" si="0">$C$2*C9+(1-$C$2)*D8</f>
        <v>100</v>
      </c>
      <c r="E9" s="7">
        <f>D8</f>
        <v>90</v>
      </c>
    </row>
    <row r="10" spans="2:5" x14ac:dyDescent="0.3">
      <c r="B10" s="11">
        <v>43009</v>
      </c>
      <c r="C10">
        <v>90</v>
      </c>
      <c r="D10" s="5">
        <f t="shared" si="0"/>
        <v>98</v>
      </c>
      <c r="E10" s="7">
        <f t="shared" ref="E10:E18" si="1">D9</f>
        <v>100</v>
      </c>
    </row>
    <row r="11" spans="2:5" x14ac:dyDescent="0.3">
      <c r="B11" s="11">
        <v>43101</v>
      </c>
      <c r="C11">
        <v>112</v>
      </c>
      <c r="D11" s="5">
        <f t="shared" si="0"/>
        <v>100.80000000000001</v>
      </c>
      <c r="E11" s="7">
        <f t="shared" si="1"/>
        <v>98</v>
      </c>
    </row>
    <row r="12" spans="2:5" x14ac:dyDescent="0.3">
      <c r="B12" s="11">
        <v>43191</v>
      </c>
      <c r="C12">
        <v>182</v>
      </c>
      <c r="D12" s="5">
        <f t="shared" si="0"/>
        <v>117.04000000000002</v>
      </c>
      <c r="E12" s="7">
        <f t="shared" si="1"/>
        <v>100.80000000000001</v>
      </c>
    </row>
    <row r="13" spans="2:5" x14ac:dyDescent="0.3">
      <c r="B13" s="11">
        <v>43282</v>
      </c>
      <c r="C13">
        <v>196</v>
      </c>
      <c r="D13" s="5">
        <f t="shared" si="0"/>
        <v>132.83200000000002</v>
      </c>
      <c r="E13" s="7">
        <f t="shared" si="1"/>
        <v>117.04000000000002</v>
      </c>
    </row>
    <row r="14" spans="2:5" x14ac:dyDescent="0.3">
      <c r="B14" s="11">
        <v>43374</v>
      </c>
      <c r="C14">
        <v>126</v>
      </c>
      <c r="D14" s="5">
        <f t="shared" si="0"/>
        <v>131.46560000000002</v>
      </c>
      <c r="E14" s="7">
        <f t="shared" si="1"/>
        <v>132.83200000000002</v>
      </c>
    </row>
    <row r="15" spans="2:5" x14ac:dyDescent="0.3">
      <c r="B15" s="11">
        <v>43466</v>
      </c>
      <c r="C15">
        <v>157</v>
      </c>
      <c r="D15" s="5">
        <f t="shared" si="0"/>
        <v>136.57248000000001</v>
      </c>
      <c r="E15" s="7">
        <f t="shared" si="1"/>
        <v>131.46560000000002</v>
      </c>
    </row>
    <row r="16" spans="2:5" x14ac:dyDescent="0.3">
      <c r="B16" s="11">
        <v>43556</v>
      </c>
      <c r="C16">
        <v>255</v>
      </c>
      <c r="D16" s="5">
        <f t="shared" si="0"/>
        <v>160.25798400000002</v>
      </c>
      <c r="E16" s="7">
        <f t="shared" si="1"/>
        <v>136.57248000000001</v>
      </c>
    </row>
    <row r="17" spans="2:5" x14ac:dyDescent="0.3">
      <c r="B17" s="11">
        <v>43647</v>
      </c>
      <c r="C17">
        <v>274</v>
      </c>
      <c r="D17" s="5">
        <f t="shared" si="0"/>
        <v>183.00638720000003</v>
      </c>
      <c r="E17" s="7">
        <f t="shared" si="1"/>
        <v>160.25798400000002</v>
      </c>
    </row>
    <row r="18" spans="2:5" ht="15" thickBot="1" x14ac:dyDescent="0.35">
      <c r="B18" s="12">
        <v>43739</v>
      </c>
      <c r="C18" s="8">
        <v>176</v>
      </c>
      <c r="D18" s="9">
        <f t="shared" si="0"/>
        <v>181.60510976000006</v>
      </c>
      <c r="E18" s="10">
        <f t="shared" si="1"/>
        <v>183.00638720000003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AE7BD-7935-4BB2-9F77-8AD75EEF167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BC3E-FA70-491F-994E-15D05FFA921A}">
  <dimension ref="B1:F18"/>
  <sheetViews>
    <sheetView showGridLines="0" workbookViewId="0">
      <selection activeCell="F13" sqref="F13"/>
    </sheetView>
  </sheetViews>
  <sheetFormatPr defaultRowHeight="14.4" x14ac:dyDescent="0.3"/>
  <cols>
    <col min="1" max="1" width="2.6640625" customWidth="1"/>
    <col min="2" max="6" width="10.6640625" customWidth="1"/>
    <col min="7" max="7" width="2.6640625" customWidth="1"/>
  </cols>
  <sheetData>
    <row r="1" spans="2:6" ht="15" thickBot="1" x14ac:dyDescent="0.35"/>
    <row r="2" spans="2:6" ht="15" thickBot="1" x14ac:dyDescent="0.35">
      <c r="B2" s="1" t="s">
        <v>3</v>
      </c>
      <c r="C2" s="4">
        <v>0.3</v>
      </c>
    </row>
    <row r="3" spans="2:6" ht="15" thickBot="1" x14ac:dyDescent="0.35">
      <c r="B3" s="3" t="s">
        <v>4</v>
      </c>
      <c r="C3" s="4">
        <v>0.3</v>
      </c>
    </row>
    <row r="5" spans="2:6" ht="15" thickBot="1" x14ac:dyDescent="0.35"/>
    <row r="6" spans="2:6" ht="15" thickBot="1" x14ac:dyDescent="0.35">
      <c r="B6" s="13" t="s">
        <v>0</v>
      </c>
      <c r="C6" s="14" t="s">
        <v>1</v>
      </c>
      <c r="D6" s="14" t="s">
        <v>6</v>
      </c>
      <c r="E6" s="14" t="s">
        <v>7</v>
      </c>
      <c r="F6" s="15" t="s">
        <v>2</v>
      </c>
    </row>
    <row r="7" spans="2:6" x14ac:dyDescent="0.3">
      <c r="B7" s="11">
        <v>42736</v>
      </c>
      <c r="C7">
        <v>80</v>
      </c>
      <c r="D7" s="5">
        <f>C7</f>
        <v>80</v>
      </c>
      <c r="F7" s="7"/>
    </row>
    <row r="8" spans="2:6" x14ac:dyDescent="0.3">
      <c r="B8" s="11">
        <v>42826</v>
      </c>
      <c r="C8">
        <v>130</v>
      </c>
      <c r="D8" s="5">
        <f>$C$2*C8+(1-$C$2)*(D7+E7)</f>
        <v>95</v>
      </c>
      <c r="E8" s="5">
        <f t="shared" ref="E8:E18" si="0">$C$3*(C8-C7)+(1-$C$3)*E7</f>
        <v>15</v>
      </c>
      <c r="F8" s="7"/>
    </row>
    <row r="9" spans="2:6" x14ac:dyDescent="0.3">
      <c r="B9" s="11">
        <v>42917</v>
      </c>
      <c r="C9">
        <v>140</v>
      </c>
      <c r="D9" s="5">
        <f t="shared" ref="D9:D18" si="1">$C$2*C9+(1-$C$2)*(D8+E8)</f>
        <v>119</v>
      </c>
      <c r="E9" s="5">
        <f t="shared" si="0"/>
        <v>13.5</v>
      </c>
      <c r="F9" s="7">
        <f t="shared" ref="F9:F18" si="2">D8+E8</f>
        <v>110</v>
      </c>
    </row>
    <row r="10" spans="2:6" x14ac:dyDescent="0.3">
      <c r="B10" s="11">
        <v>43009</v>
      </c>
      <c r="C10">
        <v>90</v>
      </c>
      <c r="D10" s="5">
        <f t="shared" si="1"/>
        <v>119.75</v>
      </c>
      <c r="E10" s="5">
        <f t="shared" si="0"/>
        <v>-5.5500000000000007</v>
      </c>
      <c r="F10" s="7">
        <f t="shared" si="2"/>
        <v>132.5</v>
      </c>
    </row>
    <row r="11" spans="2:6" x14ac:dyDescent="0.3">
      <c r="B11" s="11">
        <v>43101</v>
      </c>
      <c r="C11">
        <v>112</v>
      </c>
      <c r="D11" s="5">
        <f t="shared" si="1"/>
        <v>113.53999999999999</v>
      </c>
      <c r="E11" s="5">
        <f t="shared" si="0"/>
        <v>2.7149999999999994</v>
      </c>
      <c r="F11" s="7">
        <f t="shared" si="2"/>
        <v>114.2</v>
      </c>
    </row>
    <row r="12" spans="2:6" x14ac:dyDescent="0.3">
      <c r="B12" s="11">
        <v>43191</v>
      </c>
      <c r="C12">
        <v>182</v>
      </c>
      <c r="D12" s="5">
        <f t="shared" si="1"/>
        <v>135.9785</v>
      </c>
      <c r="E12" s="5">
        <f t="shared" si="0"/>
        <v>22.900500000000001</v>
      </c>
      <c r="F12" s="7">
        <f t="shared" si="2"/>
        <v>116.255</v>
      </c>
    </row>
    <row r="13" spans="2:6" x14ac:dyDescent="0.3">
      <c r="B13" s="11">
        <v>43282</v>
      </c>
      <c r="C13">
        <v>196</v>
      </c>
      <c r="D13" s="5">
        <f t="shared" si="1"/>
        <v>170.01529999999997</v>
      </c>
      <c r="E13" s="5">
        <f t="shared" si="0"/>
        <v>20.230349999999998</v>
      </c>
      <c r="F13" s="7">
        <f t="shared" si="2"/>
        <v>158.87899999999999</v>
      </c>
    </row>
    <row r="14" spans="2:6" x14ac:dyDescent="0.3">
      <c r="B14" s="11">
        <v>43374</v>
      </c>
      <c r="C14">
        <v>126</v>
      </c>
      <c r="D14" s="5">
        <f t="shared" si="1"/>
        <v>170.97195499999998</v>
      </c>
      <c r="E14" s="5">
        <f t="shared" si="0"/>
        <v>-6.8387550000000026</v>
      </c>
      <c r="F14" s="7">
        <f t="shared" si="2"/>
        <v>190.24564999999996</v>
      </c>
    </row>
    <row r="15" spans="2:6" x14ac:dyDescent="0.3">
      <c r="B15" s="11">
        <v>43466</v>
      </c>
      <c r="C15">
        <v>157</v>
      </c>
      <c r="D15" s="5">
        <f t="shared" si="1"/>
        <v>161.99323999999999</v>
      </c>
      <c r="E15" s="5">
        <f t="shared" si="0"/>
        <v>4.5128714999999975</v>
      </c>
      <c r="F15" s="7">
        <f t="shared" si="2"/>
        <v>164.13319999999999</v>
      </c>
    </row>
    <row r="16" spans="2:6" x14ac:dyDescent="0.3">
      <c r="B16" s="11">
        <v>43556</v>
      </c>
      <c r="C16">
        <v>255</v>
      </c>
      <c r="D16" s="5">
        <f t="shared" si="1"/>
        <v>193.05427804999999</v>
      </c>
      <c r="E16" s="5">
        <f t="shared" si="0"/>
        <v>32.559010049999998</v>
      </c>
      <c r="F16" s="7">
        <f t="shared" si="2"/>
        <v>166.50611149999997</v>
      </c>
    </row>
    <row r="17" spans="2:6" x14ac:dyDescent="0.3">
      <c r="B17" s="11">
        <v>43647</v>
      </c>
      <c r="C17">
        <v>274</v>
      </c>
      <c r="D17" s="5">
        <f t="shared" si="1"/>
        <v>240.12930166999996</v>
      </c>
      <c r="E17" s="5">
        <f t="shared" si="0"/>
        <v>28.491307034999995</v>
      </c>
      <c r="F17" s="7">
        <f t="shared" si="2"/>
        <v>225.61328809999998</v>
      </c>
    </row>
    <row r="18" spans="2:6" ht="15" thickBot="1" x14ac:dyDescent="0.35">
      <c r="B18" s="12">
        <v>43739</v>
      </c>
      <c r="C18" s="8">
        <v>176</v>
      </c>
      <c r="D18" s="9">
        <f t="shared" si="1"/>
        <v>240.83442609349993</v>
      </c>
      <c r="E18" s="9">
        <f t="shared" si="0"/>
        <v>-9.4560850755000025</v>
      </c>
      <c r="F18" s="10">
        <f t="shared" si="2"/>
        <v>268.62060870499994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8C66-33C9-41C8-9DB6-E3A8E6AFBC15}">
  <dimension ref="A1"/>
  <sheetViews>
    <sheetView workbookViewId="0">
      <selection activeCell="F23" sqref="F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076C-4B49-46BA-B447-9C354415359B}">
  <dimension ref="B1:G18"/>
  <sheetViews>
    <sheetView showGridLines="0" workbookViewId="0">
      <selection activeCell="F16" sqref="F16"/>
    </sheetView>
  </sheetViews>
  <sheetFormatPr defaultRowHeight="14.4" x14ac:dyDescent="0.3"/>
  <cols>
    <col min="1" max="1" width="2.6640625" customWidth="1"/>
    <col min="2" max="7" width="10.6640625" customWidth="1"/>
    <col min="8" max="8" width="2.6640625" customWidth="1"/>
  </cols>
  <sheetData>
    <row r="1" spans="2:7" ht="15" thickBot="1" x14ac:dyDescent="0.35"/>
    <row r="2" spans="2:7" ht="15" thickBot="1" x14ac:dyDescent="0.35">
      <c r="B2" s="1" t="s">
        <v>3</v>
      </c>
      <c r="C2" s="4">
        <v>0.2</v>
      </c>
    </row>
    <row r="3" spans="2:7" ht="15" thickBot="1" x14ac:dyDescent="0.35">
      <c r="B3" s="2" t="s">
        <v>4</v>
      </c>
      <c r="C3" s="4">
        <v>0.2</v>
      </c>
    </row>
    <row r="4" spans="2:7" ht="15" thickBot="1" x14ac:dyDescent="0.35">
      <c r="B4" s="3" t="s">
        <v>5</v>
      </c>
      <c r="C4" s="4">
        <v>0.2</v>
      </c>
    </row>
    <row r="5" spans="2:7" ht="15" thickBot="1" x14ac:dyDescent="0.35"/>
    <row r="6" spans="2:7" ht="15" thickBot="1" x14ac:dyDescent="0.35">
      <c r="B6" s="13" t="s">
        <v>0</v>
      </c>
      <c r="C6" s="14" t="s">
        <v>1</v>
      </c>
      <c r="D6" s="14" t="s">
        <v>6</v>
      </c>
      <c r="E6" s="14" t="s">
        <v>7</v>
      </c>
      <c r="F6" s="14" t="s">
        <v>8</v>
      </c>
      <c r="G6" s="15" t="s">
        <v>2</v>
      </c>
    </row>
    <row r="7" spans="2:7" x14ac:dyDescent="0.3">
      <c r="B7" s="11">
        <v>42736</v>
      </c>
      <c r="C7">
        <v>80</v>
      </c>
      <c r="D7" s="5"/>
      <c r="F7" s="5">
        <f>C7-AVERAGE($C$7:$C$10)</f>
        <v>-30</v>
      </c>
      <c r="G7" s="6"/>
    </row>
    <row r="8" spans="2:7" x14ac:dyDescent="0.3">
      <c r="B8" s="11">
        <v>42826</v>
      </c>
      <c r="C8">
        <v>130</v>
      </c>
      <c r="D8" s="5"/>
      <c r="E8" s="5"/>
      <c r="F8" s="5">
        <f t="shared" ref="F8:F10" si="0">C8-AVERAGE($C$7:$C$10)</f>
        <v>20</v>
      </c>
      <c r="G8" s="6"/>
    </row>
    <row r="9" spans="2:7" x14ac:dyDescent="0.3">
      <c r="B9" s="11">
        <v>42917</v>
      </c>
      <c r="C9">
        <v>140</v>
      </c>
      <c r="D9" s="5"/>
      <c r="E9" s="5"/>
      <c r="F9" s="5">
        <f t="shared" si="0"/>
        <v>30</v>
      </c>
      <c r="G9" s="7"/>
    </row>
    <row r="10" spans="2:7" x14ac:dyDescent="0.3">
      <c r="B10" s="11">
        <v>43009</v>
      </c>
      <c r="C10">
        <v>90</v>
      </c>
      <c r="D10" s="5">
        <f>AVERAGE($C$7:$C$10)</f>
        <v>110</v>
      </c>
      <c r="E10" s="5"/>
      <c r="F10" s="5">
        <f t="shared" si="0"/>
        <v>-20</v>
      </c>
      <c r="G10" s="7"/>
    </row>
    <row r="11" spans="2:7" x14ac:dyDescent="0.3">
      <c r="B11" s="11">
        <v>43101</v>
      </c>
      <c r="C11">
        <v>112</v>
      </c>
      <c r="D11" s="5">
        <f>$C$2*(C11-F7)+(1-$C$2)*(D10+E10)</f>
        <v>116.4</v>
      </c>
      <c r="E11" s="5">
        <f>$C$3*(D11-D10)+(1-$C$3)*E10</f>
        <v>1.2800000000000011</v>
      </c>
      <c r="F11" s="5">
        <f>$C$4*(C11-D10-E10)+(1-$C$4)*F7</f>
        <v>-23.6</v>
      </c>
      <c r="G11" s="7">
        <f>D10+E10+F7</f>
        <v>80</v>
      </c>
    </row>
    <row r="12" spans="2:7" x14ac:dyDescent="0.3">
      <c r="B12" s="11">
        <v>43191</v>
      </c>
      <c r="C12">
        <v>182</v>
      </c>
      <c r="D12" s="5">
        <f t="shared" ref="D12:D18" si="1">$C$2*(C12-F8)+(1-$C$2)*(D11+E11)</f>
        <v>126.54400000000001</v>
      </c>
      <c r="E12" s="5">
        <f t="shared" ref="E12:E18" si="2">$C$3*(D12-D11)+(1-$C$3)*E11</f>
        <v>3.0528000000000022</v>
      </c>
      <c r="F12" s="5">
        <f t="shared" ref="F12:F18" si="3">$C$4*(C12-D11-E11)+(1-$C$4)*F8</f>
        <v>28.863999999999997</v>
      </c>
      <c r="G12" s="7">
        <f t="shared" ref="G12:G18" si="4">D11+E11+F8</f>
        <v>137.68</v>
      </c>
    </row>
    <row r="13" spans="2:7" x14ac:dyDescent="0.3">
      <c r="B13" s="11">
        <v>43282</v>
      </c>
      <c r="C13">
        <v>196</v>
      </c>
      <c r="D13" s="5">
        <f t="shared" si="1"/>
        <v>136.87744000000001</v>
      </c>
      <c r="E13" s="5">
        <f t="shared" si="2"/>
        <v>4.5089280000000009</v>
      </c>
      <c r="F13" s="5">
        <f t="shared" si="3"/>
        <v>37.280639999999998</v>
      </c>
      <c r="G13" s="7">
        <f t="shared" si="4"/>
        <v>159.5968</v>
      </c>
    </row>
    <row r="14" spans="2:7" x14ac:dyDescent="0.3">
      <c r="B14" s="11">
        <v>43374</v>
      </c>
      <c r="C14">
        <v>126</v>
      </c>
      <c r="D14" s="5">
        <f t="shared" si="1"/>
        <v>142.30909439999999</v>
      </c>
      <c r="E14" s="5">
        <f t="shared" si="2"/>
        <v>4.6934732799999974</v>
      </c>
      <c r="F14" s="5">
        <f t="shared" si="3"/>
        <v>-19.077273600000002</v>
      </c>
      <c r="G14" s="7">
        <f t="shared" si="4"/>
        <v>121.386368</v>
      </c>
    </row>
    <row r="15" spans="2:7" x14ac:dyDescent="0.3">
      <c r="B15" s="11">
        <v>43466</v>
      </c>
      <c r="C15">
        <v>157</v>
      </c>
      <c r="D15" s="5">
        <f t="shared" si="1"/>
        <v>153.722054144</v>
      </c>
      <c r="E15" s="5">
        <f t="shared" si="2"/>
        <v>6.0373705727999996</v>
      </c>
      <c r="F15" s="5">
        <f t="shared" si="3"/>
        <v>-16.880513536000002</v>
      </c>
      <c r="G15" s="7">
        <f t="shared" si="4"/>
        <v>123.40256768</v>
      </c>
    </row>
    <row r="16" spans="2:7" x14ac:dyDescent="0.3">
      <c r="B16" s="11">
        <v>43556</v>
      </c>
      <c r="C16">
        <v>255</v>
      </c>
      <c r="D16" s="5">
        <f t="shared" si="1"/>
        <v>173.03473977344001</v>
      </c>
      <c r="E16" s="5">
        <f t="shared" si="2"/>
        <v>8.6924335841280023</v>
      </c>
      <c r="F16" s="5">
        <f t="shared" si="3"/>
        <v>42.139315056640001</v>
      </c>
      <c r="G16" s="7">
        <f t="shared" si="4"/>
        <v>188.6234247168</v>
      </c>
    </row>
    <row r="17" spans="2:7" x14ac:dyDescent="0.3">
      <c r="B17" s="11">
        <v>43647</v>
      </c>
      <c r="C17">
        <v>274</v>
      </c>
      <c r="D17" s="5">
        <f t="shared" si="1"/>
        <v>192.72561068605441</v>
      </c>
      <c r="E17" s="5">
        <f t="shared" si="2"/>
        <v>10.892121049825283</v>
      </c>
      <c r="F17" s="5">
        <f t="shared" si="3"/>
        <v>48.279077328486395</v>
      </c>
      <c r="G17" s="7">
        <f t="shared" si="4"/>
        <v>219.00781335756801</v>
      </c>
    </row>
    <row r="18" spans="2:7" ht="15" thickBot="1" x14ac:dyDescent="0.35">
      <c r="B18" s="12">
        <v>43739</v>
      </c>
      <c r="C18" s="8">
        <v>176</v>
      </c>
      <c r="D18" s="9">
        <f t="shared" si="1"/>
        <v>201.90964010870377</v>
      </c>
      <c r="E18" s="9">
        <f t="shared" si="2"/>
        <v>10.550502724390098</v>
      </c>
      <c r="F18" s="9">
        <f t="shared" si="3"/>
        <v>-20.785365227175941</v>
      </c>
      <c r="G18" s="10">
        <f t="shared" si="4"/>
        <v>184.54045813587967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771F8-B76F-4360-8D0E-3D858755A08A}">
  <dimension ref="A1"/>
  <sheetViews>
    <sheetView tabSelected="1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SES Calculation</vt:lpstr>
      <vt:lpstr>SES Plot</vt:lpstr>
      <vt:lpstr>Holt Calculation</vt:lpstr>
      <vt:lpstr>Holt Plot</vt:lpstr>
      <vt:lpstr>HoltWinters</vt:lpstr>
      <vt:lpstr>HoltWinters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25003850</dc:creator>
  <cp:lastModifiedBy>Yash Varshney</cp:lastModifiedBy>
  <dcterms:created xsi:type="dcterms:W3CDTF">2020-05-05T06:24:53Z</dcterms:created>
  <dcterms:modified xsi:type="dcterms:W3CDTF">2023-09-10T13:25:15Z</dcterms:modified>
</cp:coreProperties>
</file>