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7CF891E-E279-4386-8A7B-81BEA4E4A9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cn.WorksheetConnection_ProductivityDataset.xlsxTable1" hidden="1">Table1[]</definedName>
    <definedName name="_xlcn.WorksheetConnection_Sheet1A1G26" hidden="1">Sheet1!$A$1:$G$26</definedName>
  </definedNames>
  <calcPr calcId="181029"/>
  <pivotCaches>
    <pivotCache cacheId="40" r:id="rId3"/>
    <pivotCache cacheId="46" r:id="rId4"/>
    <pivotCache cacheId="49" r:id="rId5"/>
    <pivotCache cacheId="112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G$26"/>
          <x15:modelTable id="Table1" name="Table1" connection="WorksheetConnection_Productivity Dataset.xlsx!Table1"/>
        </x15:modelTables>
      </x15:dataModel>
    </ext>
  </extLst>
</workbook>
</file>

<file path=xl/calcChain.xml><?xml version="1.0" encoding="utf-8"?>
<calcChain xmlns="http://schemas.openxmlformats.org/spreadsheetml/2006/main">
  <c r="C82" i="2" l="1"/>
  <c r="C80" i="2"/>
  <c r="C78" i="2"/>
  <c r="F33" i="1"/>
  <c r="F31" i="1"/>
  <c r="J3" i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3" i="1"/>
  <c r="I2" i="1"/>
  <c r="I4" i="1"/>
  <c r="I17" i="1"/>
  <c r="I18" i="1"/>
  <c r="I19" i="1"/>
  <c r="I20" i="1"/>
  <c r="I21" i="1"/>
  <c r="I22" i="1"/>
  <c r="I23" i="1"/>
  <c r="I24" i="1"/>
  <c r="I25" i="1"/>
  <c r="I26" i="1"/>
  <c r="I11" i="1"/>
  <c r="I12" i="1"/>
  <c r="I13" i="1"/>
  <c r="I14" i="1"/>
  <c r="I15" i="1"/>
  <c r="I5" i="1"/>
  <c r="I6" i="1"/>
  <c r="I7" i="1"/>
  <c r="I8" i="1"/>
  <c r="I9" i="1"/>
  <c r="I10" i="1"/>
  <c r="I16" i="1"/>
  <c r="D30" i="1"/>
  <c r="I39" i="2"/>
  <c r="I36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B57F31-0C79-49D7-908A-D6BC680710B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848665-3170-4812-9A53-115AE1364722}" name="WorksheetConnection_Productivity 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oductivityDataset.xlsxTable1"/>
        </x15:connection>
      </ext>
    </extLst>
  </connection>
  <connection id="3" xr16:uid="{A3D3C5AA-F36F-454A-9DE7-947FB0E520B0}" name="WorksheetConnection_Sheet1!$A$1:$G$26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26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].[Efficient &amp; Under Avg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<sst xmlns="http://schemas.openxmlformats.org/spreadsheetml/2006/main" count="97" uniqueCount="54">
  <si>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</si>
  <si>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</si>
  <si>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</si>
  <si>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</si>
  <si>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</si>
  <si>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</si>
  <si>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</si>
  <si>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</si>
  <si>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</si>
  <si>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</si>
  <si>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</si>
  <si>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</si>
  <si>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</si>
  <si>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</si>
  <si>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</si>
  <si>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</si>
  <si>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</si>
  <si>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</si>
  <si>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</si>
  <si>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</si>
  <si>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</si>
  <si>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</si>
  <si>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</si>
  <si>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</si>
  <si>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</si>
  <si>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</si>
  <si>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</si>
  <si>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</si>
  <si>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</si>
  <si>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</si>
  <si>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</si>
  <si>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</si>
  <si>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</si>
  <si>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</si>
  <si>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</si>
  <si>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</si>
  <si>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</si>
  <si>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</si>
  <si>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</si>
  <si>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Sum of Productivity_Score</t>
  </si>
  <si>
    <t>StdDevp of Productivity_Score</t>
  </si>
  <si>
    <t>PEI(Productivity Efficiency Index)</t>
  </si>
  <si>
    <t>Sum of PEI(Productivity Efficiency Index)</t>
  </si>
  <si>
    <t>Sum of Performance_Rating</t>
  </si>
  <si>
    <t>Average of Hours_Worked</t>
  </si>
  <si>
    <t>Efficient &amp; Under Avg</t>
  </si>
  <si>
    <t>Average working hours</t>
  </si>
  <si>
    <t>Yes</t>
  </si>
  <si>
    <t>Tasks per Hour</t>
  </si>
  <si>
    <t>Max task per hours</t>
  </si>
  <si>
    <t>Find the Employee with Max Efficiency</t>
  </si>
  <si>
    <t>Performance score</t>
  </si>
  <si>
    <t>Rating</t>
  </si>
  <si>
    <t>All problem statemnt and ans in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</si>
</sst>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DCDB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5" fillId="4" borderId="0" xfId="0" applyFont="1" applyFill="1"/>
    <xf numFmtId="0" fontId="0" fillId="0" borderId="0" xfId="0" applyNumberFormat="1"/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8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4" fillId="6" borderId="0" xfId="0" applyFont="1" applyFill="1" applyBorder="1" applyAlignment="1">
      <alignment horizontal="center"/>
    </xf>
    <xf numFmtId="0" fontId="6" fillId="4" borderId="0" xfId="0" applyFont="1" applyFill="1"/>
    <xf numFmtId="0" fontId="6" fillId="0" borderId="0" xfId="0" applyFont="1"/>
    <xf numFmtId="0" fontId="6" fillId="5" borderId="0" xfId="0" applyFont="1" applyFill="1"/>
    <xf numFmtId="0" fontId="7" fillId="4" borderId="0" xfId="0" applyFont="1" applyFill="1"/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mediumGray"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232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 Dataset_ assignment.xlsx]Sheet2!PivotTable1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5 productive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Sheet2!$J$6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Sheet2!$I$7:$I$12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Sheet2!$J$7:$J$12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D-4176-982E-E5B4A9105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3163568"/>
        <c:axId val="523162128"/>
      </c:barChart>
      <c:catAx>
        <c:axId val="52316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2128"/>
        <c:crosses val="autoZero"/>
        <c:auto val="1"/>
        <c:lblAlgn val="ctr"/>
        <c:lblOffset val="100"/>
        <c:noMultiLvlLbl val="0"/>
      </c:catAx>
      <c:valAx>
        <c:axId val="5231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 Dataset_ assignment.xlsx]Sheet2!PivotTable2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Department-wise</a:t>
            </a:r>
            <a:r>
              <a:rPr lang="en-US" baseline="0"/>
              <a:t> Productivity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Sheet2!$B$7:$B$12</c:f>
              <c:strCache>
                <c:ptCount val="5"/>
                <c:pt idx="0">
                  <c:v>IT</c:v>
                </c:pt>
                <c:pt idx="1">
                  <c:v>Sales</c:v>
                </c:pt>
                <c:pt idx="2">
                  <c:v>HR</c:v>
                </c:pt>
                <c:pt idx="3">
                  <c:v>Finance</c:v>
                </c:pt>
                <c:pt idx="4">
                  <c:v>Marketing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5"/>
                <c:pt idx="0">
                  <c:v>4.7074409183759123</c:v>
                </c:pt>
                <c:pt idx="1">
                  <c:v>4.3748015828023101</c:v>
                </c:pt>
                <c:pt idx="2">
                  <c:v>3.544009029333798</c:v>
                </c:pt>
                <c:pt idx="3">
                  <c:v>2.9580398915498081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4-415E-814D-ADBF73FDDC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5850576"/>
        <c:axId val="535851296"/>
      </c:barChart>
      <c:catAx>
        <c:axId val="5358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51296"/>
        <c:crosses val="autoZero"/>
        <c:auto val="1"/>
        <c:lblAlgn val="ctr"/>
        <c:lblOffset val="100"/>
        <c:noMultiLvlLbl val="0"/>
      </c:catAx>
      <c:valAx>
        <c:axId val="5358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 Dataset_ assignment.xlsx]Sheet2!PivotTable3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employees based on PEI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Sheet2!$R$7:$R$10</c:f>
              <c:strCache>
                <c:ptCount val="3"/>
                <c:pt idx="0">
                  <c:v>Meera</c:v>
                </c:pt>
                <c:pt idx="1">
                  <c:v>Kunal</c:v>
                </c:pt>
                <c:pt idx="2">
                  <c:v>Arjun</c:v>
                </c:pt>
              </c:strCache>
            </c:strRef>
          </c:cat>
          <c:val>
            <c:numRef>
              <c:f>Sheet2!$S$7:$S$10</c:f>
              <c:numCache>
                <c:formatCode>General</c:formatCode>
                <c:ptCount val="3"/>
                <c:pt idx="0">
                  <c:v>11.25</c:v>
                </c:pt>
                <c:pt idx="1">
                  <c:v>10.952380952380953</c:v>
                </c:pt>
                <c:pt idx="2">
                  <c:v>10.813953488372093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536-8998-C2D31C6D0E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2127656"/>
        <c:axId val="772125136"/>
      </c:barChart>
      <c:catAx>
        <c:axId val="77212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25136"/>
        <c:crosses val="autoZero"/>
        <c:auto val="1"/>
        <c:lblAlgn val="ctr"/>
        <c:lblOffset val="100"/>
        <c:noMultiLvlLbl val="0"/>
      </c:catAx>
      <c:valAx>
        <c:axId val="772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5D2-4929-A111-8A92E7713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36376"/>
        <c:axId val="401237456"/>
      </c:scatterChart>
      <c:valAx>
        <c:axId val="4012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Hours_Worked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37456"/>
        <c:crosses val="autoZero"/>
        <c:crossBetween val="midCat"/>
      </c:valAx>
      <c:valAx>
        <c:axId val="4012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 Dataset_ assignment.xlsx]Sheet2!PivotTable4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Efficient</a:t>
            </a:r>
            <a:r>
              <a:rPr lang="en-IN" baseline="0"/>
              <a:t> &amp; Under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Sheet2!$S$43</c:f>
              <c:strCache>
                <c:ptCount val="1"/>
                <c:pt idx="0">
                  <c:v>Sum of Performance_Rating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Sheet2!$R$44:$R$47</c:f>
              <c:strCache>
                <c:ptCount val="3"/>
                <c:pt idx="0">
                  <c:v>Aakash</c:v>
                </c:pt>
                <c:pt idx="1">
                  <c:v>Sneha</c:v>
                </c:pt>
                <c:pt idx="2">
                  <c:v>Suman</c:v>
                </c:pt>
              </c:strCache>
            </c:strRef>
          </c:cat>
          <c:val>
            <c:numRef>
              <c:f>Sheet2!$S$44:$S$47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C7C-9C10-09CB9344B5F3}"/>
            </c:ext>
          </c:extLst>
        </c:ser>
        <c:ser>
          <c:idx val="1"/>
          <c:order val="1"/>
          <c:tx>
            <c:strRef>
              <c:f>Sheet2!$T$43</c:f>
              <c:strCache>
                <c:ptCount val="1"/>
                <c:pt idx="0">
                  <c:v>Average of Hours_Worked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Sheet2!$R$44:$R$47</c:f>
              <c:strCache>
                <c:ptCount val="3"/>
                <c:pt idx="0">
                  <c:v>Aakash</c:v>
                </c:pt>
                <c:pt idx="1">
                  <c:v>Sneha</c:v>
                </c:pt>
                <c:pt idx="2">
                  <c:v>Suman</c:v>
                </c:pt>
              </c:strCache>
            </c:strRef>
          </c:cat>
          <c:val>
            <c:numRef>
              <c:f>Sheet2!$T$44:$T$47</c:f>
              <c:numCache>
                <c:formatCode>General</c:formatCode>
                <c:ptCount val="3"/>
                <c:pt idx="0">
                  <c:v>35</c:v>
                </c:pt>
                <c:pt idx="1">
                  <c:v>37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5-4C7C-9C10-09CB9344B5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157384"/>
        <c:axId val="396153064"/>
      </c:barChart>
      <c:catAx>
        <c:axId val="39615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3064"/>
        <c:crosses val="autoZero"/>
        <c:auto val="1"/>
        <c:lblAlgn val="ctr"/>
        <c:lblOffset val="100"/>
        <c:noMultiLvlLbl val="0"/>
      </c:catAx>
      <c:valAx>
        <c:axId val="3961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5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</xdr:row>
      <xdr:rowOff>15240</xdr:rowOff>
    </xdr:from>
    <xdr:to>
      <xdr:col>16</xdr:col>
      <xdr:colOff>426720</xdr:colOff>
      <xdr:row>3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F6FC31-5621-B7B7-40E1-E1BEFB4A77D6}"/>
            </a:ext>
          </a:extLst>
        </xdr:cNvPr>
        <xdr:cNvSpPr txBox="1"/>
      </xdr:nvSpPr>
      <xdr:spPr>
        <a:xfrm>
          <a:off x="14226540" y="411480"/>
          <a:ext cx="474726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Each problem statmet and how to achive result step by step guideline</a:t>
          </a:r>
        </a:p>
      </xdr:txBody>
    </xdr:sp>
    <xdr:clientData/>
  </xdr:twoCellAnchor>
  <xdr:twoCellAnchor>
    <xdr:from>
      <xdr:col>11</xdr:col>
      <xdr:colOff>76200</xdr:colOff>
      <xdr:row>3</xdr:row>
      <xdr:rowOff>175260</xdr:rowOff>
    </xdr:from>
    <xdr:to>
      <xdr:col>16</xdr:col>
      <xdr:colOff>396240</xdr:colOff>
      <xdr:row>6</xdr:row>
      <xdr:rowOff>60960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AA76D8B-4CCB-4135-1EA0-FBFEFD4B62DB}"/>
            </a:ext>
          </a:extLst>
        </xdr:cNvPr>
        <xdr:cNvSpPr txBox="1"/>
      </xdr:nvSpPr>
      <xdr:spPr>
        <a:xfrm>
          <a:off x="14279880" y="769620"/>
          <a:ext cx="466344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1:- create pivote table add fild</a:t>
          </a:r>
          <a:r>
            <a:rPr lang="en-IN" sz="1100" baseline="0"/>
            <a:t> and sort by top 5 productive score then visualize bar chart using pivot chart</a:t>
          </a:r>
          <a:endParaRPr lang="en-IN" sz="1100"/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16</xdr:col>
      <xdr:colOff>320040</xdr:colOff>
      <xdr:row>9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36FD97-05D3-4AFC-AC27-254CCC78EC81}"/>
            </a:ext>
          </a:extLst>
        </xdr:cNvPr>
        <xdr:cNvSpPr txBox="1"/>
      </xdr:nvSpPr>
      <xdr:spPr>
        <a:xfrm>
          <a:off x="14203680" y="1386840"/>
          <a:ext cx="466344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2:- same</a:t>
          </a:r>
          <a:r>
            <a:rPr lang="en-IN" sz="1100" baseline="0"/>
            <a:t> approch just chage the pivot table field value setting with stddev.p productivity score and add department field</a:t>
          </a:r>
          <a:endParaRPr lang="en-IN" sz="1100"/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16</xdr:col>
      <xdr:colOff>320040</xdr:colOff>
      <xdr:row>12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9E729C3-9174-4DB7-839A-3686F3ED38C2}"/>
            </a:ext>
          </a:extLst>
        </xdr:cNvPr>
        <xdr:cNvSpPr txBox="1"/>
      </xdr:nvSpPr>
      <xdr:spPr>
        <a:xfrm>
          <a:off x="14203680" y="1981200"/>
          <a:ext cx="466344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3:- add column in sheeet 1 and</a:t>
          </a:r>
          <a:r>
            <a:rPr lang="en-IN" sz="1100" baseline="0"/>
            <a:t> name it as PEI and create pivot table with sorting top 3 with add name file and PEI higest to lowest </a:t>
          </a:r>
          <a:endParaRPr lang="en-IN" sz="1100"/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16</xdr:col>
      <xdr:colOff>320040</xdr:colOff>
      <xdr:row>15</xdr:row>
      <xdr:rowOff>83820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DF5DD0-28BB-43BF-AFE4-8DC741747E05}"/>
            </a:ext>
          </a:extLst>
        </xdr:cNvPr>
        <xdr:cNvSpPr txBox="1"/>
      </xdr:nvSpPr>
      <xdr:spPr>
        <a:xfrm>
          <a:off x="14203680" y="2575560"/>
          <a:ext cx="466344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4:- useing</a:t>
          </a:r>
          <a:r>
            <a:rPr lang="en-IN" sz="1100" baseline="0"/>
            <a:t> function coverr and compare and add scatter plot to determin their corelation</a:t>
          </a:r>
          <a:endParaRPr lang="en-IN" sz="1100"/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16</xdr:col>
      <xdr:colOff>320040</xdr:colOff>
      <xdr:row>19</xdr:row>
      <xdr:rowOff>45720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9D6CE6-AB9B-4BF0-9497-756DBEFB7E5D}"/>
            </a:ext>
          </a:extLst>
        </xdr:cNvPr>
        <xdr:cNvSpPr txBox="1"/>
      </xdr:nvSpPr>
      <xdr:spPr>
        <a:xfrm>
          <a:off x="14203680" y="3169920"/>
          <a:ext cx="4663440" cy="640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5:- in this problem i add new solumn using if and and function stastified</a:t>
          </a:r>
          <a:r>
            <a:rPr lang="en-IN" sz="1100" baseline="0"/>
            <a:t> both condition and then create pivot table and pivot chart to find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Underutilized High Performers</a:t>
          </a:r>
          <a:endParaRPr lang="en-IN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16</xdr:col>
      <xdr:colOff>320040</xdr:colOff>
      <xdr:row>23</xdr:row>
      <xdr:rowOff>137160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D39354-9789-4F62-8A98-5F139C8B0DD3}"/>
            </a:ext>
          </a:extLst>
        </xdr:cNvPr>
        <xdr:cNvSpPr txBox="1"/>
      </xdr:nvSpPr>
      <xdr:spPr>
        <a:xfrm>
          <a:off x="14203680" y="3962400"/>
          <a:ext cx="4663440" cy="731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Problem 6:- in this problem to find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task-efficient employee i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am usein index and max fuction to determin task and first create column task per house then use max to find max task per house then using mach and index function i completed my task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68580</xdr:rowOff>
    </xdr:from>
    <xdr:to>
      <xdr:col>12</xdr:col>
      <xdr:colOff>594360</xdr:colOff>
      <xdr:row>3</xdr:row>
      <xdr:rowOff>30480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C891217-3612-A962-238B-2D76F529660D}"/>
            </a:ext>
          </a:extLst>
        </xdr:cNvPr>
        <xdr:cNvSpPr/>
      </xdr:nvSpPr>
      <xdr:spPr>
        <a:xfrm>
          <a:off x="6065520" y="236220"/>
          <a:ext cx="3787140" cy="2971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1 :- </a:t>
          </a:r>
          <a:r>
            <a:rPr lang="en-IN"/>
            <a:t> </a:t>
          </a:r>
          <a:r>
            <a:rPr lang="en-IN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 5 Productive Employees:</a:t>
          </a:r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6</xdr:col>
      <xdr:colOff>304800</xdr:colOff>
      <xdr:row>12</xdr:row>
      <xdr:rowOff>60960</xdr:rowOff>
    </xdr:from>
    <xdr:to>
      <xdr:col>14</xdr:col>
      <xdr:colOff>449580</xdr:colOff>
      <xdr:row>28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5DABCC-D6D0-0C0A-693F-9DBFB41D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0</xdr:row>
      <xdr:rowOff>83820</xdr:rowOff>
    </xdr:from>
    <xdr:to>
      <xdr:col>15</xdr:col>
      <xdr:colOff>83820</xdr:colOff>
      <xdr:row>31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E5394E0-711F-08C8-C531-5F8D245FC046}"/>
            </a:ext>
          </a:extLst>
        </xdr:cNvPr>
        <xdr:cNvSpPr/>
      </xdr:nvSpPr>
      <xdr:spPr>
        <a:xfrm>
          <a:off x="5897880" y="83820"/>
          <a:ext cx="5554980" cy="512064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99060</xdr:colOff>
      <xdr:row>0</xdr:row>
      <xdr:rowOff>45720</xdr:rowOff>
    </xdr:from>
    <xdr:to>
      <xdr:col>5</xdr:col>
      <xdr:colOff>381000</xdr:colOff>
      <xdr:row>30</xdr:row>
      <xdr:rowOff>137160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6C7BD1B-685D-4E0D-9A44-8B51E81FEDFC}"/>
            </a:ext>
          </a:extLst>
        </xdr:cNvPr>
        <xdr:cNvSpPr/>
      </xdr:nvSpPr>
      <xdr:spPr>
        <a:xfrm>
          <a:off x="99060" y="45720"/>
          <a:ext cx="5554980" cy="512064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419100</xdr:colOff>
      <xdr:row>1</xdr:row>
      <xdr:rowOff>76200</xdr:rowOff>
    </xdr:from>
    <xdr:to>
      <xdr:col>4</xdr:col>
      <xdr:colOff>518160</xdr:colOff>
      <xdr:row>3</xdr:row>
      <xdr:rowOff>60960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9BDA08F-2B61-46A1-97D3-FA1FF5BC7A66}"/>
            </a:ext>
          </a:extLst>
        </xdr:cNvPr>
        <xdr:cNvSpPr/>
      </xdr:nvSpPr>
      <xdr:spPr>
        <a:xfrm>
          <a:off x="419100" y="243840"/>
          <a:ext cx="4762500" cy="32004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2 :- </a:t>
          </a:r>
          <a:r>
            <a:rPr lang="en-IN"/>
            <a:t> </a:t>
          </a:r>
          <a:r>
            <a:rPr lang="en-IN" b="1">
              <a:solidFill>
                <a:schemeClr val="tx1"/>
              </a:solidFill>
            </a:rPr>
            <a:t>Department-Wise Productivity Consistency</a:t>
          </a:r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0</xdr:col>
      <xdr:colOff>541020</xdr:colOff>
      <xdr:row>13</xdr:row>
      <xdr:rowOff>7620</xdr:rowOff>
    </xdr:from>
    <xdr:to>
      <xdr:col>4</xdr:col>
      <xdr:colOff>266700</xdr:colOff>
      <xdr:row>18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B98AED8-1008-527E-4817-9293C0DA2A17}"/>
            </a:ext>
          </a:extLst>
        </xdr:cNvPr>
        <xdr:cNvSpPr/>
      </xdr:nvSpPr>
      <xdr:spPr>
        <a:xfrm>
          <a:off x="541020" y="2186940"/>
          <a:ext cx="4107180" cy="8458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Q1. Which department has the least variation in employee productivity?</a:t>
          </a:r>
        </a:p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Ans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:- Marketing and finance has least variation in employee productivity</a:t>
          </a:r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411480</xdr:colOff>
      <xdr:row>18</xdr:row>
      <xdr:rowOff>60960</xdr:rowOff>
    </xdr:from>
    <xdr:to>
      <xdr:col>4</xdr:col>
      <xdr:colOff>601980</xdr:colOff>
      <xdr:row>28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009B1F-E695-30EF-0630-E9E9837BF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0</xdr:row>
      <xdr:rowOff>106680</xdr:rowOff>
    </xdr:from>
    <xdr:to>
      <xdr:col>24</xdr:col>
      <xdr:colOff>441960</xdr:colOff>
      <xdr:row>31</xdr:row>
      <xdr:rowOff>30480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B180926-9B03-4615-A361-2520793572B6}"/>
            </a:ext>
          </a:extLst>
        </xdr:cNvPr>
        <xdr:cNvSpPr/>
      </xdr:nvSpPr>
      <xdr:spPr>
        <a:xfrm>
          <a:off x="11460480" y="106680"/>
          <a:ext cx="5554980" cy="512064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2</xdr:row>
      <xdr:rowOff>0</xdr:rowOff>
    </xdr:from>
    <xdr:to>
      <xdr:col>23</xdr:col>
      <xdr:colOff>533400</xdr:colOff>
      <xdr:row>3</xdr:row>
      <xdr:rowOff>129540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2EE895C-B545-4D2F-95EB-ECB3B89842C2}"/>
            </a:ext>
          </a:extLst>
        </xdr:cNvPr>
        <xdr:cNvSpPr/>
      </xdr:nvSpPr>
      <xdr:spPr>
        <a:xfrm>
          <a:off x="12306300" y="335280"/>
          <a:ext cx="4191000" cy="2971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3 :- </a:t>
          </a:r>
          <a:r>
            <a:rPr lang="en-IN"/>
            <a:t> </a:t>
          </a:r>
          <a:r>
            <a:rPr lang="en-IN" b="1">
              <a:solidFill>
                <a:schemeClr val="tx1"/>
              </a:solidFill>
            </a:rPr>
            <a:t>Productivity Efficiency Index (PEI)</a:t>
          </a:r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16</xdr:col>
      <xdr:colOff>373380</xdr:colOff>
      <xdr:row>11</xdr:row>
      <xdr:rowOff>106680</xdr:rowOff>
    </xdr:from>
    <xdr:to>
      <xdr:col>22</xdr:col>
      <xdr:colOff>167640</xdr:colOff>
      <xdr:row>14</xdr:row>
      <xdr:rowOff>83820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0B8B955-2501-482F-8980-B4F4AC542913}"/>
            </a:ext>
          </a:extLst>
        </xdr:cNvPr>
        <xdr:cNvSpPr/>
      </xdr:nvSpPr>
      <xdr:spPr>
        <a:xfrm>
          <a:off x="14493240" y="1950720"/>
          <a:ext cx="7871460" cy="480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Q1. Rank all employees based on PEI and display the top 3.</a:t>
          </a:r>
        </a:p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Ans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:- show above table its display top 3 which is meera,kunal,arjun these are top 3 employees based on PEI</a:t>
          </a:r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114300</xdr:colOff>
      <xdr:row>16</xdr:row>
      <xdr:rowOff>22860</xdr:rowOff>
    </xdr:from>
    <xdr:to>
      <xdr:col>21</xdr:col>
      <xdr:colOff>0</xdr:colOff>
      <xdr:row>30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E4010E-7E5D-AD63-F66F-DF1DA35D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182880</xdr:colOff>
      <xdr:row>31</xdr:row>
      <xdr:rowOff>106680</xdr:rowOff>
    </xdr:from>
    <xdr:to>
      <xdr:col>15</xdr:col>
      <xdr:colOff>304800</xdr:colOff>
      <xdr:row>64</xdr:row>
      <xdr:rowOff>91440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81D360B-D847-44B7-BB78-A814DF984CFC}"/>
            </a:ext>
          </a:extLst>
        </xdr:cNvPr>
        <xdr:cNvSpPr/>
      </xdr:nvSpPr>
      <xdr:spPr>
        <a:xfrm>
          <a:off x="182880" y="5303520"/>
          <a:ext cx="11209020" cy="585978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281940</xdr:colOff>
      <xdr:row>35</xdr:row>
      <xdr:rowOff>7620</xdr:rowOff>
    </xdr:from>
    <xdr:to>
      <xdr:col>7</xdr:col>
      <xdr:colOff>563880</xdr:colOff>
      <xdr:row>36</xdr:row>
      <xdr:rowOff>30480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09EE5C0-5114-2F86-D5B2-548033DFDBC4}"/>
            </a:ext>
          </a:extLst>
        </xdr:cNvPr>
        <xdr:cNvSpPr txBox="1"/>
      </xdr:nvSpPr>
      <xdr:spPr>
        <a:xfrm>
          <a:off x="1196340" y="5996940"/>
          <a:ext cx="5577840" cy="312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This calculates the correlation between </a:t>
          </a:r>
          <a:r>
            <a:rPr lang="en-IN" b="1"/>
            <a:t>Hours_Worked</a:t>
          </a:r>
          <a:r>
            <a:rPr lang="en-IN"/>
            <a:t>  and </a:t>
          </a:r>
          <a:r>
            <a:rPr lang="en-IN" b="1"/>
            <a:t>Performance_Rating</a:t>
          </a:r>
          <a:r>
            <a:rPr lang="en-IN"/>
            <a:t> .</a:t>
          </a:r>
          <a:endParaRPr lang="en-IN" sz="1100"/>
        </a:p>
      </xdr:txBody>
    </xdr:sp>
    <xdr:clientData/>
  </xdr:twoCellAnchor>
  <xdr:twoCellAnchor>
    <xdr:from>
      <xdr:col>1</xdr:col>
      <xdr:colOff>365760</xdr:colOff>
      <xdr:row>32</xdr:row>
      <xdr:rowOff>137160</xdr:rowOff>
    </xdr:from>
    <xdr:to>
      <xdr:col>6</xdr:col>
      <xdr:colOff>228600</xdr:colOff>
      <xdr:row>34</xdr:row>
      <xdr:rowOff>68580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0C264AA-A053-43F1-85F0-348AD28494D7}"/>
            </a:ext>
          </a:extLst>
        </xdr:cNvPr>
        <xdr:cNvSpPr/>
      </xdr:nvSpPr>
      <xdr:spPr>
        <a:xfrm>
          <a:off x="1280160" y="5501640"/>
          <a:ext cx="4549140" cy="26670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4:-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N" b="1">
              <a:solidFill>
                <a:schemeClr val="tx1"/>
              </a:solidFill>
            </a:rPr>
            <a:t>Correlation Analysis</a:t>
          </a:r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</xdr:col>
      <xdr:colOff>274320</xdr:colOff>
      <xdr:row>37</xdr:row>
      <xdr:rowOff>144780</xdr:rowOff>
    </xdr:from>
    <xdr:to>
      <xdr:col>7</xdr:col>
      <xdr:colOff>556260</xdr:colOff>
      <xdr:row>38</xdr:row>
      <xdr:rowOff>259080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B6A829F-E54C-4AE5-8286-5BE280034CDA}"/>
            </a:ext>
          </a:extLst>
        </xdr:cNvPr>
        <xdr:cNvSpPr txBox="1"/>
      </xdr:nvSpPr>
      <xdr:spPr>
        <a:xfrm>
          <a:off x="1188720" y="6591300"/>
          <a:ext cx="557784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This calculates the correlation between </a:t>
          </a:r>
          <a:r>
            <a:rPr lang="en-IN" b="1"/>
            <a:t>Task_Completed</a:t>
          </a:r>
          <a:r>
            <a:rPr lang="en-IN"/>
            <a:t>  and </a:t>
          </a:r>
          <a:r>
            <a:rPr lang="en-IN" b="1"/>
            <a:t>Performance_Rating</a:t>
          </a:r>
          <a:r>
            <a:rPr lang="en-IN"/>
            <a:t> .</a:t>
          </a:r>
          <a:endParaRPr lang="en-IN" sz="1100"/>
        </a:p>
      </xdr:txBody>
    </xdr:sp>
    <xdr:clientData/>
  </xdr:twoCellAnchor>
  <xdr:twoCellAnchor>
    <xdr:from>
      <xdr:col>9</xdr:col>
      <xdr:colOff>137160</xdr:colOff>
      <xdr:row>34</xdr:row>
      <xdr:rowOff>167640</xdr:rowOff>
    </xdr:from>
    <xdr:to>
      <xdr:col>14</xdr:col>
      <xdr:colOff>144780</xdr:colOff>
      <xdr:row>39</xdr:row>
      <xdr:rowOff>38100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A8A52702-3D3F-49EF-80A2-F7001AEF7626}"/>
            </a:ext>
          </a:extLst>
        </xdr:cNvPr>
        <xdr:cNvSpPr/>
      </xdr:nvSpPr>
      <xdr:spPr>
        <a:xfrm>
          <a:off x="7566660" y="5867400"/>
          <a:ext cx="3055620" cy="10744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Q1.</a:t>
          </a:r>
          <a:r>
            <a:rPr lang="en-IN" baseline="0"/>
            <a:t> </a:t>
          </a:r>
          <a:r>
            <a:rPr lang="en-IN"/>
            <a:t>Determine which has a stronger influence on Performance Rating: Hours_Worked or Tasks_Completed?</a:t>
          </a:r>
        </a:p>
        <a:p>
          <a:pPr algn="l"/>
          <a:r>
            <a:rPr lang="en-IN"/>
            <a:t>Ans:- both</a:t>
          </a:r>
          <a:r>
            <a:rPr lang="en-IN" baseline="0"/>
            <a:t> have high strong influnce on performance rating also they have posotive high correlation on performnce rating</a:t>
          </a:r>
          <a:endParaRPr lang="en-IN"/>
        </a:p>
      </xdr:txBody>
    </xdr:sp>
    <xdr:clientData/>
  </xdr:twoCellAnchor>
  <xdr:twoCellAnchor>
    <xdr:from>
      <xdr:col>1</xdr:col>
      <xdr:colOff>571500</xdr:colOff>
      <xdr:row>46</xdr:row>
      <xdr:rowOff>110490</xdr:rowOff>
    </xdr:from>
    <xdr:to>
      <xdr:col>9</xdr:col>
      <xdr:colOff>53340</xdr:colOff>
      <xdr:row>63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EBC033-F7A8-5647-A023-2684DAEF1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14</xdr:col>
      <xdr:colOff>434340</xdr:colOff>
      <xdr:row>45</xdr:row>
      <xdr:rowOff>22860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20EB3DB-6A6F-40B2-B25D-38AE1C815C95}"/>
            </a:ext>
          </a:extLst>
        </xdr:cNvPr>
        <xdr:cNvSpPr/>
      </xdr:nvSpPr>
      <xdr:spPr>
        <a:xfrm>
          <a:off x="914400" y="7239000"/>
          <a:ext cx="9997440" cy="6934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Q2.</a:t>
          </a:r>
          <a:r>
            <a:rPr lang="en-IN" baseline="0"/>
            <a:t> </a:t>
          </a:r>
          <a:r>
            <a:rPr lang="en-IN"/>
            <a:t>Work Hours and Productivity Correlation:- Create a scatter plot to visualize the relationship between Hours_Worked and Productivity_Score. Identify if there is a positive or negative correlatio?</a:t>
          </a:r>
        </a:p>
        <a:p>
          <a:pPr algn="l"/>
          <a:r>
            <a:rPr lang="en-IN"/>
            <a:t>Ans:- yes there high positive correlation between</a:t>
          </a:r>
          <a:r>
            <a:rPr lang="en-IN" baseline="0"/>
            <a:t> hours worked and productivity score means hours incease score also incresing .</a:t>
          </a:r>
          <a:endParaRPr lang="en-IN"/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27</xdr:col>
      <xdr:colOff>121920</xdr:colOff>
      <xdr:row>64</xdr:row>
      <xdr:rowOff>53340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1DDF630-6B39-4AB8-970B-9CC8A9659D7E}"/>
            </a:ext>
          </a:extLst>
        </xdr:cNvPr>
        <xdr:cNvSpPr/>
      </xdr:nvSpPr>
      <xdr:spPr>
        <a:xfrm>
          <a:off x="11696700" y="5532120"/>
          <a:ext cx="9075420" cy="561594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594360</xdr:colOff>
      <xdr:row>34</xdr:row>
      <xdr:rowOff>53340</xdr:rowOff>
    </xdr:from>
    <xdr:to>
      <xdr:col>23</xdr:col>
      <xdr:colOff>518160</xdr:colOff>
      <xdr:row>35</xdr:row>
      <xdr:rowOff>60960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31BCA60-E5F1-43C8-AE55-75D7875DEF1B}"/>
            </a:ext>
          </a:extLst>
        </xdr:cNvPr>
        <xdr:cNvSpPr/>
      </xdr:nvSpPr>
      <xdr:spPr>
        <a:xfrm>
          <a:off x="12291060" y="5753100"/>
          <a:ext cx="6438900" cy="29718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5 :- </a:t>
          </a:r>
          <a:r>
            <a:rPr lang="en-IN"/>
            <a:t>  </a:t>
          </a:r>
          <a:r>
            <a:rPr lang="en-IN" sz="1050" b="1">
              <a:solidFill>
                <a:srgbClr val="232323"/>
              </a:solidFill>
            </a:rPr>
            <a:t>Underutilized High Performers</a:t>
          </a:r>
          <a:endParaRPr lang="en-IN" sz="1050" b="1" cap="none" spc="0">
            <a:ln w="22225">
              <a:solidFill>
                <a:schemeClr val="accent2"/>
              </a:solidFill>
              <a:prstDash val="solid"/>
            </a:ln>
            <a:solidFill>
              <a:srgbClr val="232323"/>
            </a:solidFill>
            <a:effectLst/>
          </a:endParaRPr>
        </a:p>
      </xdr:txBody>
    </xdr:sp>
    <xdr:clientData/>
  </xdr:twoCellAnchor>
  <xdr:twoCellAnchor>
    <xdr:from>
      <xdr:col>17</xdr:col>
      <xdr:colOff>22860</xdr:colOff>
      <xdr:row>35</xdr:row>
      <xdr:rowOff>251460</xdr:rowOff>
    </xdr:from>
    <xdr:to>
      <xdr:col>24</xdr:col>
      <xdr:colOff>525780</xdr:colOff>
      <xdr:row>38</xdr:row>
      <xdr:rowOff>106680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509EC56-88E4-406F-B570-75A53F46010E}"/>
            </a:ext>
          </a:extLst>
        </xdr:cNvPr>
        <xdr:cNvSpPr/>
      </xdr:nvSpPr>
      <xdr:spPr>
        <a:xfrm>
          <a:off x="12336780" y="6240780"/>
          <a:ext cx="11338560" cy="4800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Q1. Identify employees whom Have a Performance Rating ≥ 4, and</a:t>
          </a:r>
          <a:r>
            <a:rPr lang="en-IN" baseline="0"/>
            <a:t> a </a:t>
          </a:r>
          <a:r>
            <a:rPr lang="en-IN"/>
            <a:t>Worked less than the average hours of all employees. These might be underutilized but efficient employees?</a:t>
          </a:r>
        </a:p>
        <a:p>
          <a:pPr algn="l"/>
          <a:r>
            <a:rPr lang="en-IN"/>
            <a:t>Ans:- yes there are 3 employees Akash,sneha,suman these employess might be underutilized but effiecient employees</a:t>
          </a:r>
        </a:p>
      </xdr:txBody>
    </xdr:sp>
    <xdr:clientData/>
  </xdr:twoCellAnchor>
  <xdr:twoCellAnchor>
    <xdr:from>
      <xdr:col>20</xdr:col>
      <xdr:colOff>1059180</xdr:colOff>
      <xdr:row>38</xdr:row>
      <xdr:rowOff>171450</xdr:rowOff>
    </xdr:from>
    <xdr:to>
      <xdr:col>24</xdr:col>
      <xdr:colOff>411480</xdr:colOff>
      <xdr:row>61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2FA5A4B-F0D4-90E2-DD07-B452E4D37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67</xdr:row>
      <xdr:rowOff>22860</xdr:rowOff>
    </xdr:from>
    <xdr:to>
      <xdr:col>15</xdr:col>
      <xdr:colOff>350520</xdr:colOff>
      <xdr:row>102</xdr:row>
      <xdr:rowOff>38100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085BF3C1-2B3F-4972-958E-ACDEAB1EA205}"/>
            </a:ext>
          </a:extLst>
        </xdr:cNvPr>
        <xdr:cNvSpPr/>
      </xdr:nvSpPr>
      <xdr:spPr>
        <a:xfrm>
          <a:off x="228600" y="11620500"/>
          <a:ext cx="11216640" cy="5882640"/>
        </a:xfrm>
        <a:prstGeom prst="roundRect">
          <a:avLst/>
        </a:prstGeom>
        <a:noFill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891540</xdr:colOff>
      <xdr:row>68</xdr:row>
      <xdr:rowOff>129540</xdr:rowOff>
    </xdr:from>
    <xdr:to>
      <xdr:col>7</xdr:col>
      <xdr:colOff>213360</xdr:colOff>
      <xdr:row>70</xdr:row>
      <xdr:rowOff>83820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27FB742-2B2A-47A6-8F69-FD7340452270}"/>
            </a:ext>
          </a:extLst>
        </xdr:cNvPr>
        <xdr:cNvSpPr/>
      </xdr:nvSpPr>
      <xdr:spPr>
        <a:xfrm>
          <a:off x="891540" y="11894820"/>
          <a:ext cx="5539740" cy="289560"/>
        </a:xfrm>
        <a:prstGeom prst="round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Problem statement 6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:- </a:t>
          </a:r>
          <a:r>
            <a:rPr lang="en-IN"/>
            <a:t>  </a:t>
          </a:r>
          <a:r>
            <a:rPr lang="en-IN" sz="1050" b="1">
              <a:solidFill>
                <a:srgbClr val="232323"/>
              </a:solidFill>
            </a:rPr>
            <a:t>Tasks per Hour Efficiency</a:t>
          </a:r>
          <a:endParaRPr lang="en-IN" sz="1050" b="1" cap="none" spc="0">
            <a:ln w="22225">
              <a:solidFill>
                <a:schemeClr val="accent2"/>
              </a:solidFill>
              <a:prstDash val="solid"/>
            </a:ln>
            <a:solidFill>
              <a:srgbClr val="232323"/>
            </a:solidFill>
            <a:effectLst/>
          </a:endParaRPr>
        </a:p>
      </xdr:txBody>
    </xdr:sp>
    <xdr:clientData/>
  </xdr:twoCellAnchor>
  <xdr:twoCellAnchor>
    <xdr:from>
      <xdr:col>1</xdr:col>
      <xdr:colOff>0</xdr:colOff>
      <xdr:row>72</xdr:row>
      <xdr:rowOff>0</xdr:rowOff>
    </xdr:from>
    <xdr:to>
      <xdr:col>9</xdr:col>
      <xdr:colOff>373380</xdr:colOff>
      <xdr:row>75</xdr:row>
      <xdr:rowOff>38100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CCED63CC-75C9-4D7F-A5EA-F22F7F66C937}"/>
            </a:ext>
          </a:extLst>
        </xdr:cNvPr>
        <xdr:cNvSpPr/>
      </xdr:nvSpPr>
      <xdr:spPr>
        <a:xfrm>
          <a:off x="914400" y="12435840"/>
          <a:ext cx="8229600" cy="54102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/>
            <a:t>Q1.</a:t>
          </a:r>
          <a:r>
            <a:rPr lang="en-IN" baseline="0"/>
            <a:t> </a:t>
          </a:r>
          <a:r>
            <a:rPr lang="en-IN"/>
            <a:t> Å Who is the most task-efficient employee based on task</a:t>
          </a:r>
          <a:r>
            <a:rPr lang="en-IN" baseline="0"/>
            <a:t> per hours</a:t>
          </a:r>
          <a:r>
            <a:rPr lang="en-IN"/>
            <a:t> metric</a:t>
          </a:r>
          <a:r>
            <a:rPr lang="en-IN" baseline="0"/>
            <a:t> ?</a:t>
          </a:r>
          <a:r>
            <a:rPr lang="en-IN"/>
            <a:t>Compare their performance score and rating.?</a:t>
          </a:r>
        </a:p>
        <a:p>
          <a:pPr algn="l"/>
          <a:r>
            <a:rPr lang="en-IN"/>
            <a:t>Ans:- task-efficient</a:t>
          </a:r>
          <a:r>
            <a:rPr lang="en-IN" baseline="0"/>
            <a:t> employee is only one thats is Arjun and their performce score and rating respective 93&amp;5</a:t>
          </a:r>
          <a:endParaRPr lang="en-IN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solanki" refreshedDate="45763.738303935184" backgroundQuery="1" createdVersion="8" refreshedVersion="8" minRefreshableVersion="3" recordCount="0" supportSubquery="1" supportAdvancedDrill="1" xr:uid="{A1935FF7-76A4-4915-B113-4D5653A65C5B}">
  <cacheSource type="external" connectionId="1"/>
  <cacheFields count="3">
    <cacheField name="[Range].[Name].[Name]" caption="Name" numFmtId="0" hierarchy="1" level="1">
      <sharedItems count="5">
        <s v="Neeraj"/>
        <s v="Rahul"/>
        <s v="Rakesh"/>
        <s v="Riya"/>
        <s v="Tanya"/>
      </sharedItems>
    </cacheField>
    <cacheField name="[Range].[Department].[Department]" caption="Department" numFmtId="0" hierarchy="2" level="1">
      <sharedItems count="1">
        <s v="HR"/>
      </sharedItems>
    </cacheField>
    <cacheField name="[Measures].[Sum of Productivity_Score]" caption="Sum of Productivity_Score" numFmtId="0" hierarchy="19" level="32767"/>
  </cacheFields>
  <cacheHierarchies count="28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1"/>
      </fieldsUsage>
    </cacheHierarchy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Table1].[Employee_ID]" caption="Employee_ID" attribute="1" defaultMemberUniqueName="[Table1].[Employee_ID].[All]" allUniqueName="[Table1].[Employee_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Hours_Worked]" caption="Hours_Worked" attribute="1" defaultMemberUniqueName="[Table1].[Hours_Worked].[All]" allUniqueName="[Table1].[Hours_Worked].[All]" dimensionUniqueName="[Table1]" displayFolder="" count="0" memberValueDatatype="20" unbalanced="0"/>
    <cacheHierarchy uniqueName="[Table1].[Tasks_Completed]" caption="Tasks_Completed" attribute="1" defaultMemberUniqueName="[Table1].[Tasks_Completed].[All]" allUniqueName="[Table1].[Tasks_Completed].[All]" dimensionUniqueName="[Table1]" displayFolder="" count="0" memberValueDatatype="20" unbalanced="0"/>
    <cacheHierarchy uniqueName="[Table1].[Productivity_Score]" caption="Productivity_Score" attribute="1" defaultMemberUniqueName="[Table1].[Productivity_Score].[All]" allUniqueName="[Table1].[Productivity_Score].[All]" dimensionUniqueName="[Table1]" displayFolder="" count="0" memberValueDatatype="20" unbalanced="0"/>
    <cacheHierarchy uniqueName="[Table1].[Performance_Rating]" caption="Performance_Rating" attribute="1" defaultMemberUniqueName="[Table1].[Performance_Rating].[All]" allUniqueName="[Table1].[Performance_Rating].[All]" dimensionUniqueName="[Table1]" displayFolder="" count="0" memberValueDatatype="20" unbalanced="0"/>
    <cacheHierarchy uniqueName="[Table1].[PEI(Productivity Efficiency Index)]" caption="PEI(Productivity Efficiency Index)" attribute="1" defaultMemberUniqueName="[Table1].[PEI(Productivity Efficiency Index)].[All]" allUniqueName="[Table1].[PEI(Productivity Efficiency Index)].[All]" dimensionUniqueName="[Table1]" displayFolder="" count="0" memberValueDatatype="5" unbalanced="0"/>
    <cacheHierarchy uniqueName="[Table1].[Efficient &amp; Under Avg]" caption="Efficient &amp; Under Avg" attribute="1" defaultMemberUniqueName="[Table1].[Efficient &amp; Under Avg].[All]" allUniqueName="[Table1].[Efficient &amp; Under Avg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_Worked]" caption="Sum of Hours_Work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vity_Score 2]" caption="Sum of Productivity_Score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Productivity_Score]" caption="StdDev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p of Productivity_Score]" caption="StdDevp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I(Productivity Efficiency Index)]" caption="Sum of PEI(Productivity Efficiency Index)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rformance_Rating]" caption="Sum of Performance_Rating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urs_Worked 2]" caption="Sum of Hours_Worked 2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ours_Worked]" caption="Average of Hours_Work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solanki" refreshedDate="45764.033374537037" backgroundQuery="1" createdVersion="8" refreshedVersion="8" minRefreshableVersion="3" recordCount="0" supportSubquery="1" supportAdvancedDrill="1" xr:uid="{5E1C428F-666C-49EB-ACBF-2EB72092374A}">
  <cacheSource type="external" connectionId="1"/>
  <cacheFields count="2">
    <cacheField name="[Table1].[Department].[Department]" caption="Department" numFmtId="0" hierarchy="9" level="1">
      <sharedItems count="5">
        <s v="Finance"/>
        <s v="HR"/>
        <s v="IT"/>
        <s v="Marketing"/>
        <s v="Sales"/>
      </sharedItems>
    </cacheField>
    <cacheField name="[Measures].[StdDevp of Productivity_Score]" caption="StdDevp of Productivity_Score" numFmtId="0" hierarchy="23" level="32767"/>
  </cacheFields>
  <cacheHierarchies count="28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Table1].[Employee_ID]" caption="Employee_ID" attribute="1" defaultMemberUniqueName="[Table1].[Employee_ID].[All]" allUniqueName="[Table1].[Employee_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Hours_Worked]" caption="Hours_Worked" attribute="1" defaultMemberUniqueName="[Table1].[Hours_Worked].[All]" allUniqueName="[Table1].[Hours_Worked].[All]" dimensionUniqueName="[Table1]" displayFolder="" count="0" memberValueDatatype="20" unbalanced="0"/>
    <cacheHierarchy uniqueName="[Table1].[Tasks_Completed]" caption="Tasks_Completed" attribute="1" defaultMemberUniqueName="[Table1].[Tasks_Completed].[All]" allUniqueName="[Table1].[Tasks_Completed].[All]" dimensionUniqueName="[Table1]" displayFolder="" count="0" memberValueDatatype="20" unbalanced="0"/>
    <cacheHierarchy uniqueName="[Table1].[Productivity_Score]" caption="Productivity_Score" attribute="1" defaultMemberUniqueName="[Table1].[Productivity_Score].[All]" allUniqueName="[Table1].[Productivity_Score].[All]" dimensionUniqueName="[Table1]" displayFolder="" count="0" memberValueDatatype="20" unbalanced="0"/>
    <cacheHierarchy uniqueName="[Table1].[Performance_Rating]" caption="Performance_Rating" attribute="1" defaultMemberUniqueName="[Table1].[Performance_Rating].[All]" allUniqueName="[Table1].[Performance_Rating].[All]" dimensionUniqueName="[Table1]" displayFolder="" count="0" memberValueDatatype="20" unbalanced="0"/>
    <cacheHierarchy uniqueName="[Table1].[PEI(Productivity Efficiency Index)]" caption="PEI(Productivity Efficiency Index)" attribute="1" defaultMemberUniqueName="[Table1].[PEI(Productivity Efficiency Index)].[All]" allUniqueName="[Table1].[PEI(Productivity Efficiency Index)].[All]" dimensionUniqueName="[Table1]" displayFolder="" count="0" memberValueDatatype="5" unbalanced="0"/>
    <cacheHierarchy uniqueName="[Table1].[Efficient &amp; Under Avg]" caption="Efficient &amp; Under Avg" attribute="1" defaultMemberUniqueName="[Table1].[Efficient &amp; Under Avg].[All]" allUniqueName="[Table1].[Efficient &amp; Under Avg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_Worked]" caption="Sum of Hours_Work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vity_Score 2]" caption="Sum of Productivity_Score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Productivity_Score]" caption="StdDev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p of Productivity_Score]" caption="StdDevp of Productivity_Scor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I(Productivity Efficiency Index)]" caption="Sum of PEI(Productivity Efficiency Index)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rformance_Rating]" caption="Sum of Performance_Rating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urs_Worked 2]" caption="Sum of Hours_Worked 2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ours_Worked]" caption="Average of Hours_Work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solanki" refreshedDate="45764.033375925923" backgroundQuery="1" createdVersion="8" refreshedVersion="8" minRefreshableVersion="3" recordCount="0" supportSubquery="1" supportAdvancedDrill="1" xr:uid="{0492021A-C1AC-4A4B-A5E5-0439096E348D}">
  <cacheSource type="external" connectionId="1"/>
  <cacheFields count="2">
    <cacheField name="[Table1].[Name].[Name]" caption="Name" numFmtId="0" hierarchy="8" level="1">
      <sharedItems count="3">
        <s v="Arjun"/>
        <s v="Kunal"/>
        <s v="Meera"/>
      </sharedItems>
    </cacheField>
    <cacheField name="[Measures].[Sum of PEI(Productivity Efficiency Index)]" caption="Sum of PEI(Productivity Efficiency Index)" numFmtId="0" hierarchy="24" level="32767"/>
  </cacheFields>
  <cacheHierarchies count="28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Table1].[Employee_ID]" caption="Employee_ID" attribute="1" defaultMemberUniqueName="[Table1].[Employee_ID].[All]" allUniqueName="[Table1].[Employee_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Hours_Worked]" caption="Hours_Worked" attribute="1" defaultMemberUniqueName="[Table1].[Hours_Worked].[All]" allUniqueName="[Table1].[Hours_Worked].[All]" dimensionUniqueName="[Table1]" displayFolder="" count="0" memberValueDatatype="20" unbalanced="0"/>
    <cacheHierarchy uniqueName="[Table1].[Tasks_Completed]" caption="Tasks_Completed" attribute="1" defaultMemberUniqueName="[Table1].[Tasks_Completed].[All]" allUniqueName="[Table1].[Tasks_Completed].[All]" dimensionUniqueName="[Table1]" displayFolder="" count="0" memberValueDatatype="20" unbalanced="0"/>
    <cacheHierarchy uniqueName="[Table1].[Productivity_Score]" caption="Productivity_Score" attribute="1" defaultMemberUniqueName="[Table1].[Productivity_Score].[All]" allUniqueName="[Table1].[Productivity_Score].[All]" dimensionUniqueName="[Table1]" displayFolder="" count="0" memberValueDatatype="20" unbalanced="0"/>
    <cacheHierarchy uniqueName="[Table1].[Performance_Rating]" caption="Performance_Rating" attribute="1" defaultMemberUniqueName="[Table1].[Performance_Rating].[All]" allUniqueName="[Table1].[Performance_Rating].[All]" dimensionUniqueName="[Table1]" displayFolder="" count="0" memberValueDatatype="20" unbalanced="0"/>
    <cacheHierarchy uniqueName="[Table1].[PEI(Productivity Efficiency Index)]" caption="PEI(Productivity Efficiency Index)" attribute="1" defaultMemberUniqueName="[Table1].[PEI(Productivity Efficiency Index)].[All]" allUniqueName="[Table1].[PEI(Productivity Efficiency Index)].[All]" dimensionUniqueName="[Table1]" displayFolder="" count="0" memberValueDatatype="5" unbalanced="0"/>
    <cacheHierarchy uniqueName="[Table1].[Efficient &amp; Under Avg]" caption="Efficient &amp; Under Avg" attribute="1" defaultMemberUniqueName="[Table1].[Efficient &amp; Under Avg].[All]" allUniqueName="[Table1].[Efficient &amp; Under Avg].[All]" dimensionUniqueName="[Table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_Worked]" caption="Sum of Hours_Work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vity_Score 2]" caption="Sum of Productivity_Score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Productivity_Score]" caption="StdDev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p of Productivity_Score]" caption="StdDevp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I(Productivity Efficiency Index)]" caption="Sum of PEI(Productivity Efficiency Index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rformance_Rating]" caption="Sum of Performance_Rating" measure="1" displayFolder="" measureGroup="Table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urs_Worked 2]" caption="Sum of Hours_Worked 2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ours_Worked]" caption="Average of Hours_Worked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solanki" refreshedDate="45764.039884722224" backgroundQuery="1" createdVersion="8" refreshedVersion="8" minRefreshableVersion="3" recordCount="0" supportSubquery="1" supportAdvancedDrill="1" xr:uid="{DF213466-F6CB-438A-B979-023E8EFF7376}">
  <cacheSource type="external" connectionId="1"/>
  <cacheFields count="4">
    <cacheField name="[Table1].[Name].[Name]" caption="Name" numFmtId="0" hierarchy="8" level="1">
      <sharedItems count="3">
        <s v="Aakash"/>
        <s v="Sneha"/>
        <s v="Suman"/>
      </sharedItems>
    </cacheField>
    <cacheField name="[Measures].[Sum of Performance_Rating]" caption="Sum of Performance_Rating" numFmtId="0" hierarchy="25" level="32767"/>
    <cacheField name="[Measures].[Average of Hours_Worked]" caption="Average of Hours_Worked" numFmtId="0" hierarchy="27" level="32767"/>
    <cacheField name="[Table1].[Efficient &amp; Under Avg].[Efficient &amp; Under Avg]" caption="Efficient &amp; Under Avg" numFmtId="0" hierarchy="15" level="1">
      <sharedItems containsSemiMixedTypes="0" containsNonDate="0" containsString="0"/>
    </cacheField>
  </cacheFields>
  <cacheHierarchies count="28">
    <cacheHierarchy uniqueName="[Range].[Employee_ID]" caption="Employee_ID" attribute="1" defaultMemberUniqueName="[Range].[Employee_ID].[All]" allUniqueName="[Range].[Employee_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Hours_Worked]" caption="Hours_Worked" attribute="1" defaultMemberUniqueName="[Range].[Hours_Worked].[All]" allUniqueName="[Range].[Hours_Worked].[All]" dimensionUniqueName="[Range]" displayFolder="" count="0" memberValueDatatype="20" unbalanced="0"/>
    <cacheHierarchy uniqueName="[Range].[Tasks_Completed]" caption="Tasks_Completed" attribute="1" defaultMemberUniqueName="[Range].[Tasks_Completed].[All]" allUniqueName="[Range].[Tasks_Completed].[All]" dimensionUniqueName="[Range]" displayFolder="" count="0" memberValueDatatype="20" unbalanced="0"/>
    <cacheHierarchy uniqueName="[Range].[Productivity_Score]" caption="Productivity_Score" attribute="1" defaultMemberUniqueName="[Range].[Productivity_Score].[All]" allUniqueName="[Range].[Productivity_Score].[All]" dimensionUniqueName="[Range]" displayFolder="" count="0" memberValueDatatype="20" unbalanced="0"/>
    <cacheHierarchy uniqueName="[Range].[Performance_Rating]" caption="Performance_Rating" attribute="1" defaultMemberUniqueName="[Range].[Performance_Rating].[All]" allUniqueName="[Range].[Performance_Rating].[All]" dimensionUniqueName="[Range]" displayFolder="" count="0" memberValueDatatype="20" unbalanced="0"/>
    <cacheHierarchy uniqueName="[Table1].[Employee_ID]" caption="Employee_ID" attribute="1" defaultMemberUniqueName="[Table1].[Employee_ID].[All]" allUniqueName="[Table1].[Employee_ID].[All]" dimensionUniqueName="[Table1]" displayFolder="" count="0" memberValueDatatype="20" unbalanced="0"/>
    <cacheHierarchy uniqueName="[Table1].[Name]" caption="Name" attribute="1" defaultMemberUniqueName="[Table1].[Name].[All]" allUniqueName="[Table1].[Nam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epartment]" caption="Department" attribute="1" defaultMemberUniqueName="[Table1].[Department].[All]" allUniqueName="[Table1].[Department].[All]" dimensionUniqueName="[Table1]" displayFolder="" count="0" memberValueDatatype="130" unbalanced="0"/>
    <cacheHierarchy uniqueName="[Table1].[Hours_Worked]" caption="Hours_Worked" attribute="1" defaultMemberUniqueName="[Table1].[Hours_Worked].[All]" allUniqueName="[Table1].[Hours_Worked].[All]" dimensionUniqueName="[Table1]" displayFolder="" count="0" memberValueDatatype="20" unbalanced="0"/>
    <cacheHierarchy uniqueName="[Table1].[Tasks_Completed]" caption="Tasks_Completed" attribute="1" defaultMemberUniqueName="[Table1].[Tasks_Completed].[All]" allUniqueName="[Table1].[Tasks_Completed].[All]" dimensionUniqueName="[Table1]" displayFolder="" count="0" memberValueDatatype="20" unbalanced="0"/>
    <cacheHierarchy uniqueName="[Table1].[Productivity_Score]" caption="Productivity_Score" attribute="1" defaultMemberUniqueName="[Table1].[Productivity_Score].[All]" allUniqueName="[Table1].[Productivity_Score].[All]" dimensionUniqueName="[Table1]" displayFolder="" count="0" memberValueDatatype="20" unbalanced="0"/>
    <cacheHierarchy uniqueName="[Table1].[Performance_Rating]" caption="Performance_Rating" attribute="1" defaultMemberUniqueName="[Table1].[Performance_Rating].[All]" allUniqueName="[Table1].[Performance_Rating].[All]" dimensionUniqueName="[Table1]" displayFolder="" count="0" memberValueDatatype="20" unbalanced="0"/>
    <cacheHierarchy uniqueName="[Table1].[PEI(Productivity Efficiency Index)]" caption="PEI(Productivity Efficiency Index)" attribute="1" defaultMemberUniqueName="[Table1].[PEI(Productivity Efficiency Index)].[All]" allUniqueName="[Table1].[PEI(Productivity Efficiency Index)].[All]" dimensionUniqueName="[Table1]" displayFolder="" count="0" memberValueDatatype="5" unbalanced="0"/>
    <cacheHierarchy uniqueName="[Table1].[Efficient &amp; Under Avg]" caption="Efficient &amp; Under Avg" attribute="1" defaultMemberUniqueName="[Table1].[Efficient &amp; Under Avg].[All]" allUniqueName="[Table1].[Efficient &amp; Under Avg].[All]" dimensionUniqueName="[Table1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Productivity_Score]" caption="Sum of Productivity_Scor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Hours_Worked]" caption="Sum of Hours_Worked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vity_Score 2]" caption="Sum of Productivity_Score 2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 of Productivity_Score]" caption="StdDev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tdDevp of Productivity_Score]" caption="StdDevp of Productivity_Scor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PEI(Productivity Efficiency Index)]" caption="Sum of PEI(Productivity Efficiency Index)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Performance_Rating]" caption="Sum of Performance_Rating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Hours_Worked 2]" caption="Sum of Hours_Worked 2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ours_Worked]" caption="Average of Hours_Worke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B5E40-162C-4706-9856-DBABDAB09CDC}" name="PivotTable4" cacheId="1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R43:T47" firstHeaderRow="0" firstDataRow="1" firstDataCol="1" rowPageCount="1" colPageCount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15" name="[Table1].[Efficient &amp; Under Avg].&amp;[Yes]" cap="Yes"/>
  </pageFields>
  <dataFields count="2">
    <dataField name="Sum of Performance_Rating" fld="1" baseField="0" baseItem="0"/>
    <dataField name="Average of Hours_Worked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able1].[Efficient &amp; Under Avg].&amp;[Yes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Hours_Worked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B08F7-A639-4183-8274-043936B53DBE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R6:S10" firstHeaderRow="1" firstDataRow="1" firstDataCol="1"/>
  <pivotFields count="2">
    <pivotField axis="axisRow" allDrilled="1" subtotalTop="0" showAll="0" measureFilter="1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um of PEI(Productivity Efficiency Index)" fld="1" baseField="0" baseItem="9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4">
      <autoFilter ref="A1">
        <filterColumn colId="0">
          <top10 val="3" filterVal="3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ductivit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D4B37-585F-4725-958F-426648C4A669}" name="PivotTable2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Department">
  <location ref="B6:C12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4"/>
    </i>
    <i>
      <x v="1"/>
    </i>
    <i>
      <x/>
    </i>
    <i>
      <x v="3"/>
    </i>
    <i t="grand">
      <x/>
    </i>
  </rowItems>
  <colItems count="1">
    <i/>
  </colItems>
  <dataFields count="1">
    <dataField name="StdDevp of Productivity_Score" fld="1" subtotal="stdDevp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tdDev of Productivity_Score"/>
    <pivotHierarchy dragToData="1" caption="StdDevp of Productivity_Score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88E46-1629-438C-95C3-7DCA9D9C763B}" name="PivotTable1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Name">
  <location ref="I6:J12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 e="0"/>
        <item x="1" e="0"/>
        <item x="2" e="0"/>
        <item x="3" e="0"/>
        <item x="4" e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0"/>
    <field x="1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Sum of Productivity_Scor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9">
      <autoFilter ref="A1">
        <filterColumn colId="0">
          <top10 val="5" filterVal="5"/>
        </filterColumn>
      </autoFilter>
    </filter>
  </filters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2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610C3-050F-43A5-BD20-BDB23354BAF1}" name="Table1" displayName="Table1" ref="A1:J27" totalsRowCount="1" headerRowDxfId="27" dataDxfId="25" headerRowBorderDxfId="26" tableBorderDxfId="24" totalsRowBorderDxfId="23">
  <autoFilter ref="A1:J26" xr:uid="{97E610C3-050F-43A5-BD20-BDB23354BAF1}"/>
  <sortState xmlns:xlrd2="http://schemas.microsoft.com/office/spreadsheetml/2017/richdata2" ref="A2:J26">
    <sortCondition descending="1" ref="F1:F26"/>
  </sortState>
  <tableColumns count="10">
    <tableColumn id="1" xr3:uid="{DB35286C-FB39-4595-A1ED-343F16F15634}" name="Employee_ID" dataDxfId="22" totalsRowDxfId="12"/>
    <tableColumn id="2" xr3:uid="{44EEDA14-7FD6-4023-B1FE-4FEE39DA3F01}" name="Name" dataDxfId="21" totalsRowDxfId="11"/>
    <tableColumn id="3" xr3:uid="{2B374FA4-A348-4DCA-9904-F19D4EB789A5}" name="Department" dataDxfId="20" totalsRowDxfId="10"/>
    <tableColumn id="4" xr3:uid="{D9F51D42-382C-4F3E-A1A6-15EA2049E053}" name="Hours_Worked" dataDxfId="19" totalsRowDxfId="9"/>
    <tableColumn id="5" xr3:uid="{0818A4CC-0217-4C4F-89AC-947835D3A216}" name="Tasks_Completed" dataDxfId="18" totalsRowDxfId="8"/>
    <tableColumn id="6" xr3:uid="{D0707CCC-E6FC-4E21-8519-B60646F1DFC0}" name="Productivity_Score" dataDxfId="17" totalsRowDxfId="7"/>
    <tableColumn id="7" xr3:uid="{4F556F3F-5FD2-4BAA-A9DF-5AA5682C665C}" name="Performance_Rating" dataDxfId="16" totalsRowDxfId="6"/>
    <tableColumn id="8" xr3:uid="{463AEBD7-0CB4-4E75-8972-DB51FCD3B85A}" name="PEI(Productivity Efficiency Index)" dataDxfId="15" totalsRowDxfId="5">
      <calculatedColumnFormula>(Table1[[#This Row],[Productivity_Score]]*Table1[[#This Row],[Performance_Rating]])/Table1[[#This Row],[Hours_Worked]]</calculatedColumnFormula>
    </tableColumn>
    <tableColumn id="9" xr3:uid="{56D79845-4B2E-4BE2-9D0C-FE33F5C4EA19}" name="Efficient &amp; Under Avg" dataDxfId="14" totalsRowDxfId="4"/>
    <tableColumn id="10" xr3:uid="{1AF05BE7-EA03-4926-9067-A47A172BC30E}" name="Tasks per Hour" dataDxfId="13" totalsRowDxfId="3">
      <calculatedColumnFormula>Table1[[#This Row],[Tasks_Completed]]/Table1[[#This Row],[Hours_Worked]]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34"/>
  <sheetViews>
    <sheetView tabSelected="1" topLeftCell="A13" workbookViewId="0">
      <selection activeCell="H31" sqref="H31"/>
    </sheetView>
  </sheetViews>
  <sheetFormatPr defaultColWidth="12.6640625" defaultRowHeight="15.75" customHeight="1" x14ac:dyDescent="0.25"/>
  <cols>
    <col min="1" max="1" width="14" customWidth="1"/>
    <col min="3" max="3" width="19.77734375" bestFit="1" customWidth="1"/>
    <col min="4" max="4" width="15.44140625" customWidth="1"/>
    <col min="5" max="5" width="17.6640625" customWidth="1"/>
    <col min="6" max="6" width="18.77734375" customWidth="1"/>
    <col min="7" max="7" width="20.109375" customWidth="1"/>
    <col min="8" max="8" width="33.77734375" bestFit="1" customWidth="1"/>
    <col min="9" max="9" width="23.77734375" bestFit="1" customWidth="1"/>
    <col min="10" max="10" width="18.44140625" bestFit="1" customWidth="1"/>
  </cols>
  <sheetData>
    <row r="1" spans="1:16" ht="15.75" customHeigh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9" t="s">
        <v>41</v>
      </c>
      <c r="I1" s="19" t="s">
        <v>45</v>
      </c>
      <c r="J1" s="19" t="s">
        <v>48</v>
      </c>
    </row>
    <row r="2" spans="1:16" ht="15.75" customHeight="1" x14ac:dyDescent="0.3">
      <c r="A2" s="6">
        <v>107</v>
      </c>
      <c r="B2" s="1" t="s">
        <v>18</v>
      </c>
      <c r="C2" s="1" t="s">
        <v>14</v>
      </c>
      <c r="D2" s="1">
        <v>50</v>
      </c>
      <c r="E2" s="1">
        <v>80</v>
      </c>
      <c r="F2" s="1">
        <v>100</v>
      </c>
      <c r="G2" s="8">
        <v>5</v>
      </c>
      <c r="H2" s="17">
        <f>(Table1[[#This Row],[Productivity_Score]]*Table1[[#This Row],[Performance_Rating]])/Table1[[#This Row],[Hours_Worked]]</f>
        <v>10</v>
      </c>
      <c r="I2" s="16" t="str">
        <f>IF(AND(Table1[[#This Row],[Performance_Rating]]&gt;=4, 37.04&gt;Table1[[#This Row],[Hours_Worked]]), "Yes", "No")</f>
        <v>No</v>
      </c>
      <c r="J2" s="17">
        <f>Table1[[#This Row],[Tasks_Completed]]/Table1[[#This Row],[Hours_Worked]]</f>
        <v>1.6</v>
      </c>
    </row>
    <row r="3" spans="1:16" ht="15.75" customHeight="1" x14ac:dyDescent="0.3">
      <c r="A3" s="6">
        <v>125</v>
      </c>
      <c r="B3" s="1" t="s">
        <v>36</v>
      </c>
      <c r="C3" s="1" t="s">
        <v>14</v>
      </c>
      <c r="D3" s="1">
        <v>47</v>
      </c>
      <c r="E3" s="1">
        <v>79</v>
      </c>
      <c r="F3" s="1">
        <v>99</v>
      </c>
      <c r="G3" s="8">
        <v>5</v>
      </c>
      <c r="H3" s="16">
        <f>(Table1[[#This Row],[Productivity_Score]]*Table1[[#This Row],[Performance_Rating]])/Table1[[#This Row],[Hours_Worked]]</f>
        <v>10.531914893617021</v>
      </c>
      <c r="I3" s="16" t="str">
        <f>IF(AND(Table1[[#This Row],[Performance_Rating]]&gt;=4, 37.04&gt;Table1[[#This Row],[Hours_Worked]]), "Yes", "No")</f>
        <v>No</v>
      </c>
      <c r="J3" s="16">
        <f>Table1[[#This Row],[Tasks_Completed]]/Table1[[#This Row],[Hours_Worked]]</f>
        <v>1.6808510638297873</v>
      </c>
      <c r="M3" s="33"/>
      <c r="N3" s="33"/>
      <c r="O3" s="33"/>
      <c r="P3" s="33"/>
    </row>
    <row r="4" spans="1:16" ht="15.75" customHeight="1" x14ac:dyDescent="0.3">
      <c r="A4" s="6">
        <v>115</v>
      </c>
      <c r="B4" s="1" t="s">
        <v>26</v>
      </c>
      <c r="C4" s="1" t="s">
        <v>14</v>
      </c>
      <c r="D4" s="1">
        <v>48</v>
      </c>
      <c r="E4" s="1">
        <v>78</v>
      </c>
      <c r="F4" s="1">
        <v>98</v>
      </c>
      <c r="G4" s="8">
        <v>5</v>
      </c>
      <c r="H4" s="16">
        <f>(Table1[[#This Row],[Productivity_Score]]*Table1[[#This Row],[Performance_Rating]])/Table1[[#This Row],[Hours_Worked]]</f>
        <v>10.208333333333334</v>
      </c>
      <c r="I4" s="16" t="str">
        <f>IF(AND(Table1[[#This Row],[Performance_Rating]]&gt;=4, 37.04&gt;Table1[[#This Row],[Hours_Worked]]), "Yes", "No")</f>
        <v>No</v>
      </c>
      <c r="J4" s="16">
        <f>Table1[[#This Row],[Tasks_Completed]]/Table1[[#This Row],[Hours_Worked]]</f>
        <v>1.625</v>
      </c>
      <c r="L4" s="33"/>
      <c r="M4" s="33"/>
      <c r="N4" s="33"/>
      <c r="O4" s="33"/>
      <c r="P4" s="33"/>
    </row>
    <row r="5" spans="1:16" ht="15.75" customHeight="1" x14ac:dyDescent="0.3">
      <c r="A5" s="6">
        <v>123</v>
      </c>
      <c r="B5" s="1" t="s">
        <v>34</v>
      </c>
      <c r="C5" s="1" t="s">
        <v>10</v>
      </c>
      <c r="D5" s="1">
        <v>46</v>
      </c>
      <c r="E5" s="1">
        <v>77</v>
      </c>
      <c r="F5" s="1">
        <v>96</v>
      </c>
      <c r="G5" s="8">
        <v>5</v>
      </c>
      <c r="H5" s="16">
        <f>(Table1[[#This Row],[Productivity_Score]]*Table1[[#This Row],[Performance_Rating]])/Table1[[#This Row],[Hours_Worked]]</f>
        <v>10.434782608695652</v>
      </c>
      <c r="I5" s="16" t="str">
        <f>IF(AND(Table1[[#This Row],[Performance_Rating]]&gt;=4, 37.04&gt;Table1[[#This Row],[Hours_Worked]]), "Yes", "No")</f>
        <v>No</v>
      </c>
      <c r="J5" s="16">
        <f>Table1[[#This Row],[Tasks_Completed]]/Table1[[#This Row],[Hours_Worked]]</f>
        <v>1.673913043478261</v>
      </c>
      <c r="L5" s="33"/>
      <c r="M5" s="33"/>
      <c r="N5" s="33"/>
      <c r="O5" s="33"/>
      <c r="P5" s="33"/>
    </row>
    <row r="6" spans="1:16" ht="15.75" customHeight="1" x14ac:dyDescent="0.3">
      <c r="A6" s="7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9">
        <v>5</v>
      </c>
      <c r="H6" s="16">
        <f>(Table1[[#This Row],[Productivity_Score]]*Table1[[#This Row],[Performance_Rating]])/Table1[[#This Row],[Hours_Worked]]</f>
        <v>10.555555555555555</v>
      </c>
      <c r="I6" s="16" t="str">
        <f>IF(AND(Table1[[#This Row],[Performance_Rating]]&gt;=4, 37.04&gt;Table1[[#This Row],[Hours_Worked]]), "Yes", "No")</f>
        <v>No</v>
      </c>
      <c r="J6" s="16">
        <f>Table1[[#This Row],[Tasks_Completed]]/Table1[[#This Row],[Hours_Worked]]</f>
        <v>1.6666666666666667</v>
      </c>
      <c r="L6" s="33"/>
      <c r="M6" s="33"/>
      <c r="N6" s="33"/>
      <c r="O6" s="33"/>
      <c r="P6" s="33"/>
    </row>
    <row r="7" spans="1:16" ht="15.75" customHeight="1" x14ac:dyDescent="0.3">
      <c r="A7" s="7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9">
        <v>5</v>
      </c>
      <c r="H7" s="16">
        <f>(Table1[[#This Row],[Productivity_Score]]*Table1[[#This Row],[Performance_Rating]])/Table1[[#This Row],[Hours_Worked]]</f>
        <v>10.681818181818182</v>
      </c>
      <c r="I7" s="16" t="str">
        <f>IF(AND(Table1[[#This Row],[Performance_Rating]]&gt;=4, 37.04&gt;Table1[[#This Row],[Hours_Worked]]), "Yes", "No")</f>
        <v>No</v>
      </c>
      <c r="J7" s="16">
        <f>Table1[[#This Row],[Tasks_Completed]]/Table1[[#This Row],[Hours_Worked]]</f>
        <v>1.6590909090909092</v>
      </c>
      <c r="L7" s="33"/>
      <c r="M7" s="33"/>
      <c r="N7" s="33"/>
      <c r="O7" s="33"/>
      <c r="P7" s="33"/>
    </row>
    <row r="8" spans="1:16" ht="15.75" customHeight="1" x14ac:dyDescent="0.3">
      <c r="A8" s="7">
        <v>118</v>
      </c>
      <c r="B8" s="2" t="s">
        <v>29</v>
      </c>
      <c r="C8" s="2" t="s">
        <v>10</v>
      </c>
      <c r="D8" s="2">
        <v>43</v>
      </c>
      <c r="E8" s="2">
        <v>75</v>
      </c>
      <c r="F8" s="2">
        <v>93</v>
      </c>
      <c r="G8" s="9">
        <v>5</v>
      </c>
      <c r="H8" s="16">
        <f>(Table1[[#This Row],[Productivity_Score]]*Table1[[#This Row],[Performance_Rating]])/Table1[[#This Row],[Hours_Worked]]</f>
        <v>10.813953488372093</v>
      </c>
      <c r="I8" s="16" t="str">
        <f>IF(AND(Table1[[#This Row],[Performance_Rating]]&gt;=4, 37.04&gt;Table1[[#This Row],[Hours_Worked]]), "Yes", "No")</f>
        <v>No</v>
      </c>
      <c r="J8" s="16">
        <f>Table1[[#This Row],[Tasks_Completed]]/Table1[[#This Row],[Hours_Worked]]</f>
        <v>1.7441860465116279</v>
      </c>
      <c r="L8" s="33"/>
      <c r="M8" s="33"/>
      <c r="N8" s="33"/>
      <c r="O8" s="33"/>
      <c r="P8" s="33"/>
    </row>
    <row r="9" spans="1:16" ht="15.75" customHeight="1" x14ac:dyDescent="0.3">
      <c r="A9" s="6">
        <v>109</v>
      </c>
      <c r="B9" s="1" t="s">
        <v>20</v>
      </c>
      <c r="C9" s="1" t="s">
        <v>10</v>
      </c>
      <c r="D9" s="1">
        <v>42</v>
      </c>
      <c r="E9" s="1">
        <v>70</v>
      </c>
      <c r="F9" s="1">
        <v>92</v>
      </c>
      <c r="G9" s="8">
        <v>5</v>
      </c>
      <c r="H9" s="16">
        <f>(Table1[[#This Row],[Productivity_Score]]*Table1[[#This Row],[Performance_Rating]])/Table1[[#This Row],[Hours_Worked]]</f>
        <v>10.952380952380953</v>
      </c>
      <c r="I9" s="16" t="str">
        <f>IF(AND(Table1[[#This Row],[Performance_Rating]]&gt;=4, 37.04&gt;Table1[[#This Row],[Hours_Worked]]), "Yes", "No")</f>
        <v>No</v>
      </c>
      <c r="J9" s="16">
        <f>Table1[[#This Row],[Tasks_Completed]]/Table1[[#This Row],[Hours_Worked]]</f>
        <v>1.6666666666666667</v>
      </c>
      <c r="L9" s="33"/>
      <c r="M9" s="33"/>
      <c r="N9" s="33"/>
      <c r="O9" s="33"/>
      <c r="P9" s="33"/>
    </row>
    <row r="10" spans="1:16" ht="15.75" customHeight="1" x14ac:dyDescent="0.3">
      <c r="A10" s="7">
        <v>102</v>
      </c>
      <c r="B10" s="2" t="s">
        <v>9</v>
      </c>
      <c r="C10" s="2" t="s">
        <v>10</v>
      </c>
      <c r="D10" s="2">
        <v>40</v>
      </c>
      <c r="E10" s="2">
        <v>65</v>
      </c>
      <c r="F10" s="2">
        <v>90</v>
      </c>
      <c r="G10" s="9">
        <v>5</v>
      </c>
      <c r="H10" s="16">
        <f>(Table1[[#This Row],[Productivity_Score]]*Table1[[#This Row],[Performance_Rating]])/Table1[[#This Row],[Hours_Worked]]</f>
        <v>11.25</v>
      </c>
      <c r="I10" s="16" t="str">
        <f>IF(AND(Table1[[#This Row],[Performance_Rating]]&gt;=4, 37.04&gt;Table1[[#This Row],[Hours_Worked]]), "Yes", "No")</f>
        <v>No</v>
      </c>
      <c r="J10" s="16">
        <f>Table1[[#This Row],[Tasks_Completed]]/Table1[[#This Row],[Hours_Worked]]</f>
        <v>1.625</v>
      </c>
      <c r="L10" s="33"/>
      <c r="M10" s="33"/>
      <c r="N10" s="33"/>
      <c r="O10" s="33"/>
      <c r="P10" s="33"/>
    </row>
    <row r="11" spans="1:16" ht="15.75" customHeight="1" x14ac:dyDescent="0.3">
      <c r="A11" s="7">
        <v>114</v>
      </c>
      <c r="B11" s="2" t="s">
        <v>25</v>
      </c>
      <c r="C11" s="2" t="s">
        <v>8</v>
      </c>
      <c r="D11" s="2">
        <v>41</v>
      </c>
      <c r="E11" s="2">
        <v>66</v>
      </c>
      <c r="F11" s="2">
        <v>89</v>
      </c>
      <c r="G11" s="9">
        <v>4</v>
      </c>
      <c r="H11" s="16">
        <f>(Table1[[#This Row],[Productivity_Score]]*Table1[[#This Row],[Performance_Rating]])/Table1[[#This Row],[Hours_Worked]]</f>
        <v>8.6829268292682933</v>
      </c>
      <c r="I11" s="16" t="str">
        <f>IF(AND(Table1[[#This Row],[Performance_Rating]]&gt;=4, 37.04&gt;Table1[[#This Row],[Hours_Worked]]), "Yes", "No")</f>
        <v>No</v>
      </c>
      <c r="J11" s="16">
        <f>Table1[[#This Row],[Tasks_Completed]]/Table1[[#This Row],[Hours_Worked]]</f>
        <v>1.6097560975609757</v>
      </c>
      <c r="L11" s="33"/>
      <c r="M11" s="33"/>
      <c r="N11" s="33"/>
      <c r="O11" s="33"/>
      <c r="P11" s="33"/>
    </row>
    <row r="12" spans="1:16" ht="15.75" customHeight="1" x14ac:dyDescent="0.3">
      <c r="A12" s="6">
        <v>119</v>
      </c>
      <c r="B12" s="1" t="s">
        <v>30</v>
      </c>
      <c r="C12" s="1" t="s">
        <v>14</v>
      </c>
      <c r="D12" s="1">
        <v>39</v>
      </c>
      <c r="E12" s="1">
        <v>60</v>
      </c>
      <c r="F12" s="1">
        <v>87</v>
      </c>
      <c r="G12" s="8">
        <v>4</v>
      </c>
      <c r="H12" s="16">
        <f>(Table1[[#This Row],[Productivity_Score]]*Table1[[#This Row],[Performance_Rating]])/Table1[[#This Row],[Hours_Worked]]</f>
        <v>8.9230769230769234</v>
      </c>
      <c r="I12" s="16" t="str">
        <f>IF(AND(Table1[[#This Row],[Performance_Rating]]&gt;=4, 37.04&gt;Table1[[#This Row],[Hours_Worked]]), "Yes", "No")</f>
        <v>No</v>
      </c>
      <c r="J12" s="16">
        <f>Table1[[#This Row],[Tasks_Completed]]/Table1[[#This Row],[Hours_Worked]]</f>
        <v>1.5384615384615385</v>
      </c>
      <c r="L12" s="33"/>
      <c r="M12" s="33"/>
      <c r="N12" s="33"/>
      <c r="O12" s="33"/>
      <c r="P12" s="33"/>
    </row>
    <row r="13" spans="1:16" ht="15.75" customHeight="1" x14ac:dyDescent="0.3">
      <c r="A13" s="7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9">
        <v>4</v>
      </c>
      <c r="H13" s="16">
        <f>(Table1[[#This Row],[Productivity_Score]]*Table1[[#This Row],[Performance_Rating]])/Table1[[#This Row],[Hours_Worked]]</f>
        <v>8.9473684210526319</v>
      </c>
      <c r="I13" s="16" t="str">
        <f>IF(AND(Table1[[#This Row],[Performance_Rating]]&gt;=4, 37.04&gt;Table1[[#This Row],[Hours_Worked]]), "Yes", "No")</f>
        <v>No</v>
      </c>
      <c r="J13" s="16">
        <f>Table1[[#This Row],[Tasks_Completed]]/Table1[[#This Row],[Hours_Worked]]</f>
        <v>1.5263157894736843</v>
      </c>
      <c r="L13" s="33"/>
      <c r="M13" s="33"/>
      <c r="N13" s="33"/>
      <c r="O13" s="33"/>
      <c r="P13" s="33"/>
    </row>
    <row r="14" spans="1:16" ht="15.75" customHeight="1" x14ac:dyDescent="0.3">
      <c r="A14" s="7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9">
        <v>4</v>
      </c>
      <c r="H14" s="16">
        <f>(Table1[[#This Row],[Productivity_Score]]*Table1[[#This Row],[Performance_Rating]])/Table1[[#This Row],[Hours_Worked]]</f>
        <v>8.9729729729729737</v>
      </c>
      <c r="I14" s="16" t="str">
        <f>IF(AND(Table1[[#This Row],[Performance_Rating]]&gt;=4, 37.04&gt;Table1[[#This Row],[Hours_Worked]]), "Yes", "No")</f>
        <v>Yes</v>
      </c>
      <c r="J14" s="16">
        <f>Table1[[#This Row],[Tasks_Completed]]/Table1[[#This Row],[Hours_Worked]]</f>
        <v>1.4864864864864864</v>
      </c>
      <c r="L14" s="33"/>
      <c r="M14" s="33"/>
      <c r="N14" s="33"/>
      <c r="O14" s="33"/>
      <c r="P14" s="33"/>
    </row>
    <row r="15" spans="1:16" ht="15.75" customHeight="1" x14ac:dyDescent="0.3">
      <c r="A15" s="6">
        <v>101</v>
      </c>
      <c r="B15" s="1" t="s">
        <v>7</v>
      </c>
      <c r="C15" s="1" t="s">
        <v>8</v>
      </c>
      <c r="D15" s="1">
        <v>35</v>
      </c>
      <c r="E15" s="1">
        <v>50</v>
      </c>
      <c r="F15" s="1">
        <v>80</v>
      </c>
      <c r="G15" s="8">
        <v>4</v>
      </c>
      <c r="H15" s="16">
        <f>(Table1[[#This Row],[Productivity_Score]]*Table1[[#This Row],[Performance_Rating]])/Table1[[#This Row],[Hours_Worked]]</f>
        <v>9.1428571428571423</v>
      </c>
      <c r="I15" s="16" t="str">
        <f>IF(AND(Table1[[#This Row],[Performance_Rating]]&gt;=4, 37.04&gt;Table1[[#This Row],[Hours_Worked]]), "Yes", "No")</f>
        <v>Yes</v>
      </c>
      <c r="J15" s="16">
        <f>Table1[[#This Row],[Tasks_Completed]]/Table1[[#This Row],[Hours_Worked]]</f>
        <v>1.4285714285714286</v>
      </c>
      <c r="L15" s="33"/>
      <c r="M15" s="33"/>
      <c r="N15" s="33"/>
      <c r="O15" s="33"/>
      <c r="P15" s="33"/>
    </row>
    <row r="16" spans="1:16" ht="15.75" customHeight="1" x14ac:dyDescent="0.3">
      <c r="A16" s="7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9">
        <v>4</v>
      </c>
      <c r="H16" s="16">
        <f>(Table1[[#This Row],[Productivity_Score]]*Table1[[#This Row],[Performance_Rating]])/Table1[[#This Row],[Hours_Worked]]</f>
        <v>8.6666666666666661</v>
      </c>
      <c r="I16" s="16" t="str">
        <f>IF(AND(Table1[[#This Row],[Performance_Rating]]&gt;=4, 37.04&gt;Table1[[#This Row],[Hours_Worked]]), "Yes", "No")</f>
        <v>Yes</v>
      </c>
      <c r="J16" s="16">
        <f>Table1[[#This Row],[Tasks_Completed]]/Table1[[#This Row],[Hours_Worked]]</f>
        <v>1.4444444444444444</v>
      </c>
      <c r="L16" s="33"/>
      <c r="M16" s="33"/>
      <c r="N16" s="33"/>
      <c r="O16" s="33"/>
      <c r="P16" s="33"/>
    </row>
    <row r="17" spans="1:16" ht="15.75" customHeight="1" x14ac:dyDescent="0.3">
      <c r="A17" s="7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9">
        <v>3</v>
      </c>
      <c r="H17" s="16">
        <f>(Table1[[#This Row],[Productivity_Score]]*Table1[[#This Row],[Performance_Rating]])/Table1[[#This Row],[Hours_Worked]]</f>
        <v>6.7058823529411766</v>
      </c>
      <c r="I17" s="16" t="str">
        <f>IF(AND(Table1[[#This Row],[Performance_Rating]]&gt;=4, 37.04&gt;Table1[[#This Row],[Hours_Worked]]), "Yes", "No")</f>
        <v>No</v>
      </c>
      <c r="J17" s="16">
        <f>Table1[[#This Row],[Tasks_Completed]]/Table1[[#This Row],[Hours_Worked]]</f>
        <v>1.411764705882353</v>
      </c>
      <c r="L17" s="33"/>
      <c r="M17" s="33"/>
      <c r="N17" s="33"/>
      <c r="O17" s="33"/>
      <c r="P17" s="33"/>
    </row>
    <row r="18" spans="1:16" ht="15.75" customHeight="1" x14ac:dyDescent="0.3">
      <c r="A18" s="6">
        <v>113</v>
      </c>
      <c r="B18" s="1" t="s">
        <v>24</v>
      </c>
      <c r="C18" s="1" t="s">
        <v>12</v>
      </c>
      <c r="D18" s="1">
        <v>33</v>
      </c>
      <c r="E18" s="1">
        <v>45</v>
      </c>
      <c r="F18" s="1">
        <v>75</v>
      </c>
      <c r="G18" s="8">
        <v>3</v>
      </c>
      <c r="H18" s="16">
        <f>(Table1[[#This Row],[Productivity_Score]]*Table1[[#This Row],[Performance_Rating]])/Table1[[#This Row],[Hours_Worked]]</f>
        <v>6.8181818181818183</v>
      </c>
      <c r="I18" s="16" t="str">
        <f>IF(AND(Table1[[#This Row],[Performance_Rating]]&gt;=4, 37.04&gt;Table1[[#This Row],[Hours_Worked]]), "Yes", "No")</f>
        <v>No</v>
      </c>
      <c r="J18" s="16">
        <f>Table1[[#This Row],[Tasks_Completed]]/Table1[[#This Row],[Hours_Worked]]</f>
        <v>1.3636363636363635</v>
      </c>
      <c r="L18" s="33"/>
      <c r="M18" s="33"/>
      <c r="N18" s="33"/>
      <c r="O18" s="33"/>
      <c r="P18" s="33"/>
    </row>
    <row r="19" spans="1:16" ht="15.75" customHeight="1" x14ac:dyDescent="0.3">
      <c r="A19" s="7">
        <v>122</v>
      </c>
      <c r="B19" s="2" t="s">
        <v>33</v>
      </c>
      <c r="C19" s="2" t="s">
        <v>12</v>
      </c>
      <c r="D19" s="2">
        <v>32</v>
      </c>
      <c r="E19" s="2">
        <v>44</v>
      </c>
      <c r="F19" s="2">
        <v>74</v>
      </c>
      <c r="G19" s="9">
        <v>3</v>
      </c>
      <c r="H19" s="16">
        <f>(Table1[[#This Row],[Productivity_Score]]*Table1[[#This Row],[Performance_Rating]])/Table1[[#This Row],[Hours_Worked]]</f>
        <v>6.9375</v>
      </c>
      <c r="I19" s="16" t="str">
        <f>IF(AND(Table1[[#This Row],[Performance_Rating]]&gt;=4, 37.04&gt;Table1[[#This Row],[Hours_Worked]]), "Yes", "No")</f>
        <v>No</v>
      </c>
      <c r="J19" s="16">
        <f>Table1[[#This Row],[Tasks_Completed]]/Table1[[#This Row],[Hours_Worked]]</f>
        <v>1.375</v>
      </c>
      <c r="L19" s="33"/>
      <c r="M19" s="33"/>
      <c r="N19" s="33"/>
      <c r="O19" s="33"/>
      <c r="P19" s="33"/>
    </row>
    <row r="20" spans="1:16" ht="15.75" customHeight="1" x14ac:dyDescent="0.3">
      <c r="A20" s="6">
        <v>117</v>
      </c>
      <c r="B20" s="1" t="s">
        <v>28</v>
      </c>
      <c r="C20" s="1" t="s">
        <v>12</v>
      </c>
      <c r="D20" s="1">
        <v>31</v>
      </c>
      <c r="E20" s="1">
        <v>42</v>
      </c>
      <c r="F20" s="1">
        <v>72</v>
      </c>
      <c r="G20" s="8">
        <v>3</v>
      </c>
      <c r="H20" s="16">
        <f>(Table1[[#This Row],[Productivity_Score]]*Table1[[#This Row],[Performance_Rating]])/Table1[[#This Row],[Hours_Worked]]</f>
        <v>6.967741935483871</v>
      </c>
      <c r="I20" s="16" t="str">
        <f>IF(AND(Table1[[#This Row],[Performance_Rating]]&gt;=4, 37.04&gt;Table1[[#This Row],[Hours_Worked]]), "Yes", "No")</f>
        <v>No</v>
      </c>
      <c r="J20" s="16">
        <f>Table1[[#This Row],[Tasks_Completed]]/Table1[[#This Row],[Hours_Worked]]</f>
        <v>1.3548387096774193</v>
      </c>
      <c r="L20" s="33"/>
      <c r="M20" s="33"/>
      <c r="N20" s="33"/>
      <c r="O20" s="33"/>
      <c r="P20" s="33"/>
    </row>
    <row r="21" spans="1:16" ht="15.75" customHeight="1" x14ac:dyDescent="0.3">
      <c r="A21" s="6">
        <v>103</v>
      </c>
      <c r="B21" s="1" t="s">
        <v>11</v>
      </c>
      <c r="C21" s="1" t="s">
        <v>12</v>
      </c>
      <c r="D21" s="1">
        <v>30</v>
      </c>
      <c r="E21" s="1">
        <v>40</v>
      </c>
      <c r="F21" s="1">
        <v>70</v>
      </c>
      <c r="G21" s="8">
        <v>3</v>
      </c>
      <c r="H21" s="16">
        <f>(Table1[[#This Row],[Productivity_Score]]*Table1[[#This Row],[Performance_Rating]])/Table1[[#This Row],[Hours_Worked]]</f>
        <v>7</v>
      </c>
      <c r="I21" s="16" t="str">
        <f>IF(AND(Table1[[#This Row],[Performance_Rating]]&gt;=4, 37.04&gt;Table1[[#This Row],[Hours_Worked]]), "Yes", "No")</f>
        <v>No</v>
      </c>
      <c r="J21" s="16">
        <f>Table1[[#This Row],[Tasks_Completed]]/Table1[[#This Row],[Hours_Worked]]</f>
        <v>1.3333333333333333</v>
      </c>
      <c r="L21" s="33"/>
      <c r="M21" s="33"/>
      <c r="N21" s="33"/>
      <c r="O21" s="33"/>
      <c r="P21" s="33"/>
    </row>
    <row r="22" spans="1:16" ht="15.75" customHeight="1" x14ac:dyDescent="0.3">
      <c r="A22" s="6">
        <v>111</v>
      </c>
      <c r="B22" s="1" t="s">
        <v>22</v>
      </c>
      <c r="C22" s="1" t="s">
        <v>16</v>
      </c>
      <c r="D22" s="1">
        <v>29</v>
      </c>
      <c r="E22" s="1">
        <v>38</v>
      </c>
      <c r="F22" s="1">
        <v>68</v>
      </c>
      <c r="G22" s="8">
        <v>3</v>
      </c>
      <c r="H22" s="16">
        <f>(Table1[[#This Row],[Productivity_Score]]*Table1[[#This Row],[Performance_Rating]])/Table1[[#This Row],[Hours_Worked]]</f>
        <v>7.0344827586206895</v>
      </c>
      <c r="I22" s="16" t="str">
        <f>IF(AND(Table1[[#This Row],[Performance_Rating]]&gt;=4, 37.04&gt;Table1[[#This Row],[Hours_Worked]]), "Yes", "No")</f>
        <v>No</v>
      </c>
      <c r="J22" s="16">
        <f>Table1[[#This Row],[Tasks_Completed]]/Table1[[#This Row],[Hours_Worked]]</f>
        <v>1.3103448275862069</v>
      </c>
      <c r="L22" s="33"/>
      <c r="M22" s="33"/>
      <c r="N22" s="33"/>
      <c r="O22" s="33"/>
      <c r="P22" s="33"/>
    </row>
    <row r="23" spans="1:16" ht="15.75" customHeight="1" x14ac:dyDescent="0.3">
      <c r="A23" s="7">
        <v>108</v>
      </c>
      <c r="B23" s="2" t="s">
        <v>19</v>
      </c>
      <c r="C23" s="2" t="s">
        <v>12</v>
      </c>
      <c r="D23" s="2">
        <v>28</v>
      </c>
      <c r="E23" s="2">
        <v>35</v>
      </c>
      <c r="F23" s="2">
        <v>65</v>
      </c>
      <c r="G23" s="9">
        <v>3</v>
      </c>
      <c r="H23" s="16">
        <f>(Table1[[#This Row],[Productivity_Score]]*Table1[[#This Row],[Performance_Rating]])/Table1[[#This Row],[Hours_Worked]]</f>
        <v>6.9642857142857144</v>
      </c>
      <c r="I23" s="16" t="str">
        <f>IF(AND(Table1[[#This Row],[Performance_Rating]]&gt;=4, 37.04&gt;Table1[[#This Row],[Hours_Worked]]), "Yes", "No")</f>
        <v>No</v>
      </c>
      <c r="J23" s="16">
        <f>Table1[[#This Row],[Tasks_Completed]]/Table1[[#This Row],[Hours_Worked]]</f>
        <v>1.25</v>
      </c>
      <c r="L23" s="33"/>
      <c r="M23" s="33"/>
      <c r="N23" s="33"/>
      <c r="O23" s="33"/>
      <c r="P23" s="33"/>
    </row>
    <row r="24" spans="1:16" ht="15.75" customHeight="1" x14ac:dyDescent="0.3">
      <c r="A24" s="6">
        <v>121</v>
      </c>
      <c r="B24" s="1" t="s">
        <v>32</v>
      </c>
      <c r="C24" s="1" t="s">
        <v>16</v>
      </c>
      <c r="D24" s="1">
        <v>27</v>
      </c>
      <c r="E24" s="1">
        <v>34</v>
      </c>
      <c r="F24" s="1">
        <v>64</v>
      </c>
      <c r="G24" s="8">
        <v>2</v>
      </c>
      <c r="H24" s="16">
        <f>(Table1[[#This Row],[Productivity_Score]]*Table1[[#This Row],[Performance_Rating]])/Table1[[#This Row],[Hours_Worked]]</f>
        <v>4.7407407407407405</v>
      </c>
      <c r="I24" s="16" t="str">
        <f>IF(AND(Table1[[#This Row],[Performance_Rating]]&gt;=4, 37.04&gt;Table1[[#This Row],[Hours_Worked]]), "Yes", "No")</f>
        <v>No</v>
      </c>
      <c r="J24" s="16">
        <f>Table1[[#This Row],[Tasks_Completed]]/Table1[[#This Row],[Hours_Worked]]</f>
        <v>1.2592592592592593</v>
      </c>
      <c r="L24" s="33"/>
      <c r="M24" s="33"/>
      <c r="N24" s="33"/>
      <c r="O24" s="33"/>
      <c r="P24" s="33"/>
    </row>
    <row r="25" spans="1:16" ht="15.75" customHeight="1" x14ac:dyDescent="0.3">
      <c r="A25" s="7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9">
        <v>2</v>
      </c>
      <c r="H25" s="16">
        <f>(Table1[[#This Row],[Productivity_Score]]*Table1[[#This Row],[Performance_Rating]])/Table1[[#This Row],[Hours_Worked]]</f>
        <v>4.7692307692307692</v>
      </c>
      <c r="I25" s="16" t="str">
        <f>IF(AND(Table1[[#This Row],[Performance_Rating]]&gt;=4, 37.04&gt;Table1[[#This Row],[Hours_Worked]]), "Yes", "No")</f>
        <v>No</v>
      </c>
      <c r="J25" s="16">
        <f>Table1[[#This Row],[Tasks_Completed]]/Table1[[#This Row],[Hours_Worked]]</f>
        <v>1.2307692307692308</v>
      </c>
    </row>
    <row r="26" spans="1:16" ht="15.75" customHeight="1" x14ac:dyDescent="0.3">
      <c r="A26" s="13">
        <v>105</v>
      </c>
      <c r="B26" s="14" t="s">
        <v>15</v>
      </c>
      <c r="C26" s="14" t="s">
        <v>16</v>
      </c>
      <c r="D26" s="14">
        <v>25</v>
      </c>
      <c r="E26" s="14">
        <v>30</v>
      </c>
      <c r="F26" s="14">
        <v>60</v>
      </c>
      <c r="G26" s="15">
        <v>2</v>
      </c>
      <c r="H26" s="18">
        <f>(Table1[[#This Row],[Productivity_Score]]*Table1[[#This Row],[Performance_Rating]])/Table1[[#This Row],[Hours_Worked]]</f>
        <v>4.8</v>
      </c>
      <c r="I26" s="16" t="str">
        <f>IF(AND(Table1[[#This Row],[Performance_Rating]]&gt;=4, 37.04&gt;Table1[[#This Row],[Hours_Worked]]), "Yes", "No")</f>
        <v>No</v>
      </c>
      <c r="J26" s="18">
        <f>Table1[[#This Row],[Tasks_Completed]]/Table1[[#This Row],[Hours_Worked]]</f>
        <v>1.2</v>
      </c>
    </row>
    <row r="27" spans="1:16" ht="15.75" customHeight="1" x14ac:dyDescent="0.3">
      <c r="A27" s="22"/>
      <c r="B27" s="18"/>
      <c r="C27" s="18"/>
      <c r="D27" s="18"/>
      <c r="E27" s="18"/>
      <c r="F27" s="18"/>
      <c r="G27" s="23"/>
      <c r="H27" s="24"/>
      <c r="I27" s="18"/>
      <c r="J27" s="18"/>
    </row>
    <row r="28" spans="1:16" ht="15.75" customHeight="1" x14ac:dyDescent="0.3">
      <c r="A28" s="25"/>
      <c r="B28" s="25"/>
      <c r="C28" s="25"/>
      <c r="D28" s="27"/>
      <c r="E28" s="25"/>
      <c r="F28" s="25"/>
      <c r="G28" s="25"/>
      <c r="H28" s="25"/>
    </row>
    <row r="29" spans="1:16" ht="15.75" customHeight="1" x14ac:dyDescent="0.3">
      <c r="A29" s="25"/>
      <c r="B29" s="25"/>
      <c r="C29" s="25"/>
      <c r="D29" s="27"/>
      <c r="E29" s="25"/>
      <c r="F29" s="25"/>
      <c r="G29" s="25"/>
      <c r="H29" s="25"/>
    </row>
    <row r="30" spans="1:16" ht="15.75" customHeight="1" x14ac:dyDescent="0.3">
      <c r="A30" s="25"/>
      <c r="B30" s="25"/>
      <c r="C30" s="30" t="s">
        <v>46</v>
      </c>
      <c r="D30" s="27">
        <f>AVERAGE(Table1[Hours_Worked])</f>
        <v>37.04</v>
      </c>
      <c r="E30" s="25"/>
      <c r="F30" s="25"/>
      <c r="G30" s="25"/>
      <c r="H30" s="30" t="s">
        <v>53</v>
      </c>
    </row>
    <row r="31" spans="1:16" ht="15.75" customHeight="1" x14ac:dyDescent="0.3">
      <c r="A31" s="25"/>
      <c r="B31" s="25"/>
      <c r="C31" s="25"/>
      <c r="D31" s="27"/>
      <c r="E31" s="25"/>
      <c r="F31" s="25" t="str">
        <f>INDEX(Table1[Name],MATCH(D33,Table1[Tasks per Hour],0))</f>
        <v>Arjun</v>
      </c>
      <c r="G31" s="25"/>
      <c r="H31" s="25"/>
    </row>
    <row r="32" spans="1:16" ht="15.75" customHeight="1" x14ac:dyDescent="0.3">
      <c r="A32" s="25"/>
      <c r="B32" s="25"/>
      <c r="C32" s="25"/>
      <c r="D32" s="27"/>
      <c r="E32" s="25"/>
      <c r="F32" s="25"/>
      <c r="G32" s="25"/>
      <c r="H32" s="25"/>
    </row>
    <row r="33" spans="1:8" ht="15.75" customHeight="1" x14ac:dyDescent="0.3">
      <c r="A33" s="25"/>
      <c r="B33" s="25"/>
      <c r="C33" s="30" t="s">
        <v>49</v>
      </c>
      <c r="D33" s="27">
        <f>MAX(Table1[Tasks per Hour])</f>
        <v>1.7441860465116279</v>
      </c>
      <c r="E33" s="25"/>
      <c r="F33" s="25">
        <f>INDEX(Table1[Productivity_Score],MATCH(D33,Table1[Tasks per Hour],0))</f>
        <v>93</v>
      </c>
      <c r="G33" s="25"/>
      <c r="H33" s="25"/>
    </row>
    <row r="34" spans="1:8" ht="15.75" customHeight="1" x14ac:dyDescent="0.25">
      <c r="A34" s="25"/>
      <c r="B34" s="25"/>
      <c r="C34" s="25"/>
      <c r="D34" s="25"/>
      <c r="E34" s="25"/>
      <c r="F34" s="25"/>
      <c r="G34" s="25"/>
      <c r="H34" s="25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4A8F-2E5A-4499-B10B-058D7CBAABE4}">
  <dimension ref="B4:Y96"/>
  <sheetViews>
    <sheetView topLeftCell="A55" workbookViewId="0">
      <selection activeCell="A56" sqref="A56"/>
    </sheetView>
  </sheetViews>
  <sheetFormatPr defaultRowHeight="13.2" x14ac:dyDescent="0.25"/>
  <cols>
    <col min="1" max="1" width="13.33203125" style="3" bestFit="1" customWidth="1"/>
    <col min="2" max="2" width="32.88671875" style="3" bestFit="1" customWidth="1"/>
    <col min="3" max="3" width="28.33203125" style="3" bestFit="1" customWidth="1"/>
    <col min="4" max="9" width="8.88671875" style="3"/>
    <col min="10" max="10" width="24.6640625" style="3" bestFit="1" customWidth="1"/>
    <col min="11" max="17" width="8.88671875" style="3"/>
    <col min="18" max="18" width="18.6640625" style="3" bestFit="1" customWidth="1"/>
    <col min="19" max="19" width="37.21875" style="3" bestFit="1" customWidth="1"/>
    <col min="20" max="21" width="24.44140625" style="3" bestFit="1" customWidth="1"/>
    <col min="22" max="22" width="4.109375" style="3" bestFit="1" customWidth="1"/>
    <col min="23" max="23" width="30.88671875" style="3" bestFit="1" customWidth="1"/>
    <col min="24" max="24" width="29.5546875" style="3" bestFit="1" customWidth="1"/>
    <col min="25" max="16384" width="8.88671875" style="3"/>
  </cols>
  <sheetData>
    <row r="4" spans="2:19" x14ac:dyDescent="0.25">
      <c r="B4"/>
      <c r="C4"/>
    </row>
    <row r="6" spans="2:19" x14ac:dyDescent="0.25">
      <c r="B6" s="4" t="s">
        <v>2</v>
      </c>
      <c r="C6" t="s">
        <v>40</v>
      </c>
      <c r="I6" s="4" t="s">
        <v>1</v>
      </c>
      <c r="J6" t="s">
        <v>39</v>
      </c>
      <c r="R6" s="4" t="s">
        <v>37</v>
      </c>
      <c r="S6" t="s">
        <v>42</v>
      </c>
    </row>
    <row r="7" spans="2:19" x14ac:dyDescent="0.25">
      <c r="B7" s="5" t="s">
        <v>14</v>
      </c>
      <c r="C7" s="21">
        <v>4.7074409183759123</v>
      </c>
      <c r="I7" s="5" t="s">
        <v>18</v>
      </c>
      <c r="J7">
        <v>100</v>
      </c>
      <c r="R7" s="5" t="s">
        <v>9</v>
      </c>
      <c r="S7" s="21">
        <v>11.25</v>
      </c>
    </row>
    <row r="8" spans="2:19" x14ac:dyDescent="0.25">
      <c r="B8" s="5" t="s">
        <v>8</v>
      </c>
      <c r="C8" s="21">
        <v>4.3748015828023101</v>
      </c>
      <c r="I8" s="5" t="s">
        <v>36</v>
      </c>
      <c r="J8">
        <v>99</v>
      </c>
      <c r="R8" s="5" t="s">
        <v>20</v>
      </c>
      <c r="S8" s="21">
        <v>10.952380952380953</v>
      </c>
    </row>
    <row r="9" spans="2:19" x14ac:dyDescent="0.25">
      <c r="B9" s="5" t="s">
        <v>12</v>
      </c>
      <c r="C9" s="21">
        <v>3.544009029333798</v>
      </c>
      <c r="I9" s="5" t="s">
        <v>26</v>
      </c>
      <c r="J9">
        <v>98</v>
      </c>
      <c r="R9" s="5" t="s">
        <v>29</v>
      </c>
      <c r="S9" s="21">
        <v>10.813953488372093</v>
      </c>
    </row>
    <row r="10" spans="2:19" x14ac:dyDescent="0.25">
      <c r="B10" s="5" t="s">
        <v>16</v>
      </c>
      <c r="C10" s="21">
        <v>2.9580398915498081</v>
      </c>
      <c r="I10" s="5" t="s">
        <v>34</v>
      </c>
      <c r="J10">
        <v>96</v>
      </c>
      <c r="R10" s="5" t="s">
        <v>38</v>
      </c>
      <c r="S10" s="21">
        <v>33.016334440753042</v>
      </c>
    </row>
    <row r="11" spans="2:19" x14ac:dyDescent="0.25">
      <c r="B11" s="5" t="s">
        <v>10</v>
      </c>
      <c r="C11" s="21">
        <v>2</v>
      </c>
      <c r="I11" s="5" t="s">
        <v>13</v>
      </c>
      <c r="J11">
        <v>95</v>
      </c>
    </row>
    <row r="12" spans="2:19" x14ac:dyDescent="0.25">
      <c r="B12" s="5" t="s">
        <v>38</v>
      </c>
      <c r="C12" s="21">
        <v>12.412896519346317</v>
      </c>
      <c r="I12" s="5" t="s">
        <v>38</v>
      </c>
      <c r="J12">
        <v>488</v>
      </c>
    </row>
    <row r="14" spans="2:19" x14ac:dyDescent="0.25">
      <c r="B14"/>
      <c r="C14"/>
      <c r="D14"/>
    </row>
    <row r="15" spans="2:19" x14ac:dyDescent="0.25">
      <c r="B15"/>
      <c r="C15"/>
      <c r="D15"/>
    </row>
    <row r="16" spans="2:19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35" spans="9:25" ht="22.8" x14ac:dyDescent="0.4">
      <c r="I35" s="20"/>
    </row>
    <row r="36" spans="9:25" ht="22.8" x14ac:dyDescent="0.4">
      <c r="I36" s="20">
        <f>CORREL(Table1[[#All],[Hours_Worked]],Table1[[#All],[Performance_Rating]])</f>
        <v>0.94623485838187738</v>
      </c>
    </row>
    <row r="39" spans="9:25" ht="22.8" x14ac:dyDescent="0.4">
      <c r="I39" s="20">
        <f>CORREL(Table1[[#All],[Tasks_Completed]],Table1[[#All],[Performance_Rating]])</f>
        <v>0.9574553703647628</v>
      </c>
    </row>
    <row r="41" spans="9:25" x14ac:dyDescent="0.25">
      <c r="R41" s="4" t="s">
        <v>45</v>
      </c>
      <c r="S41" t="s" vm="1">
        <v>47</v>
      </c>
    </row>
    <row r="42" spans="9:25" x14ac:dyDescent="0.25">
      <c r="U42" s="25"/>
      <c r="V42" s="25"/>
      <c r="W42" s="25"/>
      <c r="X42" s="25"/>
      <c r="Y42" s="25"/>
    </row>
    <row r="43" spans="9:25" x14ac:dyDescent="0.25">
      <c r="R43" s="4" t="s">
        <v>37</v>
      </c>
      <c r="S43" t="s">
        <v>43</v>
      </c>
      <c r="T43" t="s">
        <v>44</v>
      </c>
      <c r="U43" s="25"/>
      <c r="V43" s="25"/>
      <c r="W43" s="25"/>
      <c r="X43" s="25"/>
      <c r="Y43" s="25"/>
    </row>
    <row r="44" spans="9:25" x14ac:dyDescent="0.25">
      <c r="R44" s="5" t="s">
        <v>7</v>
      </c>
      <c r="S44" s="21">
        <v>4</v>
      </c>
      <c r="T44" s="21">
        <v>35</v>
      </c>
      <c r="U44" s="25"/>
      <c r="V44" s="25"/>
      <c r="W44" s="25"/>
      <c r="X44" s="25"/>
      <c r="Y44" s="25"/>
    </row>
    <row r="45" spans="9:25" x14ac:dyDescent="0.25">
      <c r="R45" s="5" t="s">
        <v>21</v>
      </c>
      <c r="S45" s="21">
        <v>4</v>
      </c>
      <c r="T45" s="21">
        <v>37</v>
      </c>
      <c r="U45" s="25"/>
      <c r="V45" s="25"/>
      <c r="W45" s="25"/>
      <c r="X45" s="25"/>
      <c r="Y45" s="25"/>
    </row>
    <row r="46" spans="9:25" x14ac:dyDescent="0.25">
      <c r="R46" s="5" t="s">
        <v>31</v>
      </c>
      <c r="S46" s="21">
        <v>4</v>
      </c>
      <c r="T46" s="21">
        <v>36</v>
      </c>
      <c r="U46" s="25"/>
      <c r="V46" s="25"/>
      <c r="W46" s="25"/>
      <c r="X46" s="25"/>
      <c r="Y46" s="25"/>
    </row>
    <row r="47" spans="9:25" x14ac:dyDescent="0.25">
      <c r="R47" s="5" t="s">
        <v>38</v>
      </c>
      <c r="S47" s="21">
        <v>12</v>
      </c>
      <c r="T47" s="21">
        <v>36</v>
      </c>
      <c r="U47" s="25"/>
      <c r="V47" s="25"/>
      <c r="W47" s="25"/>
      <c r="X47" s="25"/>
      <c r="Y47" s="25"/>
    </row>
    <row r="48" spans="9:25" x14ac:dyDescent="0.25">
      <c r="Q48" s="26"/>
      <c r="R48" s="26"/>
      <c r="S48" s="26"/>
      <c r="T48" s="26"/>
      <c r="U48" s="26"/>
      <c r="V48" s="26"/>
      <c r="W48" s="26"/>
      <c r="X48" s="25"/>
      <c r="Y48" s="25"/>
    </row>
    <row r="49" spans="17:25" x14ac:dyDescent="0.25">
      <c r="Q49" s="26"/>
      <c r="R49" s="26"/>
      <c r="S49" s="26"/>
      <c r="T49" s="26"/>
      <c r="U49" s="26"/>
      <c r="V49" s="26"/>
      <c r="W49" s="26"/>
      <c r="X49" s="25"/>
      <c r="Y49" s="25"/>
    </row>
    <row r="50" spans="17:25" x14ac:dyDescent="0.25">
      <c r="Q50" s="26"/>
      <c r="R50" s="26"/>
      <c r="S50" s="26"/>
      <c r="T50" s="26"/>
      <c r="U50" s="26"/>
      <c r="V50" s="26"/>
      <c r="W50" s="26"/>
      <c r="X50" s="25"/>
      <c r="Y50" s="25"/>
    </row>
    <row r="51" spans="17:25" x14ac:dyDescent="0.25">
      <c r="Q51" s="26"/>
      <c r="R51" s="26"/>
      <c r="S51" s="26"/>
      <c r="T51" s="26"/>
      <c r="U51" s="26"/>
      <c r="V51" s="26"/>
      <c r="W51" s="26"/>
      <c r="X51" s="25"/>
      <c r="Y51" s="25"/>
    </row>
    <row r="52" spans="17:25" x14ac:dyDescent="0.25">
      <c r="Q52" s="26"/>
      <c r="R52" s="26"/>
      <c r="S52" s="26"/>
      <c r="T52" s="26"/>
      <c r="U52" s="26"/>
      <c r="V52" s="26"/>
      <c r="W52" s="26"/>
      <c r="X52" s="25"/>
      <c r="Y52" s="25"/>
    </row>
    <row r="53" spans="17:25" x14ac:dyDescent="0.25">
      <c r="Q53" s="26"/>
      <c r="R53" s="26"/>
      <c r="S53" s="26"/>
      <c r="T53" s="26"/>
      <c r="U53" s="26"/>
      <c r="V53" s="26"/>
      <c r="W53" s="26"/>
      <c r="X53" s="25"/>
      <c r="Y53" s="25"/>
    </row>
    <row r="54" spans="17:25" x14ac:dyDescent="0.25">
      <c r="Q54" s="26"/>
      <c r="R54" s="26"/>
      <c r="S54" s="26"/>
      <c r="T54" s="26"/>
      <c r="U54" s="26"/>
      <c r="V54" s="26"/>
      <c r="W54" s="26"/>
      <c r="X54" s="25"/>
      <c r="Y54" s="25"/>
    </row>
    <row r="55" spans="17:25" x14ac:dyDescent="0.25">
      <c r="Q55" s="26"/>
      <c r="R55" s="26"/>
      <c r="S55" s="26"/>
      <c r="T55" s="26"/>
      <c r="U55" s="26"/>
      <c r="V55" s="26"/>
      <c r="W55" s="26"/>
      <c r="X55" s="25"/>
      <c r="Y55" s="25"/>
    </row>
    <row r="56" spans="17:25" x14ac:dyDescent="0.25">
      <c r="Q56" s="26"/>
      <c r="R56" s="26"/>
      <c r="S56" s="26"/>
      <c r="T56" s="26"/>
      <c r="U56" s="26"/>
      <c r="V56" s="26"/>
      <c r="W56" s="26"/>
      <c r="X56" s="25"/>
      <c r="Y56" s="25"/>
    </row>
    <row r="57" spans="17:25" x14ac:dyDescent="0.25">
      <c r="Q57" s="26"/>
      <c r="R57" s="26"/>
      <c r="S57" s="26"/>
      <c r="T57" s="26"/>
      <c r="U57" s="26"/>
      <c r="V57" s="26"/>
      <c r="W57" s="26"/>
      <c r="X57" s="25"/>
      <c r="Y57" s="25"/>
    </row>
    <row r="58" spans="17:25" x14ac:dyDescent="0.25">
      <c r="Q58" s="26"/>
      <c r="R58" s="26"/>
      <c r="S58" s="26"/>
      <c r="T58" s="26"/>
      <c r="U58" s="26"/>
      <c r="V58" s="26"/>
      <c r="W58" s="26"/>
      <c r="X58" s="25"/>
      <c r="Y58" s="25"/>
    </row>
    <row r="59" spans="17:25" x14ac:dyDescent="0.25">
      <c r="Q59" s="26"/>
      <c r="R59" s="26"/>
      <c r="S59" s="26"/>
      <c r="T59" s="26"/>
      <c r="U59" s="26"/>
      <c r="V59" s="26"/>
      <c r="W59" s="26"/>
      <c r="X59" s="25"/>
      <c r="Y59" s="25"/>
    </row>
    <row r="60" spans="17:25" x14ac:dyDescent="0.25">
      <c r="Q60" s="26"/>
      <c r="R60" s="26"/>
      <c r="S60" s="26"/>
      <c r="T60" s="26"/>
      <c r="U60" s="26"/>
      <c r="V60" s="26"/>
      <c r="W60" s="26"/>
      <c r="X60" s="25"/>
      <c r="Y60" s="25"/>
    </row>
    <row r="61" spans="17:25" x14ac:dyDescent="0.25">
      <c r="Q61" s="26"/>
      <c r="R61" s="26"/>
      <c r="S61" s="26"/>
      <c r="T61" s="26"/>
      <c r="U61" s="26"/>
      <c r="V61" s="26"/>
      <c r="W61" s="26"/>
      <c r="X61" s="25"/>
      <c r="Y61" s="25"/>
    </row>
    <row r="62" spans="17:25" x14ac:dyDescent="0.25">
      <c r="Q62" s="26"/>
      <c r="R62" s="26"/>
      <c r="S62" s="26"/>
      <c r="T62" s="26"/>
      <c r="U62" s="26"/>
      <c r="V62" s="26"/>
      <c r="W62" s="26"/>
      <c r="X62" s="25"/>
      <c r="Y62" s="25"/>
    </row>
    <row r="63" spans="17:25" x14ac:dyDescent="0.25">
      <c r="Q63" s="26"/>
      <c r="R63" s="26"/>
      <c r="S63" s="26"/>
      <c r="T63" s="26"/>
      <c r="U63" s="26"/>
      <c r="V63" s="26"/>
      <c r="W63" s="26"/>
      <c r="X63" s="25"/>
      <c r="Y63" s="25"/>
    </row>
    <row r="64" spans="17:25" x14ac:dyDescent="0.25">
      <c r="Q64" s="26"/>
      <c r="R64" s="26"/>
      <c r="S64" s="26"/>
      <c r="T64" s="26"/>
      <c r="U64" s="26"/>
      <c r="V64" s="26"/>
      <c r="W64" s="26"/>
      <c r="X64" s="25"/>
      <c r="Y64" s="25"/>
    </row>
    <row r="65" spans="2:25" x14ac:dyDescent="0.25">
      <c r="Q65" s="26"/>
      <c r="R65" s="26"/>
      <c r="S65" s="26"/>
      <c r="T65" s="26"/>
      <c r="U65" s="26"/>
      <c r="V65" s="26"/>
      <c r="W65" s="26"/>
      <c r="X65" s="25"/>
      <c r="Y65" s="25"/>
    </row>
    <row r="66" spans="2:25" x14ac:dyDescent="0.25">
      <c r="Q66" s="26"/>
      <c r="R66" s="26"/>
      <c r="S66" s="26"/>
      <c r="T66" s="26"/>
      <c r="U66" s="26"/>
      <c r="V66" s="26"/>
      <c r="W66" s="26"/>
      <c r="X66" s="25"/>
      <c r="Y66" s="25"/>
    </row>
    <row r="67" spans="2:25" x14ac:dyDescent="0.25">
      <c r="Q67" s="26"/>
      <c r="R67" s="26"/>
      <c r="S67" s="26"/>
      <c r="T67" s="26"/>
      <c r="U67" s="26"/>
      <c r="V67" s="26"/>
      <c r="W67" s="26"/>
      <c r="X67" s="25"/>
      <c r="Y67" s="25"/>
    </row>
    <row r="68" spans="2:25" x14ac:dyDescent="0.25">
      <c r="Q68" s="26"/>
      <c r="R68" s="26"/>
      <c r="S68" s="26"/>
      <c r="T68" s="26"/>
      <c r="U68" s="26"/>
      <c r="V68" s="26"/>
      <c r="W68" s="26"/>
      <c r="X68" s="25"/>
      <c r="Y68" s="25"/>
    </row>
    <row r="69" spans="2:25" x14ac:dyDescent="0.25">
      <c r="Q69" s="26"/>
      <c r="R69" s="26"/>
      <c r="S69" s="26"/>
      <c r="T69" s="26"/>
      <c r="U69" s="26"/>
      <c r="V69" s="26"/>
      <c r="W69" s="26"/>
      <c r="X69" s="25"/>
      <c r="Y69" s="25"/>
    </row>
    <row r="70" spans="2:25" x14ac:dyDescent="0.25">
      <c r="Q70" s="26"/>
      <c r="R70" s="26"/>
      <c r="S70" s="26"/>
      <c r="T70" s="26"/>
      <c r="U70" s="26"/>
      <c r="V70" s="26"/>
      <c r="W70" s="26"/>
      <c r="X70" s="25"/>
      <c r="Y70" s="25"/>
    </row>
    <row r="71" spans="2:25" x14ac:dyDescent="0.25">
      <c r="Q71" s="26"/>
      <c r="R71" s="26"/>
      <c r="S71" s="26"/>
      <c r="T71" s="26"/>
      <c r="U71" s="26"/>
      <c r="V71" s="26"/>
      <c r="W71" s="26"/>
      <c r="X71" s="25"/>
      <c r="Y71" s="25"/>
    </row>
    <row r="72" spans="2:25" x14ac:dyDescent="0.25">
      <c r="Q72" s="26"/>
      <c r="R72" s="26"/>
      <c r="S72" s="26"/>
      <c r="T72" s="26"/>
      <c r="U72" s="26"/>
      <c r="V72" s="26"/>
      <c r="W72" s="26"/>
      <c r="X72" s="25"/>
      <c r="Y72" s="25"/>
    </row>
    <row r="73" spans="2:25" x14ac:dyDescent="0.25">
      <c r="Q73" s="26"/>
      <c r="R73" s="26"/>
      <c r="S73" s="26"/>
      <c r="T73" s="26"/>
      <c r="U73" s="26"/>
      <c r="V73" s="26"/>
      <c r="W73" s="26"/>
    </row>
    <row r="74" spans="2:25" x14ac:dyDescent="0.25">
      <c r="Q74" s="26"/>
      <c r="R74" s="26"/>
      <c r="S74" s="26"/>
      <c r="T74" s="26"/>
      <c r="U74" s="26"/>
      <c r="V74" s="26"/>
      <c r="W74" s="26"/>
    </row>
    <row r="75" spans="2:25" x14ac:dyDescent="0.25">
      <c r="Q75" s="26"/>
      <c r="R75" s="26"/>
      <c r="S75" s="26"/>
      <c r="T75" s="26"/>
      <c r="U75" s="26"/>
      <c r="V75" s="26"/>
      <c r="W75" s="26"/>
    </row>
    <row r="76" spans="2:25" x14ac:dyDescent="0.25">
      <c r="Q76" s="26"/>
      <c r="R76" s="26"/>
      <c r="S76" s="26"/>
      <c r="T76" s="26"/>
      <c r="U76" s="26"/>
      <c r="V76" s="26"/>
      <c r="W76" s="26"/>
    </row>
    <row r="77" spans="2:25" x14ac:dyDescent="0.25">
      <c r="Q77" s="26"/>
      <c r="R77" s="26"/>
      <c r="S77" s="26"/>
      <c r="T77" s="26"/>
      <c r="U77" s="26"/>
      <c r="V77" s="26"/>
      <c r="W77" s="26"/>
    </row>
    <row r="78" spans="2:25" x14ac:dyDescent="0.25">
      <c r="B78" s="29" t="s">
        <v>50</v>
      </c>
      <c r="C78" s="31" t="str">
        <f xml:space="preserve"> INDEX(Table1[Name],MATCH(Sheet1!D33,Table1[Tasks per Hour],0))</f>
        <v>Arjun</v>
      </c>
      <c r="Q78" s="26"/>
      <c r="R78" s="26"/>
      <c r="S78" s="26"/>
      <c r="T78" s="26"/>
      <c r="U78" s="26"/>
      <c r="V78" s="26"/>
      <c r="W78" s="26"/>
    </row>
    <row r="79" spans="2:25" x14ac:dyDescent="0.25">
      <c r="Q79" s="26"/>
      <c r="R79" s="26"/>
      <c r="S79" s="26"/>
      <c r="T79" s="26"/>
      <c r="U79" s="26"/>
      <c r="V79" s="26"/>
      <c r="W79" s="26"/>
    </row>
    <row r="80" spans="2:25" x14ac:dyDescent="0.25">
      <c r="B80" s="28" t="s">
        <v>51</v>
      </c>
      <c r="C80" s="32">
        <f xml:space="preserve"> INDEX(Table1[Productivity_Score],MATCH(Sheet1!D33,Table1[Tasks per Hour],0))</f>
        <v>93</v>
      </c>
      <c r="Q80" s="26"/>
      <c r="R80" s="26"/>
      <c r="S80" s="26"/>
      <c r="T80" s="26"/>
      <c r="U80" s="26"/>
      <c r="V80" s="26"/>
      <c r="W80" s="26"/>
    </row>
    <row r="81" spans="2:23" x14ac:dyDescent="0.25">
      <c r="Q81" s="26"/>
      <c r="R81" s="26"/>
      <c r="S81" s="26"/>
      <c r="T81" s="26"/>
      <c r="U81" s="26"/>
      <c r="V81" s="26"/>
      <c r="W81" s="26"/>
    </row>
    <row r="82" spans="2:23" x14ac:dyDescent="0.25">
      <c r="B82" s="28" t="s">
        <v>52</v>
      </c>
      <c r="C82" s="32">
        <f>INDEX(Table1[Performance_Rating],MATCH(Sheet1!D33,Table1[Tasks per Hour],0))</f>
        <v>5</v>
      </c>
      <c r="Q82" s="26"/>
      <c r="R82" s="26"/>
      <c r="S82" s="26"/>
      <c r="T82" s="26"/>
      <c r="U82" s="26"/>
      <c r="V82" s="26"/>
      <c r="W82" s="26"/>
    </row>
    <row r="83" spans="2:23" x14ac:dyDescent="0.25">
      <c r="Q83" s="26"/>
      <c r="R83" s="26"/>
      <c r="S83" s="26"/>
      <c r="T83" s="26"/>
      <c r="U83" s="26"/>
      <c r="V83" s="26"/>
      <c r="W83" s="26"/>
    </row>
    <row r="84" spans="2:23" x14ac:dyDescent="0.25">
      <c r="Q84" s="26"/>
      <c r="R84" s="26"/>
      <c r="S84" s="26"/>
      <c r="T84" s="26"/>
      <c r="U84" s="26"/>
      <c r="V84" s="26"/>
      <c r="W84" s="26"/>
    </row>
    <row r="85" spans="2:23" x14ac:dyDescent="0.25">
      <c r="Q85" s="26"/>
      <c r="R85" s="26"/>
      <c r="S85" s="26"/>
      <c r="T85" s="26"/>
      <c r="U85" s="26"/>
      <c r="V85" s="26"/>
      <c r="W85" s="26"/>
    </row>
    <row r="86" spans="2:23" x14ac:dyDescent="0.25">
      <c r="Q86" s="26"/>
      <c r="R86" s="26"/>
      <c r="S86" s="26"/>
      <c r="T86" s="26"/>
      <c r="U86" s="26"/>
      <c r="V86" s="26"/>
      <c r="W86" s="26"/>
    </row>
    <row r="87" spans="2:23" x14ac:dyDescent="0.25">
      <c r="Q87" s="26"/>
      <c r="R87" s="26"/>
      <c r="S87" s="26"/>
      <c r="T87" s="26"/>
      <c r="U87" s="26"/>
      <c r="V87" s="26"/>
      <c r="W87" s="26"/>
    </row>
    <row r="88" spans="2:23" x14ac:dyDescent="0.25">
      <c r="Q88" s="26"/>
      <c r="R88" s="26"/>
      <c r="S88" s="26"/>
      <c r="T88" s="26"/>
      <c r="U88" s="26"/>
      <c r="V88" s="26"/>
      <c r="W88" s="26"/>
    </row>
    <row r="89" spans="2:23" x14ac:dyDescent="0.25">
      <c r="Q89" s="26"/>
      <c r="R89" s="26"/>
      <c r="S89" s="26"/>
      <c r="T89" s="26"/>
      <c r="U89" s="26"/>
      <c r="V89" s="26"/>
      <c r="W89" s="26"/>
    </row>
    <row r="90" spans="2:23" x14ac:dyDescent="0.25">
      <c r="Q90" s="26"/>
      <c r="R90" s="26"/>
      <c r="S90" s="26"/>
      <c r="T90" s="26"/>
      <c r="U90" s="26"/>
      <c r="V90" s="26"/>
      <c r="W90" s="26"/>
    </row>
    <row r="91" spans="2:23" x14ac:dyDescent="0.25">
      <c r="Q91" s="26"/>
      <c r="R91" s="26"/>
      <c r="S91" s="26"/>
      <c r="T91" s="26"/>
      <c r="U91" s="26"/>
      <c r="V91" s="26"/>
      <c r="W91" s="26"/>
    </row>
    <row r="92" spans="2:23" x14ac:dyDescent="0.25">
      <c r="Q92" s="26"/>
      <c r="R92" s="26"/>
      <c r="S92" s="26"/>
      <c r="T92" s="26"/>
      <c r="U92" s="26"/>
      <c r="V92" s="26"/>
      <c r="W92" s="26"/>
    </row>
    <row r="93" spans="2:23" x14ac:dyDescent="0.25">
      <c r="Q93" s="26"/>
      <c r="R93" s="26"/>
      <c r="S93" s="26"/>
      <c r="T93" s="26"/>
      <c r="U93" s="26"/>
      <c r="V93" s="26"/>
      <c r="W93" s="26"/>
    </row>
    <row r="94" spans="2:23" x14ac:dyDescent="0.25">
      <c r="Q94" s="26"/>
      <c r="R94" s="26"/>
      <c r="S94" s="26"/>
      <c r="T94" s="26"/>
      <c r="U94" s="26"/>
      <c r="V94" s="26"/>
      <c r="W94" s="26"/>
    </row>
    <row r="95" spans="2:23" x14ac:dyDescent="0.25">
      <c r="Q95" s="26"/>
      <c r="R95" s="26"/>
      <c r="S95" s="26"/>
      <c r="T95" s="26"/>
      <c r="U95" s="26"/>
      <c r="V95" s="26"/>
      <c r="W95" s="26"/>
    </row>
    <row r="96" spans="2:23" x14ac:dyDescent="0.25">
      <c r="Q96" s="26"/>
      <c r="R96" s="26"/>
      <c r="S96" s="26"/>
      <c r="T96" s="26"/>
      <c r="U96" s="26"/>
      <c r="V96" s="26"/>
      <c r="W96" s="26"/>
    </row>
  </sheetData>
  <conditionalFormatting sqref="J6 B24:B28">
    <cfRule type="top10" dxfId="2" priority="4" stopIfTrue="1" rank="5"/>
  </conditionalFormatting>
  <conditionalFormatting sqref="J6">
    <cfRule type="top10" priority="5" rank="5"/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{9F633484-940E-41EB-8E78-6883B0C1D76D}</x14:id>
        </ext>
      </extLst>
    </cfRule>
  </conditionalFormatting>
  <conditionalFormatting sqref="T43 T48:T69">
    <cfRule type="aboveAverage" dxfId="1" priority="2" stopIfTrue="1" aboveAverage="0"/>
  </conditionalFormatting>
  <conditionalFormatting sqref="S43 S48:S69">
    <cfRule type="cellIs" dxfId="0" priority="1" stopIfTrue="1" operator="greaterThanOrEqual">
      <formula>4</formula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33484-940E-41EB-8E78-6883B0C1D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solanki</dc:creator>
  <cp:lastModifiedBy>dipen solanki</cp:lastModifiedBy>
  <dcterms:created xsi:type="dcterms:W3CDTF">2025-04-16T21:25:55Z</dcterms:created>
  <dcterms:modified xsi:type="dcterms:W3CDTF">2025-04-16T21:25:56Z</dcterms:modified>
</cp:coreProperties>
</file>