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E8E83F2-48E8-43EF-8527-C69F15CCF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</sheets>
  <calcPr calcId="181029"/>
  <pivotCaches>
    <pivotCache cacheId="0" r:id="rId2"/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D43" i="1"/>
  <c r="D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D37" i="1"/>
  <c r="D36" i="1"/>
  <c r="D34" i="1"/>
  <c r="D35" i="1" s="1"/>
</calcChain>
</file>

<file path=xl/sharedStrings.xml><?xml version="1.0" encoding="utf-8"?>
<sst xmlns="http://schemas.openxmlformats.org/spreadsheetml/2006/main" count="141" uniqueCount="82">
  <si>
    <t>Order_ID</t>
  </si>
  <si>
    <t>Product</t>
  </si>
  <si>
    <t>Category</t>
  </si>
  <si>
    <t>Quantity</t>
  </si>
  <si>
    <t>Price_Per_Unit</t>
  </si>
  <si>
    <t>Total_Amount</t>
  </si>
  <si>
    <t>Customer_Region</t>
  </si>
  <si>
    <t>Order_Date</t>
  </si>
  <si>
    <t>Costomer_region</t>
  </si>
  <si>
    <t>PROFIT_MARGINE</t>
  </si>
  <si>
    <t>Wireless Mouse</t>
  </si>
  <si>
    <t>Electronics</t>
  </si>
  <si>
    <t>North</t>
  </si>
  <si>
    <t>Yoga Mat</t>
  </si>
  <si>
    <t>Fitness</t>
  </si>
  <si>
    <t>South</t>
  </si>
  <si>
    <t>Coffee Maker</t>
  </si>
  <si>
    <t>Kitchenware</t>
  </si>
  <si>
    <t>East</t>
  </si>
  <si>
    <t>Bluetooth Speaker</t>
  </si>
  <si>
    <t>West</t>
  </si>
  <si>
    <t>Running Shoes</t>
  </si>
  <si>
    <t>Footwear</t>
  </si>
  <si>
    <t>Smart Watch</t>
  </si>
  <si>
    <t>Treadmill</t>
  </si>
  <si>
    <t>Air Fryer</t>
  </si>
  <si>
    <t>Vacuum Cleaner</t>
  </si>
  <si>
    <t>Appliances</t>
  </si>
  <si>
    <t>Dumbbells</t>
  </si>
  <si>
    <t>Laptop Stand</t>
  </si>
  <si>
    <t>Toaster</t>
  </si>
  <si>
    <t>Air Purifier</t>
  </si>
  <si>
    <t>13-03-2025</t>
  </si>
  <si>
    <t>Resistance Bands</t>
  </si>
  <si>
    <t>14-03-2025</t>
  </si>
  <si>
    <t>Hair Dryer</t>
  </si>
  <si>
    <t>15-03-2025</t>
  </si>
  <si>
    <t>Electric Kettle</t>
  </si>
  <si>
    <t>16-03-2025</t>
  </si>
  <si>
    <t>Office Chair</t>
  </si>
  <si>
    <t>Furniture</t>
  </si>
  <si>
    <t>17-03-2025</t>
  </si>
  <si>
    <t>Adjustable Dumbbells</t>
  </si>
  <si>
    <t>18-03-2025</t>
  </si>
  <si>
    <t>Soundbar</t>
  </si>
  <si>
    <t>19-03-2025</t>
  </si>
  <si>
    <t>Yoga Block</t>
  </si>
  <si>
    <t>20-03-2025</t>
  </si>
  <si>
    <t>Rice Cooker</t>
  </si>
  <si>
    <t>21-03-2025</t>
  </si>
  <si>
    <t>Monitor</t>
  </si>
  <si>
    <t>22-03-2025</t>
  </si>
  <si>
    <t>Iron</t>
  </si>
  <si>
    <t>23-03-2025</t>
  </si>
  <si>
    <t>24-03-2025</t>
  </si>
  <si>
    <t>Smart TV</t>
  </si>
  <si>
    <t>25-03-2025</t>
  </si>
  <si>
    <t>Water Bottle</t>
  </si>
  <si>
    <t>26-03-2025</t>
  </si>
  <si>
    <t>Sofa Set</t>
  </si>
  <si>
    <t>27-03-2025</t>
  </si>
  <si>
    <t>28-03-2025</t>
  </si>
  <si>
    <t>Microwave Oven</t>
  </si>
  <si>
    <t>29-03-2025</t>
  </si>
  <si>
    <t>Laptop</t>
  </si>
  <si>
    <t>30-03-2025</t>
  </si>
  <si>
    <t>AVERAGE OF QUALITY</t>
  </si>
  <si>
    <t>ROUND OF AVERAGE</t>
  </si>
  <si>
    <t>Sum of Total_Amount</t>
  </si>
  <si>
    <t>Sum of PROFIT_MARGINE</t>
  </si>
  <si>
    <t>ROUND OF AVERAGE PRICE PER UNIT</t>
  </si>
  <si>
    <t>NORTH</t>
  </si>
  <si>
    <t>ROUNF OF AVERAGE TOTAL AMOUNT</t>
  </si>
  <si>
    <t>WEST</t>
  </si>
  <si>
    <t>MODE OF REGION</t>
  </si>
  <si>
    <t>EAST</t>
  </si>
  <si>
    <t>SOUTH</t>
  </si>
  <si>
    <t>Grand Total</t>
  </si>
  <si>
    <t>other</t>
  </si>
  <si>
    <t xml:space="preserve"> VLOOKUP FOR AMOUNT, ID =1015</t>
  </si>
  <si>
    <t xml:space="preserve">INDEX-MATCH for CATEGORY, ID 1027 </t>
  </si>
  <si>
    <t>INDEX-MATCH is more flexible, especially when the lookup column isn't first.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</si>
</sst>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A"/>
        <bgColor rgb="FFCCC0DA"/>
      </patternFill>
    </fill>
    <fill>
      <patternFill patternType="solid">
        <fgColor rgb="FFE4DFEC"/>
        <bgColor rgb="FFE4DFE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2" fillId="4" borderId="5" xfId="0" applyFont="1" applyFill="1" applyBorder="1" applyAlignment="1">
      <alignment horizontal="center"/>
    </xf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4DFEC"/>
          <bgColor rgb="FFE4DFEC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solid">
          <fgColor rgb="FF8064A2"/>
          <bgColor rgb="FF8064A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TREAD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Dataset!$H$2:$H$31</c:f>
              <c:strCache>
                <c:ptCount val="30"/>
                <c:pt idx="0">
                  <c:v>01-03-2025</c:v>
                </c:pt>
                <c:pt idx="1">
                  <c:v>02-03-2025</c:v>
                </c:pt>
                <c:pt idx="2">
                  <c:v>03-03-2025</c:v>
                </c:pt>
                <c:pt idx="3">
                  <c:v>04-03-2025</c:v>
                </c:pt>
                <c:pt idx="4">
                  <c:v>05-03-2025</c:v>
                </c:pt>
                <c:pt idx="5">
                  <c:v>06-03-2025</c:v>
                </c:pt>
                <c:pt idx="6">
                  <c:v>07-03-2025</c:v>
                </c:pt>
                <c:pt idx="7">
                  <c:v>08-03-2025</c:v>
                </c:pt>
                <c:pt idx="8">
                  <c:v>09-03-2025</c:v>
                </c:pt>
                <c:pt idx="9">
                  <c:v>10-03-2025</c:v>
                </c:pt>
                <c:pt idx="10">
                  <c:v>11-03-2025</c:v>
                </c:pt>
                <c:pt idx="11">
                  <c:v>12-03-2025</c:v>
                </c:pt>
                <c:pt idx="12">
                  <c:v>13-03-2025</c:v>
                </c:pt>
                <c:pt idx="13">
                  <c:v>14-03-2025</c:v>
                </c:pt>
                <c:pt idx="14">
                  <c:v>15-03-2025</c:v>
                </c:pt>
                <c:pt idx="15">
                  <c:v>16-03-2025</c:v>
                </c:pt>
                <c:pt idx="16">
                  <c:v>17-03-2025</c:v>
                </c:pt>
                <c:pt idx="17">
                  <c:v>18-03-2025</c:v>
                </c:pt>
                <c:pt idx="18">
                  <c:v>19-03-2025</c:v>
                </c:pt>
                <c:pt idx="19">
                  <c:v>20-03-2025</c:v>
                </c:pt>
                <c:pt idx="20">
                  <c:v>21-03-2025</c:v>
                </c:pt>
                <c:pt idx="21">
                  <c:v>22-03-2025</c:v>
                </c:pt>
                <c:pt idx="22">
                  <c:v>23-03-2025</c:v>
                </c:pt>
                <c:pt idx="23">
                  <c:v>24-03-2025</c:v>
                </c:pt>
                <c:pt idx="24">
                  <c:v>25-03-2025</c:v>
                </c:pt>
                <c:pt idx="25">
                  <c:v>26-03-2025</c:v>
                </c:pt>
                <c:pt idx="26">
                  <c:v>27-03-2025</c:v>
                </c:pt>
                <c:pt idx="27">
                  <c:v>28-03-2025</c:v>
                </c:pt>
                <c:pt idx="28">
                  <c:v>29-03-2025</c:v>
                </c:pt>
                <c:pt idx="29">
                  <c:v>30-03-2025</c:v>
                </c:pt>
              </c:strCache>
            </c:strRef>
          </c:cat>
          <c:val>
            <c:numRef>
              <c:f>Dataset!$E$2:$E$31</c:f>
              <c:numCache>
                <c:formatCode>General</c:formatCode>
                <c:ptCount val="30"/>
                <c:pt idx="0">
                  <c:v>500</c:v>
                </c:pt>
                <c:pt idx="1">
                  <c:v>800</c:v>
                </c:pt>
                <c:pt idx="2">
                  <c:v>3500</c:v>
                </c:pt>
                <c:pt idx="3">
                  <c:v>12619</c:v>
                </c:pt>
                <c:pt idx="4">
                  <c:v>2500</c:v>
                </c:pt>
                <c:pt idx="5">
                  <c:v>7000</c:v>
                </c:pt>
                <c:pt idx="6">
                  <c:v>12619</c:v>
                </c:pt>
                <c:pt idx="7">
                  <c:v>4500</c:v>
                </c:pt>
                <c:pt idx="8">
                  <c:v>6000</c:v>
                </c:pt>
                <c:pt idx="9">
                  <c:v>1500</c:v>
                </c:pt>
                <c:pt idx="10">
                  <c:v>12619</c:v>
                </c:pt>
                <c:pt idx="11">
                  <c:v>2200</c:v>
                </c:pt>
                <c:pt idx="12">
                  <c:v>12000</c:v>
                </c:pt>
                <c:pt idx="13">
                  <c:v>900</c:v>
                </c:pt>
                <c:pt idx="14">
                  <c:v>1800</c:v>
                </c:pt>
                <c:pt idx="15">
                  <c:v>1500</c:v>
                </c:pt>
                <c:pt idx="16">
                  <c:v>8000</c:v>
                </c:pt>
                <c:pt idx="17">
                  <c:v>5500</c:v>
                </c:pt>
                <c:pt idx="18">
                  <c:v>20000</c:v>
                </c:pt>
                <c:pt idx="19">
                  <c:v>1200</c:v>
                </c:pt>
                <c:pt idx="20">
                  <c:v>4000</c:v>
                </c:pt>
                <c:pt idx="21">
                  <c:v>15000</c:v>
                </c:pt>
                <c:pt idx="22">
                  <c:v>2500</c:v>
                </c:pt>
                <c:pt idx="23">
                  <c:v>12619</c:v>
                </c:pt>
                <c:pt idx="24">
                  <c:v>40000</c:v>
                </c:pt>
                <c:pt idx="25">
                  <c:v>200</c:v>
                </c:pt>
                <c:pt idx="26">
                  <c:v>55000</c:v>
                </c:pt>
                <c:pt idx="27">
                  <c:v>50000</c:v>
                </c:pt>
                <c:pt idx="28">
                  <c:v>12000</c:v>
                </c:pt>
                <c:pt idx="29">
                  <c:v>70000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7DF-4761-BF81-AEC760D19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2287624"/>
        <c:axId val="749831176"/>
      </c:lineChart>
      <c:catAx>
        <c:axId val="682287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831176"/>
        <c:crosses val="autoZero"/>
        <c:auto val="1"/>
        <c:lblAlgn val="ctr"/>
        <c:lblOffset val="100"/>
        <c:noMultiLvlLbl val="0"/>
      </c:catAx>
      <c:valAx>
        <c:axId val="7498311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87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44</xdr:row>
      <xdr:rowOff>190500</xdr:rowOff>
    </xdr:from>
    <xdr:to>
      <xdr:col>4</xdr:col>
      <xdr:colOff>9525</xdr:colOff>
      <xdr:row>60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B4F70B-600B-F6D5-3093-21E56DE2B7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123825</xdr:colOff>
      <xdr:row>61</xdr:row>
      <xdr:rowOff>114300</xdr:rowOff>
    </xdr:from>
    <xdr:to>
      <xdr:col>3</xdr:col>
      <xdr:colOff>2009775</xdr:colOff>
      <xdr:row>63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3CA153-78EB-B18B-A0C9-FF18594448E7}"/>
            </a:ext>
            <a:ext uri="{147F2762-F138-4A5C-976F-8EAC2B608ADB}">
              <a16:predDERef xmlns:a16="http://schemas.microsoft.com/office/drawing/2014/main" pred="{58B4F70B-600B-F6D5-3093-21E56DE2B7D2}"/>
            </a:ext>
          </a:extLst>
        </xdr:cNvPr>
        <xdr:cNvSpPr txBox="1"/>
      </xdr:nvSpPr>
      <xdr:spPr>
        <a:xfrm>
          <a:off x="123825" y="12020550"/>
          <a:ext cx="64008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CONCLUSION :- AFTER 15 DAYS SALES INCRSING WITH TIME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4.729359375" createdVersion="8" refreshedVersion="8" minRefreshableVersion="3" recordCount="31" xr:uid="{7FAF40A9-93D8-4B81-A3FF-28AF76366E53}">
  <cacheSource type="worksheet">
    <worksheetSource ref="A1:I32" sheet="Dataset"/>
  </cacheSource>
  <cacheFields count="9">
    <cacheField name="Order_ID" numFmtId="0">
      <sharedItems containsString="0" containsBlank="1" containsNumber="1" containsInteger="1" minValue="1001" maxValue="1030"/>
    </cacheField>
    <cacheField name="Product" numFmtId="0">
      <sharedItems containsBlank="1"/>
    </cacheField>
    <cacheField name="Category" numFmtId="0">
      <sharedItems containsBlank="1"/>
    </cacheField>
    <cacheField name="Quantity" numFmtId="0">
      <sharedItems containsString="0" containsBlank="1" containsNumber="1" containsInteger="1" minValue="1" maxValue="5"/>
    </cacheField>
    <cacheField name="Price_Per_Unit" numFmtId="0">
      <sharedItems containsString="0" containsBlank="1" containsNumber="1" containsInteger="1" minValue="200" maxValue="70000"/>
    </cacheField>
    <cacheField name="Total_Amount" numFmtId="0">
      <sharedItems containsString="0" containsBlank="1" containsNumber="1" containsInteger="1" minValue="1000" maxValue="70000"/>
    </cacheField>
    <cacheField name="Customer_Region" numFmtId="0">
      <sharedItems containsBlank="1" count="5">
        <s v="North"/>
        <s v="South"/>
        <s v="East"/>
        <s v="West"/>
        <m/>
      </sharedItems>
    </cacheField>
    <cacheField name="Order_Date" numFmtId="0">
      <sharedItems containsDate="1" containsBlank="1" containsMixedTypes="1" minDate="2025-01-03T00:00:00" maxDate="2025-12-04T00:00:00"/>
    </cacheField>
    <cacheField name="Costomer_region" numFmtId="0">
      <sharedItems containsBlank="1" count="5">
        <s v="NORTH"/>
        <s v="SOUTH"/>
        <s v="EAST"/>
        <s v="W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64.770291203706" createdVersion="8" refreshedVersion="8" minRefreshableVersion="3" recordCount="30" xr:uid="{05F2B4C6-3361-44BD-9B51-AA1EC22DBAD4}">
  <cacheSource type="worksheet">
    <worksheetSource name="Table1"/>
  </cacheSource>
  <cacheFields count="10">
    <cacheField name="Order_ID" numFmtId="0">
      <sharedItems containsSemiMixedTypes="0" containsString="0" containsNumber="1" containsInteger="1" minValue="1001" maxValue="1030"/>
    </cacheField>
    <cacheField name="Product" numFmtId="0">
      <sharedItems count="28">
        <s v="Laptop"/>
        <s v="Sofa Set"/>
        <s v="Smart TV"/>
        <s v="Yoga Mat"/>
        <s v="Resistance Bands"/>
        <s v="Yoga Block"/>
        <s v="Electric Kettle"/>
        <s v="Air Purifier"/>
        <s v="Microwave Oven"/>
        <s v="Vacuum Cleaner"/>
        <s v="Treadmill"/>
        <s v="Soundbar"/>
        <s v="Smart Watch"/>
        <s v="Air Fryer"/>
        <s v="Adjustable Dumbbells"/>
        <s v="Office Chair"/>
        <s v="Rice Cooker"/>
        <s v="Hair Dryer"/>
        <s v="Running Shoes"/>
        <s v="Coffee Maker"/>
        <s v="Dumbbells"/>
        <s v="Iron"/>
        <s v="Toaster"/>
        <s v="Wireless Mouse"/>
        <s v="Water Bottle"/>
        <s v="Monitor"/>
        <s v="Bluetooth Speaker"/>
        <s v="Laptop Stand"/>
      </sharedItems>
    </cacheField>
    <cacheField name="Category" numFmtId="0">
      <sharedItems/>
    </cacheField>
    <cacheField name="Quantity" numFmtId="0">
      <sharedItems containsSemiMixedTypes="0" containsString="0" containsNumber="1" containsInteger="1" minValue="1" maxValue="5"/>
    </cacheField>
    <cacheField name="Price_Per_Unit" numFmtId="0">
      <sharedItems containsSemiMixedTypes="0" containsString="0" containsNumber="1" containsInteger="1" minValue="200" maxValue="70000"/>
    </cacheField>
    <cacheField name="Total_Amount" numFmtId="0">
      <sharedItems containsSemiMixedTypes="0" containsString="0" containsNumber="1" containsInteger="1" minValue="1000" maxValue="70000"/>
    </cacheField>
    <cacheField name="Customer_Region" numFmtId="0">
      <sharedItems/>
    </cacheField>
    <cacheField name="Order_Date" numFmtId="0">
      <sharedItems containsDate="1" containsMixedTypes="1" minDate="2025-01-03T00:00:00" maxDate="2025-12-04T00:00:00"/>
    </cacheField>
    <cacheField name="Costomer_region" numFmtId="0">
      <sharedItems/>
    </cacheField>
    <cacheField name="PROFIT_MARGINE" numFmtId="0">
      <sharedItems containsSemiMixedTypes="0" containsString="0" containsNumber="1" minValue="-43600" maxValue="2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001"/>
    <s v="Wireless Mouse"/>
    <s v="Electronics"/>
    <n v="3"/>
    <n v="500"/>
    <n v="1500"/>
    <x v="0"/>
    <d v="2025-01-03T00:00:00"/>
    <x v="0"/>
  </r>
  <r>
    <n v="1002"/>
    <s v="Yoga Mat"/>
    <s v="Fitness"/>
    <n v="2"/>
    <n v="800"/>
    <n v="16400"/>
    <x v="1"/>
    <d v="2025-02-03T00:00:00"/>
    <x v="1"/>
  </r>
  <r>
    <n v="1003"/>
    <s v="Coffee Maker"/>
    <s v="Kitchenware"/>
    <n v="1"/>
    <n v="3500"/>
    <n v="3500"/>
    <x v="2"/>
    <d v="2025-03-03T00:00:00"/>
    <x v="2"/>
  </r>
  <r>
    <n v="1004"/>
    <s v="Bluetooth Speaker"/>
    <s v="Electronics"/>
    <n v="4"/>
    <n v="12619"/>
    <n v="16400"/>
    <x v="3"/>
    <d v="2025-04-03T00:00:00"/>
    <x v="3"/>
  </r>
  <r>
    <n v="1005"/>
    <s v="Running Shoes"/>
    <s v="Footwear"/>
    <n v="2"/>
    <n v="2500"/>
    <n v="5000"/>
    <x v="0"/>
    <d v="2025-05-03T00:00:00"/>
    <x v="0"/>
  </r>
  <r>
    <n v="1006"/>
    <s v="Smart Watch"/>
    <s v="Electronics"/>
    <n v="2"/>
    <n v="7000"/>
    <n v="14000"/>
    <x v="0"/>
    <d v="2025-06-03T00:00:00"/>
    <x v="0"/>
  </r>
  <r>
    <n v="1007"/>
    <s v="Treadmill"/>
    <s v="Fitness"/>
    <n v="1"/>
    <n v="12619"/>
    <n v="16400"/>
    <x v="1"/>
    <d v="2025-07-03T00:00:00"/>
    <x v="1"/>
  </r>
  <r>
    <n v="1008"/>
    <s v="Air Fryer"/>
    <s v="Kitchenware"/>
    <n v="3"/>
    <n v="4500"/>
    <n v="13500"/>
    <x v="2"/>
    <d v="2025-08-03T00:00:00"/>
    <x v="2"/>
  </r>
  <r>
    <n v="1009"/>
    <s v="Vacuum Cleaner"/>
    <s v="Appliances"/>
    <n v="2"/>
    <n v="6000"/>
    <n v="16400"/>
    <x v="0"/>
    <d v="2025-09-03T00:00:00"/>
    <x v="0"/>
  </r>
  <r>
    <n v="1010"/>
    <s v="Dumbbells"/>
    <s v="Fitness"/>
    <n v="2"/>
    <n v="1500"/>
    <n v="3000"/>
    <x v="3"/>
    <d v="2025-10-03T00:00:00"/>
    <x v="3"/>
  </r>
  <r>
    <n v="1011"/>
    <s v="Laptop Stand"/>
    <s v="Electronics"/>
    <n v="5"/>
    <n v="12619"/>
    <n v="16400"/>
    <x v="2"/>
    <d v="2025-11-03T00:00:00"/>
    <x v="2"/>
  </r>
  <r>
    <n v="1012"/>
    <s v="Toaster"/>
    <s v="Kitchenware"/>
    <n v="1"/>
    <n v="2200"/>
    <n v="2200"/>
    <x v="1"/>
    <d v="2025-12-03T00:00:00"/>
    <x v="1"/>
  </r>
  <r>
    <n v="1013"/>
    <s v="Air Purifier"/>
    <s v="Appliances"/>
    <n v="2"/>
    <n v="12000"/>
    <n v="24000"/>
    <x v="3"/>
    <s v="13-03-2025"/>
    <x v="3"/>
  </r>
  <r>
    <n v="1014"/>
    <s v="Resistance Bands"/>
    <s v="Fitness"/>
    <n v="2"/>
    <n v="900"/>
    <n v="16400"/>
    <x v="0"/>
    <s v="14-03-2025"/>
    <x v="0"/>
  </r>
  <r>
    <n v="1015"/>
    <s v="Hair Dryer"/>
    <s v="Appliances"/>
    <n v="3"/>
    <n v="1800"/>
    <n v="5400"/>
    <x v="2"/>
    <s v="15-03-2025"/>
    <x v="2"/>
  </r>
  <r>
    <n v="1016"/>
    <s v="Electric Kettle"/>
    <s v="Kitchenware"/>
    <n v="2"/>
    <n v="1500"/>
    <n v="16400"/>
    <x v="1"/>
    <s v="16-03-2025"/>
    <x v="1"/>
  </r>
  <r>
    <n v="1017"/>
    <s v="Office Chair"/>
    <s v="Furniture"/>
    <n v="1"/>
    <n v="8000"/>
    <n v="8000"/>
    <x v="3"/>
    <s v="17-03-2025"/>
    <x v="3"/>
  </r>
  <r>
    <n v="1018"/>
    <s v="Adjustable Dumbbells"/>
    <s v="Fitness"/>
    <n v="2"/>
    <n v="5500"/>
    <n v="11000"/>
    <x v="0"/>
    <s v="18-03-2025"/>
    <x v="0"/>
  </r>
  <r>
    <n v="1019"/>
    <s v="Soundbar"/>
    <s v="Electronics"/>
    <n v="1"/>
    <n v="20000"/>
    <n v="20000"/>
    <x v="2"/>
    <s v="19-03-2025"/>
    <x v="2"/>
  </r>
  <r>
    <n v="1020"/>
    <s v="Yoga Block"/>
    <s v="Fitness"/>
    <n v="2"/>
    <n v="1200"/>
    <n v="16400"/>
    <x v="1"/>
    <s v="20-03-2025"/>
    <x v="1"/>
  </r>
  <r>
    <n v="1021"/>
    <s v="Rice Cooker"/>
    <s v="Kitchenware"/>
    <n v="2"/>
    <n v="4000"/>
    <n v="8000"/>
    <x v="3"/>
    <s v="21-03-2025"/>
    <x v="3"/>
  </r>
  <r>
    <n v="1022"/>
    <s v="Monitor"/>
    <s v="Electronics"/>
    <n v="2"/>
    <n v="15000"/>
    <n v="16400"/>
    <x v="0"/>
    <s v="22-03-2025"/>
    <x v="0"/>
  </r>
  <r>
    <n v="1023"/>
    <s v="Iron"/>
    <s v="Appliances"/>
    <n v="1"/>
    <n v="2500"/>
    <n v="2500"/>
    <x v="2"/>
    <s v="23-03-2025"/>
    <x v="2"/>
  </r>
  <r>
    <n v="1024"/>
    <s v="Resistance Bands"/>
    <s v="Fitness"/>
    <n v="3"/>
    <n v="12619"/>
    <n v="16400"/>
    <x v="1"/>
    <s v="24-03-2025"/>
    <x v="1"/>
  </r>
  <r>
    <n v="1025"/>
    <s v="Smart TV"/>
    <s v="Electronics"/>
    <n v="1"/>
    <n v="40000"/>
    <n v="40000"/>
    <x v="3"/>
    <s v="25-03-2025"/>
    <x v="3"/>
  </r>
  <r>
    <n v="1026"/>
    <s v="Water Bottle"/>
    <s v="Kitchenware"/>
    <n v="5"/>
    <n v="200"/>
    <n v="1000"/>
    <x v="0"/>
    <s v="26-03-2025"/>
    <x v="0"/>
  </r>
  <r>
    <n v="1027"/>
    <s v="Sofa Set"/>
    <s v="Furniture"/>
    <n v="1"/>
    <n v="55000"/>
    <n v="55000"/>
    <x v="2"/>
    <s v="27-03-2025"/>
    <x v="2"/>
  </r>
  <r>
    <n v="1028"/>
    <s v="Treadmill"/>
    <s v="Fitness"/>
    <n v="2"/>
    <n v="50000"/>
    <n v="16400"/>
    <x v="1"/>
    <s v="28-03-2025"/>
    <x v="1"/>
  </r>
  <r>
    <n v="1029"/>
    <s v="Microwave Oven"/>
    <s v="Appliances"/>
    <n v="2"/>
    <n v="12000"/>
    <n v="24000"/>
    <x v="3"/>
    <s v="29-03-2025"/>
    <x v="3"/>
  </r>
  <r>
    <n v="1030"/>
    <s v="Laptop"/>
    <s v="Electronics"/>
    <n v="1"/>
    <n v="70000"/>
    <n v="70000"/>
    <x v="0"/>
    <s v="30-03-2025"/>
    <x v="0"/>
  </r>
  <r>
    <m/>
    <m/>
    <m/>
    <m/>
    <m/>
    <m/>
    <x v="4"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030"/>
    <x v="0"/>
    <s v="Electronics"/>
    <n v="1"/>
    <n v="70000"/>
    <n v="70000"/>
    <s v="North"/>
    <s v="30-03-2025"/>
    <s v="NORTH"/>
    <n v="28000"/>
  </r>
  <r>
    <n v="1027"/>
    <x v="1"/>
    <s v="Furniture"/>
    <n v="1"/>
    <n v="55000"/>
    <n v="55000"/>
    <s v="East"/>
    <s v="27-03-2025"/>
    <s v="EAST"/>
    <n v="22000"/>
  </r>
  <r>
    <n v="1025"/>
    <x v="2"/>
    <s v="Electronics"/>
    <n v="1"/>
    <n v="40000"/>
    <n v="40000"/>
    <s v="West"/>
    <s v="25-03-2025"/>
    <s v="WEST"/>
    <n v="16000"/>
  </r>
  <r>
    <n v="1002"/>
    <x v="3"/>
    <s v="Fitness"/>
    <n v="2"/>
    <n v="800"/>
    <n v="16400"/>
    <s v="South"/>
    <d v="2025-02-03T00:00:00"/>
    <s v="SOUTH"/>
    <n v="15440"/>
  </r>
  <r>
    <n v="1014"/>
    <x v="4"/>
    <s v="Fitness"/>
    <n v="2"/>
    <n v="900"/>
    <n v="16400"/>
    <s v="North"/>
    <s v="14-03-2025"/>
    <s v="NORTH"/>
    <n v="15320"/>
  </r>
  <r>
    <n v="1020"/>
    <x v="5"/>
    <s v="Fitness"/>
    <n v="2"/>
    <n v="1200"/>
    <n v="16400"/>
    <s v="South"/>
    <s v="20-03-2025"/>
    <s v="SOUTH"/>
    <n v="14960"/>
  </r>
  <r>
    <n v="1016"/>
    <x v="6"/>
    <s v="Kitchenware"/>
    <n v="2"/>
    <n v="1500"/>
    <n v="16400"/>
    <s v="South"/>
    <s v="16-03-2025"/>
    <s v="SOUTH"/>
    <n v="14600"/>
  </r>
  <r>
    <n v="1013"/>
    <x v="7"/>
    <s v="Appliances"/>
    <n v="2"/>
    <n v="12000"/>
    <n v="24000"/>
    <s v="West"/>
    <s v="13-03-2025"/>
    <s v="WEST"/>
    <n v="9600"/>
  </r>
  <r>
    <n v="1029"/>
    <x v="8"/>
    <s v="Appliances"/>
    <n v="2"/>
    <n v="12000"/>
    <n v="24000"/>
    <s v="West"/>
    <s v="29-03-2025"/>
    <s v="WEST"/>
    <n v="9600"/>
  </r>
  <r>
    <n v="1009"/>
    <x v="9"/>
    <s v="Appliances"/>
    <n v="2"/>
    <n v="6000"/>
    <n v="16400"/>
    <s v="North"/>
    <d v="2025-09-03T00:00:00"/>
    <s v="NORTH"/>
    <n v="9200"/>
  </r>
  <r>
    <n v="1007"/>
    <x v="10"/>
    <s v="Fitness"/>
    <n v="1"/>
    <n v="12619"/>
    <n v="16400"/>
    <s v="South"/>
    <d v="2025-07-03T00:00:00"/>
    <s v="SOUTH"/>
    <n v="8828.6"/>
  </r>
  <r>
    <n v="1019"/>
    <x v="11"/>
    <s v="Electronics"/>
    <n v="1"/>
    <n v="20000"/>
    <n v="20000"/>
    <s v="East"/>
    <s v="19-03-2025"/>
    <s v="EAST"/>
    <n v="8000"/>
  </r>
  <r>
    <n v="1006"/>
    <x v="12"/>
    <s v="Electronics"/>
    <n v="2"/>
    <n v="7000"/>
    <n v="14000"/>
    <s v="North"/>
    <d v="2025-06-03T00:00:00"/>
    <s v="NORTH"/>
    <n v="5600"/>
  </r>
  <r>
    <n v="1008"/>
    <x v="13"/>
    <s v="Kitchenware"/>
    <n v="3"/>
    <n v="4500"/>
    <n v="13500"/>
    <s v="East"/>
    <d v="2025-08-03T00:00:00"/>
    <s v="EAST"/>
    <n v="5400"/>
  </r>
  <r>
    <n v="1018"/>
    <x v="14"/>
    <s v="Fitness"/>
    <n v="2"/>
    <n v="5500"/>
    <n v="11000"/>
    <s v="North"/>
    <s v="18-03-2025"/>
    <s v="NORTH"/>
    <n v="4400"/>
  </r>
  <r>
    <n v="1017"/>
    <x v="15"/>
    <s v="Furniture"/>
    <n v="1"/>
    <n v="8000"/>
    <n v="8000"/>
    <s v="West"/>
    <s v="17-03-2025"/>
    <s v="WEST"/>
    <n v="3200"/>
  </r>
  <r>
    <n v="1021"/>
    <x v="16"/>
    <s v="Kitchenware"/>
    <n v="2"/>
    <n v="4000"/>
    <n v="8000"/>
    <s v="West"/>
    <s v="21-03-2025"/>
    <s v="WEST"/>
    <n v="3200"/>
  </r>
  <r>
    <n v="1015"/>
    <x v="17"/>
    <s v="Appliances"/>
    <n v="3"/>
    <n v="1800"/>
    <n v="5400"/>
    <s v="East"/>
    <s v="15-03-2025"/>
    <s v="EAST"/>
    <n v="2160"/>
  </r>
  <r>
    <n v="1005"/>
    <x v="18"/>
    <s v="Footwear"/>
    <n v="2"/>
    <n v="2500"/>
    <n v="5000"/>
    <s v="North"/>
    <d v="2025-05-03T00:00:00"/>
    <s v="NORTH"/>
    <n v="2000"/>
  </r>
  <r>
    <n v="1003"/>
    <x v="19"/>
    <s v="Kitchenware"/>
    <n v="1"/>
    <n v="3500"/>
    <n v="3500"/>
    <s v="East"/>
    <d v="2025-03-03T00:00:00"/>
    <s v="EAST"/>
    <n v="1400"/>
  </r>
  <r>
    <n v="1010"/>
    <x v="20"/>
    <s v="Fitness"/>
    <n v="2"/>
    <n v="1500"/>
    <n v="3000"/>
    <s v="West"/>
    <d v="2025-10-03T00:00:00"/>
    <s v="WEST"/>
    <n v="1200"/>
  </r>
  <r>
    <n v="1023"/>
    <x v="21"/>
    <s v="Appliances"/>
    <n v="1"/>
    <n v="2500"/>
    <n v="2500"/>
    <s v="East"/>
    <s v="23-03-2025"/>
    <s v="EAST"/>
    <n v="1000"/>
  </r>
  <r>
    <n v="1012"/>
    <x v="22"/>
    <s v="Kitchenware"/>
    <n v="1"/>
    <n v="2200"/>
    <n v="2200"/>
    <s v="South"/>
    <d v="2025-12-03T00:00:00"/>
    <s v="SOUTH"/>
    <n v="880"/>
  </r>
  <r>
    <n v="1001"/>
    <x v="23"/>
    <s v="Electronics"/>
    <n v="3"/>
    <n v="500"/>
    <n v="1500"/>
    <s v="North"/>
    <d v="2025-01-03T00:00:00"/>
    <s v="NORTH"/>
    <n v="600"/>
  </r>
  <r>
    <n v="1026"/>
    <x v="24"/>
    <s v="Kitchenware"/>
    <n v="5"/>
    <n v="200"/>
    <n v="1000"/>
    <s v="North"/>
    <s v="26-03-2025"/>
    <s v="NORTH"/>
    <n v="400"/>
  </r>
  <r>
    <n v="1022"/>
    <x v="25"/>
    <s v="Electronics"/>
    <n v="2"/>
    <n v="15000"/>
    <n v="16400"/>
    <s v="North"/>
    <s v="22-03-2025"/>
    <s v="NORTH"/>
    <n v="-1600"/>
  </r>
  <r>
    <n v="1024"/>
    <x v="4"/>
    <s v="Fitness"/>
    <n v="3"/>
    <n v="12619"/>
    <n v="16400"/>
    <s v="South"/>
    <s v="24-03-2025"/>
    <s v="SOUTH"/>
    <n v="-6314.2000000000007"/>
  </r>
  <r>
    <n v="1004"/>
    <x v="26"/>
    <s v="Electronics"/>
    <n v="4"/>
    <n v="12619"/>
    <n v="16400"/>
    <s v="West"/>
    <d v="2025-04-03T00:00:00"/>
    <s v="WEST"/>
    <n v="-13885.599999999999"/>
  </r>
  <r>
    <n v="1011"/>
    <x v="27"/>
    <s v="Electronics"/>
    <n v="5"/>
    <n v="12619"/>
    <n v="16400"/>
    <s v="East"/>
    <d v="2025-11-03T00:00:00"/>
    <s v="EAST"/>
    <n v="-21457"/>
  </r>
  <r>
    <n v="1028"/>
    <x v="10"/>
    <s v="Fitness"/>
    <n v="2"/>
    <n v="50000"/>
    <n v="16400"/>
    <s v="South"/>
    <s v="28-03-2025"/>
    <s v="SOUTH"/>
    <n v="-43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B70940-DC6C-405B-921B-E80F748C51F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G35:H41" firstHeaderRow="1" firstDataRow="1" firstDataCol="1"/>
  <pivotFields count="9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6">
        <item x="2"/>
        <item x="0"/>
        <item x="1"/>
        <item x="3"/>
        <item x="4"/>
        <item t="default"/>
      </items>
    </pivotField>
    <pivotField compact="0" outline="0" showAll="0"/>
    <pivotField axis="axisRow" compact="0" outline="0" showAll="0" sortType="descending">
      <items count="6">
        <item x="2"/>
        <item x="0"/>
        <item x="1"/>
        <item x="3"/>
        <item n="other"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8"/>
  </rowFields>
  <rowItems count="6">
    <i>
      <x v="1"/>
    </i>
    <i>
      <x v="3"/>
    </i>
    <i>
      <x/>
    </i>
    <i>
      <x v="2"/>
    </i>
    <i>
      <x v="4"/>
    </i>
    <i t="grand">
      <x/>
    </i>
  </rowItems>
  <colItems count="1">
    <i/>
  </colItems>
  <dataFields count="1">
    <dataField name="Sum of Total_Amount" fld="5" baseField="0" baseItem="0"/>
  </dataFields>
  <conditionalFormats count="2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1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8" count="1" selected="0">
              <x v="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B26698-0F02-44E2-A6AC-9D7CAF460511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J35:K39" firstHeaderRow="1" firstDataRow="1" firstDataCol="1"/>
  <pivotFields count="10">
    <pivotField compact="0" outline="0" showAll="0"/>
    <pivotField axis="axisRow" compact="0" outline="0" showAll="0" measureFilter="1" sortType="descending">
      <items count="29">
        <item x="14"/>
        <item x="13"/>
        <item x="7"/>
        <item x="26"/>
        <item x="19"/>
        <item x="20"/>
        <item x="6"/>
        <item x="17"/>
        <item x="21"/>
        <item x="0"/>
        <item x="27"/>
        <item x="8"/>
        <item x="25"/>
        <item x="15"/>
        <item x="4"/>
        <item x="16"/>
        <item x="18"/>
        <item x="2"/>
        <item x="12"/>
        <item x="1"/>
        <item x="11"/>
        <item x="22"/>
        <item x="10"/>
        <item x="9"/>
        <item x="24"/>
        <item x="23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4">
    <i>
      <x v="9"/>
    </i>
    <i>
      <x v="19"/>
    </i>
    <i>
      <x v="17"/>
    </i>
    <i t="grand">
      <x/>
    </i>
  </rowItems>
  <colItems count="1">
    <i/>
  </colItems>
  <dataFields count="1">
    <dataField name="Sum of PROFIT_MARGINE" fld="9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BA985-8899-465C-BBF7-6DA4546C4FB4}" name="Table1" displayName="Table1" ref="A1:J31" totalsRowShown="0" headerRowDxfId="14" dataDxfId="12" headerRowBorderDxfId="13" tableBorderDxfId="11" totalsRowBorderDxfId="10">
  <autoFilter ref="A1:J31" xr:uid="{698BA985-8899-465C-BBF7-6DA4546C4FB4}"/>
  <sortState xmlns:xlrd2="http://schemas.microsoft.com/office/spreadsheetml/2017/richdata2" ref="A2:J31">
    <sortCondition ref="H1:H31"/>
  </sortState>
  <tableColumns count="10">
    <tableColumn id="1" xr3:uid="{4F0FDF42-6455-48D1-8AAC-E0383DDF780B}" name="Order_ID" dataDxfId="9"/>
    <tableColumn id="2" xr3:uid="{37AD1462-C243-49ED-B61A-251B7C550E98}" name="Product" dataDxfId="8"/>
    <tableColumn id="3" xr3:uid="{528ABED7-C34B-4AA1-AAEA-D5780DF6815C}" name="Category" dataDxfId="7"/>
    <tableColumn id="4" xr3:uid="{AFAC6214-3110-4E95-B5F1-22758B69CD8E}" name="Quantity" dataDxfId="6"/>
    <tableColumn id="5" xr3:uid="{FAEA68DF-EA09-4D12-A963-A573A27CFF0E}" name="Price_Per_Unit" dataDxfId="5"/>
    <tableColumn id="6" xr3:uid="{C68E40B6-84F5-4132-8920-1A6102FE6F2E}" name="Total_Amount" dataDxfId="4"/>
    <tableColumn id="7" xr3:uid="{6EAF8880-7797-40EB-A43A-323D9939C83F}" name="Customer_Region" dataDxfId="3"/>
    <tableColumn id="8" xr3:uid="{10B4AC32-6047-4DB5-B593-8CD600E364C3}" name="Order_Date" dataDxfId="2"/>
    <tableColumn id="9" xr3:uid="{28D59215-DF59-47A8-A608-F819D073F406}" name="Costomer_region" dataDxfId="1">
      <calculatedColumnFormula>UPPER(Table1[[#This Row],[Customer_Region]])</calculatedColumnFormula>
    </tableColumn>
    <tableColumn id="10" xr3:uid="{F2DFC921-B94E-442A-BE29-1B2E2649CFDE}" name="PROFIT_MARGINE" dataDxfId="0">
      <calculatedColumnFormula>Table1[[#This Row],[Total_Amount]]-(Table1[[#This Row],[Quantity]]*Table1[[#This Row],[Price_Per_Unit]]*0.6)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9"/>
  <sheetViews>
    <sheetView tabSelected="1" workbookViewId="0">
      <selection activeCell="F47" sqref="F47"/>
    </sheetView>
  </sheetViews>
  <sheetFormatPr defaultColWidth="12.5546875" defaultRowHeight="15.75" customHeight="1" x14ac:dyDescent="0.25"/>
  <cols>
    <col min="1" max="1" width="11.33203125" bestFit="1" customWidth="1"/>
    <col min="2" max="2" width="19.88671875" bestFit="1" customWidth="1"/>
    <col min="3" max="3" width="36.5546875" bestFit="1" customWidth="1"/>
    <col min="4" max="4" width="33.88671875" bestFit="1" customWidth="1"/>
    <col min="5" max="5" width="16.44140625" bestFit="1" customWidth="1"/>
    <col min="6" max="6" width="16" bestFit="1" customWidth="1"/>
    <col min="7" max="7" width="19" bestFit="1" customWidth="1"/>
    <col min="8" max="8" width="20.109375" bestFit="1" customWidth="1"/>
    <col min="9" max="9" width="18.5546875" bestFit="1" customWidth="1"/>
    <col min="10" max="10" width="11.33203125" bestFit="1" customWidth="1"/>
    <col min="11" max="11" width="24.33203125" bestFit="1" customWidth="1"/>
  </cols>
  <sheetData>
    <row r="1" spans="1:10" ht="14.4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0" t="s">
        <v>8</v>
      </c>
      <c r="J1" s="10" t="s">
        <v>9</v>
      </c>
    </row>
    <row r="2" spans="1:10" ht="14.4" x14ac:dyDescent="0.3">
      <c r="A2" s="3">
        <v>1001</v>
      </c>
      <c r="B2" s="1" t="s">
        <v>10</v>
      </c>
      <c r="C2" s="1" t="s">
        <v>11</v>
      </c>
      <c r="D2" s="1">
        <v>3</v>
      </c>
      <c r="E2" s="1">
        <v>500</v>
      </c>
      <c r="F2" s="1">
        <v>1500</v>
      </c>
      <c r="G2" s="1" t="s">
        <v>12</v>
      </c>
      <c r="H2" s="5">
        <v>45660</v>
      </c>
      <c r="I2" s="17" t="str">
        <f>UPPER(Table1[[#This Row],[Customer_Region]])</f>
        <v>NORTH</v>
      </c>
      <c r="J2" s="17">
        <f>Table1[[#This Row],[Total_Amount]]-(Table1[[#This Row],[Quantity]]*Table1[[#This Row],[Price_Per_Unit]]*0.6)</f>
        <v>600</v>
      </c>
    </row>
    <row r="3" spans="1:10" ht="14.4" x14ac:dyDescent="0.3">
      <c r="A3" s="4">
        <v>1002</v>
      </c>
      <c r="B3" s="2" t="s">
        <v>13</v>
      </c>
      <c r="C3" s="2" t="s">
        <v>14</v>
      </c>
      <c r="D3" s="2">
        <v>2</v>
      </c>
      <c r="E3" s="2">
        <v>800</v>
      </c>
      <c r="F3" s="2">
        <v>16400</v>
      </c>
      <c r="G3" s="2" t="s">
        <v>15</v>
      </c>
      <c r="H3" s="6">
        <v>45691</v>
      </c>
      <c r="I3" s="2" t="str">
        <f>UPPER(Table1[[#This Row],[Customer_Region]])</f>
        <v>SOUTH</v>
      </c>
      <c r="J3" s="2">
        <f>Table1[[#This Row],[Total_Amount]]-(Table1[[#This Row],[Quantity]]*Table1[[#This Row],[Price_Per_Unit]]*0.6)</f>
        <v>15440</v>
      </c>
    </row>
    <row r="4" spans="1:10" ht="14.4" x14ac:dyDescent="0.3">
      <c r="A4" s="3">
        <v>1003</v>
      </c>
      <c r="B4" s="1" t="s">
        <v>16</v>
      </c>
      <c r="C4" s="1" t="s">
        <v>17</v>
      </c>
      <c r="D4" s="1">
        <v>1</v>
      </c>
      <c r="E4" s="1">
        <v>3500</v>
      </c>
      <c r="F4" s="1">
        <v>3500</v>
      </c>
      <c r="G4" s="1" t="s">
        <v>18</v>
      </c>
      <c r="H4" s="5">
        <v>45719</v>
      </c>
      <c r="I4" s="2" t="str">
        <f>UPPER(Table1[[#This Row],[Customer_Region]])</f>
        <v>EAST</v>
      </c>
      <c r="J4" s="2">
        <f>Table1[[#This Row],[Total_Amount]]-(Table1[[#This Row],[Quantity]]*Table1[[#This Row],[Price_Per_Unit]]*0.6)</f>
        <v>1400</v>
      </c>
    </row>
    <row r="5" spans="1:10" ht="14.4" x14ac:dyDescent="0.3">
      <c r="A5" s="4">
        <v>1004</v>
      </c>
      <c r="B5" s="2" t="s">
        <v>19</v>
      </c>
      <c r="C5" s="2" t="s">
        <v>11</v>
      </c>
      <c r="D5" s="2">
        <v>4</v>
      </c>
      <c r="E5" s="2">
        <v>12619</v>
      </c>
      <c r="F5" s="2">
        <v>16400</v>
      </c>
      <c r="G5" s="2" t="s">
        <v>20</v>
      </c>
      <c r="H5" s="6">
        <v>45750</v>
      </c>
      <c r="I5" s="2" t="str">
        <f>UPPER(Table1[[#This Row],[Customer_Region]])</f>
        <v>WEST</v>
      </c>
      <c r="J5" s="2">
        <f>Table1[[#This Row],[Total_Amount]]-(Table1[[#This Row],[Quantity]]*Table1[[#This Row],[Price_Per_Unit]]*0.6)</f>
        <v>-13885.599999999999</v>
      </c>
    </row>
    <row r="6" spans="1:10" ht="14.4" x14ac:dyDescent="0.3">
      <c r="A6" s="3">
        <v>1005</v>
      </c>
      <c r="B6" s="1" t="s">
        <v>21</v>
      </c>
      <c r="C6" s="1" t="s">
        <v>22</v>
      </c>
      <c r="D6" s="1">
        <v>2</v>
      </c>
      <c r="E6" s="1">
        <v>2500</v>
      </c>
      <c r="F6" s="1">
        <v>5000</v>
      </c>
      <c r="G6" s="1" t="s">
        <v>12</v>
      </c>
      <c r="H6" s="5">
        <v>45780</v>
      </c>
      <c r="I6" s="2" t="str">
        <f>UPPER(Table1[[#This Row],[Customer_Region]])</f>
        <v>NORTH</v>
      </c>
      <c r="J6" s="2">
        <f>Table1[[#This Row],[Total_Amount]]-(Table1[[#This Row],[Quantity]]*Table1[[#This Row],[Price_Per_Unit]]*0.6)</f>
        <v>2000</v>
      </c>
    </row>
    <row r="7" spans="1:10" ht="14.4" x14ac:dyDescent="0.3">
      <c r="A7" s="4">
        <v>1006</v>
      </c>
      <c r="B7" s="2" t="s">
        <v>23</v>
      </c>
      <c r="C7" s="2" t="s">
        <v>11</v>
      </c>
      <c r="D7" s="2">
        <v>2</v>
      </c>
      <c r="E7" s="2">
        <v>7000</v>
      </c>
      <c r="F7" s="2">
        <v>14000</v>
      </c>
      <c r="G7" s="2" t="s">
        <v>12</v>
      </c>
      <c r="H7" s="6">
        <v>45811</v>
      </c>
      <c r="I7" s="2" t="str">
        <f>UPPER(Table1[[#This Row],[Customer_Region]])</f>
        <v>NORTH</v>
      </c>
      <c r="J7" s="2">
        <f>Table1[[#This Row],[Total_Amount]]-(Table1[[#This Row],[Quantity]]*Table1[[#This Row],[Price_Per_Unit]]*0.6)</f>
        <v>5600</v>
      </c>
    </row>
    <row r="8" spans="1:10" ht="14.4" x14ac:dyDescent="0.3">
      <c r="A8" s="3">
        <v>1007</v>
      </c>
      <c r="B8" s="1" t="s">
        <v>24</v>
      </c>
      <c r="C8" s="1" t="s">
        <v>14</v>
      </c>
      <c r="D8" s="1">
        <v>1</v>
      </c>
      <c r="E8" s="1">
        <v>12619</v>
      </c>
      <c r="F8" s="1">
        <v>16400</v>
      </c>
      <c r="G8" s="1" t="s">
        <v>15</v>
      </c>
      <c r="H8" s="5">
        <v>45841</v>
      </c>
      <c r="I8" s="2" t="str">
        <f>UPPER(Table1[[#This Row],[Customer_Region]])</f>
        <v>SOUTH</v>
      </c>
      <c r="J8" s="2">
        <f>Table1[[#This Row],[Total_Amount]]-(Table1[[#This Row],[Quantity]]*Table1[[#This Row],[Price_Per_Unit]]*0.6)</f>
        <v>8828.6</v>
      </c>
    </row>
    <row r="9" spans="1:10" ht="14.4" x14ac:dyDescent="0.3">
      <c r="A9" s="4">
        <v>1008</v>
      </c>
      <c r="B9" s="2" t="s">
        <v>25</v>
      </c>
      <c r="C9" s="2" t="s">
        <v>17</v>
      </c>
      <c r="D9" s="2">
        <v>3</v>
      </c>
      <c r="E9" s="2">
        <v>4500</v>
      </c>
      <c r="F9" s="2">
        <v>13500</v>
      </c>
      <c r="G9" s="2" t="s">
        <v>18</v>
      </c>
      <c r="H9" s="6">
        <v>45872</v>
      </c>
      <c r="I9" s="2" t="str">
        <f>UPPER(Table1[[#This Row],[Customer_Region]])</f>
        <v>EAST</v>
      </c>
      <c r="J9" s="2">
        <f>Table1[[#This Row],[Total_Amount]]-(Table1[[#This Row],[Quantity]]*Table1[[#This Row],[Price_Per_Unit]]*0.6)</f>
        <v>5400</v>
      </c>
    </row>
    <row r="10" spans="1:10" ht="14.4" x14ac:dyDescent="0.3">
      <c r="A10" s="3">
        <v>1009</v>
      </c>
      <c r="B10" s="1" t="s">
        <v>26</v>
      </c>
      <c r="C10" s="1" t="s">
        <v>27</v>
      </c>
      <c r="D10" s="1">
        <v>2</v>
      </c>
      <c r="E10" s="1">
        <v>6000</v>
      </c>
      <c r="F10" s="1">
        <v>16400</v>
      </c>
      <c r="G10" s="1" t="s">
        <v>12</v>
      </c>
      <c r="H10" s="5">
        <v>45903</v>
      </c>
      <c r="I10" s="2" t="str">
        <f>UPPER(Table1[[#This Row],[Customer_Region]])</f>
        <v>NORTH</v>
      </c>
      <c r="J10" s="2">
        <f>Table1[[#This Row],[Total_Amount]]-(Table1[[#This Row],[Quantity]]*Table1[[#This Row],[Price_Per_Unit]]*0.6)</f>
        <v>9200</v>
      </c>
    </row>
    <row r="11" spans="1:10" ht="14.4" x14ac:dyDescent="0.3">
      <c r="A11" s="4">
        <v>1010</v>
      </c>
      <c r="B11" s="2" t="s">
        <v>28</v>
      </c>
      <c r="C11" s="2" t="s">
        <v>14</v>
      </c>
      <c r="D11" s="2">
        <v>2</v>
      </c>
      <c r="E11" s="2">
        <v>1500</v>
      </c>
      <c r="F11" s="2">
        <v>3000</v>
      </c>
      <c r="G11" s="2" t="s">
        <v>20</v>
      </c>
      <c r="H11" s="6">
        <v>45933</v>
      </c>
      <c r="I11" s="2" t="str">
        <f>UPPER(Table1[[#This Row],[Customer_Region]])</f>
        <v>WEST</v>
      </c>
      <c r="J11" s="2">
        <f>Table1[[#This Row],[Total_Amount]]-(Table1[[#This Row],[Quantity]]*Table1[[#This Row],[Price_Per_Unit]]*0.6)</f>
        <v>1200</v>
      </c>
    </row>
    <row r="12" spans="1:10" ht="14.4" x14ac:dyDescent="0.3">
      <c r="A12" s="3">
        <v>1011</v>
      </c>
      <c r="B12" s="1" t="s">
        <v>29</v>
      </c>
      <c r="C12" s="1" t="s">
        <v>11</v>
      </c>
      <c r="D12" s="1">
        <v>5</v>
      </c>
      <c r="E12" s="1">
        <v>12619</v>
      </c>
      <c r="F12" s="1">
        <v>16400</v>
      </c>
      <c r="G12" s="1" t="s">
        <v>18</v>
      </c>
      <c r="H12" s="5">
        <v>45964</v>
      </c>
      <c r="I12" s="2" t="str">
        <f>UPPER(Table1[[#This Row],[Customer_Region]])</f>
        <v>EAST</v>
      </c>
      <c r="J12" s="2">
        <f>Table1[[#This Row],[Total_Amount]]-(Table1[[#This Row],[Quantity]]*Table1[[#This Row],[Price_Per_Unit]]*0.6)</f>
        <v>-21457</v>
      </c>
    </row>
    <row r="13" spans="1:10" ht="14.4" x14ac:dyDescent="0.3">
      <c r="A13" s="4">
        <v>1012</v>
      </c>
      <c r="B13" s="2" t="s">
        <v>30</v>
      </c>
      <c r="C13" s="2" t="s">
        <v>17</v>
      </c>
      <c r="D13" s="2">
        <v>1</v>
      </c>
      <c r="E13" s="2">
        <v>2200</v>
      </c>
      <c r="F13" s="2">
        <v>2200</v>
      </c>
      <c r="G13" s="2" t="s">
        <v>15</v>
      </c>
      <c r="H13" s="6">
        <v>45994</v>
      </c>
      <c r="I13" s="2" t="str">
        <f>UPPER(Table1[[#This Row],[Customer_Region]])</f>
        <v>SOUTH</v>
      </c>
      <c r="J13" s="2">
        <f>Table1[[#This Row],[Total_Amount]]-(Table1[[#This Row],[Quantity]]*Table1[[#This Row],[Price_Per_Unit]]*0.6)</f>
        <v>880</v>
      </c>
    </row>
    <row r="14" spans="1:10" ht="14.4" x14ac:dyDescent="0.3">
      <c r="A14" s="3">
        <v>1013</v>
      </c>
      <c r="B14" s="1" t="s">
        <v>31</v>
      </c>
      <c r="C14" s="1" t="s">
        <v>27</v>
      </c>
      <c r="D14" s="1">
        <v>2</v>
      </c>
      <c r="E14" s="1">
        <v>12000</v>
      </c>
      <c r="F14" s="1">
        <v>24000</v>
      </c>
      <c r="G14" s="1" t="s">
        <v>20</v>
      </c>
      <c r="H14" s="7" t="s">
        <v>32</v>
      </c>
      <c r="I14" s="2" t="str">
        <f>UPPER(Table1[[#This Row],[Customer_Region]])</f>
        <v>WEST</v>
      </c>
      <c r="J14" s="2">
        <f>Table1[[#This Row],[Total_Amount]]-(Table1[[#This Row],[Quantity]]*Table1[[#This Row],[Price_Per_Unit]]*0.6)</f>
        <v>9600</v>
      </c>
    </row>
    <row r="15" spans="1:10" ht="14.4" x14ac:dyDescent="0.3">
      <c r="A15" s="4">
        <v>1014</v>
      </c>
      <c r="B15" s="2" t="s">
        <v>33</v>
      </c>
      <c r="C15" s="2" t="s">
        <v>14</v>
      </c>
      <c r="D15" s="2">
        <v>2</v>
      </c>
      <c r="E15" s="2">
        <v>900</v>
      </c>
      <c r="F15" s="2">
        <v>16400</v>
      </c>
      <c r="G15" s="2" t="s">
        <v>12</v>
      </c>
      <c r="H15" s="8" t="s">
        <v>34</v>
      </c>
      <c r="I15" s="2" t="str">
        <f>UPPER(Table1[[#This Row],[Customer_Region]])</f>
        <v>NORTH</v>
      </c>
      <c r="J15" s="2">
        <f>Table1[[#This Row],[Total_Amount]]-(Table1[[#This Row],[Quantity]]*Table1[[#This Row],[Price_Per_Unit]]*0.6)</f>
        <v>15320</v>
      </c>
    </row>
    <row r="16" spans="1:10" ht="14.4" x14ac:dyDescent="0.3">
      <c r="A16" s="3">
        <v>1015</v>
      </c>
      <c r="B16" s="1" t="s">
        <v>35</v>
      </c>
      <c r="C16" s="1" t="s">
        <v>27</v>
      </c>
      <c r="D16" s="1">
        <v>3</v>
      </c>
      <c r="E16" s="1">
        <v>1800</v>
      </c>
      <c r="F16" s="1">
        <v>5400</v>
      </c>
      <c r="G16" s="1" t="s">
        <v>18</v>
      </c>
      <c r="H16" s="7" t="s">
        <v>36</v>
      </c>
      <c r="I16" s="2" t="str">
        <f>UPPER(Table1[[#This Row],[Customer_Region]])</f>
        <v>EAST</v>
      </c>
      <c r="J16" s="2">
        <f>Table1[[#This Row],[Total_Amount]]-(Table1[[#This Row],[Quantity]]*Table1[[#This Row],[Price_Per_Unit]]*0.6)</f>
        <v>2160</v>
      </c>
    </row>
    <row r="17" spans="1:10" ht="14.4" x14ac:dyDescent="0.3">
      <c r="A17" s="4">
        <v>1016</v>
      </c>
      <c r="B17" s="2" t="s">
        <v>37</v>
      </c>
      <c r="C17" s="2" t="s">
        <v>17</v>
      </c>
      <c r="D17" s="2">
        <v>2</v>
      </c>
      <c r="E17" s="2">
        <v>1500</v>
      </c>
      <c r="F17" s="2">
        <v>16400</v>
      </c>
      <c r="G17" s="2" t="s">
        <v>15</v>
      </c>
      <c r="H17" s="8" t="s">
        <v>38</v>
      </c>
      <c r="I17" s="2" t="str">
        <f>UPPER(Table1[[#This Row],[Customer_Region]])</f>
        <v>SOUTH</v>
      </c>
      <c r="J17" s="2">
        <f>Table1[[#This Row],[Total_Amount]]-(Table1[[#This Row],[Quantity]]*Table1[[#This Row],[Price_Per_Unit]]*0.6)</f>
        <v>14600</v>
      </c>
    </row>
    <row r="18" spans="1:10" ht="14.4" x14ac:dyDescent="0.3">
      <c r="A18" s="3">
        <v>1017</v>
      </c>
      <c r="B18" s="1" t="s">
        <v>39</v>
      </c>
      <c r="C18" s="1" t="s">
        <v>40</v>
      </c>
      <c r="D18" s="1">
        <v>1</v>
      </c>
      <c r="E18" s="1">
        <v>8000</v>
      </c>
      <c r="F18" s="1">
        <v>8000</v>
      </c>
      <c r="G18" s="1" t="s">
        <v>20</v>
      </c>
      <c r="H18" s="7" t="s">
        <v>41</v>
      </c>
      <c r="I18" s="2" t="str">
        <f>UPPER(Table1[[#This Row],[Customer_Region]])</f>
        <v>WEST</v>
      </c>
      <c r="J18" s="2">
        <f>Table1[[#This Row],[Total_Amount]]-(Table1[[#This Row],[Quantity]]*Table1[[#This Row],[Price_Per_Unit]]*0.6)</f>
        <v>3200</v>
      </c>
    </row>
    <row r="19" spans="1:10" ht="14.4" x14ac:dyDescent="0.3">
      <c r="A19" s="4">
        <v>1018</v>
      </c>
      <c r="B19" s="2" t="s">
        <v>42</v>
      </c>
      <c r="C19" s="2" t="s">
        <v>14</v>
      </c>
      <c r="D19" s="2">
        <v>2</v>
      </c>
      <c r="E19" s="2">
        <v>5500</v>
      </c>
      <c r="F19" s="2">
        <v>11000</v>
      </c>
      <c r="G19" s="2" t="s">
        <v>12</v>
      </c>
      <c r="H19" s="8" t="s">
        <v>43</v>
      </c>
      <c r="I19" s="2" t="str">
        <f>UPPER(Table1[[#This Row],[Customer_Region]])</f>
        <v>NORTH</v>
      </c>
      <c r="J19" s="2">
        <f>Table1[[#This Row],[Total_Amount]]-(Table1[[#This Row],[Quantity]]*Table1[[#This Row],[Price_Per_Unit]]*0.6)</f>
        <v>4400</v>
      </c>
    </row>
    <row r="20" spans="1:10" ht="14.4" x14ac:dyDescent="0.3">
      <c r="A20" s="3">
        <v>1019</v>
      </c>
      <c r="B20" s="1" t="s">
        <v>44</v>
      </c>
      <c r="C20" s="1" t="s">
        <v>11</v>
      </c>
      <c r="D20" s="1">
        <v>1</v>
      </c>
      <c r="E20" s="1">
        <v>20000</v>
      </c>
      <c r="F20" s="1">
        <v>20000</v>
      </c>
      <c r="G20" s="1" t="s">
        <v>18</v>
      </c>
      <c r="H20" s="7" t="s">
        <v>45</v>
      </c>
      <c r="I20" s="2" t="str">
        <f>UPPER(Table1[[#This Row],[Customer_Region]])</f>
        <v>EAST</v>
      </c>
      <c r="J20" s="2">
        <f>Table1[[#This Row],[Total_Amount]]-(Table1[[#This Row],[Quantity]]*Table1[[#This Row],[Price_Per_Unit]]*0.6)</f>
        <v>8000</v>
      </c>
    </row>
    <row r="21" spans="1:10" ht="14.4" x14ac:dyDescent="0.3">
      <c r="A21" s="4">
        <v>1020</v>
      </c>
      <c r="B21" s="2" t="s">
        <v>46</v>
      </c>
      <c r="C21" s="2" t="s">
        <v>14</v>
      </c>
      <c r="D21" s="2">
        <v>2</v>
      </c>
      <c r="E21" s="2">
        <v>1200</v>
      </c>
      <c r="F21" s="2">
        <v>16400</v>
      </c>
      <c r="G21" s="2" t="s">
        <v>15</v>
      </c>
      <c r="H21" s="8" t="s">
        <v>47</v>
      </c>
      <c r="I21" s="2" t="str">
        <f>UPPER(Table1[[#This Row],[Customer_Region]])</f>
        <v>SOUTH</v>
      </c>
      <c r="J21" s="2">
        <f>Table1[[#This Row],[Total_Amount]]-(Table1[[#This Row],[Quantity]]*Table1[[#This Row],[Price_Per_Unit]]*0.6)</f>
        <v>14960</v>
      </c>
    </row>
    <row r="22" spans="1:10" ht="14.4" x14ac:dyDescent="0.3">
      <c r="A22" s="3">
        <v>1021</v>
      </c>
      <c r="B22" s="1" t="s">
        <v>48</v>
      </c>
      <c r="C22" s="1" t="s">
        <v>17</v>
      </c>
      <c r="D22" s="1">
        <v>2</v>
      </c>
      <c r="E22" s="1">
        <v>4000</v>
      </c>
      <c r="F22" s="1">
        <v>8000</v>
      </c>
      <c r="G22" s="1" t="s">
        <v>20</v>
      </c>
      <c r="H22" s="7" t="s">
        <v>49</v>
      </c>
      <c r="I22" s="2" t="str">
        <f>UPPER(Table1[[#This Row],[Customer_Region]])</f>
        <v>WEST</v>
      </c>
      <c r="J22" s="2">
        <f>Table1[[#This Row],[Total_Amount]]-(Table1[[#This Row],[Quantity]]*Table1[[#This Row],[Price_Per_Unit]]*0.6)</f>
        <v>3200</v>
      </c>
    </row>
    <row r="23" spans="1:10" ht="14.4" x14ac:dyDescent="0.3">
      <c r="A23" s="4">
        <v>1022</v>
      </c>
      <c r="B23" s="2" t="s">
        <v>50</v>
      </c>
      <c r="C23" s="2" t="s">
        <v>11</v>
      </c>
      <c r="D23" s="2">
        <v>2</v>
      </c>
      <c r="E23" s="2">
        <v>15000</v>
      </c>
      <c r="F23" s="2">
        <v>16400</v>
      </c>
      <c r="G23" s="2" t="s">
        <v>12</v>
      </c>
      <c r="H23" s="8" t="s">
        <v>51</v>
      </c>
      <c r="I23" s="2" t="str">
        <f>UPPER(Table1[[#This Row],[Customer_Region]])</f>
        <v>NORTH</v>
      </c>
      <c r="J23" s="2">
        <f>Table1[[#This Row],[Total_Amount]]-(Table1[[#This Row],[Quantity]]*Table1[[#This Row],[Price_Per_Unit]]*0.6)</f>
        <v>-1600</v>
      </c>
    </row>
    <row r="24" spans="1:10" ht="14.4" x14ac:dyDescent="0.3">
      <c r="A24" s="3">
        <v>1023</v>
      </c>
      <c r="B24" s="1" t="s">
        <v>52</v>
      </c>
      <c r="C24" s="1" t="s">
        <v>27</v>
      </c>
      <c r="D24" s="1">
        <v>1</v>
      </c>
      <c r="E24" s="1">
        <v>2500</v>
      </c>
      <c r="F24" s="1">
        <v>2500</v>
      </c>
      <c r="G24" s="1" t="s">
        <v>18</v>
      </c>
      <c r="H24" s="7" t="s">
        <v>53</v>
      </c>
      <c r="I24" s="2" t="str">
        <f>UPPER(Table1[[#This Row],[Customer_Region]])</f>
        <v>EAST</v>
      </c>
      <c r="J24" s="2">
        <f>Table1[[#This Row],[Total_Amount]]-(Table1[[#This Row],[Quantity]]*Table1[[#This Row],[Price_Per_Unit]]*0.6)</f>
        <v>1000</v>
      </c>
    </row>
    <row r="25" spans="1:10" ht="14.4" x14ac:dyDescent="0.3">
      <c r="A25" s="4">
        <v>1024</v>
      </c>
      <c r="B25" s="2" t="s">
        <v>33</v>
      </c>
      <c r="C25" s="2" t="s">
        <v>14</v>
      </c>
      <c r="D25" s="2">
        <v>3</v>
      </c>
      <c r="E25" s="2">
        <v>12619</v>
      </c>
      <c r="F25" s="2">
        <v>16400</v>
      </c>
      <c r="G25" s="2" t="s">
        <v>15</v>
      </c>
      <c r="H25" s="8" t="s">
        <v>54</v>
      </c>
      <c r="I25" s="2" t="str">
        <f>UPPER(Table1[[#This Row],[Customer_Region]])</f>
        <v>SOUTH</v>
      </c>
      <c r="J25" s="2">
        <f>Table1[[#This Row],[Total_Amount]]-(Table1[[#This Row],[Quantity]]*Table1[[#This Row],[Price_Per_Unit]]*0.6)</f>
        <v>-6314.2000000000007</v>
      </c>
    </row>
    <row r="26" spans="1:10" ht="14.4" x14ac:dyDescent="0.3">
      <c r="A26" s="3">
        <v>1025</v>
      </c>
      <c r="B26" s="1" t="s">
        <v>55</v>
      </c>
      <c r="C26" s="1" t="s">
        <v>11</v>
      </c>
      <c r="D26" s="1">
        <v>1</v>
      </c>
      <c r="E26" s="1">
        <v>40000</v>
      </c>
      <c r="F26" s="1">
        <v>40000</v>
      </c>
      <c r="G26" s="1" t="s">
        <v>20</v>
      </c>
      <c r="H26" s="7" t="s">
        <v>56</v>
      </c>
      <c r="I26" s="2" t="str">
        <f>UPPER(Table1[[#This Row],[Customer_Region]])</f>
        <v>WEST</v>
      </c>
      <c r="J26" s="2">
        <f>Table1[[#This Row],[Total_Amount]]-(Table1[[#This Row],[Quantity]]*Table1[[#This Row],[Price_Per_Unit]]*0.6)</f>
        <v>16000</v>
      </c>
    </row>
    <row r="27" spans="1:10" ht="14.4" x14ac:dyDescent="0.3">
      <c r="A27" s="4">
        <v>1026</v>
      </c>
      <c r="B27" s="2" t="s">
        <v>57</v>
      </c>
      <c r="C27" s="2" t="s">
        <v>17</v>
      </c>
      <c r="D27" s="2">
        <v>5</v>
      </c>
      <c r="E27" s="2">
        <v>200</v>
      </c>
      <c r="F27" s="2">
        <v>1000</v>
      </c>
      <c r="G27" s="2" t="s">
        <v>12</v>
      </c>
      <c r="H27" s="8" t="s">
        <v>58</v>
      </c>
      <c r="I27" s="2" t="str">
        <f>UPPER(Table1[[#This Row],[Customer_Region]])</f>
        <v>NORTH</v>
      </c>
      <c r="J27" s="2">
        <f>Table1[[#This Row],[Total_Amount]]-(Table1[[#This Row],[Quantity]]*Table1[[#This Row],[Price_Per_Unit]]*0.6)</f>
        <v>400</v>
      </c>
    </row>
    <row r="28" spans="1:10" ht="14.4" x14ac:dyDescent="0.3">
      <c r="A28" s="3">
        <v>1027</v>
      </c>
      <c r="B28" s="1" t="s">
        <v>59</v>
      </c>
      <c r="C28" s="1" t="s">
        <v>40</v>
      </c>
      <c r="D28" s="1">
        <v>1</v>
      </c>
      <c r="E28" s="1">
        <v>55000</v>
      </c>
      <c r="F28" s="1">
        <v>55000</v>
      </c>
      <c r="G28" s="1" t="s">
        <v>18</v>
      </c>
      <c r="H28" s="7" t="s">
        <v>60</v>
      </c>
      <c r="I28" s="2" t="str">
        <f>UPPER(Table1[[#This Row],[Customer_Region]])</f>
        <v>EAST</v>
      </c>
      <c r="J28" s="2">
        <f>Table1[[#This Row],[Total_Amount]]-(Table1[[#This Row],[Quantity]]*Table1[[#This Row],[Price_Per_Unit]]*0.6)</f>
        <v>22000</v>
      </c>
    </row>
    <row r="29" spans="1:10" ht="14.4" x14ac:dyDescent="0.3">
      <c r="A29" s="4">
        <v>1028</v>
      </c>
      <c r="B29" s="2" t="s">
        <v>24</v>
      </c>
      <c r="C29" s="2" t="s">
        <v>14</v>
      </c>
      <c r="D29" s="2">
        <v>2</v>
      </c>
      <c r="E29" s="2">
        <v>50000</v>
      </c>
      <c r="F29" s="2">
        <v>16400</v>
      </c>
      <c r="G29" s="2" t="s">
        <v>15</v>
      </c>
      <c r="H29" s="8" t="s">
        <v>61</v>
      </c>
      <c r="I29" s="2" t="str">
        <f>UPPER(Table1[[#This Row],[Customer_Region]])</f>
        <v>SOUTH</v>
      </c>
      <c r="J29" s="2">
        <f>Table1[[#This Row],[Total_Amount]]-(Table1[[#This Row],[Quantity]]*Table1[[#This Row],[Price_Per_Unit]]*0.6)</f>
        <v>-43600</v>
      </c>
    </row>
    <row r="30" spans="1:10" ht="14.4" x14ac:dyDescent="0.3">
      <c r="A30" s="3">
        <v>1029</v>
      </c>
      <c r="B30" s="1" t="s">
        <v>62</v>
      </c>
      <c r="C30" s="1" t="s">
        <v>27</v>
      </c>
      <c r="D30" s="1">
        <v>2</v>
      </c>
      <c r="E30" s="1">
        <v>12000</v>
      </c>
      <c r="F30" s="1">
        <v>24000</v>
      </c>
      <c r="G30" s="1" t="s">
        <v>20</v>
      </c>
      <c r="H30" s="7" t="s">
        <v>63</v>
      </c>
      <c r="I30" s="2" t="str">
        <f>UPPER(Table1[[#This Row],[Customer_Region]])</f>
        <v>WEST</v>
      </c>
      <c r="J30" s="2">
        <f>Table1[[#This Row],[Total_Amount]]-(Table1[[#This Row],[Quantity]]*Table1[[#This Row],[Price_Per_Unit]]*0.6)</f>
        <v>9600</v>
      </c>
    </row>
    <row r="31" spans="1:10" ht="14.4" x14ac:dyDescent="0.3">
      <c r="A31" s="12">
        <v>1030</v>
      </c>
      <c r="B31" s="13" t="s">
        <v>64</v>
      </c>
      <c r="C31" s="13" t="s">
        <v>11</v>
      </c>
      <c r="D31" s="13">
        <v>1</v>
      </c>
      <c r="E31" s="13">
        <v>70000</v>
      </c>
      <c r="F31" s="13">
        <v>70000</v>
      </c>
      <c r="G31" s="13" t="s">
        <v>12</v>
      </c>
      <c r="H31" s="14" t="s">
        <v>65</v>
      </c>
      <c r="I31" s="13" t="str">
        <f>UPPER(Table1[[#This Row],[Customer_Region]])</f>
        <v>NORTH</v>
      </c>
      <c r="J31" s="13">
        <f>Table1[[#This Row],[Total_Amount]]-(Table1[[#This Row],[Quantity]]*Table1[[#This Row],[Price_Per_Unit]]*0.6)</f>
        <v>28000</v>
      </c>
    </row>
    <row r="34" spans="1:11" ht="15.75" customHeight="1" x14ac:dyDescent="0.25">
      <c r="C34" t="s">
        <v>66</v>
      </c>
      <c r="D34">
        <f>AVERAGE(Table1[Quantity])</f>
        <v>2.1</v>
      </c>
    </row>
    <row r="35" spans="1:11" ht="15.75" customHeight="1" x14ac:dyDescent="0.25">
      <c r="C35" t="s">
        <v>67</v>
      </c>
      <c r="D35">
        <f>ROUND(D34,0)</f>
        <v>2</v>
      </c>
      <c r="G35" s="19" t="s">
        <v>8</v>
      </c>
      <c r="H35" t="s">
        <v>68</v>
      </c>
      <c r="J35" s="19" t="s">
        <v>1</v>
      </c>
      <c r="K35" t="s">
        <v>69</v>
      </c>
    </row>
    <row r="36" spans="1:11" ht="15.75" customHeight="1" x14ac:dyDescent="0.25">
      <c r="C36" t="s">
        <v>70</v>
      </c>
      <c r="D36">
        <f>ROUND(AVERAGE(E2:E31),0)</f>
        <v>12619</v>
      </c>
      <c r="G36" t="s">
        <v>71</v>
      </c>
      <c r="H36">
        <v>151700</v>
      </c>
      <c r="J36" t="s">
        <v>64</v>
      </c>
      <c r="K36">
        <v>28000</v>
      </c>
    </row>
    <row r="37" spans="1:11" ht="15.75" customHeight="1" x14ac:dyDescent="0.25">
      <c r="C37" t="s">
        <v>72</v>
      </c>
      <c r="D37">
        <f>ROUND(AVERAGE(F2:F31),0)</f>
        <v>16400</v>
      </c>
      <c r="G37" t="s">
        <v>73</v>
      </c>
      <c r="H37">
        <v>123400</v>
      </c>
      <c r="J37" t="s">
        <v>59</v>
      </c>
      <c r="K37">
        <v>22000</v>
      </c>
    </row>
    <row r="38" spans="1:11" ht="15.75" customHeight="1" x14ac:dyDescent="0.25">
      <c r="C38" t="s">
        <v>74</v>
      </c>
      <c r="D38" s="16" t="s">
        <v>12</v>
      </c>
      <c r="G38" t="s">
        <v>75</v>
      </c>
      <c r="H38">
        <v>116300</v>
      </c>
      <c r="J38" t="s">
        <v>55</v>
      </c>
      <c r="K38">
        <v>16000</v>
      </c>
    </row>
    <row r="39" spans="1:11" ht="15.75" customHeight="1" x14ac:dyDescent="0.25">
      <c r="G39" t="s">
        <v>76</v>
      </c>
      <c r="H39">
        <v>100600</v>
      </c>
      <c r="J39" t="s">
        <v>77</v>
      </c>
      <c r="K39">
        <v>66000</v>
      </c>
    </row>
    <row r="40" spans="1:11" ht="15.75" customHeight="1" x14ac:dyDescent="0.25">
      <c r="G40" t="s">
        <v>78</v>
      </c>
    </row>
    <row r="41" spans="1:11" ht="15.75" customHeight="1" x14ac:dyDescent="0.25">
      <c r="G41" t="s">
        <v>77</v>
      </c>
      <c r="H41">
        <v>492000</v>
      </c>
    </row>
    <row r="42" spans="1:11" ht="15.75" customHeight="1" x14ac:dyDescent="0.25">
      <c r="C42" t="s">
        <v>79</v>
      </c>
      <c r="D42">
        <f>VLOOKUP(1015, A2:G100, 6, FALSE)</f>
        <v>5400</v>
      </c>
    </row>
    <row r="43" spans="1:11" ht="15.75" customHeight="1" x14ac:dyDescent="0.25">
      <c r="C43" s="15" t="s">
        <v>80</v>
      </c>
      <c r="D43" s="16" t="str">
        <f>INDEX(C2:C31, MATCH(1027, A2:A31, 0))</f>
        <v>Furniture</v>
      </c>
    </row>
    <row r="44" spans="1:11" ht="15.75" customHeight="1" x14ac:dyDescent="0.25">
      <c r="C44" s="20" t="s">
        <v>81</v>
      </c>
      <c r="D44" s="20"/>
    </row>
    <row r="46" spans="1:11" ht="15.75" customHeight="1" x14ac:dyDescent="0.25">
      <c r="A46" s="18"/>
      <c r="B46" s="18"/>
      <c r="C46" s="18"/>
      <c r="D46" s="18"/>
    </row>
    <row r="47" spans="1:11" ht="15.75" customHeight="1" x14ac:dyDescent="0.25">
      <c r="A47" s="18"/>
      <c r="B47" s="18"/>
      <c r="C47" s="18"/>
      <c r="D47" s="18"/>
    </row>
    <row r="48" spans="1:11" ht="15.75" customHeight="1" x14ac:dyDescent="0.25">
      <c r="A48" s="18"/>
      <c r="B48" s="18"/>
      <c r="C48" s="18"/>
      <c r="D48" s="18"/>
    </row>
    <row r="49" spans="1:4" ht="15.75" customHeight="1" x14ac:dyDescent="0.25">
      <c r="A49" s="18"/>
      <c r="B49" s="18"/>
      <c r="C49" s="18"/>
      <c r="D49" s="18"/>
    </row>
    <row r="50" spans="1:4" ht="15.75" customHeight="1" x14ac:dyDescent="0.25">
      <c r="A50" s="18"/>
      <c r="B50" s="18"/>
      <c r="C50" s="18"/>
      <c r="D50" s="18"/>
    </row>
    <row r="51" spans="1:4" ht="15.75" customHeight="1" x14ac:dyDescent="0.25">
      <c r="A51" s="18"/>
      <c r="B51" s="18"/>
      <c r="C51" s="18"/>
      <c r="D51" s="18"/>
    </row>
    <row r="52" spans="1:4" ht="15.75" customHeight="1" x14ac:dyDescent="0.25">
      <c r="A52" s="18"/>
      <c r="B52" s="18"/>
      <c r="C52" s="18"/>
      <c r="D52" s="18"/>
    </row>
    <row r="53" spans="1:4" ht="15.75" customHeight="1" x14ac:dyDescent="0.25">
      <c r="A53" s="18"/>
      <c r="B53" s="18"/>
      <c r="C53" s="18"/>
      <c r="D53" s="18"/>
    </row>
    <row r="54" spans="1:4" ht="15.75" customHeight="1" x14ac:dyDescent="0.25">
      <c r="A54" s="18"/>
      <c r="B54" s="18"/>
      <c r="C54" s="18"/>
      <c r="D54" s="18"/>
    </row>
    <row r="55" spans="1:4" ht="15.75" customHeight="1" x14ac:dyDescent="0.25">
      <c r="A55" s="18"/>
      <c r="B55" s="18"/>
      <c r="C55" s="18"/>
      <c r="D55" s="18"/>
    </row>
    <row r="56" spans="1:4" ht="15.75" customHeight="1" x14ac:dyDescent="0.25">
      <c r="A56" s="18"/>
      <c r="B56" s="18"/>
      <c r="C56" s="18"/>
      <c r="D56" s="18"/>
    </row>
    <row r="57" spans="1:4" ht="15.75" customHeight="1" x14ac:dyDescent="0.25">
      <c r="A57" s="18"/>
      <c r="B57" s="18"/>
      <c r="C57" s="18"/>
      <c r="D57" s="18"/>
    </row>
    <row r="58" spans="1:4" ht="15.75" customHeight="1" x14ac:dyDescent="0.25">
      <c r="A58" s="18"/>
      <c r="B58" s="18"/>
      <c r="C58" s="18"/>
      <c r="D58" s="18"/>
    </row>
    <row r="59" spans="1:4" ht="15.75" customHeight="1" x14ac:dyDescent="0.25">
      <c r="A59" s="18"/>
      <c r="B59" s="18"/>
      <c r="C59" s="18"/>
      <c r="D59" s="18"/>
    </row>
    <row r="60" spans="1:4" ht="15.75" customHeight="1" x14ac:dyDescent="0.25">
      <c r="A60" s="18"/>
      <c r="B60" s="18"/>
      <c r="C60" s="18"/>
      <c r="D60" s="18"/>
    </row>
    <row r="61" spans="1:4" ht="15.75" customHeight="1" x14ac:dyDescent="0.25">
      <c r="A61" s="18"/>
      <c r="B61" s="18"/>
      <c r="C61" s="18"/>
      <c r="D61" s="18"/>
    </row>
    <row r="62" spans="1:4" ht="15.75" customHeight="1" x14ac:dyDescent="0.25">
      <c r="A62" s="18"/>
      <c r="B62" s="18"/>
      <c r="C62" s="18"/>
      <c r="D62" s="18"/>
    </row>
    <row r="63" spans="1:4" ht="15.75" customHeight="1" x14ac:dyDescent="0.25">
      <c r="A63" s="18"/>
      <c r="B63" s="18"/>
      <c r="C63" s="18"/>
      <c r="D63" s="18"/>
    </row>
    <row r="64" spans="1:4" ht="15.75" customHeight="1" x14ac:dyDescent="0.25">
      <c r="A64" s="18"/>
      <c r="B64" s="18"/>
      <c r="C64" s="18"/>
      <c r="D64" s="18"/>
    </row>
    <row r="65" spans="1:4" ht="15.75" customHeight="1" x14ac:dyDescent="0.25">
      <c r="A65" s="18"/>
      <c r="B65" s="18"/>
      <c r="C65" s="18"/>
      <c r="D65" s="18"/>
    </row>
    <row r="66" spans="1:4" ht="15.75" customHeight="1" x14ac:dyDescent="0.25">
      <c r="A66" s="18"/>
      <c r="B66" s="18"/>
      <c r="C66" s="18"/>
      <c r="D66" s="18"/>
    </row>
    <row r="67" spans="1:4" ht="15.75" customHeight="1" x14ac:dyDescent="0.25">
      <c r="A67" s="18"/>
      <c r="B67" s="18"/>
      <c r="C67" s="18"/>
      <c r="D67" s="18"/>
    </row>
    <row r="68" spans="1:4" ht="15.75" customHeight="1" x14ac:dyDescent="0.25">
      <c r="A68" s="18"/>
      <c r="B68" s="18"/>
      <c r="C68" s="18"/>
      <c r="D68" s="18"/>
    </row>
    <row r="69" spans="1:4" ht="15.75" customHeight="1" x14ac:dyDescent="0.25">
      <c r="A69" s="18"/>
      <c r="B69" s="18"/>
      <c r="C69" s="18"/>
      <c r="D69" s="18"/>
    </row>
  </sheetData>
  <mergeCells count="1">
    <mergeCell ref="C44:D44"/>
  </mergeCells>
  <conditionalFormatting sqref="E2:E31">
    <cfRule type="containsText" dxfId="18" priority="6" operator="containsText" text="NULL">
      <formula>NOT(ISERROR(SEARCH("NULL",E2)))</formula>
    </cfRule>
  </conditionalFormatting>
  <conditionalFormatting sqref="F2:F31">
    <cfRule type="containsText" dxfId="17" priority="5" operator="containsText" text="NULL">
      <formula>NOT(ISERROR(SEARCH("NULL",F2)))</formula>
    </cfRule>
  </conditionalFormatting>
  <conditionalFormatting sqref="G2:G31">
    <cfRule type="containsText" dxfId="16" priority="4" operator="containsText" text="NULL">
      <formula>NOT(ISERROR(SEARCH("NULL",G2)))</formula>
    </cfRule>
  </conditionalFormatting>
  <conditionalFormatting pivot="1" sqref="H3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H3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{37047056-F66B-4E8C-859C-C3EA8FA592D4}</x14:id>
        </ext>
      </extLst>
    </cfRule>
  </conditionalFormatting>
  <conditionalFormatting sqref="J2:J31">
    <cfRule type="cellIs" dxfId="15" priority="1" operator="greaterThan">
      <formula>5000</formula>
    </cfRule>
  </conditionalFormatting>
  <pageMargins left="0" right="0" top="0" bottom="0" header="0" footer="0"/>
  <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37047056-F66B-4E8C-859C-C3EA8FA592D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yash solanki</dc:creator>
  <cp:keywords/>
  <dc:description/>
  <cp:lastModifiedBy>dipen solanki</cp:lastModifiedBy>
  <cp:revision/>
  <dcterms:created xsi:type="dcterms:W3CDTF">2025-04-17T10:35:34Z</dcterms:created>
  <dcterms:modified xsi:type="dcterms:W3CDTF">2025-04-27T18:41:09Z</dcterms:modified>
  <cp:category/>
  <cp:contentStatus/>
</cp:coreProperties>
</file>