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bansal/Desktop/Quant/"/>
    </mc:Choice>
  </mc:AlternateContent>
  <xr:revisionPtr revIDLastSave="0" documentId="13_ncr:1_{F84156AF-F2F0-274E-A3D7-128FD08DF7DA}" xr6:coauthVersionLast="47" xr6:coauthVersionMax="47" xr10:uidLastSave="{00000000-0000-0000-0000-000000000000}"/>
  <bookViews>
    <workbookView xWindow="1160" yWindow="500" windowWidth="27640" windowHeight="15820" xr2:uid="{06229485-A033-B341-8E7A-F0A627B71302}"/>
  </bookViews>
  <sheets>
    <sheet name="Binomial Tr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F31" i="1"/>
  <c r="AC30" i="1"/>
  <c r="AC29" i="1"/>
  <c r="AC28" i="1"/>
  <c r="AC27" i="1"/>
  <c r="AC26" i="1"/>
  <c r="AC25" i="1"/>
  <c r="AC24" i="1"/>
  <c r="AC23" i="1"/>
  <c r="D23" i="1"/>
  <c r="B9" i="1" s="1"/>
  <c r="B13" i="1" s="1"/>
  <c r="AC22" i="1"/>
  <c r="AC21" i="1"/>
  <c r="AC20" i="1"/>
  <c r="AC19" i="1"/>
  <c r="AC18" i="1"/>
  <c r="AC17" i="1"/>
  <c r="AC16" i="1"/>
  <c r="AC15" i="1"/>
  <c r="AC14" i="1"/>
  <c r="AC13" i="1"/>
  <c r="AC12" i="1"/>
  <c r="AC11" i="1"/>
  <c r="F11" i="1"/>
  <c r="AC10" i="1"/>
  <c r="AC9" i="1"/>
  <c r="AC8" i="1"/>
  <c r="AC7" i="1"/>
  <c r="AC6" i="1"/>
  <c r="AC5" i="1"/>
  <c r="AD3" i="1" s="1"/>
  <c r="AD4" i="1" s="1"/>
  <c r="AC4" i="1"/>
  <c r="AC3" i="1"/>
  <c r="B14" i="1" l="1"/>
  <c r="B15" i="1" s="1"/>
  <c r="G30" i="1"/>
  <c r="G32" i="1" l="1"/>
  <c r="H33" i="1" s="1"/>
  <c r="G12" i="1"/>
  <c r="H13" i="1" s="1"/>
  <c r="I14" i="1" s="1"/>
  <c r="B16" i="1"/>
  <c r="G10" i="1"/>
  <c r="I34" i="1"/>
  <c r="I32" i="1"/>
  <c r="J31" i="1" s="1"/>
  <c r="K30" i="1" s="1"/>
  <c r="K31" i="1" s="1"/>
  <c r="B17" i="1"/>
  <c r="H29" i="1"/>
  <c r="H31" i="1"/>
  <c r="H11" i="1"/>
  <c r="H9" i="1"/>
  <c r="I12" i="1" l="1"/>
  <c r="J11" i="1" s="1"/>
  <c r="I8" i="1"/>
  <c r="I10" i="1"/>
  <c r="J15" i="1"/>
  <c r="J13" i="1"/>
  <c r="K12" i="1" s="1"/>
  <c r="K13" i="1" s="1"/>
  <c r="I28" i="1"/>
  <c r="I30" i="1"/>
  <c r="J33" i="1"/>
  <c r="K32" i="1" s="1"/>
  <c r="K33" i="1" s="1"/>
  <c r="J35" i="1"/>
  <c r="J29" i="1" l="1"/>
  <c r="J27" i="1"/>
  <c r="J9" i="1"/>
  <c r="K10" i="1" s="1"/>
  <c r="K11" i="1" s="1"/>
  <c r="J12" i="1" s="1"/>
  <c r="J7" i="1"/>
  <c r="K16" i="1"/>
  <c r="K17" i="1" s="1"/>
  <c r="K14" i="1"/>
  <c r="K15" i="1" s="1"/>
  <c r="J16" i="1" s="1"/>
  <c r="K34" i="1"/>
  <c r="K35" i="1" s="1"/>
  <c r="K36" i="1"/>
  <c r="K37" i="1" s="1"/>
  <c r="J32" i="1"/>
  <c r="K6" i="1" l="1"/>
  <c r="K7" i="1" s="1"/>
  <c r="K8" i="1"/>
  <c r="K9" i="1" s="1"/>
  <c r="J10" i="1" s="1"/>
  <c r="I11" i="1" s="1"/>
  <c r="J14" i="1"/>
  <c r="I15" i="1" s="1"/>
  <c r="K28" i="1"/>
  <c r="K29" i="1" s="1"/>
  <c r="J30" i="1" s="1"/>
  <c r="I31" i="1" s="1"/>
  <c r="K26" i="1"/>
  <c r="K27" i="1" s="1"/>
  <c r="J28" i="1" s="1"/>
  <c r="J36" i="1"/>
  <c r="J34" i="1"/>
  <c r="I33" i="1" s="1"/>
  <c r="H32" i="1" l="1"/>
  <c r="I29" i="1"/>
  <c r="H30" i="1" s="1"/>
  <c r="G31" i="1" s="1"/>
  <c r="I13" i="1"/>
  <c r="H14" i="1" s="1"/>
  <c r="I35" i="1"/>
  <c r="H34" i="1" s="1"/>
  <c r="G33" i="1" s="1"/>
  <c r="J8" i="1"/>
  <c r="I9" i="1" s="1"/>
  <c r="H10" i="1" s="1"/>
  <c r="H12" i="1" l="1"/>
  <c r="G13" i="1" s="1"/>
  <c r="F32" i="1"/>
  <c r="B20" i="1" s="1"/>
  <c r="G11" i="1" l="1"/>
  <c r="F12" i="1" s="1"/>
  <c r="B19" i="1" s="1"/>
</calcChain>
</file>

<file path=xl/sharedStrings.xml><?xml version="1.0" encoding="utf-8"?>
<sst xmlns="http://schemas.openxmlformats.org/spreadsheetml/2006/main" count="68" uniqueCount="55">
  <si>
    <t>Contract Name</t>
  </si>
  <si>
    <t>SPY240709C00555000</t>
  </si>
  <si>
    <t>SPY</t>
  </si>
  <si>
    <t>Date</t>
  </si>
  <si>
    <t>Adj Close</t>
  </si>
  <si>
    <t>Returns</t>
  </si>
  <si>
    <t>Underlying Stock</t>
  </si>
  <si>
    <t>European Call Option</t>
  </si>
  <si>
    <t>Current Date</t>
  </si>
  <si>
    <t>t = 0</t>
  </si>
  <si>
    <t>t = 1</t>
  </si>
  <si>
    <t>t = 2</t>
  </si>
  <si>
    <t>t = 3</t>
  </si>
  <si>
    <t>t = 4</t>
  </si>
  <si>
    <t>t = 5</t>
  </si>
  <si>
    <t>Return = Price Today/Price Yes -1</t>
  </si>
  <si>
    <t>1D std dev</t>
  </si>
  <si>
    <t>Expiry Date</t>
  </si>
  <si>
    <t>Return = ln(Price Today/Price Yes)</t>
  </si>
  <si>
    <t>Annualized std dev</t>
  </si>
  <si>
    <t>Stock Price</t>
  </si>
  <si>
    <t>So*u</t>
  </si>
  <si>
    <t>Strike Price</t>
  </si>
  <si>
    <t>So</t>
  </si>
  <si>
    <t>So*d</t>
  </si>
  <si>
    <t>Maturity (T)</t>
  </si>
  <si>
    <t>Risk free rate</t>
  </si>
  <si>
    <t>Volatility</t>
  </si>
  <si>
    <t>N (Steps)</t>
  </si>
  <si>
    <t>Call Option</t>
  </si>
  <si>
    <t>delta t (Time/Steps)</t>
  </si>
  <si>
    <t>u</t>
  </si>
  <si>
    <t>up movt</t>
  </si>
  <si>
    <t>d</t>
  </si>
  <si>
    <t>down movt</t>
  </si>
  <si>
    <t>p</t>
  </si>
  <si>
    <t>prob up movt</t>
  </si>
  <si>
    <t>1-p</t>
  </si>
  <si>
    <t>prob down movt</t>
  </si>
  <si>
    <t>Call Option Price</t>
  </si>
  <si>
    <t>Under Valued</t>
  </si>
  <si>
    <t>Put Option Price</t>
  </si>
  <si>
    <t>Over Valued</t>
  </si>
  <si>
    <t>Day</t>
  </si>
  <si>
    <t>Count</t>
  </si>
  <si>
    <t>Total Days</t>
  </si>
  <si>
    <t>European Put Option</t>
  </si>
  <si>
    <t>Tuesday</t>
  </si>
  <si>
    <t>Wednesday</t>
  </si>
  <si>
    <t>Thursday</t>
  </si>
  <si>
    <t>Friday</t>
  </si>
  <si>
    <t>Saturday</t>
  </si>
  <si>
    <t>Sunday</t>
  </si>
  <si>
    <t>Monday</t>
  </si>
  <si>
    <t>Put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</si>
</sst>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theme="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3" fillId="0" borderId="0" xfId="0" applyFont="1"/>
    <xf numFmtId="0" fontId="4" fillId="2" borderId="0" xfId="0" applyFont="1" applyFill="1"/>
    <xf numFmtId="0" fontId="0" fillId="0" borderId="4" xfId="0" applyBorder="1"/>
    <xf numFmtId="0" fontId="2" fillId="0" borderId="0" xfId="0" applyFont="1"/>
    <xf numFmtId="14" fontId="5" fillId="0" borderId="0" xfId="0" applyNumberFormat="1" applyFont="1"/>
    <xf numFmtId="0" fontId="6" fillId="0" borderId="0" xfId="0" applyFont="1"/>
    <xf numFmtId="15" fontId="0" fillId="0" borderId="4" xfId="0" applyNumberFormat="1" applyBorder="1"/>
    <xf numFmtId="0" fontId="0" fillId="3" borderId="0" xfId="0" applyFill="1"/>
    <xf numFmtId="10" fontId="6" fillId="0" borderId="0" xfId="1" applyNumberFormat="1" applyFont="1"/>
    <xf numFmtId="10" fontId="0" fillId="0" borderId="0" xfId="1" applyNumberFormat="1" applyFont="1"/>
    <xf numFmtId="9" fontId="0" fillId="0" borderId="0" xfId="1" applyFont="1"/>
    <xf numFmtId="0" fontId="0" fillId="0" borderId="5" xfId="0" applyBorder="1"/>
    <xf numFmtId="0" fontId="0" fillId="3" borderId="6" xfId="0" applyFill="1" applyBorder="1"/>
    <xf numFmtId="15" fontId="0" fillId="0" borderId="8" xfId="0" applyNumberFormat="1" applyBorder="1"/>
    <xf numFmtId="0" fontId="7" fillId="0" borderId="5" xfId="0" applyFont="1" applyBorder="1"/>
    <xf numFmtId="10" fontId="0" fillId="0" borderId="0" xfId="0" applyNumberFormat="1"/>
    <xf numFmtId="0" fontId="7" fillId="0" borderId="9" xfId="0" applyFont="1" applyBorder="1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0" xfId="0" applyNumberFormat="1"/>
    <xf numFmtId="2" fontId="0" fillId="0" borderId="0" xfId="0" applyNumberFormat="1"/>
    <xf numFmtId="0" fontId="9" fillId="0" borderId="1" xfId="0" applyFont="1" applyBorder="1"/>
    <xf numFmtId="0" fontId="9" fillId="0" borderId="3" xfId="0" applyFont="1" applyBorder="1"/>
    <xf numFmtId="0" fontId="9" fillId="0" borderId="7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8051-EC7A-4346-BDCC-6BE551AA87DD}">
  <dimension ref="A1:AE253"/>
  <sheetViews>
    <sheetView tabSelected="1" zoomScale="82" workbookViewId="0">
      <selection activeCell="E16" sqref="E16"/>
    </sheetView>
  </sheetViews>
  <sheetFormatPr baseColWidth="10" defaultRowHeight="16" x14ac:dyDescent="0.2"/>
  <cols>
    <col min="1" max="1" width="18.1640625" bestFit="1" customWidth="1"/>
    <col min="2" max="2" width="19.33203125" bestFit="1" customWidth="1"/>
    <col min="6" max="6" width="18.5" bestFit="1" customWidth="1"/>
    <col min="7" max="11" width="12.1640625" bestFit="1" customWidth="1"/>
    <col min="25" max="25" width="28.83203125" bestFit="1" customWidth="1"/>
  </cols>
  <sheetData>
    <row r="1" spans="1:31" x14ac:dyDescent="0.2">
      <c r="A1" s="23" t="s">
        <v>0</v>
      </c>
      <c r="B1" s="1" t="s">
        <v>1</v>
      </c>
      <c r="Z1" s="2" t="s">
        <v>2</v>
      </c>
      <c r="AA1" s="3" t="s">
        <v>3</v>
      </c>
      <c r="AB1" s="3" t="s">
        <v>4</v>
      </c>
      <c r="AC1" s="3" t="s">
        <v>5</v>
      </c>
    </row>
    <row r="2" spans="1:31" x14ac:dyDescent="0.2">
      <c r="A2" s="24" t="s">
        <v>6</v>
      </c>
      <c r="B2" s="4" t="s">
        <v>2</v>
      </c>
      <c r="F2" s="28" t="s">
        <v>7</v>
      </c>
      <c r="AA2" s="6">
        <v>45107</v>
      </c>
      <c r="AB2" s="7">
        <v>437.16519199999999</v>
      </c>
      <c r="AC2" s="7"/>
    </row>
    <row r="3" spans="1:31" x14ac:dyDescent="0.2">
      <c r="A3" s="24" t="s">
        <v>8</v>
      </c>
      <c r="B3" s="8">
        <v>45475</v>
      </c>
      <c r="F3" s="29" t="s">
        <v>9</v>
      </c>
      <c r="G3" s="29" t="s">
        <v>10</v>
      </c>
      <c r="H3" s="29" t="s">
        <v>11</v>
      </c>
      <c r="I3" s="29" t="s">
        <v>12</v>
      </c>
      <c r="J3" s="29" t="s">
        <v>13</v>
      </c>
      <c r="K3" s="29" t="s">
        <v>14</v>
      </c>
      <c r="L3" s="5"/>
      <c r="M3" s="2"/>
      <c r="Y3" s="9" t="s">
        <v>15</v>
      </c>
      <c r="AA3" s="6">
        <v>45110</v>
      </c>
      <c r="AB3" s="7">
        <v>437.66815200000002</v>
      </c>
      <c r="AC3" s="10">
        <f>AB3/AB2-1</f>
        <v>1.1505033090557504E-3</v>
      </c>
      <c r="AD3" s="11">
        <f>_xlfn.STDEV.S(AC3:AC253)</f>
        <v>6.9937240964212145E-3</v>
      </c>
      <c r="AE3" t="s">
        <v>16</v>
      </c>
    </row>
    <row r="4" spans="1:31" x14ac:dyDescent="0.2">
      <c r="A4" s="24" t="s">
        <v>17</v>
      </c>
      <c r="B4" s="8">
        <v>45482</v>
      </c>
      <c r="Y4" t="s">
        <v>18</v>
      </c>
      <c r="AA4" s="6">
        <v>45112</v>
      </c>
      <c r="AB4" s="7">
        <v>437.01727299999999</v>
      </c>
      <c r="AC4" s="10">
        <f t="shared" ref="AC4:AC67" si="0">AB4/AB3-1</f>
        <v>-1.4871518455837895E-3</v>
      </c>
      <c r="AD4" s="11">
        <f>AD3*SQRT(252)</f>
        <v>0.1110219281839827</v>
      </c>
      <c r="AE4" t="s">
        <v>19</v>
      </c>
    </row>
    <row r="5" spans="1:31" ht="17" thickBot="1" x14ac:dyDescent="0.25">
      <c r="A5" s="24" t="s">
        <v>20</v>
      </c>
      <c r="B5" s="4">
        <v>549</v>
      </c>
      <c r="G5" t="s">
        <v>21</v>
      </c>
      <c r="AA5" s="6">
        <v>45113</v>
      </c>
      <c r="AB5" s="7">
        <v>433.595123</v>
      </c>
      <c r="AC5" s="10">
        <f t="shared" si="0"/>
        <v>-7.8306973463723173E-3</v>
      </c>
      <c r="AD5" s="12"/>
    </row>
    <row r="6" spans="1:31" ht="17" thickBot="1" x14ac:dyDescent="0.25">
      <c r="A6" s="24" t="s">
        <v>22</v>
      </c>
      <c r="B6" s="4">
        <v>555</v>
      </c>
      <c r="F6" t="s">
        <v>23</v>
      </c>
      <c r="K6" s="13">
        <f>J7*B14</f>
        <v>570.43809081281108</v>
      </c>
      <c r="AA6" s="6">
        <v>45114</v>
      </c>
      <c r="AB6" s="7">
        <v>432.50045799999998</v>
      </c>
      <c r="AC6" s="10">
        <f t="shared" si="0"/>
        <v>-2.5246247984205272E-3</v>
      </c>
    </row>
    <row r="7" spans="1:31" ht="17" thickBot="1" x14ac:dyDescent="0.25">
      <c r="A7" s="24" t="s">
        <v>8</v>
      </c>
      <c r="B7" s="8">
        <v>45475</v>
      </c>
      <c r="G7" t="s">
        <v>24</v>
      </c>
      <c r="J7" s="13">
        <f>I8*B14</f>
        <v>566.08452533334662</v>
      </c>
      <c r="K7" s="14">
        <f>MAX(K6-$B$6,0)</f>
        <v>15.438090812811083</v>
      </c>
      <c r="AA7" s="6">
        <v>45117</v>
      </c>
      <c r="AB7" s="7">
        <v>433.595123</v>
      </c>
      <c r="AC7" s="10">
        <f t="shared" si="0"/>
        <v>2.5310146607984141E-3</v>
      </c>
    </row>
    <row r="8" spans="1:31" ht="17" thickBot="1" x14ac:dyDescent="0.25">
      <c r="A8" s="25" t="s">
        <v>17</v>
      </c>
      <c r="B8" s="15">
        <v>45482</v>
      </c>
      <c r="I8" s="13">
        <f>H9*B14</f>
        <v>561.7641861280199</v>
      </c>
      <c r="J8" s="14">
        <f>($B$16*K7+$B$17*K9)*EXP(-$B$10*$B$13)</f>
        <v>11.229863443001515</v>
      </c>
      <c r="K8" s="13">
        <f>J7*B15</f>
        <v>561.7641861280199</v>
      </c>
      <c r="AA8" s="6">
        <v>45118</v>
      </c>
      <c r="AB8" s="7">
        <v>436.35647599999999</v>
      </c>
      <c r="AC8" s="10">
        <f t="shared" si="0"/>
        <v>6.3685056715916399E-3</v>
      </c>
    </row>
    <row r="9" spans="1:31" ht="17" thickBot="1" x14ac:dyDescent="0.25">
      <c r="A9" s="26" t="s">
        <v>25</v>
      </c>
      <c r="B9">
        <f>D23/252</f>
        <v>2.3809523809523808E-2</v>
      </c>
      <c r="E9" s="5"/>
      <c r="H9" s="13">
        <f>G10*B14</f>
        <v>557.47681961495698</v>
      </c>
      <c r="I9" s="14">
        <f>($B$16*J8+$B$17*J10)*EXP(-$B$10*$B$13)</f>
        <v>7.4724848589056174</v>
      </c>
      <c r="J9" s="16">
        <f>I8*B15</f>
        <v>557.47681961495687</v>
      </c>
      <c r="K9" s="14">
        <f>MAX(K8-$B$6,0)</f>
        <v>6.7641861280199009</v>
      </c>
      <c r="AA9" s="6">
        <v>45119</v>
      </c>
      <c r="AB9" s="7">
        <v>439.86737099999999</v>
      </c>
      <c r="AC9" s="10">
        <f t="shared" si="0"/>
        <v>8.0459330687234765E-3</v>
      </c>
    </row>
    <row r="10" spans="1:31" ht="17" thickBot="1" x14ac:dyDescent="0.25">
      <c r="A10" s="26" t="s">
        <v>26</v>
      </c>
      <c r="B10" s="17">
        <v>5.5E-2</v>
      </c>
      <c r="E10" s="5"/>
      <c r="G10" s="13">
        <f>F11*B14</f>
        <v>553.22217414761258</v>
      </c>
      <c r="H10" s="14">
        <f>($B$16*I9+$B$17*I11)*EXP(-$B$10*$B$13)</f>
        <v>4.7183698641061724</v>
      </c>
      <c r="I10" s="16">
        <f>H9*B15</f>
        <v>553.22217414761246</v>
      </c>
      <c r="J10" s="14">
        <f>($B$16*K9+$B$17*K11)*EXP(-$B$10*$B$13)</f>
        <v>3.4838582301482526</v>
      </c>
      <c r="K10" s="13">
        <f>J9*B15</f>
        <v>553.22217414761246</v>
      </c>
      <c r="M10" s="2"/>
      <c r="AA10" s="6">
        <v>45120</v>
      </c>
      <c r="AB10" s="7">
        <v>443.35858200000001</v>
      </c>
      <c r="AC10" s="10">
        <f t="shared" si="0"/>
        <v>7.936962889661725E-3</v>
      </c>
    </row>
    <row r="11" spans="1:31" ht="17" thickBot="1" x14ac:dyDescent="0.25">
      <c r="A11" s="26" t="s">
        <v>27</v>
      </c>
      <c r="B11" s="11">
        <f>_xlfn.STDEV.S(AC3:AC253)*SQRT(252)</f>
        <v>0.1110219281839827</v>
      </c>
      <c r="C11" s="11"/>
      <c r="E11" s="5" t="s">
        <v>20</v>
      </c>
      <c r="F11" s="13">
        <f>B5</f>
        <v>549</v>
      </c>
      <c r="G11" s="14">
        <f>($B$16*H10+$B$17*H12)*EXP(-$B$10*$B$13)</f>
        <v>2.8781089338683561</v>
      </c>
      <c r="H11" s="13">
        <f>G10*B15</f>
        <v>548.99999999999989</v>
      </c>
      <c r="I11" s="14">
        <f>($B$16*J10+$B$17*J12)*EXP(-$B$10*$B$13)</f>
        <v>1.7943427247654242</v>
      </c>
      <c r="J11" s="16">
        <f>I12*B14</f>
        <v>549</v>
      </c>
      <c r="K11" s="14">
        <f>MAX(K10-$B$6,0)</f>
        <v>0</v>
      </c>
      <c r="AA11" s="6">
        <v>45121</v>
      </c>
      <c r="AB11" s="7">
        <v>443.08242799999999</v>
      </c>
      <c r="AC11" s="10">
        <f t="shared" si="0"/>
        <v>-6.2286828587887477E-4</v>
      </c>
    </row>
    <row r="12" spans="1:31" ht="17" thickBot="1" x14ac:dyDescent="0.25">
      <c r="A12" s="26" t="s">
        <v>28</v>
      </c>
      <c r="B12">
        <v>5</v>
      </c>
      <c r="E12" s="5" t="s">
        <v>29</v>
      </c>
      <c r="F12" s="14">
        <f>($B$16*G11+$B$17*G13)*EXP(-$B$10*$B$13)</f>
        <v>1.7130626117205423</v>
      </c>
      <c r="G12" s="13">
        <f>F11*B15</f>
        <v>544.81004935203327</v>
      </c>
      <c r="H12" s="14">
        <f>($B$16*I11+$B$17*I13)*EXP(-$B$10*$B$13)</f>
        <v>0.92416671437907427</v>
      </c>
      <c r="I12" s="18">
        <f>H13*B14</f>
        <v>544.81004935203327</v>
      </c>
      <c r="J12" s="14">
        <f>($B$16*K11+$B$17*K13)*EXP(-$B$10*$B$13)</f>
        <v>0</v>
      </c>
      <c r="K12" s="13">
        <f>J13*B14</f>
        <v>544.81004935203327</v>
      </c>
      <c r="AA12" s="6">
        <v>45124</v>
      </c>
      <c r="AB12" s="7">
        <v>444.62094100000002</v>
      </c>
      <c r="AC12" s="10">
        <f t="shared" si="0"/>
        <v>3.4722952271988294E-3</v>
      </c>
    </row>
    <row r="13" spans="1:31" ht="17" thickBot="1" x14ac:dyDescent="0.25">
      <c r="A13" s="26" t="s">
        <v>30</v>
      </c>
      <c r="B13">
        <f>B9/B12</f>
        <v>4.7619047619047615E-3</v>
      </c>
      <c r="E13" s="5"/>
      <c r="G13" s="14">
        <f>($B$16*H12+$B$17*H14)*EXP(-$B$10*$B$13)</f>
        <v>0.47598717022015319</v>
      </c>
      <c r="H13" s="13">
        <f>G12*B15</f>
        <v>540.65207627498171</v>
      </c>
      <c r="I13" s="14">
        <f>($B$16*J12+$B$17*J14)*EXP(-$B$10*$B$13)</f>
        <v>0</v>
      </c>
      <c r="J13" s="18">
        <f>I14*B14</f>
        <v>540.65207627498171</v>
      </c>
      <c r="K13" s="14">
        <f>MAX(K12-$B$6,0)</f>
        <v>0</v>
      </c>
      <c r="AA13" s="6">
        <v>45125</v>
      </c>
      <c r="AB13" s="7">
        <v>447.92468300000002</v>
      </c>
      <c r="AC13" s="10">
        <f t="shared" si="0"/>
        <v>7.4304687326907093E-3</v>
      </c>
    </row>
    <row r="14" spans="1:31" ht="17" thickBot="1" x14ac:dyDescent="0.25">
      <c r="A14" s="26" t="s">
        <v>31</v>
      </c>
      <c r="B14">
        <f>EXP(B11*SQRT(B13))</f>
        <v>1.0076906632925549</v>
      </c>
      <c r="C14" t="s">
        <v>32</v>
      </c>
      <c r="E14" s="5"/>
      <c r="H14" s="14">
        <f>($B$16*I13+$B$17*I15)*EXP(-$B$10*$B$13)</f>
        <v>0</v>
      </c>
      <c r="I14" s="13">
        <f>H13*B15</f>
        <v>536.52583671703474</v>
      </c>
      <c r="J14" s="14">
        <f>($B$16*K13+$B$17*K15)*EXP(-$B$10*$B$13)</f>
        <v>0</v>
      </c>
      <c r="K14" s="13">
        <f>J15*B14</f>
        <v>536.52583671703474</v>
      </c>
      <c r="AA14" s="6">
        <v>45126</v>
      </c>
      <c r="AB14" s="7">
        <v>448.92080700000002</v>
      </c>
      <c r="AC14" s="10">
        <f t="shared" si="0"/>
        <v>2.2238649438304225E-3</v>
      </c>
    </row>
    <row r="15" spans="1:31" ht="17" thickBot="1" x14ac:dyDescent="0.25">
      <c r="A15" s="26" t="s">
        <v>33</v>
      </c>
      <c r="B15">
        <f>1/B14</f>
        <v>0.99236803160661802</v>
      </c>
      <c r="C15" t="s">
        <v>34</v>
      </c>
      <c r="I15" s="14">
        <f>($B$16*J14+$B$17*J16)*EXP(-$B$10*$B$13)</f>
        <v>0</v>
      </c>
      <c r="J15" s="13">
        <f>I14*B15</f>
        <v>532.43108848897748</v>
      </c>
      <c r="K15" s="14">
        <f>MAX(K14-$B$6,0)</f>
        <v>0</v>
      </c>
      <c r="AA15" s="6">
        <v>45127</v>
      </c>
      <c r="AB15" s="7">
        <v>445.94241299999999</v>
      </c>
      <c r="AC15" s="10">
        <f t="shared" si="0"/>
        <v>-6.6345643898836348E-3</v>
      </c>
    </row>
    <row r="16" spans="1:31" ht="17" thickBot="1" x14ac:dyDescent="0.25">
      <c r="A16" s="26" t="s">
        <v>35</v>
      </c>
      <c r="B16">
        <f>(EXP(B10*B13)-B15)/(B14-B15)</f>
        <v>0.51517961255822742</v>
      </c>
      <c r="C16" t="s">
        <v>36</v>
      </c>
      <c r="J16" s="14">
        <f>($B$16*K15+$B$17*K17)*EXP(-$B$10*$B$13)</f>
        <v>0</v>
      </c>
      <c r="K16" s="13">
        <f>J15*B15</f>
        <v>528.36759124997559</v>
      </c>
      <c r="AA16" s="6">
        <v>45128</v>
      </c>
      <c r="AB16" s="7">
        <v>445.94241299999999</v>
      </c>
      <c r="AC16" s="10">
        <f t="shared" si="0"/>
        <v>0</v>
      </c>
    </row>
    <row r="17" spans="1:29" ht="17" thickBot="1" x14ac:dyDescent="0.25">
      <c r="A17" s="26" t="s">
        <v>37</v>
      </c>
      <c r="B17">
        <f>1-B16</f>
        <v>0.48482038744177258</v>
      </c>
      <c r="C17" t="s">
        <v>38</v>
      </c>
      <c r="K17" s="14">
        <f>MAX(K16-$B$6,0)</f>
        <v>0</v>
      </c>
      <c r="AA17" s="6">
        <v>45131</v>
      </c>
      <c r="AB17" s="7">
        <v>447.93457000000001</v>
      </c>
      <c r="AC17" s="10">
        <f t="shared" si="0"/>
        <v>4.467296543062993E-3</v>
      </c>
    </row>
    <row r="18" spans="1:29" x14ac:dyDescent="0.2">
      <c r="A18" s="27"/>
      <c r="AA18" s="6">
        <v>45132</v>
      </c>
      <c r="AB18" s="7">
        <v>449.15747099999999</v>
      </c>
      <c r="AC18" s="10">
        <f t="shared" si="0"/>
        <v>2.7300884591245911E-3</v>
      </c>
    </row>
    <row r="19" spans="1:29" x14ac:dyDescent="0.2">
      <c r="A19" s="26" t="s">
        <v>39</v>
      </c>
      <c r="B19">
        <f>F12</f>
        <v>1.7130626117205423</v>
      </c>
      <c r="C19" t="s">
        <v>40</v>
      </c>
      <c r="M19" s="2"/>
      <c r="AA19" s="6">
        <v>45133</v>
      </c>
      <c r="AB19" s="7">
        <v>449.22650099999998</v>
      </c>
      <c r="AC19" s="10">
        <f t="shared" si="0"/>
        <v>1.5368774752055891E-4</v>
      </c>
    </row>
    <row r="20" spans="1:29" x14ac:dyDescent="0.2">
      <c r="A20" s="26" t="s">
        <v>41</v>
      </c>
      <c r="B20">
        <f>F32</f>
        <v>6.9867525613795056</v>
      </c>
      <c r="C20" t="s">
        <v>42</v>
      </c>
      <c r="AA20" s="6">
        <v>45134</v>
      </c>
      <c r="AB20" s="7">
        <v>446.24813799999998</v>
      </c>
      <c r="AC20" s="10">
        <f t="shared" si="0"/>
        <v>-6.629980629749177E-3</v>
      </c>
    </row>
    <row r="21" spans="1:29" x14ac:dyDescent="0.2">
      <c r="AA21" s="6">
        <v>45135</v>
      </c>
      <c r="AB21" s="7">
        <v>450.61703499999999</v>
      </c>
      <c r="AC21" s="10">
        <f t="shared" si="0"/>
        <v>9.7902862286005643E-3</v>
      </c>
    </row>
    <row r="22" spans="1:29" x14ac:dyDescent="0.2">
      <c r="A22" s="29" t="s">
        <v>3</v>
      </c>
      <c r="B22" s="29" t="s">
        <v>43</v>
      </c>
      <c r="C22" s="29" t="s">
        <v>44</v>
      </c>
      <c r="D22" s="29" t="s">
        <v>45</v>
      </c>
      <c r="F22" s="28" t="s">
        <v>46</v>
      </c>
      <c r="AA22" s="6">
        <v>45138</v>
      </c>
      <c r="AB22" s="7">
        <v>451.47506700000002</v>
      </c>
      <c r="AC22" s="10">
        <f t="shared" si="0"/>
        <v>1.9041268601840411E-3</v>
      </c>
    </row>
    <row r="23" spans="1:29" x14ac:dyDescent="0.2">
      <c r="A23" s="19">
        <v>45475</v>
      </c>
      <c r="B23" s="20" t="s">
        <v>47</v>
      </c>
      <c r="C23" s="20">
        <v>1</v>
      </c>
      <c r="D23" s="20">
        <f>SUM(C23:C30)</f>
        <v>6</v>
      </c>
      <c r="F23" s="29" t="s">
        <v>9</v>
      </c>
      <c r="G23" s="29" t="s">
        <v>10</v>
      </c>
      <c r="H23" s="29" t="s">
        <v>11</v>
      </c>
      <c r="I23" s="29" t="s">
        <v>12</v>
      </c>
      <c r="J23" s="29" t="s">
        <v>13</v>
      </c>
      <c r="K23" s="29" t="s">
        <v>14</v>
      </c>
      <c r="AA23" s="6">
        <v>45139</v>
      </c>
      <c r="AB23" s="7">
        <v>450.18310500000001</v>
      </c>
      <c r="AC23" s="10">
        <f t="shared" si="0"/>
        <v>-2.8616463996228303E-3</v>
      </c>
    </row>
    <row r="24" spans="1:29" x14ac:dyDescent="0.2">
      <c r="A24" s="19">
        <v>45476</v>
      </c>
      <c r="B24" s="20" t="s">
        <v>48</v>
      </c>
      <c r="C24" s="20">
        <v>1</v>
      </c>
      <c r="D24" s="20"/>
      <c r="AA24" s="6">
        <v>45140</v>
      </c>
      <c r="AB24" s="7">
        <v>443.92071499999997</v>
      </c>
      <c r="AC24" s="10">
        <f t="shared" si="0"/>
        <v>-1.391076193319174E-2</v>
      </c>
    </row>
    <row r="25" spans="1:29" ht="17" thickBot="1" x14ac:dyDescent="0.25">
      <c r="A25" s="19">
        <v>45477</v>
      </c>
      <c r="B25" s="20" t="s">
        <v>49</v>
      </c>
      <c r="C25" s="20">
        <v>1</v>
      </c>
      <c r="D25" s="20"/>
      <c r="AA25" s="6">
        <v>45141</v>
      </c>
      <c r="AB25" s="7">
        <v>442.64846799999998</v>
      </c>
      <c r="AC25" s="10">
        <f t="shared" si="0"/>
        <v>-2.865932940299909E-3</v>
      </c>
    </row>
    <row r="26" spans="1:29" ht="17" thickBot="1" x14ac:dyDescent="0.25">
      <c r="A26" s="19">
        <v>45478</v>
      </c>
      <c r="B26" s="20" t="s">
        <v>50</v>
      </c>
      <c r="C26" s="20">
        <v>1</v>
      </c>
      <c r="D26" s="20"/>
      <c r="K26" s="13">
        <f>J27*B14</f>
        <v>570.43809081281108</v>
      </c>
      <c r="AA26" s="6">
        <v>45142</v>
      </c>
      <c r="AB26" s="7">
        <v>440.64648399999999</v>
      </c>
      <c r="AC26" s="10">
        <f t="shared" si="0"/>
        <v>-4.5227401532540457E-3</v>
      </c>
    </row>
    <row r="27" spans="1:29" ht="17" thickBot="1" x14ac:dyDescent="0.25">
      <c r="A27" s="19">
        <v>45479</v>
      </c>
      <c r="B27" s="20" t="s">
        <v>51</v>
      </c>
      <c r="C27" s="20">
        <v>0</v>
      </c>
      <c r="D27" s="20"/>
      <c r="J27" s="13">
        <f>I28*B14</f>
        <v>566.08452533334662</v>
      </c>
      <c r="K27" s="14">
        <f>MAX($B$6-K26,0)</f>
        <v>0</v>
      </c>
      <c r="M27" s="2"/>
      <c r="AA27" s="6">
        <v>45145</v>
      </c>
      <c r="AB27" s="7">
        <v>444.492706</v>
      </c>
      <c r="AC27" s="10">
        <f t="shared" si="0"/>
        <v>8.7285888794248478E-3</v>
      </c>
    </row>
    <row r="28" spans="1:29" ht="17" thickBot="1" x14ac:dyDescent="0.25">
      <c r="A28" s="19">
        <v>45480</v>
      </c>
      <c r="B28" s="20" t="s">
        <v>52</v>
      </c>
      <c r="C28" s="20">
        <v>0</v>
      </c>
      <c r="D28" s="20"/>
      <c r="I28" s="13">
        <f>H29*B14</f>
        <v>561.7641861280199</v>
      </c>
      <c r="J28" s="14">
        <f>($B$16*K27+$B$17*K29)*EXP(-$B$10*$B$13)</f>
        <v>0</v>
      </c>
      <c r="K28" s="13">
        <f>J27*B15</f>
        <v>561.7641861280199</v>
      </c>
      <c r="AA28" s="6">
        <v>45146</v>
      </c>
      <c r="AB28" s="7">
        <v>442.55972300000002</v>
      </c>
      <c r="AC28" s="10">
        <f t="shared" si="0"/>
        <v>-4.348739526897849E-3</v>
      </c>
    </row>
    <row r="29" spans="1:29" ht="17" thickBot="1" x14ac:dyDescent="0.25">
      <c r="A29" s="19">
        <v>45481</v>
      </c>
      <c r="B29" s="20" t="s">
        <v>53</v>
      </c>
      <c r="C29" s="20">
        <v>1</v>
      </c>
      <c r="D29" s="20"/>
      <c r="H29" s="13">
        <f>G30*B14</f>
        <v>557.47681961495698</v>
      </c>
      <c r="I29" s="14">
        <f>($B$16*J28+$B$17*J30)*EXP(-$B$10*$B$13)</f>
        <v>0.41766057133464318</v>
      </c>
      <c r="J29" s="16">
        <f>I28*B31</f>
        <v>0</v>
      </c>
      <c r="K29" s="14">
        <f>MAX($B$6-K28,0)</f>
        <v>0</v>
      </c>
      <c r="AA29" s="6">
        <v>45147</v>
      </c>
      <c r="AB29" s="7">
        <v>439.601135</v>
      </c>
      <c r="AC29" s="10">
        <f t="shared" si="0"/>
        <v>-6.6851722970732164E-3</v>
      </c>
    </row>
    <row r="30" spans="1:29" ht="17" thickBot="1" x14ac:dyDescent="0.25">
      <c r="A30" s="19">
        <v>45482</v>
      </c>
      <c r="B30" s="20" t="s">
        <v>47</v>
      </c>
      <c r="C30" s="20">
        <v>1</v>
      </c>
      <c r="D30" s="20"/>
      <c r="G30" s="13">
        <f>F31*B14</f>
        <v>553.22217414761258</v>
      </c>
      <c r="H30" s="14">
        <f>($B$16*I29+$B$17*I31)*EXP(-$B$10*$B$13)</f>
        <v>1.8056500894940439</v>
      </c>
      <c r="I30" s="16">
        <f>H29*B31</f>
        <v>0</v>
      </c>
      <c r="J30" s="14">
        <f>($B$16*K29+$B$17*K31)*EXP(-$B$10*$B$13)</f>
        <v>0.86170050553636679</v>
      </c>
      <c r="K30" s="13">
        <f>J31*B14</f>
        <v>553.22217414761258</v>
      </c>
      <c r="AA30" s="6">
        <v>45148</v>
      </c>
      <c r="AB30" s="7">
        <v>439.75891100000001</v>
      </c>
      <c r="AC30" s="10">
        <f t="shared" si="0"/>
        <v>3.5890717161146668E-4</v>
      </c>
    </row>
    <row r="31" spans="1:29" ht="17" thickBot="1" x14ac:dyDescent="0.25">
      <c r="A31" s="21"/>
      <c r="E31" s="5" t="s">
        <v>20</v>
      </c>
      <c r="F31" s="13">
        <f>B5</f>
        <v>549</v>
      </c>
      <c r="G31" s="14">
        <f>($B$16*H30+$B$17*H32)*EXP(-$B$10*$B$13)</f>
        <v>4.074810666324467</v>
      </c>
      <c r="H31" s="13">
        <f>G30*B15</f>
        <v>548.99999999999989</v>
      </c>
      <c r="I31" s="14">
        <f>($B$16*J30+$B$17*J32)*EXP(-$B$10*$B$13)</f>
        <v>3.2815304176018052</v>
      </c>
      <c r="J31" s="16">
        <f>I32*B14</f>
        <v>549</v>
      </c>
      <c r="K31" s="14">
        <f>MAX($B$6-K30,0)</f>
        <v>1.7778258523874229</v>
      </c>
      <c r="AA31" s="6">
        <v>45149</v>
      </c>
      <c r="AB31" s="7">
        <v>439.50250199999999</v>
      </c>
      <c r="AC31" s="10">
        <f t="shared" si="0"/>
        <v>-5.8306720702250292E-4</v>
      </c>
    </row>
    <row r="32" spans="1:29" ht="17" thickBot="1" x14ac:dyDescent="0.25">
      <c r="A32" s="2"/>
      <c r="B32" s="22"/>
      <c r="E32" s="5" t="s">
        <v>54</v>
      </c>
      <c r="F32" s="14">
        <f>($B$16*G31+$B$17*G33)*EXP(-$B$10*$B$13)</f>
        <v>6.9867525613795056</v>
      </c>
      <c r="G32" s="13">
        <f>F31*B15</f>
        <v>544.81004935203327</v>
      </c>
      <c r="H32" s="14">
        <f>($B$16*I31+$B$17*I33)*EXP(-$B$10*$B$13)</f>
        <v>6.4882665547239577</v>
      </c>
      <c r="I32" s="18">
        <f>H33*B14</f>
        <v>544.81004935203327</v>
      </c>
      <c r="J32" s="14">
        <f>($B$16*K31+$B$17*K33)*EXP(-$B$10*$B$13)</f>
        <v>5.8546618903451222</v>
      </c>
      <c r="K32" s="13">
        <f>J33*B14</f>
        <v>544.81004935203327</v>
      </c>
      <c r="AA32" s="6">
        <v>45152</v>
      </c>
      <c r="AB32" s="7">
        <v>441.92855800000001</v>
      </c>
      <c r="AC32" s="10">
        <f t="shared" si="0"/>
        <v>5.5200049805406159E-3</v>
      </c>
    </row>
    <row r="33" spans="1:29" ht="17" thickBot="1" x14ac:dyDescent="0.25">
      <c r="A33" s="2"/>
      <c r="B33" s="17"/>
      <c r="G33" s="14">
        <f>($B$16*H32+$B$17*H34)*EXP(-$B$10*$B$13)</f>
        <v>10.084813698255545</v>
      </c>
      <c r="H33" s="13">
        <f>G32*B15</f>
        <v>540.65207627498171</v>
      </c>
      <c r="I33" s="14">
        <f>($B$16*J32+$B$17*J34)*EXP(-$B$10*$B$13)</f>
        <v>9.8993124884156565</v>
      </c>
      <c r="J33" s="18">
        <f>I34*B14</f>
        <v>540.65207627498171</v>
      </c>
      <c r="K33" s="14">
        <f>MAX($B$6-K32,0)</f>
        <v>10.189950647966725</v>
      </c>
      <c r="AA33" s="6">
        <v>45153</v>
      </c>
      <c r="AB33" s="7">
        <v>436.78060900000003</v>
      </c>
      <c r="AC33" s="10">
        <f t="shared" si="0"/>
        <v>-1.1648826279291868E-2</v>
      </c>
    </row>
    <row r="34" spans="1:29" ht="17" thickBot="1" x14ac:dyDescent="0.25">
      <c r="H34" s="14">
        <f>($B$16*I33+$B$17*I35)*EXP(-$B$10*$B$13)</f>
        <v>13.912023565363135</v>
      </c>
      <c r="I34" s="13">
        <f>H33*B15</f>
        <v>536.52583671703474</v>
      </c>
      <c r="J34" s="14">
        <f>($B$16*K33+$B$17*K35)*EXP(-$B$10*$B$13)</f>
        <v>14.202585615363372</v>
      </c>
      <c r="K34" s="13">
        <f>J35*B14</f>
        <v>536.52583671703474</v>
      </c>
      <c r="AA34" s="6">
        <v>45154</v>
      </c>
      <c r="AB34" s="7">
        <v>433.57543900000002</v>
      </c>
      <c r="AC34" s="10">
        <f t="shared" si="0"/>
        <v>-7.3381691722491649E-3</v>
      </c>
    </row>
    <row r="35" spans="1:29" ht="17" thickBot="1" x14ac:dyDescent="0.25">
      <c r="I35" s="14">
        <f>($B$16*J34+$B$17*J36)*EXP(-$B$10*$B$13)</f>
        <v>18.183525123414231</v>
      </c>
      <c r="J35" s="13">
        <f>I34*B15</f>
        <v>532.43108848897748</v>
      </c>
      <c r="K35" s="14">
        <f>MAX($B$6-K34,0)</f>
        <v>18.474163282965264</v>
      </c>
      <c r="AA35" s="6">
        <v>45155</v>
      </c>
      <c r="AB35" s="7">
        <v>430.27160600000002</v>
      </c>
      <c r="AC35" s="10">
        <f t="shared" si="0"/>
        <v>-7.6199726802329559E-3</v>
      </c>
    </row>
    <row r="36" spans="1:29" ht="17" thickBot="1" x14ac:dyDescent="0.25">
      <c r="J36" s="14">
        <f>($B$16*K35+$B$17*K37)*EXP(-$B$10*$B$13)</f>
        <v>22.423573401367612</v>
      </c>
      <c r="K36" s="13">
        <f>J35*B15</f>
        <v>528.36759124997559</v>
      </c>
      <c r="AA36" s="6">
        <v>45156</v>
      </c>
      <c r="AB36" s="7">
        <v>430.47869900000001</v>
      </c>
      <c r="AC36" s="10">
        <f t="shared" si="0"/>
        <v>4.8130761387032983E-4</v>
      </c>
    </row>
    <row r="37" spans="1:29" ht="17" thickBot="1" x14ac:dyDescent="0.25">
      <c r="A37" s="2"/>
      <c r="K37" s="14">
        <f>MAX($B$6-K36,0)</f>
        <v>26.63240875002441</v>
      </c>
      <c r="AA37" s="6">
        <v>45159</v>
      </c>
      <c r="AB37" s="7">
        <v>433.27951000000002</v>
      </c>
      <c r="AC37" s="10">
        <f t="shared" si="0"/>
        <v>6.5062708247964895E-3</v>
      </c>
    </row>
    <row r="38" spans="1:29" x14ac:dyDescent="0.2">
      <c r="AA38" s="6">
        <v>45160</v>
      </c>
      <c r="AB38" s="7">
        <v>432.10598800000002</v>
      </c>
      <c r="AC38" s="10">
        <f t="shared" si="0"/>
        <v>-2.7084641043837454E-3</v>
      </c>
    </row>
    <row r="39" spans="1:29" x14ac:dyDescent="0.2">
      <c r="M39" s="2"/>
      <c r="AA39" s="6">
        <v>45161</v>
      </c>
      <c r="AB39" s="7">
        <v>436.91867100000002</v>
      </c>
      <c r="AC39" s="10">
        <f t="shared" si="0"/>
        <v>1.113773734605128E-2</v>
      </c>
    </row>
    <row r="40" spans="1:29" x14ac:dyDescent="0.2">
      <c r="AA40" s="6">
        <v>45162</v>
      </c>
      <c r="AB40" s="7">
        <v>430.86334199999999</v>
      </c>
      <c r="AC40" s="10">
        <f t="shared" si="0"/>
        <v>-1.3859167396396366E-2</v>
      </c>
    </row>
    <row r="41" spans="1:29" x14ac:dyDescent="0.2">
      <c r="AA41" s="6">
        <v>45163</v>
      </c>
      <c r="AB41" s="7">
        <v>433.90087899999997</v>
      </c>
      <c r="AC41" s="10">
        <f t="shared" si="0"/>
        <v>7.0498849725766366E-3</v>
      </c>
    </row>
    <row r="42" spans="1:29" x14ac:dyDescent="0.2">
      <c r="AA42" s="6">
        <v>45166</v>
      </c>
      <c r="AB42" s="7">
        <v>436.65240499999999</v>
      </c>
      <c r="AC42" s="10">
        <f t="shared" si="0"/>
        <v>6.3413699606724716E-3</v>
      </c>
    </row>
    <row r="43" spans="1:29" x14ac:dyDescent="0.2">
      <c r="AA43" s="6">
        <v>45167</v>
      </c>
      <c r="AB43" s="7">
        <v>442.96408100000002</v>
      </c>
      <c r="AC43" s="10">
        <f t="shared" si="0"/>
        <v>1.4454691941980791E-2</v>
      </c>
    </row>
    <row r="44" spans="1:29" x14ac:dyDescent="0.2">
      <c r="AA44" s="6">
        <v>45168</v>
      </c>
      <c r="AB44" s="7">
        <v>444.788544</v>
      </c>
      <c r="AC44" s="10">
        <f t="shared" si="0"/>
        <v>4.1187605908841185E-3</v>
      </c>
    </row>
    <row r="45" spans="1:29" x14ac:dyDescent="0.2">
      <c r="AA45" s="6">
        <v>45169</v>
      </c>
      <c r="AB45" s="7">
        <v>444.13766500000003</v>
      </c>
      <c r="AC45" s="10">
        <f t="shared" si="0"/>
        <v>-1.4633447933406485E-3</v>
      </c>
    </row>
    <row r="46" spans="1:29" x14ac:dyDescent="0.2">
      <c r="AA46" s="6">
        <v>45170</v>
      </c>
      <c r="AB46" s="7">
        <v>444.96606400000002</v>
      </c>
      <c r="AC46" s="10">
        <f t="shared" si="0"/>
        <v>1.8651852010793668E-3</v>
      </c>
    </row>
    <row r="47" spans="1:29" x14ac:dyDescent="0.2">
      <c r="AA47" s="6">
        <v>45174</v>
      </c>
      <c r="AB47" s="7">
        <v>443.04293799999999</v>
      </c>
      <c r="AC47" s="10">
        <f t="shared" si="0"/>
        <v>-4.3219610563380861E-3</v>
      </c>
    </row>
    <row r="48" spans="1:29" x14ac:dyDescent="0.2">
      <c r="AA48" s="6">
        <v>45175</v>
      </c>
      <c r="AB48" s="7">
        <v>440.06463600000001</v>
      </c>
      <c r="AC48" s="10">
        <f t="shared" si="0"/>
        <v>-6.7223777754922276E-3</v>
      </c>
    </row>
    <row r="49" spans="13:29" x14ac:dyDescent="0.2">
      <c r="M49" s="2"/>
      <c r="AA49" s="6">
        <v>45176</v>
      </c>
      <c r="AB49" s="7">
        <v>438.71353099999999</v>
      </c>
      <c r="AC49" s="10">
        <f t="shared" si="0"/>
        <v>-3.0702421632444743E-3</v>
      </c>
    </row>
    <row r="50" spans="13:29" x14ac:dyDescent="0.2">
      <c r="AA50" s="6">
        <v>45177</v>
      </c>
      <c r="AB50" s="7">
        <v>439.37429800000001</v>
      </c>
      <c r="AC50" s="10">
        <f t="shared" si="0"/>
        <v>1.5061468436905479E-3</v>
      </c>
    </row>
    <row r="51" spans="13:29" x14ac:dyDescent="0.2">
      <c r="AA51" s="6">
        <v>45180</v>
      </c>
      <c r="AB51" s="7">
        <v>442.26388500000002</v>
      </c>
      <c r="AC51" s="10">
        <f t="shared" si="0"/>
        <v>6.5765954293484086E-3</v>
      </c>
    </row>
    <row r="52" spans="13:29" x14ac:dyDescent="0.2">
      <c r="AA52" s="6">
        <v>45181</v>
      </c>
      <c r="AB52" s="7">
        <v>439.83776899999998</v>
      </c>
      <c r="AC52" s="10">
        <f t="shared" si="0"/>
        <v>-5.4856751416635374E-3</v>
      </c>
    </row>
    <row r="53" spans="13:29" x14ac:dyDescent="0.2">
      <c r="AA53" s="6">
        <v>45182</v>
      </c>
      <c r="AB53" s="7">
        <v>440.35067700000002</v>
      </c>
      <c r="AC53" s="10">
        <f t="shared" si="0"/>
        <v>1.1661299600671526E-3</v>
      </c>
    </row>
    <row r="54" spans="13:29" x14ac:dyDescent="0.2">
      <c r="AA54" s="6">
        <v>45183</v>
      </c>
      <c r="AB54" s="7">
        <v>444.14752199999998</v>
      </c>
      <c r="AC54" s="10">
        <f t="shared" si="0"/>
        <v>8.6223212505700531E-3</v>
      </c>
    </row>
    <row r="55" spans="13:29" x14ac:dyDescent="0.2">
      <c r="AA55" s="6">
        <v>45184</v>
      </c>
      <c r="AB55" s="7">
        <v>438.79629499999999</v>
      </c>
      <c r="AC55" s="10">
        <f t="shared" si="0"/>
        <v>-1.2048309930681067E-2</v>
      </c>
    </row>
    <row r="56" spans="13:29" x14ac:dyDescent="0.2">
      <c r="AA56" s="6">
        <v>45187</v>
      </c>
      <c r="AB56" s="7">
        <v>439.05361900000003</v>
      </c>
      <c r="AC56" s="10">
        <f t="shared" si="0"/>
        <v>5.8643156957383091E-4</v>
      </c>
    </row>
    <row r="57" spans="13:29" x14ac:dyDescent="0.2">
      <c r="AA57" s="6">
        <v>45188</v>
      </c>
      <c r="AB57" s="7">
        <v>438.14309700000001</v>
      </c>
      <c r="AC57" s="10">
        <f t="shared" si="0"/>
        <v>-2.0738287092902929E-3</v>
      </c>
    </row>
    <row r="58" spans="13:29" x14ac:dyDescent="0.2">
      <c r="AA58" s="6">
        <v>45189</v>
      </c>
      <c r="AB58" s="7">
        <v>434.11511200000001</v>
      </c>
      <c r="AC58" s="10">
        <f t="shared" si="0"/>
        <v>-9.1933092808718087E-3</v>
      </c>
    </row>
    <row r="59" spans="13:29" x14ac:dyDescent="0.2">
      <c r="AA59" s="6">
        <v>45190</v>
      </c>
      <c r="AB59" s="7">
        <v>426.939911</v>
      </c>
      <c r="AC59" s="10">
        <f t="shared" si="0"/>
        <v>-1.6528337304230978E-2</v>
      </c>
    </row>
    <row r="60" spans="13:29" x14ac:dyDescent="0.2">
      <c r="AA60" s="6">
        <v>45191</v>
      </c>
      <c r="AB60" s="7">
        <v>425.97988900000001</v>
      </c>
      <c r="AC60" s="10">
        <f t="shared" si="0"/>
        <v>-2.2486115147946073E-3</v>
      </c>
    </row>
    <row r="61" spans="13:29" x14ac:dyDescent="0.2">
      <c r="AA61" s="6">
        <v>45194</v>
      </c>
      <c r="AB61" s="7">
        <v>427.77123999999998</v>
      </c>
      <c r="AC61" s="10">
        <f t="shared" si="0"/>
        <v>4.2052478209833044E-3</v>
      </c>
    </row>
    <row r="62" spans="13:29" x14ac:dyDescent="0.2">
      <c r="AA62" s="6">
        <v>45195</v>
      </c>
      <c r="AB62" s="7">
        <v>421.48672499999998</v>
      </c>
      <c r="AC62" s="10">
        <f t="shared" si="0"/>
        <v>-1.4691298554806997E-2</v>
      </c>
    </row>
    <row r="63" spans="13:29" x14ac:dyDescent="0.2">
      <c r="AA63" s="6">
        <v>45196</v>
      </c>
      <c r="AB63" s="7">
        <v>421.654968</v>
      </c>
      <c r="AC63" s="10">
        <f t="shared" si="0"/>
        <v>3.9916559649655348E-4</v>
      </c>
    </row>
    <row r="64" spans="13:29" x14ac:dyDescent="0.2">
      <c r="AA64" s="6">
        <v>45197</v>
      </c>
      <c r="AB64" s="7">
        <v>424.09948700000001</v>
      </c>
      <c r="AC64" s="10">
        <f t="shared" si="0"/>
        <v>5.7974391042867612E-3</v>
      </c>
    </row>
    <row r="65" spans="27:29" x14ac:dyDescent="0.2">
      <c r="AA65" s="6">
        <v>45198</v>
      </c>
      <c r="AB65" s="7">
        <v>423.07025099999998</v>
      </c>
      <c r="AC65" s="10">
        <f t="shared" si="0"/>
        <v>-2.4268739565818098E-3</v>
      </c>
    </row>
    <row r="66" spans="27:29" x14ac:dyDescent="0.2">
      <c r="AA66" s="6">
        <v>45201</v>
      </c>
      <c r="AB66" s="7">
        <v>422.90197799999999</v>
      </c>
      <c r="AC66" s="10">
        <f t="shared" si="0"/>
        <v>-3.9774245436130506E-4</v>
      </c>
    </row>
    <row r="67" spans="27:29" x14ac:dyDescent="0.2">
      <c r="AA67" s="6">
        <v>45202</v>
      </c>
      <c r="AB67" s="7">
        <v>417.24096700000001</v>
      </c>
      <c r="AC67" s="10">
        <f t="shared" si="0"/>
        <v>-1.3386106697282907E-2</v>
      </c>
    </row>
    <row r="68" spans="27:29" x14ac:dyDescent="0.2">
      <c r="AA68" s="6">
        <v>45203</v>
      </c>
      <c r="AB68" s="7">
        <v>420.27932700000002</v>
      </c>
      <c r="AC68" s="10">
        <f t="shared" ref="AC68:AC131" si="1">AB68/AB67-1</f>
        <v>7.2820270306774848E-3</v>
      </c>
    </row>
    <row r="69" spans="27:29" x14ac:dyDescent="0.2">
      <c r="AA69" s="6">
        <v>45204</v>
      </c>
      <c r="AB69" s="7">
        <v>420.12097199999999</v>
      </c>
      <c r="AC69" s="10">
        <f t="shared" si="1"/>
        <v>-3.7678512795380481E-4</v>
      </c>
    </row>
    <row r="70" spans="27:29" x14ac:dyDescent="0.2">
      <c r="AA70" s="6">
        <v>45205</v>
      </c>
      <c r="AB70" s="7">
        <v>425.10897799999998</v>
      </c>
      <c r="AC70" s="10">
        <f t="shared" si="1"/>
        <v>1.1872785060584867E-2</v>
      </c>
    </row>
    <row r="71" spans="27:29" x14ac:dyDescent="0.2">
      <c r="AA71" s="6">
        <v>45208</v>
      </c>
      <c r="AB71" s="7">
        <v>427.83059700000001</v>
      </c>
      <c r="AC71" s="10">
        <f t="shared" si="1"/>
        <v>6.4021677754357853E-3</v>
      </c>
    </row>
    <row r="72" spans="27:29" x14ac:dyDescent="0.2">
      <c r="AA72" s="6">
        <v>45209</v>
      </c>
      <c r="AB72" s="7">
        <v>430.05737299999998</v>
      </c>
      <c r="AC72" s="10">
        <f t="shared" si="1"/>
        <v>5.2048077337487619E-3</v>
      </c>
    </row>
    <row r="73" spans="27:29" x14ac:dyDescent="0.2">
      <c r="AA73" s="6">
        <v>45210</v>
      </c>
      <c r="AB73" s="7">
        <v>431.819031</v>
      </c>
      <c r="AC73" s="10">
        <f t="shared" si="1"/>
        <v>4.0963325142202578E-3</v>
      </c>
    </row>
    <row r="74" spans="27:29" x14ac:dyDescent="0.2">
      <c r="AA74" s="6">
        <v>45211</v>
      </c>
      <c r="AB74" s="7">
        <v>429.18646200000001</v>
      </c>
      <c r="AC74" s="10">
        <f t="shared" si="1"/>
        <v>-6.0964635900913056E-3</v>
      </c>
    </row>
    <row r="75" spans="27:29" x14ac:dyDescent="0.2">
      <c r="AA75" s="6">
        <v>45212</v>
      </c>
      <c r="AB75" s="7">
        <v>427.048767</v>
      </c>
      <c r="AC75" s="10">
        <f t="shared" si="1"/>
        <v>-4.9808071532321252E-3</v>
      </c>
    </row>
    <row r="76" spans="27:29" x14ac:dyDescent="0.2">
      <c r="AA76" s="6">
        <v>45215</v>
      </c>
      <c r="AB76" s="7">
        <v>431.54193099999998</v>
      </c>
      <c r="AC76" s="10">
        <f t="shared" si="1"/>
        <v>1.0521430682411959E-2</v>
      </c>
    </row>
    <row r="77" spans="27:29" x14ac:dyDescent="0.2">
      <c r="AA77" s="6">
        <v>45216</v>
      </c>
      <c r="AB77" s="7">
        <v>431.52212500000002</v>
      </c>
      <c r="AC77" s="10">
        <f t="shared" si="1"/>
        <v>-4.5895887692881665E-5</v>
      </c>
    </row>
    <row r="78" spans="27:29" x14ac:dyDescent="0.2">
      <c r="AA78" s="6">
        <v>45217</v>
      </c>
      <c r="AB78" s="7">
        <v>425.772064</v>
      </c>
      <c r="AC78" s="10">
        <f t="shared" si="1"/>
        <v>-1.3325066472547609E-2</v>
      </c>
    </row>
    <row r="79" spans="27:29" x14ac:dyDescent="0.2">
      <c r="AA79" s="6">
        <v>45218</v>
      </c>
      <c r="AB79" s="7">
        <v>422.03100599999999</v>
      </c>
      <c r="AC79" s="10">
        <f t="shared" si="1"/>
        <v>-8.7865276196232855E-3</v>
      </c>
    </row>
    <row r="80" spans="27:29" x14ac:dyDescent="0.2">
      <c r="AA80" s="6">
        <v>45219</v>
      </c>
      <c r="AB80" s="7">
        <v>416.84509300000002</v>
      </c>
      <c r="AC80" s="10">
        <f t="shared" si="1"/>
        <v>-1.2287990517928837E-2</v>
      </c>
    </row>
    <row r="81" spans="27:29" x14ac:dyDescent="0.2">
      <c r="AA81" s="6">
        <v>45222</v>
      </c>
      <c r="AB81" s="7">
        <v>416.12261999999998</v>
      </c>
      <c r="AC81" s="10">
        <f t="shared" si="1"/>
        <v>-1.7331930065446199E-3</v>
      </c>
    </row>
    <row r="82" spans="27:29" x14ac:dyDescent="0.2">
      <c r="AA82" s="6">
        <v>45223</v>
      </c>
      <c r="AB82" s="7">
        <v>419.25994900000001</v>
      </c>
      <c r="AC82" s="10">
        <f t="shared" si="1"/>
        <v>7.5394339293548551E-3</v>
      </c>
    </row>
    <row r="83" spans="27:29" x14ac:dyDescent="0.2">
      <c r="AA83" s="6">
        <v>45224</v>
      </c>
      <c r="AB83" s="7">
        <v>413.242615</v>
      </c>
      <c r="AC83" s="10">
        <f t="shared" si="1"/>
        <v>-1.4352274798373421E-2</v>
      </c>
    </row>
    <row r="84" spans="27:29" x14ac:dyDescent="0.2">
      <c r="AA84" s="6">
        <v>45225</v>
      </c>
      <c r="AB84" s="7">
        <v>408.29422</v>
      </c>
      <c r="AC84" s="10">
        <f t="shared" si="1"/>
        <v>-1.1974551559741697E-2</v>
      </c>
    </row>
    <row r="85" spans="27:29" x14ac:dyDescent="0.2">
      <c r="AA85" s="6">
        <v>45226</v>
      </c>
      <c r="AB85" s="7">
        <v>406.44348100000002</v>
      </c>
      <c r="AC85" s="10">
        <f t="shared" si="1"/>
        <v>-4.5328562329389754E-3</v>
      </c>
    </row>
    <row r="86" spans="27:29" x14ac:dyDescent="0.2">
      <c r="AA86" s="6">
        <v>45229</v>
      </c>
      <c r="AB86" s="7">
        <v>411.302887</v>
      </c>
      <c r="AC86" s="10">
        <f t="shared" si="1"/>
        <v>1.195592063143458E-2</v>
      </c>
    </row>
    <row r="87" spans="27:29" x14ac:dyDescent="0.2">
      <c r="AA87" s="6">
        <v>45230</v>
      </c>
      <c r="AB87" s="7">
        <v>413.88595600000002</v>
      </c>
      <c r="AC87" s="10">
        <f t="shared" si="1"/>
        <v>6.2802112060060811E-3</v>
      </c>
    </row>
    <row r="88" spans="27:29" x14ac:dyDescent="0.2">
      <c r="AA88" s="6">
        <v>45231</v>
      </c>
      <c r="AB88" s="7">
        <v>418.29992700000003</v>
      </c>
      <c r="AC88" s="10">
        <f t="shared" si="1"/>
        <v>1.0664703491412908E-2</v>
      </c>
    </row>
    <row r="89" spans="27:29" x14ac:dyDescent="0.2">
      <c r="AA89" s="6">
        <v>45232</v>
      </c>
      <c r="AB89" s="7">
        <v>426.31640599999997</v>
      </c>
      <c r="AC89" s="10">
        <f t="shared" si="1"/>
        <v>1.9164428398286359E-2</v>
      </c>
    </row>
    <row r="90" spans="27:29" x14ac:dyDescent="0.2">
      <c r="AA90" s="6">
        <v>45233</v>
      </c>
      <c r="AB90" s="7">
        <v>430.20584100000002</v>
      </c>
      <c r="AC90" s="10">
        <f t="shared" si="1"/>
        <v>9.1233528554377497E-3</v>
      </c>
    </row>
    <row r="91" spans="27:29" x14ac:dyDescent="0.2">
      <c r="AA91" s="6">
        <v>45236</v>
      </c>
      <c r="AB91" s="7">
        <v>431.19549599999999</v>
      </c>
      <c r="AC91" s="10">
        <f t="shared" si="1"/>
        <v>2.3004220437814471E-3</v>
      </c>
    </row>
    <row r="92" spans="27:29" x14ac:dyDescent="0.2">
      <c r="AA92" s="6">
        <v>45237</v>
      </c>
      <c r="AB92" s="7">
        <v>432.42269900000002</v>
      </c>
      <c r="AC92" s="10">
        <f t="shared" si="1"/>
        <v>2.846047816788877E-3</v>
      </c>
    </row>
    <row r="93" spans="27:29" x14ac:dyDescent="0.2">
      <c r="AA93" s="6">
        <v>45238</v>
      </c>
      <c r="AB93" s="7">
        <v>432.739441</v>
      </c>
      <c r="AC93" s="10">
        <f t="shared" si="1"/>
        <v>7.3248236212486439E-4</v>
      </c>
    </row>
    <row r="94" spans="27:29" x14ac:dyDescent="0.2">
      <c r="AA94" s="6">
        <v>45239</v>
      </c>
      <c r="AB94" s="7">
        <v>429.36462399999999</v>
      </c>
      <c r="AC94" s="10">
        <f t="shared" si="1"/>
        <v>-7.798727548848472E-3</v>
      </c>
    </row>
    <row r="95" spans="27:29" x14ac:dyDescent="0.2">
      <c r="AA95" s="6">
        <v>45240</v>
      </c>
      <c r="AB95" s="7">
        <v>436.06475799999998</v>
      </c>
      <c r="AC95" s="10">
        <f t="shared" si="1"/>
        <v>1.5604764867633847E-2</v>
      </c>
    </row>
    <row r="96" spans="27:29" x14ac:dyDescent="0.2">
      <c r="AA96" s="6">
        <v>45243</v>
      </c>
      <c r="AB96" s="7">
        <v>435.64910900000001</v>
      </c>
      <c r="AC96" s="10">
        <f t="shared" si="1"/>
        <v>-9.5318182076065128E-4</v>
      </c>
    </row>
    <row r="97" spans="27:29" x14ac:dyDescent="0.2">
      <c r="AA97" s="6">
        <v>45244</v>
      </c>
      <c r="AB97" s="7">
        <v>444.10101300000002</v>
      </c>
      <c r="AC97" s="10">
        <f t="shared" si="1"/>
        <v>1.9400714532392227E-2</v>
      </c>
    </row>
    <row r="98" spans="27:29" x14ac:dyDescent="0.2">
      <c r="AA98" s="6">
        <v>45245</v>
      </c>
      <c r="AB98" s="7">
        <v>445.04119900000001</v>
      </c>
      <c r="AC98" s="10">
        <f t="shared" si="1"/>
        <v>2.117054391857387E-3</v>
      </c>
    </row>
    <row r="99" spans="27:29" x14ac:dyDescent="0.2">
      <c r="AA99" s="6">
        <v>45246</v>
      </c>
      <c r="AB99" s="7">
        <v>445.58551</v>
      </c>
      <c r="AC99" s="10">
        <f t="shared" si="1"/>
        <v>1.2230575533749288E-3</v>
      </c>
    </row>
    <row r="100" spans="27:29" x14ac:dyDescent="0.2">
      <c r="AA100" s="6">
        <v>45247</v>
      </c>
      <c r="AB100" s="7">
        <v>446.139771</v>
      </c>
      <c r="AC100" s="10">
        <f t="shared" si="1"/>
        <v>1.243893680474395E-3</v>
      </c>
    </row>
    <row r="101" spans="27:29" x14ac:dyDescent="0.2">
      <c r="AA101" s="6">
        <v>45250</v>
      </c>
      <c r="AB101" s="7">
        <v>449.57397500000002</v>
      </c>
      <c r="AC101" s="10">
        <f t="shared" si="1"/>
        <v>7.6975966350241176E-3</v>
      </c>
    </row>
    <row r="102" spans="27:29" x14ac:dyDescent="0.2">
      <c r="AA102" s="6">
        <v>45251</v>
      </c>
      <c r="AB102" s="7">
        <v>448.59414700000002</v>
      </c>
      <c r="AC102" s="10">
        <f t="shared" si="1"/>
        <v>-2.1794588977264162E-3</v>
      </c>
    </row>
    <row r="103" spans="27:29" x14ac:dyDescent="0.2">
      <c r="AA103" s="6">
        <v>45252</v>
      </c>
      <c r="AB103" s="7">
        <v>450.32614100000001</v>
      </c>
      <c r="AC103" s="10">
        <f t="shared" si="1"/>
        <v>3.8609375792859613E-3</v>
      </c>
    </row>
    <row r="104" spans="27:29" x14ac:dyDescent="0.2">
      <c r="AA104" s="6">
        <v>45254</v>
      </c>
      <c r="AB104" s="7">
        <v>450.60318000000001</v>
      </c>
      <c r="AC104" s="10">
        <f t="shared" si="1"/>
        <v>6.1519635387985439E-4</v>
      </c>
    </row>
    <row r="105" spans="27:29" x14ac:dyDescent="0.2">
      <c r="AA105" s="6">
        <v>45257</v>
      </c>
      <c r="AB105" s="7">
        <v>449.79168700000002</v>
      </c>
      <c r="AC105" s="10">
        <f t="shared" si="1"/>
        <v>-1.8009038462621918E-3</v>
      </c>
    </row>
    <row r="106" spans="27:29" x14ac:dyDescent="0.2">
      <c r="AA106" s="6">
        <v>45258</v>
      </c>
      <c r="AB106" s="7">
        <v>450.23703</v>
      </c>
      <c r="AC106" s="10">
        <f t="shared" si="1"/>
        <v>9.9010945037769638E-4</v>
      </c>
    </row>
    <row r="107" spans="27:29" x14ac:dyDescent="0.2">
      <c r="AA107" s="6">
        <v>45259</v>
      </c>
      <c r="AB107" s="7">
        <v>449.92034899999999</v>
      </c>
      <c r="AC107" s="10">
        <f t="shared" si="1"/>
        <v>-7.0336506972790147E-4</v>
      </c>
    </row>
    <row r="108" spans="27:29" x14ac:dyDescent="0.2">
      <c r="AA108" s="6">
        <v>45260</v>
      </c>
      <c r="AB108" s="7">
        <v>451.69189499999999</v>
      </c>
      <c r="AC108" s="10">
        <f t="shared" si="1"/>
        <v>3.9374658290904918E-3</v>
      </c>
    </row>
    <row r="109" spans="27:29" x14ac:dyDescent="0.2">
      <c r="AA109" s="6">
        <v>45261</v>
      </c>
      <c r="AB109" s="7">
        <v>454.36407500000001</v>
      </c>
      <c r="AC109" s="10">
        <f t="shared" si="1"/>
        <v>5.9159352416540134E-3</v>
      </c>
    </row>
    <row r="110" spans="27:29" x14ac:dyDescent="0.2">
      <c r="AA110" s="6">
        <v>45264</v>
      </c>
      <c r="AB110" s="7">
        <v>451.97891199999998</v>
      </c>
      <c r="AC110" s="10">
        <f t="shared" si="1"/>
        <v>-5.2494533156038914E-3</v>
      </c>
    </row>
    <row r="111" spans="27:29" x14ac:dyDescent="0.2">
      <c r="AA111" s="6">
        <v>45265</v>
      </c>
      <c r="AB111" s="7">
        <v>451.88980099999998</v>
      </c>
      <c r="AC111" s="10">
        <f t="shared" si="1"/>
        <v>-1.9715742844217399E-4</v>
      </c>
    </row>
    <row r="112" spans="27:29" x14ac:dyDescent="0.2">
      <c r="AA112" s="6">
        <v>45266</v>
      </c>
      <c r="AB112" s="7">
        <v>450.06881700000002</v>
      </c>
      <c r="AC112" s="10">
        <f t="shared" si="1"/>
        <v>-4.0297081190375783E-3</v>
      </c>
    </row>
    <row r="113" spans="27:29" x14ac:dyDescent="0.2">
      <c r="AA113" s="6">
        <v>45267</v>
      </c>
      <c r="AB113" s="7">
        <v>453.50302099999999</v>
      </c>
      <c r="AC113" s="10">
        <f t="shared" si="1"/>
        <v>7.6303975531812895E-3</v>
      </c>
    </row>
    <row r="114" spans="27:29" x14ac:dyDescent="0.2">
      <c r="AA114" s="6">
        <v>45268</v>
      </c>
      <c r="AB114" s="7">
        <v>455.452698</v>
      </c>
      <c r="AC114" s="10">
        <f t="shared" si="1"/>
        <v>4.2991488693964186E-3</v>
      </c>
    </row>
    <row r="115" spans="27:29" x14ac:dyDescent="0.2">
      <c r="AA115" s="6">
        <v>45271</v>
      </c>
      <c r="AB115" s="7">
        <v>457.22418199999998</v>
      </c>
      <c r="AC115" s="10">
        <f t="shared" si="1"/>
        <v>3.8895016052797882E-3</v>
      </c>
    </row>
    <row r="116" spans="27:29" x14ac:dyDescent="0.2">
      <c r="AA116" s="6">
        <v>45272</v>
      </c>
      <c r="AB116" s="7">
        <v>459.31246900000002</v>
      </c>
      <c r="AC116" s="10">
        <f t="shared" si="1"/>
        <v>4.5673152956726693E-3</v>
      </c>
    </row>
    <row r="117" spans="27:29" x14ac:dyDescent="0.2">
      <c r="AA117" s="6">
        <v>45273</v>
      </c>
      <c r="AB117" s="7">
        <v>465.64642300000003</v>
      </c>
      <c r="AC117" s="10">
        <f t="shared" si="1"/>
        <v>1.3790076315128408E-2</v>
      </c>
    </row>
    <row r="118" spans="27:29" x14ac:dyDescent="0.2">
      <c r="AA118" s="6">
        <v>45274</v>
      </c>
      <c r="AB118" s="7">
        <v>467.14086900000001</v>
      </c>
      <c r="AC118" s="10">
        <f t="shared" si="1"/>
        <v>3.2094007946454894E-3</v>
      </c>
    </row>
    <row r="119" spans="27:29" x14ac:dyDescent="0.2">
      <c r="AA119" s="6">
        <v>45275</v>
      </c>
      <c r="AB119" s="7">
        <v>466.37170400000002</v>
      </c>
      <c r="AC119" s="10">
        <f t="shared" si="1"/>
        <v>-1.6465375886433042E-3</v>
      </c>
    </row>
    <row r="120" spans="27:29" x14ac:dyDescent="0.2">
      <c r="AA120" s="6">
        <v>45278</v>
      </c>
      <c r="AB120" s="7">
        <v>468.99508700000001</v>
      </c>
      <c r="AC120" s="10">
        <f t="shared" si="1"/>
        <v>5.6250904107166821E-3</v>
      </c>
    </row>
    <row r="121" spans="27:29" x14ac:dyDescent="0.2">
      <c r="AA121" s="6">
        <v>45279</v>
      </c>
      <c r="AB121" s="7">
        <v>471.847015</v>
      </c>
      <c r="AC121" s="10">
        <f t="shared" si="1"/>
        <v>6.0809336367311229E-3</v>
      </c>
    </row>
    <row r="122" spans="27:29" x14ac:dyDescent="0.2">
      <c r="AA122" s="6">
        <v>45280</v>
      </c>
      <c r="AB122" s="7">
        <v>465.30847199999999</v>
      </c>
      <c r="AC122" s="10">
        <f t="shared" si="1"/>
        <v>-1.3857336789552477E-2</v>
      </c>
    </row>
    <row r="123" spans="27:29" x14ac:dyDescent="0.2">
      <c r="AA123" s="6">
        <v>45281</v>
      </c>
      <c r="AB123" s="7">
        <v>469.72048999999998</v>
      </c>
      <c r="AC123" s="10">
        <f t="shared" si="1"/>
        <v>9.4819206300631453E-3</v>
      </c>
    </row>
    <row r="124" spans="27:29" x14ac:dyDescent="0.2">
      <c r="AA124" s="6">
        <v>45282</v>
      </c>
      <c r="AB124" s="7">
        <v>470.66449</v>
      </c>
      <c r="AC124" s="10">
        <f t="shared" si="1"/>
        <v>2.0097058146217872E-3</v>
      </c>
    </row>
    <row r="125" spans="27:29" x14ac:dyDescent="0.2">
      <c r="AA125" s="6">
        <v>45286</v>
      </c>
      <c r="AB125" s="7">
        <v>472.65188599999999</v>
      </c>
      <c r="AC125" s="10">
        <f t="shared" si="1"/>
        <v>4.2225322755917727E-3</v>
      </c>
    </row>
    <row r="126" spans="27:29" x14ac:dyDescent="0.2">
      <c r="AA126" s="6">
        <v>45287</v>
      </c>
      <c r="AB126" s="7">
        <v>473.50650000000002</v>
      </c>
      <c r="AC126" s="10">
        <f t="shared" si="1"/>
        <v>1.8081256529673961E-3</v>
      </c>
    </row>
    <row r="127" spans="27:29" x14ac:dyDescent="0.2">
      <c r="AA127" s="6">
        <v>45288</v>
      </c>
      <c r="AB127" s="7">
        <v>473.68533300000001</v>
      </c>
      <c r="AC127" s="10">
        <f t="shared" si="1"/>
        <v>3.7767802553934082E-4</v>
      </c>
    </row>
    <row r="128" spans="27:29" x14ac:dyDescent="0.2">
      <c r="AA128" s="6">
        <v>45289</v>
      </c>
      <c r="AB128" s="7">
        <v>472.31402600000001</v>
      </c>
      <c r="AC128" s="10">
        <f t="shared" si="1"/>
        <v>-2.8949745843196428E-3</v>
      </c>
    </row>
    <row r="129" spans="27:29" x14ac:dyDescent="0.2">
      <c r="AA129" s="6">
        <v>45293</v>
      </c>
      <c r="AB129" s="7">
        <v>469.67077599999999</v>
      </c>
      <c r="AC129" s="10">
        <f t="shared" si="1"/>
        <v>-5.5963826066854905E-3</v>
      </c>
    </row>
    <row r="130" spans="27:29" x14ac:dyDescent="0.2">
      <c r="AA130" s="6">
        <v>45294</v>
      </c>
      <c r="AB130" s="7">
        <v>465.83514400000001</v>
      </c>
      <c r="AC130" s="10">
        <f t="shared" si="1"/>
        <v>-8.166639688904076E-3</v>
      </c>
    </row>
    <row r="131" spans="27:29" x14ac:dyDescent="0.2">
      <c r="AA131" s="6">
        <v>45295</v>
      </c>
      <c r="AB131" s="7">
        <v>464.33462500000002</v>
      </c>
      <c r="AC131" s="10">
        <f t="shared" si="1"/>
        <v>-3.2211373901837037E-3</v>
      </c>
    </row>
    <row r="132" spans="27:29" x14ac:dyDescent="0.2">
      <c r="AA132" s="6">
        <v>45296</v>
      </c>
      <c r="AB132" s="7">
        <v>464.970642</v>
      </c>
      <c r="AC132" s="10">
        <f t="shared" ref="AC132:AC195" si="2">AB132/AB131-1</f>
        <v>1.369738472550841E-3</v>
      </c>
    </row>
    <row r="133" spans="27:29" x14ac:dyDescent="0.2">
      <c r="AA133" s="6">
        <v>45299</v>
      </c>
      <c r="AB133" s="7">
        <v>471.608521</v>
      </c>
      <c r="AC133" s="10">
        <f t="shared" si="2"/>
        <v>1.4275909918630925E-2</v>
      </c>
    </row>
    <row r="134" spans="27:29" x14ac:dyDescent="0.2">
      <c r="AA134" s="6">
        <v>45300</v>
      </c>
      <c r="AB134" s="7">
        <v>470.89306599999998</v>
      </c>
      <c r="AC134" s="10">
        <f t="shared" si="2"/>
        <v>-1.5170527421407565E-3</v>
      </c>
    </row>
    <row r="135" spans="27:29" x14ac:dyDescent="0.2">
      <c r="AA135" s="6">
        <v>45301</v>
      </c>
      <c r="AB135" s="7">
        <v>473.556152</v>
      </c>
      <c r="AC135" s="10">
        <f t="shared" si="2"/>
        <v>5.6553943820443209E-3</v>
      </c>
    </row>
    <row r="136" spans="27:29" x14ac:dyDescent="0.2">
      <c r="AA136" s="6">
        <v>45302</v>
      </c>
      <c r="AB136" s="7">
        <v>473.34750400000001</v>
      </c>
      <c r="AC136" s="10">
        <f t="shared" si="2"/>
        <v>-4.4059822498088153E-4</v>
      </c>
    </row>
    <row r="137" spans="27:29" x14ac:dyDescent="0.2">
      <c r="AA137" s="6">
        <v>45303</v>
      </c>
      <c r="AB137" s="7">
        <v>473.67538500000001</v>
      </c>
      <c r="AC137" s="10">
        <f t="shared" si="2"/>
        <v>6.9268560038704408E-4</v>
      </c>
    </row>
    <row r="138" spans="27:29" x14ac:dyDescent="0.2">
      <c r="AA138" s="6">
        <v>45307</v>
      </c>
      <c r="AB138" s="7">
        <v>471.93640099999999</v>
      </c>
      <c r="AC138" s="10">
        <f t="shared" si="2"/>
        <v>-3.6712568460782746E-3</v>
      </c>
    </row>
    <row r="139" spans="27:29" x14ac:dyDescent="0.2">
      <c r="AA139" s="6">
        <v>45308</v>
      </c>
      <c r="AB139" s="7">
        <v>469.31308000000001</v>
      </c>
      <c r="AC139" s="10">
        <f t="shared" si="2"/>
        <v>-5.5586324649705698E-3</v>
      </c>
    </row>
    <row r="140" spans="27:29" x14ac:dyDescent="0.2">
      <c r="AA140" s="6">
        <v>45309</v>
      </c>
      <c r="AB140" s="7">
        <v>473.486603</v>
      </c>
      <c r="AC140" s="10">
        <f t="shared" si="2"/>
        <v>8.8928333299382878E-3</v>
      </c>
    </row>
    <row r="141" spans="27:29" x14ac:dyDescent="0.2">
      <c r="AA141" s="6">
        <v>45310</v>
      </c>
      <c r="AB141" s="7">
        <v>479.38916</v>
      </c>
      <c r="AC141" s="10">
        <f t="shared" si="2"/>
        <v>1.2466154190216905E-2</v>
      </c>
    </row>
    <row r="142" spans="27:29" x14ac:dyDescent="0.2">
      <c r="AA142" s="6">
        <v>45313</v>
      </c>
      <c r="AB142" s="7">
        <v>480.40273999999999</v>
      </c>
      <c r="AC142" s="10">
        <f t="shared" si="2"/>
        <v>2.1143156428484744E-3</v>
      </c>
    </row>
    <row r="143" spans="27:29" x14ac:dyDescent="0.2">
      <c r="AA143" s="6">
        <v>45314</v>
      </c>
      <c r="AB143" s="7">
        <v>481.803833</v>
      </c>
      <c r="AC143" s="10">
        <f t="shared" si="2"/>
        <v>2.9164966877581744E-3</v>
      </c>
    </row>
    <row r="144" spans="27:29" x14ac:dyDescent="0.2">
      <c r="AA144" s="6">
        <v>45315</v>
      </c>
      <c r="AB144" s="7">
        <v>482.33050500000002</v>
      </c>
      <c r="AC144" s="10">
        <f t="shared" si="2"/>
        <v>1.0931253840813504E-3</v>
      </c>
    </row>
    <row r="145" spans="27:29" x14ac:dyDescent="0.2">
      <c r="AA145" s="6">
        <v>45316</v>
      </c>
      <c r="AB145" s="7">
        <v>484.95385700000003</v>
      </c>
      <c r="AC145" s="10">
        <f t="shared" si="2"/>
        <v>5.4389095709383994E-3</v>
      </c>
    </row>
    <row r="146" spans="27:29" x14ac:dyDescent="0.2">
      <c r="AA146" s="6">
        <v>45317</v>
      </c>
      <c r="AB146" s="7">
        <v>484.33776899999998</v>
      </c>
      <c r="AC146" s="10">
        <f t="shared" si="2"/>
        <v>-1.2704054027145029E-3</v>
      </c>
    </row>
    <row r="147" spans="27:29" x14ac:dyDescent="0.2">
      <c r="AA147" s="6">
        <v>45320</v>
      </c>
      <c r="AB147" s="7">
        <v>488.17340100000001</v>
      </c>
      <c r="AC147" s="10">
        <f t="shared" si="2"/>
        <v>7.919332840631732E-3</v>
      </c>
    </row>
    <row r="148" spans="27:29" x14ac:dyDescent="0.2">
      <c r="AA148" s="6">
        <v>45321</v>
      </c>
      <c r="AB148" s="7">
        <v>487.79583700000001</v>
      </c>
      <c r="AC148" s="10">
        <f t="shared" si="2"/>
        <v>-7.7342190137064115E-4</v>
      </c>
    </row>
    <row r="149" spans="27:29" x14ac:dyDescent="0.2">
      <c r="AA149" s="6">
        <v>45322</v>
      </c>
      <c r="AB149" s="7">
        <v>479.83630399999998</v>
      </c>
      <c r="AC149" s="10">
        <f t="shared" si="2"/>
        <v>-1.6317345078121326E-2</v>
      </c>
    </row>
    <row r="150" spans="27:29" x14ac:dyDescent="0.2">
      <c r="AA150" s="6">
        <v>45323</v>
      </c>
      <c r="AB150" s="7">
        <v>486.11651599999999</v>
      </c>
      <c r="AC150" s="10">
        <f t="shared" si="2"/>
        <v>1.3088238525611917E-2</v>
      </c>
    </row>
    <row r="151" spans="27:29" x14ac:dyDescent="0.2">
      <c r="AA151" s="6">
        <v>45324</v>
      </c>
      <c r="AB151" s="7">
        <v>491.234039</v>
      </c>
      <c r="AC151" s="10">
        <f t="shared" si="2"/>
        <v>1.0527358835921596E-2</v>
      </c>
    </row>
    <row r="152" spans="27:29" x14ac:dyDescent="0.2">
      <c r="AA152" s="6">
        <v>45327</v>
      </c>
      <c r="AB152" s="7">
        <v>489.44537400000002</v>
      </c>
      <c r="AC152" s="10">
        <f t="shared" si="2"/>
        <v>-3.6411666496913853E-3</v>
      </c>
    </row>
    <row r="153" spans="27:29" x14ac:dyDescent="0.2">
      <c r="AA153" s="6">
        <v>45328</v>
      </c>
      <c r="AB153" s="7">
        <v>490.86636399999998</v>
      </c>
      <c r="AC153" s="10">
        <f t="shared" si="2"/>
        <v>2.9032657687351193E-3</v>
      </c>
    </row>
    <row r="154" spans="27:29" x14ac:dyDescent="0.2">
      <c r="AA154" s="6">
        <v>45329</v>
      </c>
      <c r="AB154" s="7">
        <v>494.96038800000002</v>
      </c>
      <c r="AC154" s="10">
        <f t="shared" si="2"/>
        <v>8.3404044364303598E-3</v>
      </c>
    </row>
    <row r="155" spans="27:29" x14ac:dyDescent="0.2">
      <c r="AA155" s="6">
        <v>45330</v>
      </c>
      <c r="AB155" s="7">
        <v>495.17901599999999</v>
      </c>
      <c r="AC155" s="10">
        <f t="shared" si="2"/>
        <v>4.4170807462662331E-4</v>
      </c>
    </row>
    <row r="156" spans="27:29" x14ac:dyDescent="0.2">
      <c r="AA156" s="6">
        <v>45331</v>
      </c>
      <c r="AB156" s="7">
        <v>498.040863</v>
      </c>
      <c r="AC156" s="10">
        <f t="shared" si="2"/>
        <v>5.7794189727942147E-3</v>
      </c>
    </row>
    <row r="157" spans="27:29" x14ac:dyDescent="0.2">
      <c r="AA157" s="6">
        <v>45334</v>
      </c>
      <c r="AB157" s="7">
        <v>497.82223499999998</v>
      </c>
      <c r="AC157" s="10">
        <f t="shared" si="2"/>
        <v>-4.3897602835862859E-4</v>
      </c>
    </row>
    <row r="158" spans="27:29" x14ac:dyDescent="0.2">
      <c r="AA158" s="6">
        <v>45335</v>
      </c>
      <c r="AB158" s="7">
        <v>490.96569799999997</v>
      </c>
      <c r="AC158" s="10">
        <f t="shared" si="2"/>
        <v>-1.3773062989040685E-2</v>
      </c>
    </row>
    <row r="159" spans="27:29" x14ac:dyDescent="0.2">
      <c r="AA159" s="6">
        <v>45336</v>
      </c>
      <c r="AB159" s="7">
        <v>495.42742900000002</v>
      </c>
      <c r="AC159" s="10">
        <f t="shared" si="2"/>
        <v>9.0876633910992322E-3</v>
      </c>
    </row>
    <row r="160" spans="27:29" x14ac:dyDescent="0.2">
      <c r="AA160" s="6">
        <v>45337</v>
      </c>
      <c r="AB160" s="7">
        <v>498.84576399999997</v>
      </c>
      <c r="AC160" s="10">
        <f t="shared" si="2"/>
        <v>6.8997693706618346E-3</v>
      </c>
    </row>
    <row r="161" spans="27:29" x14ac:dyDescent="0.2">
      <c r="AA161" s="6">
        <v>45338</v>
      </c>
      <c r="AB161" s="7">
        <v>496.36151100000001</v>
      </c>
      <c r="AC161" s="10">
        <f t="shared" si="2"/>
        <v>-4.9800021956284413E-3</v>
      </c>
    </row>
    <row r="162" spans="27:29" x14ac:dyDescent="0.2">
      <c r="AA162" s="6">
        <v>45342</v>
      </c>
      <c r="AB162" s="7">
        <v>493.62884500000001</v>
      </c>
      <c r="AC162" s="10">
        <f t="shared" si="2"/>
        <v>-5.5053946356449224E-3</v>
      </c>
    </row>
    <row r="163" spans="27:29" x14ac:dyDescent="0.2">
      <c r="AA163" s="6">
        <v>45343</v>
      </c>
      <c r="AB163" s="7">
        <v>494.07595800000001</v>
      </c>
      <c r="AC163" s="10">
        <f t="shared" si="2"/>
        <v>9.0576757117988294E-4</v>
      </c>
    </row>
    <row r="164" spans="27:29" x14ac:dyDescent="0.2">
      <c r="AA164" s="6">
        <v>45344</v>
      </c>
      <c r="AB164" s="7">
        <v>504.30111699999998</v>
      </c>
      <c r="AC164" s="10">
        <f t="shared" si="2"/>
        <v>2.0695520262493661E-2</v>
      </c>
    </row>
    <row r="165" spans="27:29" x14ac:dyDescent="0.2">
      <c r="AA165" s="6">
        <v>45345</v>
      </c>
      <c r="AB165" s="7">
        <v>504.64892600000002</v>
      </c>
      <c r="AC165" s="10">
        <f t="shared" si="2"/>
        <v>6.8968516680878444E-4</v>
      </c>
    </row>
    <row r="166" spans="27:29" x14ac:dyDescent="0.2">
      <c r="AA166" s="6">
        <v>45348</v>
      </c>
      <c r="AB166" s="7">
        <v>502.80062900000001</v>
      </c>
      <c r="AC166" s="10">
        <f t="shared" si="2"/>
        <v>-3.6625402428777099E-3</v>
      </c>
    </row>
    <row r="167" spans="27:29" x14ac:dyDescent="0.2">
      <c r="AA167" s="6">
        <v>45349</v>
      </c>
      <c r="AB167" s="7">
        <v>503.734711</v>
      </c>
      <c r="AC167" s="10">
        <f t="shared" si="2"/>
        <v>1.8577582169254647E-3</v>
      </c>
    </row>
    <row r="168" spans="27:29" x14ac:dyDescent="0.2">
      <c r="AA168" s="6">
        <v>45350</v>
      </c>
      <c r="AB168" s="7">
        <v>503.06896999999998</v>
      </c>
      <c r="AC168" s="10">
        <f t="shared" si="2"/>
        <v>-1.3216103346906927E-3</v>
      </c>
    </row>
    <row r="169" spans="27:29" x14ac:dyDescent="0.2">
      <c r="AA169" s="6">
        <v>45351</v>
      </c>
      <c r="AB169" s="7">
        <v>504.87747200000001</v>
      </c>
      <c r="AC169" s="10">
        <f t="shared" si="2"/>
        <v>3.5949384832860698E-3</v>
      </c>
    </row>
    <row r="170" spans="27:29" x14ac:dyDescent="0.2">
      <c r="AA170" s="6">
        <v>45352</v>
      </c>
      <c r="AB170" s="7">
        <v>509.61737099999999</v>
      </c>
      <c r="AC170" s="10">
        <f t="shared" si="2"/>
        <v>9.3882164740357599E-3</v>
      </c>
    </row>
    <row r="171" spans="27:29" x14ac:dyDescent="0.2">
      <c r="AA171" s="6">
        <v>45355</v>
      </c>
      <c r="AB171" s="7">
        <v>509.07086199999998</v>
      </c>
      <c r="AC171" s="10">
        <f t="shared" si="2"/>
        <v>-1.0723908388907688E-3</v>
      </c>
    </row>
    <row r="172" spans="27:29" x14ac:dyDescent="0.2">
      <c r="AA172" s="6">
        <v>45356</v>
      </c>
      <c r="AB172" s="7">
        <v>503.98315400000001</v>
      </c>
      <c r="AC172" s="10">
        <f t="shared" si="2"/>
        <v>-9.9941056928926075E-3</v>
      </c>
    </row>
    <row r="173" spans="27:29" x14ac:dyDescent="0.2">
      <c r="AA173" s="6">
        <v>45357</v>
      </c>
      <c r="AB173" s="7">
        <v>506.53695699999997</v>
      </c>
      <c r="AC173" s="10">
        <f t="shared" si="2"/>
        <v>5.0672388148909064E-3</v>
      </c>
    </row>
    <row r="174" spans="27:29" x14ac:dyDescent="0.2">
      <c r="AA174" s="6">
        <v>45358</v>
      </c>
      <c r="AB174" s="7">
        <v>511.56503300000003</v>
      </c>
      <c r="AC174" s="10">
        <f t="shared" si="2"/>
        <v>9.9263754214089506E-3</v>
      </c>
    </row>
    <row r="175" spans="27:29" x14ac:dyDescent="0.2">
      <c r="AA175" s="6">
        <v>45359</v>
      </c>
      <c r="AB175" s="7">
        <v>508.49453699999998</v>
      </c>
      <c r="AC175" s="10">
        <f t="shared" si="2"/>
        <v>-6.0021616059127147E-3</v>
      </c>
    </row>
    <row r="176" spans="27:29" x14ac:dyDescent="0.2">
      <c r="AA176" s="6">
        <v>45362</v>
      </c>
      <c r="AB176" s="7">
        <v>508.05731200000002</v>
      </c>
      <c r="AC176" s="10">
        <f t="shared" si="2"/>
        <v>-8.5984207928657685E-4</v>
      </c>
    </row>
    <row r="177" spans="27:29" x14ac:dyDescent="0.2">
      <c r="AA177" s="6">
        <v>45363</v>
      </c>
      <c r="AB177" s="7">
        <v>513.52270499999997</v>
      </c>
      <c r="AC177" s="10">
        <f t="shared" si="2"/>
        <v>1.0757433995950416E-2</v>
      </c>
    </row>
    <row r="178" spans="27:29" x14ac:dyDescent="0.2">
      <c r="AA178" s="6">
        <v>45364</v>
      </c>
      <c r="AB178" s="7">
        <v>512.71771200000001</v>
      </c>
      <c r="AC178" s="10">
        <f t="shared" si="2"/>
        <v>-1.5675898887469453E-3</v>
      </c>
    </row>
    <row r="179" spans="27:29" x14ac:dyDescent="0.2">
      <c r="AA179" s="6">
        <v>45365</v>
      </c>
      <c r="AB179" s="7">
        <v>511.70419299999998</v>
      </c>
      <c r="AC179" s="10">
        <f t="shared" si="2"/>
        <v>-1.9767583141345746E-3</v>
      </c>
    </row>
    <row r="180" spans="27:29" x14ac:dyDescent="0.2">
      <c r="AA180" s="6">
        <v>45366</v>
      </c>
      <c r="AB180" s="7">
        <v>508.19052099999999</v>
      </c>
      <c r="AC180" s="10">
        <f t="shared" si="2"/>
        <v>-6.8666077942417525E-3</v>
      </c>
    </row>
    <row r="181" spans="27:29" x14ac:dyDescent="0.2">
      <c r="AA181" s="6">
        <v>45369</v>
      </c>
      <c r="AB181" s="7">
        <v>511.21075400000001</v>
      </c>
      <c r="AC181" s="10">
        <f t="shared" si="2"/>
        <v>5.943111638636811E-3</v>
      </c>
    </row>
    <row r="182" spans="27:29" x14ac:dyDescent="0.2">
      <c r="AA182" s="6">
        <v>45370</v>
      </c>
      <c r="AB182" s="7">
        <v>514.05163600000003</v>
      </c>
      <c r="AC182" s="10">
        <f t="shared" si="2"/>
        <v>5.5571640028526659E-3</v>
      </c>
    </row>
    <row r="183" spans="27:29" x14ac:dyDescent="0.2">
      <c r="AA183" s="6">
        <v>45371</v>
      </c>
      <c r="AB183" s="7">
        <v>518.80627400000003</v>
      </c>
      <c r="AC183" s="10">
        <f t="shared" si="2"/>
        <v>9.2493393017818448E-3</v>
      </c>
    </row>
    <row r="184" spans="27:29" x14ac:dyDescent="0.2">
      <c r="AA184" s="6">
        <v>45372</v>
      </c>
      <c r="AB184" s="7">
        <v>520.52075200000002</v>
      </c>
      <c r="AC184" s="10">
        <f t="shared" si="2"/>
        <v>3.3046593418799564E-3</v>
      </c>
    </row>
    <row r="185" spans="27:29" x14ac:dyDescent="0.2">
      <c r="AA185" s="6">
        <v>45373</v>
      </c>
      <c r="AB185" s="7">
        <v>519.53393600000004</v>
      </c>
      <c r="AC185" s="10">
        <f t="shared" si="2"/>
        <v>-1.8958245107583149E-3</v>
      </c>
    </row>
    <row r="186" spans="27:29" x14ac:dyDescent="0.2">
      <c r="AA186" s="6">
        <v>45376</v>
      </c>
      <c r="AB186" s="7">
        <v>518.09857199999999</v>
      </c>
      <c r="AC186" s="10">
        <f t="shared" si="2"/>
        <v>-2.7627916109796979E-3</v>
      </c>
    </row>
    <row r="187" spans="27:29" x14ac:dyDescent="0.2">
      <c r="AA187" s="6">
        <v>45377</v>
      </c>
      <c r="AB187" s="7">
        <v>517.14166299999999</v>
      </c>
      <c r="AC187" s="10">
        <f t="shared" si="2"/>
        <v>-1.8469632068393027E-3</v>
      </c>
    </row>
    <row r="188" spans="27:29" x14ac:dyDescent="0.2">
      <c r="AA188" s="6">
        <v>45378</v>
      </c>
      <c r="AB188" s="7">
        <v>521.48761000000002</v>
      </c>
      <c r="AC188" s="10">
        <f t="shared" si="2"/>
        <v>8.4037843224400444E-3</v>
      </c>
    </row>
    <row r="189" spans="27:29" x14ac:dyDescent="0.2">
      <c r="AA189" s="6">
        <v>45379</v>
      </c>
      <c r="AB189" s="7">
        <v>521.38793899999996</v>
      </c>
      <c r="AC189" s="10">
        <f t="shared" si="2"/>
        <v>-1.911282225862676E-4</v>
      </c>
    </row>
    <row r="190" spans="27:29" x14ac:dyDescent="0.2">
      <c r="AA190" s="6">
        <v>45383</v>
      </c>
      <c r="AB190" s="7">
        <v>520.48083499999996</v>
      </c>
      <c r="AC190" s="10">
        <f t="shared" si="2"/>
        <v>-1.7397870801150184E-3</v>
      </c>
    </row>
    <row r="191" spans="27:29" x14ac:dyDescent="0.2">
      <c r="AA191" s="6">
        <v>45384</v>
      </c>
      <c r="AB191" s="7">
        <v>517.17156999999997</v>
      </c>
      <c r="AC191" s="10">
        <f t="shared" si="2"/>
        <v>-6.3580919362765664E-3</v>
      </c>
    </row>
    <row r="192" spans="27:29" x14ac:dyDescent="0.2">
      <c r="AA192" s="6">
        <v>45385</v>
      </c>
      <c r="AB192" s="7">
        <v>517.73968500000001</v>
      </c>
      <c r="AC192" s="10">
        <f t="shared" si="2"/>
        <v>1.0985039258828433E-3</v>
      </c>
    </row>
    <row r="193" spans="27:29" x14ac:dyDescent="0.2">
      <c r="AA193" s="6">
        <v>45386</v>
      </c>
      <c r="AB193" s="7">
        <v>511.42010499999998</v>
      </c>
      <c r="AC193" s="10">
        <f t="shared" si="2"/>
        <v>-1.2206095424189933E-2</v>
      </c>
    </row>
    <row r="194" spans="27:29" x14ac:dyDescent="0.2">
      <c r="AA194" s="6">
        <v>45387</v>
      </c>
      <c r="AB194" s="7">
        <v>516.762878</v>
      </c>
      <c r="AC194" s="10">
        <f t="shared" si="2"/>
        <v>1.0446935792639556E-2</v>
      </c>
    </row>
    <row r="195" spans="27:29" x14ac:dyDescent="0.2">
      <c r="AA195" s="6">
        <v>45390</v>
      </c>
      <c r="AB195" s="7">
        <v>517.05187999999998</v>
      </c>
      <c r="AC195" s="10">
        <f t="shared" si="2"/>
        <v>5.5925456781746874E-4</v>
      </c>
    </row>
    <row r="196" spans="27:29" x14ac:dyDescent="0.2">
      <c r="AA196" s="6">
        <v>45391</v>
      </c>
      <c r="AB196" s="7">
        <v>517.65002400000003</v>
      </c>
      <c r="AC196" s="10">
        <f t="shared" ref="AC196:AC253" si="3">AB196/AB195-1</f>
        <v>1.1568355577782352E-3</v>
      </c>
    </row>
    <row r="197" spans="27:29" x14ac:dyDescent="0.2">
      <c r="AA197" s="6">
        <v>45392</v>
      </c>
      <c r="AB197" s="7">
        <v>512.46673599999997</v>
      </c>
      <c r="AC197" s="10">
        <f t="shared" si="3"/>
        <v>-1.0013112643070365E-2</v>
      </c>
    </row>
    <row r="198" spans="27:29" x14ac:dyDescent="0.2">
      <c r="AA198" s="6">
        <v>45393</v>
      </c>
      <c r="AB198" s="7">
        <v>516.33422900000005</v>
      </c>
      <c r="AC198" s="10">
        <f t="shared" si="3"/>
        <v>7.546817633837799E-3</v>
      </c>
    </row>
    <row r="199" spans="27:29" x14ac:dyDescent="0.2">
      <c r="AA199" s="6">
        <v>45394</v>
      </c>
      <c r="AB199" s="7">
        <v>509.207245</v>
      </c>
      <c r="AC199" s="10">
        <f t="shared" si="3"/>
        <v>-1.3803043841976281E-2</v>
      </c>
    </row>
    <row r="200" spans="27:29" x14ac:dyDescent="0.2">
      <c r="AA200" s="6">
        <v>45397</v>
      </c>
      <c r="AB200" s="7">
        <v>502.82785000000001</v>
      </c>
      <c r="AC200" s="10">
        <f t="shared" si="3"/>
        <v>-1.252809158282886E-2</v>
      </c>
    </row>
    <row r="201" spans="27:29" x14ac:dyDescent="0.2">
      <c r="AA201" s="6">
        <v>45398</v>
      </c>
      <c r="AB201" s="7">
        <v>501.910797</v>
      </c>
      <c r="AC201" s="10">
        <f t="shared" si="3"/>
        <v>-1.823791184199508E-3</v>
      </c>
    </row>
    <row r="202" spans="27:29" x14ac:dyDescent="0.2">
      <c r="AA202" s="6">
        <v>45399</v>
      </c>
      <c r="AB202" s="7">
        <v>498.94036899999998</v>
      </c>
      <c r="AC202" s="10">
        <f t="shared" si="3"/>
        <v>-5.9182388937530916E-3</v>
      </c>
    </row>
    <row r="203" spans="27:29" x14ac:dyDescent="0.2">
      <c r="AA203" s="6">
        <v>45400</v>
      </c>
      <c r="AB203" s="7">
        <v>497.91366599999998</v>
      </c>
      <c r="AC203" s="10">
        <f t="shared" si="3"/>
        <v>-2.0577669472962024E-3</v>
      </c>
    </row>
    <row r="204" spans="27:29" x14ac:dyDescent="0.2">
      <c r="AA204" s="6">
        <v>45401</v>
      </c>
      <c r="AB204" s="7">
        <v>493.56768799999998</v>
      </c>
      <c r="AC204" s="10">
        <f t="shared" si="3"/>
        <v>-8.7283766178051225E-3</v>
      </c>
    </row>
    <row r="205" spans="27:29" x14ac:dyDescent="0.2">
      <c r="AA205" s="6">
        <v>45404</v>
      </c>
      <c r="AB205" s="7">
        <v>498.11303700000002</v>
      </c>
      <c r="AC205" s="10">
        <f t="shared" si="3"/>
        <v>9.2091705160408655E-3</v>
      </c>
    </row>
    <row r="206" spans="27:29" x14ac:dyDescent="0.2">
      <c r="AA206" s="6">
        <v>45405</v>
      </c>
      <c r="AB206" s="7">
        <v>504.023956</v>
      </c>
      <c r="AC206" s="10">
        <f t="shared" si="3"/>
        <v>1.1866621752363304E-2</v>
      </c>
    </row>
    <row r="207" spans="27:29" x14ac:dyDescent="0.2">
      <c r="AA207" s="6">
        <v>45406</v>
      </c>
      <c r="AB207" s="7">
        <v>503.78472900000003</v>
      </c>
      <c r="AC207" s="10">
        <f t="shared" si="3"/>
        <v>-4.7463418584015038E-4</v>
      </c>
    </row>
    <row r="208" spans="27:29" x14ac:dyDescent="0.2">
      <c r="AA208" s="6">
        <v>45407</v>
      </c>
      <c r="AB208" s="7">
        <v>501.87091099999998</v>
      </c>
      <c r="AC208" s="10">
        <f t="shared" si="3"/>
        <v>-3.798880533355864E-3</v>
      </c>
    </row>
    <row r="209" spans="27:29" x14ac:dyDescent="0.2">
      <c r="AA209" s="6">
        <v>45408</v>
      </c>
      <c r="AB209" s="7">
        <v>506.62558000000001</v>
      </c>
      <c r="AC209" s="10">
        <f t="shared" si="3"/>
        <v>9.4738883959744058E-3</v>
      </c>
    </row>
    <row r="210" spans="27:29" x14ac:dyDescent="0.2">
      <c r="AA210" s="6">
        <v>45411</v>
      </c>
      <c r="AB210" s="7">
        <v>508.41976899999997</v>
      </c>
      <c r="AC210" s="10">
        <f t="shared" si="3"/>
        <v>3.5414496836103648E-3</v>
      </c>
    </row>
    <row r="211" spans="27:29" x14ac:dyDescent="0.2">
      <c r="AA211" s="6">
        <v>45412</v>
      </c>
      <c r="AB211" s="7">
        <v>500.36578400000002</v>
      </c>
      <c r="AC211" s="10">
        <f t="shared" si="3"/>
        <v>-1.5841211320010595E-2</v>
      </c>
    </row>
    <row r="212" spans="27:29" x14ac:dyDescent="0.2">
      <c r="AA212" s="6">
        <v>45413</v>
      </c>
      <c r="AB212" s="7">
        <v>498.74102800000003</v>
      </c>
      <c r="AC212" s="10">
        <f t="shared" si="3"/>
        <v>-3.2471364988457818E-3</v>
      </c>
    </row>
    <row r="213" spans="27:29" x14ac:dyDescent="0.2">
      <c r="AA213" s="6">
        <v>45414</v>
      </c>
      <c r="AB213" s="7">
        <v>503.40594499999997</v>
      </c>
      <c r="AC213" s="10">
        <f t="shared" si="3"/>
        <v>9.3533853003966438E-3</v>
      </c>
    </row>
    <row r="214" spans="27:29" x14ac:dyDescent="0.2">
      <c r="AA214" s="6">
        <v>45415</v>
      </c>
      <c r="AB214" s="7">
        <v>509.64584400000001</v>
      </c>
      <c r="AC214" s="10">
        <f t="shared" si="3"/>
        <v>1.2395362156480072E-2</v>
      </c>
    </row>
    <row r="215" spans="27:29" x14ac:dyDescent="0.2">
      <c r="AA215" s="6">
        <v>45418</v>
      </c>
      <c r="AB215" s="7">
        <v>514.90887499999997</v>
      </c>
      <c r="AC215" s="10">
        <f t="shared" si="3"/>
        <v>1.0326839828011858E-2</v>
      </c>
    </row>
    <row r="216" spans="27:29" x14ac:dyDescent="0.2">
      <c r="AA216" s="6">
        <v>45419</v>
      </c>
      <c r="AB216" s="7">
        <v>515.47705099999996</v>
      </c>
      <c r="AC216" s="10">
        <f t="shared" si="3"/>
        <v>1.1034496152353412E-3</v>
      </c>
    </row>
    <row r="217" spans="27:29" x14ac:dyDescent="0.2">
      <c r="AA217" s="6">
        <v>45420</v>
      </c>
      <c r="AB217" s="7">
        <v>515.52685499999995</v>
      </c>
      <c r="AC217" s="10">
        <f t="shared" si="3"/>
        <v>9.6617298293688592E-5</v>
      </c>
    </row>
    <row r="218" spans="27:29" x14ac:dyDescent="0.2">
      <c r="AA218" s="6">
        <v>45421</v>
      </c>
      <c r="AB218" s="7">
        <v>518.497253</v>
      </c>
      <c r="AC218" s="10">
        <f t="shared" si="3"/>
        <v>5.7618686033340527E-3</v>
      </c>
    </row>
    <row r="219" spans="27:29" x14ac:dyDescent="0.2">
      <c r="AA219" s="6">
        <v>45422</v>
      </c>
      <c r="AB219" s="7">
        <v>519.16516100000001</v>
      </c>
      <c r="AC219" s="10">
        <f t="shared" si="3"/>
        <v>1.2881611158699346E-3</v>
      </c>
    </row>
    <row r="220" spans="27:29" x14ac:dyDescent="0.2">
      <c r="AA220" s="6">
        <v>45425</v>
      </c>
      <c r="AB220" s="7">
        <v>519.23486300000002</v>
      </c>
      <c r="AC220" s="10">
        <f t="shared" si="3"/>
        <v>1.3425785325371642E-4</v>
      </c>
    </row>
    <row r="221" spans="27:29" x14ac:dyDescent="0.2">
      <c r="AA221" s="6">
        <v>45426</v>
      </c>
      <c r="AB221" s="7">
        <v>521.61718800000006</v>
      </c>
      <c r="AC221" s="10">
        <f t="shared" si="3"/>
        <v>4.5881453071845435E-3</v>
      </c>
    </row>
    <row r="222" spans="27:29" x14ac:dyDescent="0.2">
      <c r="AA222" s="6">
        <v>45427</v>
      </c>
      <c r="AB222" s="7">
        <v>528.07641599999999</v>
      </c>
      <c r="AC222" s="10">
        <f t="shared" si="3"/>
        <v>1.2383081210889824E-2</v>
      </c>
    </row>
    <row r="223" spans="27:29" x14ac:dyDescent="0.2">
      <c r="AA223" s="6">
        <v>45428</v>
      </c>
      <c r="AB223" s="7">
        <v>526.989868</v>
      </c>
      <c r="AC223" s="10">
        <f t="shared" si="3"/>
        <v>-2.0575582758083355E-3</v>
      </c>
    </row>
    <row r="224" spans="27:29" x14ac:dyDescent="0.2">
      <c r="AA224" s="6">
        <v>45429</v>
      </c>
      <c r="AB224" s="7">
        <v>527.74743699999999</v>
      </c>
      <c r="AC224" s="10">
        <f t="shared" si="3"/>
        <v>1.4375399718311588E-3</v>
      </c>
    </row>
    <row r="225" spans="27:29" x14ac:dyDescent="0.2">
      <c r="AA225" s="6">
        <v>45432</v>
      </c>
      <c r="AB225" s="7">
        <v>528.35546899999997</v>
      </c>
      <c r="AC225" s="10">
        <f t="shared" si="3"/>
        <v>1.1521268648055916E-3</v>
      </c>
    </row>
    <row r="226" spans="27:29" x14ac:dyDescent="0.2">
      <c r="AA226" s="6">
        <v>45433</v>
      </c>
      <c r="AB226" s="7">
        <v>529.65124500000002</v>
      </c>
      <c r="AC226" s="10">
        <f t="shared" si="3"/>
        <v>2.4524701191273035E-3</v>
      </c>
    </row>
    <row r="227" spans="27:29" x14ac:dyDescent="0.2">
      <c r="AA227" s="6">
        <v>45434</v>
      </c>
      <c r="AB227" s="7">
        <v>528.12622099999999</v>
      </c>
      <c r="AC227" s="10">
        <f t="shared" si="3"/>
        <v>-2.8792984334437E-3</v>
      </c>
    </row>
    <row r="228" spans="27:29" x14ac:dyDescent="0.2">
      <c r="AA228" s="6">
        <v>45435</v>
      </c>
      <c r="AB228" s="7">
        <v>524.26867700000003</v>
      </c>
      <c r="AC228" s="10">
        <f t="shared" si="3"/>
        <v>-7.3042084384595807E-3</v>
      </c>
    </row>
    <row r="229" spans="27:29" x14ac:dyDescent="0.2">
      <c r="AA229" s="6">
        <v>45436</v>
      </c>
      <c r="AB229" s="7">
        <v>527.73748799999998</v>
      </c>
      <c r="AC229" s="10">
        <f t="shared" si="3"/>
        <v>6.6164757731652646E-3</v>
      </c>
    </row>
    <row r="230" spans="27:29" x14ac:dyDescent="0.2">
      <c r="AA230" s="6">
        <v>45440</v>
      </c>
      <c r="AB230" s="7">
        <v>528.10626200000002</v>
      </c>
      <c r="AC230" s="10">
        <f t="shared" si="3"/>
        <v>6.9878302827719452E-4</v>
      </c>
    </row>
    <row r="231" spans="27:29" x14ac:dyDescent="0.2">
      <c r="AA231" s="6">
        <v>45441</v>
      </c>
      <c r="AB231" s="7">
        <v>524.40820299999996</v>
      </c>
      <c r="AC231" s="10">
        <f t="shared" si="3"/>
        <v>-7.0024903435059738E-3</v>
      </c>
    </row>
    <row r="232" spans="27:29" x14ac:dyDescent="0.2">
      <c r="AA232" s="6">
        <v>45442</v>
      </c>
      <c r="AB232" s="7">
        <v>520.92938200000003</v>
      </c>
      <c r="AC232" s="10">
        <f t="shared" si="3"/>
        <v>-6.6338035524587946E-3</v>
      </c>
    </row>
    <row r="233" spans="27:29" x14ac:dyDescent="0.2">
      <c r="AA233" s="6">
        <v>45443</v>
      </c>
      <c r="AB233" s="7">
        <v>525.67413299999998</v>
      </c>
      <c r="AC233" s="10">
        <f t="shared" si="3"/>
        <v>9.1082422377164463E-3</v>
      </c>
    </row>
    <row r="234" spans="27:29" x14ac:dyDescent="0.2">
      <c r="AA234" s="6">
        <v>45446</v>
      </c>
      <c r="AB234" s="7">
        <v>526.10272199999997</v>
      </c>
      <c r="AC234" s="10">
        <f t="shared" si="3"/>
        <v>8.1531308674831493E-4</v>
      </c>
    </row>
    <row r="235" spans="27:29" x14ac:dyDescent="0.2">
      <c r="AA235" s="6">
        <v>45447</v>
      </c>
      <c r="AB235" s="7">
        <v>526.69085700000005</v>
      </c>
      <c r="AC235" s="10">
        <f t="shared" si="3"/>
        <v>1.1179090611130871E-3</v>
      </c>
    </row>
    <row r="236" spans="27:29" x14ac:dyDescent="0.2">
      <c r="AA236" s="6">
        <v>45448</v>
      </c>
      <c r="AB236" s="7">
        <v>532.95062299999995</v>
      </c>
      <c r="AC236" s="10">
        <f t="shared" si="3"/>
        <v>1.1885085751545343E-2</v>
      </c>
    </row>
    <row r="237" spans="27:29" x14ac:dyDescent="0.2">
      <c r="AA237" s="6">
        <v>45449</v>
      </c>
      <c r="AB237" s="7">
        <v>532.94067399999994</v>
      </c>
      <c r="AC237" s="10">
        <f t="shared" si="3"/>
        <v>-1.8667770653846283E-5</v>
      </c>
    </row>
    <row r="238" spans="27:29" x14ac:dyDescent="0.2">
      <c r="AA238" s="6">
        <v>45450</v>
      </c>
      <c r="AB238" s="7">
        <v>532.29278599999998</v>
      </c>
      <c r="AC238" s="10">
        <f t="shared" si="3"/>
        <v>-1.2156850313885803E-3</v>
      </c>
    </row>
    <row r="239" spans="27:29" x14ac:dyDescent="0.2">
      <c r="AA239" s="6">
        <v>45453</v>
      </c>
      <c r="AB239" s="7">
        <v>533.93743900000004</v>
      </c>
      <c r="AC239" s="10">
        <f t="shared" si="3"/>
        <v>3.0897525633573064E-3</v>
      </c>
    </row>
    <row r="240" spans="27:29" x14ac:dyDescent="0.2">
      <c r="AA240" s="6">
        <v>45454</v>
      </c>
      <c r="AB240" s="7">
        <v>535.22332800000004</v>
      </c>
      <c r="AC240" s="10">
        <f t="shared" si="3"/>
        <v>2.4083139822679289E-3</v>
      </c>
    </row>
    <row r="241" spans="27:29" x14ac:dyDescent="0.2">
      <c r="AA241" s="6">
        <v>45455</v>
      </c>
      <c r="AB241" s="7">
        <v>539.61914100000001</v>
      </c>
      <c r="AC241" s="10">
        <f t="shared" si="3"/>
        <v>8.2130444807517744E-3</v>
      </c>
    </row>
    <row r="242" spans="27:29" x14ac:dyDescent="0.2">
      <c r="AA242" s="6">
        <v>45456</v>
      </c>
      <c r="AB242" s="7">
        <v>540.70562700000005</v>
      </c>
      <c r="AC242" s="10">
        <f t="shared" si="3"/>
        <v>2.0134311729316234E-3</v>
      </c>
    </row>
    <row r="243" spans="27:29" x14ac:dyDescent="0.2">
      <c r="AA243" s="6">
        <v>45457</v>
      </c>
      <c r="AB243" s="7">
        <v>541.03460700000005</v>
      </c>
      <c r="AC243" s="10">
        <f t="shared" si="3"/>
        <v>6.0842718028530918E-4</v>
      </c>
    </row>
    <row r="244" spans="27:29" x14ac:dyDescent="0.2">
      <c r="AA244" s="6">
        <v>45460</v>
      </c>
      <c r="AB244" s="7">
        <v>545.34063700000002</v>
      </c>
      <c r="AC244" s="10">
        <f t="shared" si="3"/>
        <v>7.9588809002009153E-3</v>
      </c>
    </row>
    <row r="245" spans="27:29" x14ac:dyDescent="0.2">
      <c r="AA245" s="6">
        <v>45461</v>
      </c>
      <c r="AB245" s="7">
        <v>546.72619599999996</v>
      </c>
      <c r="AC245" s="10">
        <f t="shared" si="3"/>
        <v>2.5407220844977374E-3</v>
      </c>
    </row>
    <row r="246" spans="27:29" x14ac:dyDescent="0.2">
      <c r="AA246" s="6">
        <v>45463</v>
      </c>
      <c r="AB246" s="7">
        <v>545.24096699999996</v>
      </c>
      <c r="AC246" s="10">
        <f t="shared" si="3"/>
        <v>-2.716586494055595E-3</v>
      </c>
    </row>
    <row r="247" spans="27:29" x14ac:dyDescent="0.2">
      <c r="AA247" s="6">
        <v>45464</v>
      </c>
      <c r="AB247" s="7">
        <v>544.51000999999997</v>
      </c>
      <c r="AC247" s="10">
        <f t="shared" si="3"/>
        <v>-1.340612764337612E-3</v>
      </c>
    </row>
    <row r="248" spans="27:29" x14ac:dyDescent="0.2">
      <c r="AA248" s="6">
        <v>45467</v>
      </c>
      <c r="AB248" s="7">
        <v>542.73999000000003</v>
      </c>
      <c r="AC248" s="10">
        <f t="shared" si="3"/>
        <v>-3.250665676467368E-3</v>
      </c>
    </row>
    <row r="249" spans="27:29" x14ac:dyDescent="0.2">
      <c r="AA249" s="6">
        <v>45468</v>
      </c>
      <c r="AB249" s="7">
        <v>544.830017</v>
      </c>
      <c r="AC249" s="10">
        <f t="shared" si="3"/>
        <v>3.8508807873176565E-3</v>
      </c>
    </row>
    <row r="250" spans="27:29" x14ac:dyDescent="0.2">
      <c r="AA250" s="6">
        <v>45469</v>
      </c>
      <c r="AB250" s="7">
        <v>545.51000999999997</v>
      </c>
      <c r="AC250" s="10">
        <f t="shared" si="3"/>
        <v>1.2480828492971163E-3</v>
      </c>
    </row>
    <row r="251" spans="27:29" x14ac:dyDescent="0.2">
      <c r="AA251" s="6">
        <v>45470</v>
      </c>
      <c r="AB251" s="7">
        <v>546.36999500000002</v>
      </c>
      <c r="AC251" s="10">
        <f t="shared" si="3"/>
        <v>1.5764788624137438E-3</v>
      </c>
    </row>
    <row r="252" spans="27:29" x14ac:dyDescent="0.2">
      <c r="AA252" s="6">
        <v>45471</v>
      </c>
      <c r="AB252" s="7">
        <v>544.21997099999999</v>
      </c>
      <c r="AC252" s="10">
        <f t="shared" si="3"/>
        <v>-3.9351062826941119E-3</v>
      </c>
    </row>
    <row r="253" spans="27:29" x14ac:dyDescent="0.2">
      <c r="AA253" s="6">
        <v>45474</v>
      </c>
      <c r="AB253" s="7">
        <v>545.34002699999996</v>
      </c>
      <c r="AC253" s="10">
        <f t="shared" si="3"/>
        <v>2.0580942627701493E-3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Mehta</dc:creator>
  <cp:lastModifiedBy>Microsoft Office User</cp:lastModifiedBy>
  <dcterms:created xsi:type="dcterms:W3CDTF">2024-11-09T09:41:56Z</dcterms:created>
  <dcterms:modified xsi:type="dcterms:W3CDTF">2025-01-04T00:12:39Z</dcterms:modified>
</cp:coreProperties>
</file>